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Delphi 10\LigaV60\"/>
    </mc:Choice>
  </mc:AlternateContent>
  <xr:revisionPtr revIDLastSave="0" documentId="8_{C8F5614D-6E5A-440C-9FCE-1E690F8DB428}" xr6:coauthVersionLast="46" xr6:coauthVersionMax="46" xr10:uidLastSave="{00000000-0000-0000-0000-000000000000}"/>
  <bookViews>
    <workbookView xWindow="-120" yWindow="-120" windowWidth="29040" windowHeight="17640" tabRatio="613" activeTab="1" xr2:uid="{B5D62083-8B00-4307-935B-864944963F7D}"/>
  </bookViews>
  <sheets>
    <sheet name="data" sheetId="8" r:id="rId1"/>
    <sheet name="natjecanje" sheetId="1" r:id="rId2"/>
    <sheet name="natjecanje-staze" sheetId="5" r:id="rId3"/>
    <sheet name="natjecanje-kategorije" sheetId="15" r:id="rId4"/>
    <sheet name="registar-natjecatelji" sheetId="3" r:id="rId5"/>
    <sheet name="registar-klubovi" sheetId="4" r:id="rId6"/>
    <sheet name="registar-države" sheetId="14" r:id="rId7"/>
    <sheet name="registar-kategorije" sheetId="7" r:id="rId8"/>
    <sheet name="registar-uparivanje" sheetId="12" state="hidden" r:id="rId9"/>
    <sheet name="registar-status-rezultat" sheetId="13" state="hidden" r:id="rId10"/>
    <sheet name="csv" sheetId="16" r:id="rId11"/>
  </sheets>
  <definedNames>
    <definedName name="csv">csv!$B$3:$DA$402</definedName>
    <definedName name="datum_natjecanja">data!$C$6</definedName>
    <definedName name="dnevnik_id">data!$C$19</definedName>
    <definedName name="drzava_id">'registar-države'!$B$10:$B$109</definedName>
    <definedName name="drzava_oznaka">'registar-države'!$D$10:$D$109</definedName>
    <definedName name="grana_id">data!$C$11</definedName>
    <definedName name="imePrezime_id">'registar-natjecatelji'!$B$10:$B$1209</definedName>
    <definedName name="imePrezime_ime">'registar-natjecatelji'!$C$10:$C$1209</definedName>
    <definedName name="imePrezime_imePrezime">'registar-natjecatelji'!$L$10:$L$1209</definedName>
    <definedName name="imePrezime_imePrezimeKlub">'registar-natjecatelji'!$J$10:$J$1209</definedName>
    <definedName name="imePrezime_klub">'registar-natjecatelji'!$E$10:$E$1209</definedName>
    <definedName name="imePrezime_prezime">'registar-natjecatelji'!$D$10:$D$1209</definedName>
    <definedName name="imePrezimeAlias_alias">'registar-natjecatelji'!$O$10:$O$1209</definedName>
    <definedName name="imePrezimeAlias_id">'registar-natjecatelji'!$N$10:$N$1209</definedName>
    <definedName name="imePrezimeAlias_imePrezimeId">'registar-natjecatelji'!$P$10:$P$1209</definedName>
    <definedName name="kategorija_id">'registar-kategorije'!$B$10:$B$59</definedName>
    <definedName name="kategorija_oznaka">'registar-kategorije'!$C$10:$C$59</definedName>
    <definedName name="kategorija_rbr">'registar-kategorije'!$K$10:$K$59</definedName>
    <definedName name="kategorijaAlias_id">'registar-kategorije'!$O$10:$O$59</definedName>
    <definedName name="kategorijaAlias_oznaka">'registar-kategorije'!$P$10:$P$59</definedName>
    <definedName name="klub_id">'registar-klubovi'!$B$10:$B$109</definedName>
    <definedName name="klub_naziv">'registar-klubovi'!$C$10:$C$109</definedName>
    <definedName name="klubAlias_alias">'registar-klubovi'!$F$10:$F$109</definedName>
    <definedName name="klubAlias_id">'registar-klubovi'!$E$10:$E$109</definedName>
    <definedName name="klubAlias_klubId">'registar-klubovi'!$G$10:$G$109</definedName>
    <definedName name="liga_id">data!$C$13</definedName>
    <definedName name="max_imePrezime_id">data!$C$23</definedName>
    <definedName name="max_kategorijaAlias_id">data!$C$27</definedName>
    <definedName name="max_minuta">data!$C$33</definedName>
    <definedName name="max_osoba_id">data!$C$21</definedName>
    <definedName name="max_rezultat_id">data!$C$31</definedName>
    <definedName name="max_staza_id">data!$C$25</definedName>
    <definedName name="max_stazaKategorija_id">data!$C$29</definedName>
    <definedName name="natjecanje_aliasZaKlub">natjecanje!$BA$11:$BA$410</definedName>
    <definedName name="natjecanje_kategorija">natjecanje!$O$11:$O$410</definedName>
    <definedName name="natjecanje_katnatid">natjecanje!$P$11:$P$410</definedName>
    <definedName name="natjecanje_klubAliasId">natjecanje!$BH$11:$BH$410</definedName>
    <definedName name="natjecanje_kluboviAliasi">natjecanje!$BN$11:$BN$410</definedName>
    <definedName name="natjecanje_noviKluboviAliasi">natjecanje!$AY$11:$AY$410</definedName>
    <definedName name="natjecanjeKategorija_stazaKatId">'natjecanje-kategorije'!$P$8:$P$57</definedName>
    <definedName name="natjecanjeKategorije_katAliasId">'natjecanje-kategorije'!$K$8:$K$57</definedName>
    <definedName name="natjecanjeKategorije_kategorija">'natjecanje-kategorije'!$D$8:$D$57</definedName>
    <definedName name="natjecanjeKategorije_katRegId">'natjecanje-kategorije'!$R$8:$R$57</definedName>
    <definedName name="natjecanjeStaze_kategorija">'natjecanje-staze'!$G$8:$G$57</definedName>
    <definedName name="natjecanjeStaze_naziv">'natjecanje-staze'!$P$8:$P$57</definedName>
    <definedName name="natjecanjeStaze_stazaId">'natjecanje-staze'!$N$8:$N$57</definedName>
    <definedName name="registar">'registar-natjecatelji'!$H$10:$H$1209</definedName>
    <definedName name="registarNatjecatelji">'registar-natjecatelji'!$B$10:$F$1209</definedName>
    <definedName name="statusRezultat_id">'registar-status-rezultat'!$B$10:$B$29</definedName>
    <definedName name="statusRezultat_oEvent">'registar-status-rezultat'!$E$10:$E$29</definedName>
    <definedName name="staza_alias">'natjecanje-staze'!$H$8:$H$57</definedName>
    <definedName name="staza_id">'natjecanje-staze'!$N$8:$N$57</definedName>
    <definedName name="staza_naziv">'natjecanje-staze'!#REF!</definedName>
    <definedName name="staza_trka">'natjecanje-staze'!$G$8:$G$57</definedName>
    <definedName name="trka_id">data!$C$15</definedName>
    <definedName name="trka_je_rangirana">data!$C$17</definedName>
    <definedName name="uparivanje_id">'registar-uparivanje'!$B$10:$B$59</definedName>
    <definedName name="uparivanje_oznaka">'registar-uparivanje'!$C$10:$C$59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T410" i="1" l="1"/>
  <c r="BS410" i="1"/>
  <c r="BQ410" i="1"/>
  <c r="BR410" i="1" s="1"/>
  <c r="BP410" i="1"/>
  <c r="BT409" i="1"/>
  <c r="BQ409" i="1"/>
  <c r="BP409" i="1"/>
  <c r="BS409" i="1" s="1"/>
  <c r="BT408" i="1"/>
  <c r="BS408" i="1"/>
  <c r="BR408" i="1"/>
  <c r="BQ408" i="1"/>
  <c r="BP408" i="1"/>
  <c r="BT407" i="1"/>
  <c r="BS407" i="1"/>
  <c r="BQ407" i="1"/>
  <c r="BR407" i="1" s="1"/>
  <c r="BP407" i="1"/>
  <c r="BT406" i="1"/>
  <c r="BQ406" i="1"/>
  <c r="BP406" i="1"/>
  <c r="BS406" i="1" s="1"/>
  <c r="DZ406" i="1" s="1"/>
  <c r="BT405" i="1"/>
  <c r="BQ405" i="1"/>
  <c r="BR405" i="1" s="1"/>
  <c r="BP405" i="1"/>
  <c r="BS405" i="1" s="1"/>
  <c r="DZ405" i="1" s="1"/>
  <c r="BT404" i="1"/>
  <c r="BS404" i="1"/>
  <c r="DZ404" i="1" s="1"/>
  <c r="BQ404" i="1"/>
  <c r="BP404" i="1"/>
  <c r="BR404" i="1" s="1"/>
  <c r="BT403" i="1"/>
  <c r="BS403" i="1"/>
  <c r="BQ403" i="1"/>
  <c r="BR403" i="1" s="1"/>
  <c r="BP403" i="1"/>
  <c r="BT402" i="1"/>
  <c r="BQ402" i="1"/>
  <c r="BP402" i="1"/>
  <c r="BS402" i="1" s="1"/>
  <c r="BT401" i="1"/>
  <c r="BR401" i="1"/>
  <c r="BQ401" i="1"/>
  <c r="BP401" i="1"/>
  <c r="BS401" i="1" s="1"/>
  <c r="BT400" i="1"/>
  <c r="BS400" i="1"/>
  <c r="BQ400" i="1"/>
  <c r="BP400" i="1"/>
  <c r="BR400" i="1" s="1"/>
  <c r="BT399" i="1"/>
  <c r="BS399" i="1"/>
  <c r="BQ399" i="1"/>
  <c r="BP399" i="1"/>
  <c r="BR399" i="1" s="1"/>
  <c r="BT398" i="1"/>
  <c r="BQ398" i="1"/>
  <c r="BP398" i="1"/>
  <c r="BS398" i="1" s="1"/>
  <c r="BT397" i="1"/>
  <c r="BQ397" i="1"/>
  <c r="BP397" i="1"/>
  <c r="BS397" i="1" s="1"/>
  <c r="DZ397" i="1" s="1"/>
  <c r="BT396" i="1"/>
  <c r="BR396" i="1"/>
  <c r="BQ396" i="1"/>
  <c r="BP396" i="1"/>
  <c r="BS396" i="1" s="1"/>
  <c r="BT395" i="1"/>
  <c r="BQ395" i="1"/>
  <c r="BP395" i="1"/>
  <c r="BS395" i="1" s="1"/>
  <c r="BT394" i="1"/>
  <c r="BS394" i="1"/>
  <c r="BR394" i="1"/>
  <c r="BQ394" i="1"/>
  <c r="BP394" i="1"/>
  <c r="BT393" i="1"/>
  <c r="BQ393" i="1"/>
  <c r="BP393" i="1"/>
  <c r="BS393" i="1" s="1"/>
  <c r="BT392" i="1"/>
  <c r="BS392" i="1"/>
  <c r="BR392" i="1"/>
  <c r="BQ392" i="1"/>
  <c r="BP392" i="1"/>
  <c r="BT391" i="1"/>
  <c r="BS391" i="1"/>
  <c r="BQ391" i="1"/>
  <c r="BR391" i="1" s="1"/>
  <c r="BP391" i="1"/>
  <c r="BT390" i="1"/>
  <c r="BS390" i="1"/>
  <c r="BQ390" i="1"/>
  <c r="BP390" i="1"/>
  <c r="BR390" i="1" s="1"/>
  <c r="BT389" i="1"/>
  <c r="BQ389" i="1"/>
  <c r="BR389" i="1" s="1"/>
  <c r="BP389" i="1"/>
  <c r="BS389" i="1" s="1"/>
  <c r="BT388" i="1"/>
  <c r="BS388" i="1"/>
  <c r="DZ388" i="1" s="1"/>
  <c r="BQ388" i="1"/>
  <c r="BP388" i="1"/>
  <c r="BR388" i="1" s="1"/>
  <c r="BT387" i="1"/>
  <c r="BS387" i="1"/>
  <c r="BR387" i="1"/>
  <c r="BQ387" i="1"/>
  <c r="BP387" i="1"/>
  <c r="BT386" i="1"/>
  <c r="BQ386" i="1"/>
  <c r="BP386" i="1"/>
  <c r="BS386" i="1" s="1"/>
  <c r="DZ386" i="1" s="1"/>
  <c r="BT385" i="1"/>
  <c r="BR385" i="1"/>
  <c r="BQ385" i="1"/>
  <c r="BP385" i="1"/>
  <c r="BS385" i="1" s="1"/>
  <c r="BT384" i="1"/>
  <c r="BS384" i="1"/>
  <c r="BQ384" i="1"/>
  <c r="BP384" i="1"/>
  <c r="BR384" i="1" s="1"/>
  <c r="BT383" i="1"/>
  <c r="BS383" i="1"/>
  <c r="BQ383" i="1"/>
  <c r="BP383" i="1"/>
  <c r="BR383" i="1" s="1"/>
  <c r="BT382" i="1"/>
  <c r="BQ382" i="1"/>
  <c r="BP382" i="1"/>
  <c r="BS382" i="1" s="1"/>
  <c r="BT381" i="1"/>
  <c r="BQ381" i="1"/>
  <c r="BP381" i="1"/>
  <c r="BS381" i="1" s="1"/>
  <c r="BT380" i="1"/>
  <c r="BR380" i="1"/>
  <c r="BQ380" i="1"/>
  <c r="BP380" i="1"/>
  <c r="BS380" i="1" s="1"/>
  <c r="BT379" i="1"/>
  <c r="BQ379" i="1"/>
  <c r="BP379" i="1"/>
  <c r="BS379" i="1" s="1"/>
  <c r="DZ379" i="1" s="1"/>
  <c r="BT378" i="1"/>
  <c r="BS378" i="1"/>
  <c r="BR378" i="1"/>
  <c r="BQ378" i="1"/>
  <c r="BP378" i="1"/>
  <c r="BT377" i="1"/>
  <c r="BQ377" i="1"/>
  <c r="BP377" i="1"/>
  <c r="BS377" i="1" s="1"/>
  <c r="BT376" i="1"/>
  <c r="BS376" i="1"/>
  <c r="BR376" i="1"/>
  <c r="BQ376" i="1"/>
  <c r="BP376" i="1"/>
  <c r="BT375" i="1"/>
  <c r="BS375" i="1"/>
  <c r="BQ375" i="1"/>
  <c r="BR375" i="1" s="1"/>
  <c r="BP375" i="1"/>
  <c r="BT374" i="1"/>
  <c r="BS374" i="1"/>
  <c r="BQ374" i="1"/>
  <c r="BP374" i="1"/>
  <c r="BR374" i="1" s="1"/>
  <c r="BT373" i="1"/>
  <c r="BQ373" i="1"/>
  <c r="BR373" i="1" s="1"/>
  <c r="BP373" i="1"/>
  <c r="BS373" i="1" s="1"/>
  <c r="BT372" i="1"/>
  <c r="BS372" i="1"/>
  <c r="BQ372" i="1"/>
  <c r="BP372" i="1"/>
  <c r="BR372" i="1" s="1"/>
  <c r="BT371" i="1"/>
  <c r="BS371" i="1"/>
  <c r="BR371" i="1"/>
  <c r="BQ371" i="1"/>
  <c r="BP371" i="1"/>
  <c r="BT370" i="1"/>
  <c r="BQ370" i="1"/>
  <c r="BP370" i="1"/>
  <c r="BS370" i="1" s="1"/>
  <c r="DZ370" i="1" s="1"/>
  <c r="BT369" i="1"/>
  <c r="BR369" i="1"/>
  <c r="BQ369" i="1"/>
  <c r="BP369" i="1"/>
  <c r="BS369" i="1" s="1"/>
  <c r="BT368" i="1"/>
  <c r="BS368" i="1"/>
  <c r="BQ368" i="1"/>
  <c r="BP368" i="1"/>
  <c r="BR368" i="1" s="1"/>
  <c r="BT367" i="1"/>
  <c r="BS367" i="1"/>
  <c r="BQ367" i="1"/>
  <c r="BP367" i="1"/>
  <c r="BR367" i="1" s="1"/>
  <c r="BT366" i="1"/>
  <c r="BQ366" i="1"/>
  <c r="BP366" i="1"/>
  <c r="BS366" i="1" s="1"/>
  <c r="DZ366" i="1" s="1"/>
  <c r="BT365" i="1"/>
  <c r="BQ365" i="1"/>
  <c r="BP365" i="1"/>
  <c r="BS365" i="1" s="1"/>
  <c r="BT364" i="1"/>
  <c r="BR364" i="1"/>
  <c r="BQ364" i="1"/>
  <c r="BP364" i="1"/>
  <c r="BS364" i="1" s="1"/>
  <c r="DZ364" i="1" s="1"/>
  <c r="BT363" i="1"/>
  <c r="BQ363" i="1"/>
  <c r="BP363" i="1"/>
  <c r="BS363" i="1" s="1"/>
  <c r="DZ363" i="1" s="1"/>
  <c r="BT362" i="1"/>
  <c r="BS362" i="1"/>
  <c r="BR362" i="1"/>
  <c r="BQ362" i="1"/>
  <c r="BP362" i="1"/>
  <c r="BT361" i="1"/>
  <c r="BQ361" i="1"/>
  <c r="BP361" i="1"/>
  <c r="BS361" i="1" s="1"/>
  <c r="BT360" i="1"/>
  <c r="BS360" i="1"/>
  <c r="BR360" i="1"/>
  <c r="BQ360" i="1"/>
  <c r="BP360" i="1"/>
  <c r="BT359" i="1"/>
  <c r="BS359" i="1"/>
  <c r="BQ359" i="1"/>
  <c r="BR359" i="1" s="1"/>
  <c r="BP359" i="1"/>
  <c r="BT358" i="1"/>
  <c r="BS358" i="1"/>
  <c r="BQ358" i="1"/>
  <c r="BP358" i="1"/>
  <c r="BR358" i="1" s="1"/>
  <c r="BT357" i="1"/>
  <c r="BQ357" i="1"/>
  <c r="BR357" i="1" s="1"/>
  <c r="BP357" i="1"/>
  <c r="BS357" i="1" s="1"/>
  <c r="BT356" i="1"/>
  <c r="BS356" i="1"/>
  <c r="BQ356" i="1"/>
  <c r="BP356" i="1"/>
  <c r="BR356" i="1" s="1"/>
  <c r="BT355" i="1"/>
  <c r="BS355" i="1"/>
  <c r="BR355" i="1"/>
  <c r="BQ355" i="1"/>
  <c r="BP355" i="1"/>
  <c r="BT354" i="1"/>
  <c r="BQ354" i="1"/>
  <c r="BP354" i="1"/>
  <c r="BS354" i="1" s="1"/>
  <c r="BT353" i="1"/>
  <c r="BR353" i="1"/>
  <c r="BQ353" i="1"/>
  <c r="BP353" i="1"/>
  <c r="BS353" i="1" s="1"/>
  <c r="BT352" i="1"/>
  <c r="BS352" i="1"/>
  <c r="BQ352" i="1"/>
  <c r="BP352" i="1"/>
  <c r="BR352" i="1" s="1"/>
  <c r="BT351" i="1"/>
  <c r="BS351" i="1"/>
  <c r="BQ351" i="1"/>
  <c r="BP351" i="1"/>
  <c r="BR351" i="1" s="1"/>
  <c r="BT350" i="1"/>
  <c r="BQ350" i="1"/>
  <c r="BP350" i="1"/>
  <c r="BS350" i="1" s="1"/>
  <c r="DZ350" i="1" s="1"/>
  <c r="BT349" i="1"/>
  <c r="BQ349" i="1"/>
  <c r="BP349" i="1"/>
  <c r="BS349" i="1" s="1"/>
  <c r="DZ349" i="1" s="1"/>
  <c r="BT348" i="1"/>
  <c r="BR348" i="1"/>
  <c r="BQ348" i="1"/>
  <c r="BP348" i="1"/>
  <c r="BS348" i="1" s="1"/>
  <c r="DZ348" i="1" s="1"/>
  <c r="BT347" i="1"/>
  <c r="BQ347" i="1"/>
  <c r="BP347" i="1"/>
  <c r="BS347" i="1" s="1"/>
  <c r="BT346" i="1"/>
  <c r="BS346" i="1"/>
  <c r="BR346" i="1"/>
  <c r="BQ346" i="1"/>
  <c r="BP346" i="1"/>
  <c r="BT345" i="1"/>
  <c r="BQ345" i="1"/>
  <c r="BP345" i="1"/>
  <c r="BS345" i="1" s="1"/>
  <c r="DZ345" i="1" s="1"/>
  <c r="BT344" i="1"/>
  <c r="BS344" i="1"/>
  <c r="BR344" i="1"/>
  <c r="BQ344" i="1"/>
  <c r="BP344" i="1"/>
  <c r="BT343" i="1"/>
  <c r="BS343" i="1"/>
  <c r="BQ343" i="1"/>
  <c r="BR343" i="1" s="1"/>
  <c r="BP343" i="1"/>
  <c r="BT342" i="1"/>
  <c r="BS342" i="1"/>
  <c r="BQ342" i="1"/>
  <c r="BP342" i="1"/>
  <c r="BR342" i="1" s="1"/>
  <c r="BT341" i="1"/>
  <c r="BQ341" i="1"/>
  <c r="BR341" i="1" s="1"/>
  <c r="BP341" i="1"/>
  <c r="BS341" i="1" s="1"/>
  <c r="BT340" i="1"/>
  <c r="BS340" i="1"/>
  <c r="BQ340" i="1"/>
  <c r="BP340" i="1"/>
  <c r="BR340" i="1" s="1"/>
  <c r="BT339" i="1"/>
  <c r="BS339" i="1"/>
  <c r="BR339" i="1"/>
  <c r="BQ339" i="1"/>
  <c r="BP339" i="1"/>
  <c r="BT338" i="1"/>
  <c r="BQ338" i="1"/>
  <c r="BP338" i="1"/>
  <c r="BS338" i="1" s="1"/>
  <c r="BT337" i="1"/>
  <c r="BR337" i="1"/>
  <c r="BQ337" i="1"/>
  <c r="BP337" i="1"/>
  <c r="BS337" i="1" s="1"/>
  <c r="DZ337" i="1" s="1"/>
  <c r="BT336" i="1"/>
  <c r="BS336" i="1"/>
  <c r="BQ336" i="1"/>
  <c r="BP336" i="1"/>
  <c r="BR336" i="1" s="1"/>
  <c r="BT335" i="1"/>
  <c r="BS335" i="1"/>
  <c r="BQ335" i="1"/>
  <c r="BP335" i="1"/>
  <c r="BR335" i="1" s="1"/>
  <c r="BT334" i="1"/>
  <c r="BQ334" i="1"/>
  <c r="BP334" i="1"/>
  <c r="BS334" i="1" s="1"/>
  <c r="BT333" i="1"/>
  <c r="BQ333" i="1"/>
  <c r="BP333" i="1"/>
  <c r="BS333" i="1" s="1"/>
  <c r="BT332" i="1"/>
  <c r="BS332" i="1"/>
  <c r="BR332" i="1"/>
  <c r="BQ332" i="1"/>
  <c r="BP332" i="1"/>
  <c r="BT331" i="1"/>
  <c r="BQ331" i="1"/>
  <c r="BP331" i="1"/>
  <c r="BS331" i="1" s="1"/>
  <c r="BT330" i="1"/>
  <c r="BS330" i="1"/>
  <c r="BR330" i="1"/>
  <c r="BQ330" i="1"/>
  <c r="BP330" i="1"/>
  <c r="BT329" i="1"/>
  <c r="BR329" i="1"/>
  <c r="BQ329" i="1"/>
  <c r="BP329" i="1"/>
  <c r="BS329" i="1" s="1"/>
  <c r="BT328" i="1"/>
  <c r="BS328" i="1"/>
  <c r="BR328" i="1"/>
  <c r="BQ328" i="1"/>
  <c r="BP328" i="1"/>
  <c r="BT327" i="1"/>
  <c r="BS327" i="1"/>
  <c r="BQ327" i="1"/>
  <c r="BR327" i="1" s="1"/>
  <c r="BP327" i="1"/>
  <c r="BT326" i="1"/>
  <c r="BS326" i="1"/>
  <c r="BQ326" i="1"/>
  <c r="BP326" i="1"/>
  <c r="BR326" i="1" s="1"/>
  <c r="BT325" i="1"/>
  <c r="BR325" i="1"/>
  <c r="BQ325" i="1"/>
  <c r="BP325" i="1"/>
  <c r="BS325" i="1" s="1"/>
  <c r="DZ325" i="1" s="1"/>
  <c r="BT324" i="1"/>
  <c r="BS324" i="1"/>
  <c r="BQ324" i="1"/>
  <c r="BP324" i="1"/>
  <c r="BR324" i="1" s="1"/>
  <c r="BT323" i="1"/>
  <c r="BR323" i="1"/>
  <c r="BQ323" i="1"/>
  <c r="BP323" i="1"/>
  <c r="BS323" i="1" s="1"/>
  <c r="BT322" i="1"/>
  <c r="BQ322" i="1"/>
  <c r="BP322" i="1"/>
  <c r="BS322" i="1" s="1"/>
  <c r="BT321" i="1"/>
  <c r="BR321" i="1"/>
  <c r="BQ321" i="1"/>
  <c r="BP321" i="1"/>
  <c r="BS321" i="1" s="1"/>
  <c r="BT320" i="1"/>
  <c r="BS320" i="1"/>
  <c r="BQ320" i="1"/>
  <c r="BP320" i="1"/>
  <c r="BR320" i="1" s="1"/>
  <c r="BT319" i="1"/>
  <c r="BS319" i="1"/>
  <c r="BQ319" i="1"/>
  <c r="BP319" i="1"/>
  <c r="BR319" i="1" s="1"/>
  <c r="BT318" i="1"/>
  <c r="BQ318" i="1"/>
  <c r="BP318" i="1"/>
  <c r="BS318" i="1" s="1"/>
  <c r="BT317" i="1"/>
  <c r="BQ317" i="1"/>
  <c r="BP317" i="1"/>
  <c r="BS317" i="1" s="1"/>
  <c r="BT316" i="1"/>
  <c r="BS316" i="1"/>
  <c r="BR316" i="1"/>
  <c r="BQ316" i="1"/>
  <c r="BP316" i="1"/>
  <c r="BT315" i="1"/>
  <c r="BQ315" i="1"/>
  <c r="BP315" i="1"/>
  <c r="BS315" i="1" s="1"/>
  <c r="BT314" i="1"/>
  <c r="BS314" i="1"/>
  <c r="BR314" i="1"/>
  <c r="BQ314" i="1"/>
  <c r="BP314" i="1"/>
  <c r="BT313" i="1"/>
  <c r="BR313" i="1"/>
  <c r="BQ313" i="1"/>
  <c r="BP313" i="1"/>
  <c r="BS313" i="1" s="1"/>
  <c r="BT312" i="1"/>
  <c r="BS312" i="1"/>
  <c r="BR312" i="1"/>
  <c r="BQ312" i="1"/>
  <c r="BP312" i="1"/>
  <c r="BT311" i="1"/>
  <c r="BS311" i="1"/>
  <c r="BQ311" i="1"/>
  <c r="BR311" i="1" s="1"/>
  <c r="BP311" i="1"/>
  <c r="BT310" i="1"/>
  <c r="BS310" i="1"/>
  <c r="BQ310" i="1"/>
  <c r="BP310" i="1"/>
  <c r="BR310" i="1" s="1"/>
  <c r="BT309" i="1"/>
  <c r="BR309" i="1"/>
  <c r="BQ309" i="1"/>
  <c r="BP309" i="1"/>
  <c r="BS309" i="1" s="1"/>
  <c r="BT308" i="1"/>
  <c r="BS308" i="1"/>
  <c r="DZ308" i="1" s="1"/>
  <c r="BQ308" i="1"/>
  <c r="BP308" i="1"/>
  <c r="BR308" i="1" s="1"/>
  <c r="BT307" i="1"/>
  <c r="BR307" i="1"/>
  <c r="BQ307" i="1"/>
  <c r="BP307" i="1"/>
  <c r="BS307" i="1" s="1"/>
  <c r="BT306" i="1"/>
  <c r="BQ306" i="1"/>
  <c r="BP306" i="1"/>
  <c r="BS306" i="1" s="1"/>
  <c r="BT305" i="1"/>
  <c r="BR305" i="1"/>
  <c r="BQ305" i="1"/>
  <c r="BP305" i="1"/>
  <c r="BS305" i="1" s="1"/>
  <c r="BT304" i="1"/>
  <c r="BS304" i="1"/>
  <c r="BQ304" i="1"/>
  <c r="BP304" i="1"/>
  <c r="BR304" i="1" s="1"/>
  <c r="BT303" i="1"/>
  <c r="BS303" i="1"/>
  <c r="BQ303" i="1"/>
  <c r="BP303" i="1"/>
  <c r="BR303" i="1" s="1"/>
  <c r="BT302" i="1"/>
  <c r="BQ302" i="1"/>
  <c r="BP302" i="1"/>
  <c r="BS302" i="1" s="1"/>
  <c r="DZ302" i="1" s="1"/>
  <c r="BT301" i="1"/>
  <c r="BQ301" i="1"/>
  <c r="BP301" i="1"/>
  <c r="BS301" i="1" s="1"/>
  <c r="DZ301" i="1" s="1"/>
  <c r="BT300" i="1"/>
  <c r="BS300" i="1"/>
  <c r="BR300" i="1"/>
  <c r="BQ300" i="1"/>
  <c r="BP300" i="1"/>
  <c r="BT299" i="1"/>
  <c r="BQ299" i="1"/>
  <c r="BP299" i="1"/>
  <c r="BS299" i="1" s="1"/>
  <c r="BT298" i="1"/>
  <c r="BS298" i="1"/>
  <c r="BR298" i="1"/>
  <c r="BQ298" i="1"/>
  <c r="BP298" i="1"/>
  <c r="BT297" i="1"/>
  <c r="BR297" i="1"/>
  <c r="BQ297" i="1"/>
  <c r="BP297" i="1"/>
  <c r="BS297" i="1" s="1"/>
  <c r="BT296" i="1"/>
  <c r="BS296" i="1"/>
  <c r="BR296" i="1"/>
  <c r="BQ296" i="1"/>
  <c r="BP296" i="1"/>
  <c r="BT295" i="1"/>
  <c r="BS295" i="1"/>
  <c r="BQ295" i="1"/>
  <c r="BR295" i="1" s="1"/>
  <c r="BP295" i="1"/>
  <c r="BT294" i="1"/>
  <c r="BS294" i="1"/>
  <c r="BQ294" i="1"/>
  <c r="BP294" i="1"/>
  <c r="BR294" i="1" s="1"/>
  <c r="BT293" i="1"/>
  <c r="BR293" i="1"/>
  <c r="BQ293" i="1"/>
  <c r="BP293" i="1"/>
  <c r="BS293" i="1" s="1"/>
  <c r="BT292" i="1"/>
  <c r="BS292" i="1"/>
  <c r="DZ292" i="1" s="1"/>
  <c r="BQ292" i="1"/>
  <c r="BP292" i="1"/>
  <c r="BR292" i="1" s="1"/>
  <c r="BT291" i="1"/>
  <c r="BR291" i="1"/>
  <c r="BQ291" i="1"/>
  <c r="BP291" i="1"/>
  <c r="BS291" i="1" s="1"/>
  <c r="BT290" i="1"/>
  <c r="BQ290" i="1"/>
  <c r="BP290" i="1"/>
  <c r="BS290" i="1" s="1"/>
  <c r="BT289" i="1"/>
  <c r="BR289" i="1"/>
  <c r="BQ289" i="1"/>
  <c r="BP289" i="1"/>
  <c r="BS289" i="1" s="1"/>
  <c r="BT288" i="1"/>
  <c r="BS288" i="1"/>
  <c r="BQ288" i="1"/>
  <c r="BP288" i="1"/>
  <c r="BR288" i="1" s="1"/>
  <c r="BT287" i="1"/>
  <c r="BS287" i="1"/>
  <c r="BQ287" i="1"/>
  <c r="BP287" i="1"/>
  <c r="BR287" i="1" s="1"/>
  <c r="BT286" i="1"/>
  <c r="BQ286" i="1"/>
  <c r="BP286" i="1"/>
  <c r="BS286" i="1" s="1"/>
  <c r="BT285" i="1"/>
  <c r="BQ285" i="1"/>
  <c r="BP285" i="1"/>
  <c r="BS285" i="1" s="1"/>
  <c r="BT284" i="1"/>
  <c r="BS284" i="1"/>
  <c r="BR284" i="1"/>
  <c r="BQ284" i="1"/>
  <c r="BP284" i="1"/>
  <c r="BT283" i="1"/>
  <c r="BQ283" i="1"/>
  <c r="BP283" i="1"/>
  <c r="BS283" i="1" s="1"/>
  <c r="DZ283" i="1" s="1"/>
  <c r="BT282" i="1"/>
  <c r="BS282" i="1"/>
  <c r="BR282" i="1"/>
  <c r="BQ282" i="1"/>
  <c r="BP282" i="1"/>
  <c r="BT281" i="1"/>
  <c r="BR281" i="1"/>
  <c r="BQ281" i="1"/>
  <c r="BP281" i="1"/>
  <c r="BS281" i="1" s="1"/>
  <c r="BT280" i="1"/>
  <c r="BS280" i="1"/>
  <c r="BR280" i="1"/>
  <c r="BQ280" i="1"/>
  <c r="BP280" i="1"/>
  <c r="BT279" i="1"/>
  <c r="BS279" i="1"/>
  <c r="BQ279" i="1"/>
  <c r="BR279" i="1" s="1"/>
  <c r="BP279" i="1"/>
  <c r="BT278" i="1"/>
  <c r="BS278" i="1"/>
  <c r="BQ278" i="1"/>
  <c r="BP278" i="1"/>
  <c r="BR278" i="1" s="1"/>
  <c r="BT277" i="1"/>
  <c r="BR277" i="1"/>
  <c r="BQ277" i="1"/>
  <c r="BP277" i="1"/>
  <c r="BS277" i="1" s="1"/>
  <c r="BT276" i="1"/>
  <c r="BS276" i="1"/>
  <c r="BQ276" i="1"/>
  <c r="BP276" i="1"/>
  <c r="BR276" i="1" s="1"/>
  <c r="BT275" i="1"/>
  <c r="BR275" i="1"/>
  <c r="BQ275" i="1"/>
  <c r="BP275" i="1"/>
  <c r="BS275" i="1" s="1"/>
  <c r="DZ275" i="1" s="1"/>
  <c r="BT274" i="1"/>
  <c r="BQ274" i="1"/>
  <c r="BP274" i="1"/>
  <c r="BS274" i="1" s="1"/>
  <c r="BT273" i="1"/>
  <c r="BR273" i="1"/>
  <c r="BQ273" i="1"/>
  <c r="BP273" i="1"/>
  <c r="BS273" i="1" s="1"/>
  <c r="BT272" i="1"/>
  <c r="BS272" i="1"/>
  <c r="BQ272" i="1"/>
  <c r="BP272" i="1"/>
  <c r="BR272" i="1" s="1"/>
  <c r="BT271" i="1"/>
  <c r="BS271" i="1"/>
  <c r="BQ271" i="1"/>
  <c r="BP271" i="1"/>
  <c r="BR271" i="1" s="1"/>
  <c r="BT270" i="1"/>
  <c r="BQ270" i="1"/>
  <c r="BP270" i="1"/>
  <c r="BS270" i="1" s="1"/>
  <c r="BT269" i="1"/>
  <c r="BQ269" i="1"/>
  <c r="BP269" i="1"/>
  <c r="BS269" i="1" s="1"/>
  <c r="BT268" i="1"/>
  <c r="BS268" i="1"/>
  <c r="BR268" i="1"/>
  <c r="BQ268" i="1"/>
  <c r="BP268" i="1"/>
  <c r="BT267" i="1"/>
  <c r="BQ267" i="1"/>
  <c r="BP267" i="1"/>
  <c r="BS267" i="1" s="1"/>
  <c r="BT266" i="1"/>
  <c r="BS266" i="1"/>
  <c r="BR266" i="1"/>
  <c r="BQ266" i="1"/>
  <c r="BP266" i="1"/>
  <c r="BT265" i="1"/>
  <c r="BR265" i="1"/>
  <c r="BQ265" i="1"/>
  <c r="BP265" i="1"/>
  <c r="BS265" i="1" s="1"/>
  <c r="DZ265" i="1" s="1"/>
  <c r="BT264" i="1"/>
  <c r="BS264" i="1"/>
  <c r="BR264" i="1"/>
  <c r="BQ264" i="1"/>
  <c r="BP264" i="1"/>
  <c r="BT263" i="1"/>
  <c r="BS263" i="1"/>
  <c r="BQ263" i="1"/>
  <c r="BR263" i="1" s="1"/>
  <c r="BP263" i="1"/>
  <c r="BT262" i="1"/>
  <c r="BS262" i="1"/>
  <c r="BQ262" i="1"/>
  <c r="BP262" i="1"/>
  <c r="BR262" i="1" s="1"/>
  <c r="BT261" i="1"/>
  <c r="BR261" i="1"/>
  <c r="BQ261" i="1"/>
  <c r="BP261" i="1"/>
  <c r="BS261" i="1" s="1"/>
  <c r="DZ261" i="1" s="1"/>
  <c r="BT260" i="1"/>
  <c r="BS260" i="1"/>
  <c r="DZ260" i="1" s="1"/>
  <c r="BQ260" i="1"/>
  <c r="BP260" i="1"/>
  <c r="BR260" i="1" s="1"/>
  <c r="BT259" i="1"/>
  <c r="BR259" i="1"/>
  <c r="BQ259" i="1"/>
  <c r="BP259" i="1"/>
  <c r="BS259" i="1" s="1"/>
  <c r="DZ259" i="1" s="1"/>
  <c r="BT258" i="1"/>
  <c r="BQ258" i="1"/>
  <c r="BP258" i="1"/>
  <c r="BS258" i="1" s="1"/>
  <c r="DZ258" i="1" s="1"/>
  <c r="BT257" i="1"/>
  <c r="BR257" i="1"/>
  <c r="BQ257" i="1"/>
  <c r="BP257" i="1"/>
  <c r="BS257" i="1" s="1"/>
  <c r="BT256" i="1"/>
  <c r="BS256" i="1"/>
  <c r="BQ256" i="1"/>
  <c r="BP256" i="1"/>
  <c r="BR256" i="1" s="1"/>
  <c r="BT255" i="1"/>
  <c r="BS255" i="1"/>
  <c r="BQ255" i="1"/>
  <c r="BP255" i="1"/>
  <c r="BR255" i="1" s="1"/>
  <c r="BT254" i="1"/>
  <c r="BQ254" i="1"/>
  <c r="BP254" i="1"/>
  <c r="BS254" i="1" s="1"/>
  <c r="BT253" i="1"/>
  <c r="BQ253" i="1"/>
  <c r="BP253" i="1"/>
  <c r="BS253" i="1" s="1"/>
  <c r="DZ253" i="1" s="1"/>
  <c r="BT252" i="1"/>
  <c r="BS252" i="1"/>
  <c r="BR252" i="1"/>
  <c r="BQ252" i="1"/>
  <c r="BP252" i="1"/>
  <c r="BT251" i="1"/>
  <c r="BQ251" i="1"/>
  <c r="BP251" i="1"/>
  <c r="BS251" i="1" s="1"/>
  <c r="BT250" i="1"/>
  <c r="BS250" i="1"/>
  <c r="BR250" i="1"/>
  <c r="BQ250" i="1"/>
  <c r="BP250" i="1"/>
  <c r="BT249" i="1"/>
  <c r="BR249" i="1"/>
  <c r="BQ249" i="1"/>
  <c r="BP249" i="1"/>
  <c r="BS249" i="1" s="1"/>
  <c r="BT248" i="1"/>
  <c r="BS248" i="1"/>
  <c r="BR248" i="1"/>
  <c r="BQ248" i="1"/>
  <c r="BP248" i="1"/>
  <c r="BT247" i="1"/>
  <c r="BS247" i="1"/>
  <c r="BQ247" i="1"/>
  <c r="BR247" i="1" s="1"/>
  <c r="BP247" i="1"/>
  <c r="BT246" i="1"/>
  <c r="BS246" i="1"/>
  <c r="BQ246" i="1"/>
  <c r="BP246" i="1"/>
  <c r="BR246" i="1" s="1"/>
  <c r="BT245" i="1"/>
  <c r="BR245" i="1"/>
  <c r="BQ245" i="1"/>
  <c r="BP245" i="1"/>
  <c r="BS245" i="1" s="1"/>
  <c r="BT244" i="1"/>
  <c r="BS244" i="1"/>
  <c r="BQ244" i="1"/>
  <c r="BP244" i="1"/>
  <c r="BR244" i="1" s="1"/>
  <c r="BT243" i="1"/>
  <c r="BR243" i="1"/>
  <c r="BQ243" i="1"/>
  <c r="BP243" i="1"/>
  <c r="BS243" i="1" s="1"/>
  <c r="BT242" i="1"/>
  <c r="BQ242" i="1"/>
  <c r="BP242" i="1"/>
  <c r="BS242" i="1" s="1"/>
  <c r="DZ242" i="1" s="1"/>
  <c r="BT241" i="1"/>
  <c r="BR241" i="1"/>
  <c r="BQ241" i="1"/>
  <c r="BP241" i="1"/>
  <c r="BS241" i="1" s="1"/>
  <c r="BT240" i="1"/>
  <c r="BS240" i="1"/>
  <c r="BQ240" i="1"/>
  <c r="BP240" i="1"/>
  <c r="BR240" i="1" s="1"/>
  <c r="BT239" i="1"/>
  <c r="BS239" i="1"/>
  <c r="BQ239" i="1"/>
  <c r="BP239" i="1"/>
  <c r="BR239" i="1" s="1"/>
  <c r="BT238" i="1"/>
  <c r="BQ238" i="1"/>
  <c r="BP238" i="1"/>
  <c r="BS238" i="1" s="1"/>
  <c r="BT237" i="1"/>
  <c r="BQ237" i="1"/>
  <c r="BP237" i="1"/>
  <c r="BS237" i="1" s="1"/>
  <c r="BT236" i="1"/>
  <c r="BS236" i="1"/>
  <c r="BR236" i="1"/>
  <c r="BQ236" i="1"/>
  <c r="BP236" i="1"/>
  <c r="BT235" i="1"/>
  <c r="BQ235" i="1"/>
  <c r="BP235" i="1"/>
  <c r="BS235" i="1" s="1"/>
  <c r="BT234" i="1"/>
  <c r="BS234" i="1"/>
  <c r="BR234" i="1"/>
  <c r="BQ234" i="1"/>
  <c r="BP234" i="1"/>
  <c r="BT233" i="1"/>
  <c r="BR233" i="1"/>
  <c r="BQ233" i="1"/>
  <c r="BP233" i="1"/>
  <c r="BS233" i="1" s="1"/>
  <c r="BT232" i="1"/>
  <c r="BS232" i="1"/>
  <c r="BR232" i="1"/>
  <c r="BQ232" i="1"/>
  <c r="BP232" i="1"/>
  <c r="BT231" i="1"/>
  <c r="BQ231" i="1"/>
  <c r="BP231" i="1"/>
  <c r="BS231" i="1" s="1"/>
  <c r="DZ231" i="1" s="1"/>
  <c r="BT230" i="1"/>
  <c r="BS230" i="1"/>
  <c r="BQ230" i="1"/>
  <c r="BP230" i="1"/>
  <c r="BR230" i="1" s="1"/>
  <c r="BT229" i="1"/>
  <c r="BR229" i="1"/>
  <c r="BQ229" i="1"/>
  <c r="BP229" i="1"/>
  <c r="BS229" i="1" s="1"/>
  <c r="BT228" i="1"/>
  <c r="BS228" i="1"/>
  <c r="BQ228" i="1"/>
  <c r="BP228" i="1"/>
  <c r="BR228" i="1" s="1"/>
  <c r="BT227" i="1"/>
  <c r="BR227" i="1"/>
  <c r="BQ227" i="1"/>
  <c r="BP227" i="1"/>
  <c r="BS227" i="1" s="1"/>
  <c r="BT226" i="1"/>
  <c r="BQ226" i="1"/>
  <c r="BP226" i="1"/>
  <c r="BS226" i="1" s="1"/>
  <c r="BT225" i="1"/>
  <c r="BR225" i="1"/>
  <c r="BQ225" i="1"/>
  <c r="BP225" i="1"/>
  <c r="BS225" i="1" s="1"/>
  <c r="BT224" i="1"/>
  <c r="BS224" i="1"/>
  <c r="BQ224" i="1"/>
  <c r="BP224" i="1"/>
  <c r="BR224" i="1" s="1"/>
  <c r="BT223" i="1"/>
  <c r="BS223" i="1"/>
  <c r="BQ223" i="1"/>
  <c r="BP223" i="1"/>
  <c r="BR223" i="1" s="1"/>
  <c r="BT222" i="1"/>
  <c r="BQ222" i="1"/>
  <c r="BP222" i="1"/>
  <c r="BS222" i="1" s="1"/>
  <c r="BT221" i="1"/>
  <c r="BQ221" i="1"/>
  <c r="BP221" i="1"/>
  <c r="BS221" i="1" s="1"/>
  <c r="BT220" i="1"/>
  <c r="BS220" i="1"/>
  <c r="BR220" i="1"/>
  <c r="BQ220" i="1"/>
  <c r="BP220" i="1"/>
  <c r="BT219" i="1"/>
  <c r="BQ219" i="1"/>
  <c r="BP219" i="1"/>
  <c r="BS219" i="1" s="1"/>
  <c r="DZ219" i="1" s="1"/>
  <c r="BT218" i="1"/>
  <c r="BS218" i="1"/>
  <c r="BR218" i="1"/>
  <c r="BQ218" i="1"/>
  <c r="BP218" i="1"/>
  <c r="BT217" i="1"/>
  <c r="BR217" i="1"/>
  <c r="BQ217" i="1"/>
  <c r="BP217" i="1"/>
  <c r="BS217" i="1" s="1"/>
  <c r="BT216" i="1"/>
  <c r="BS216" i="1"/>
  <c r="BR216" i="1"/>
  <c r="BQ216" i="1"/>
  <c r="BP216" i="1"/>
  <c r="BT215" i="1"/>
  <c r="BQ215" i="1"/>
  <c r="BP215" i="1"/>
  <c r="BS215" i="1" s="1"/>
  <c r="DZ215" i="1" s="1"/>
  <c r="BT214" i="1"/>
  <c r="BS214" i="1"/>
  <c r="BQ214" i="1"/>
  <c r="BP214" i="1"/>
  <c r="BR214" i="1" s="1"/>
  <c r="BT213" i="1"/>
  <c r="BR213" i="1"/>
  <c r="BQ213" i="1"/>
  <c r="BP213" i="1"/>
  <c r="BS213" i="1" s="1"/>
  <c r="BT212" i="1"/>
  <c r="BS212" i="1"/>
  <c r="DZ212" i="1" s="1"/>
  <c r="BQ212" i="1"/>
  <c r="BP212" i="1"/>
  <c r="BR212" i="1" s="1"/>
  <c r="BT211" i="1"/>
  <c r="BR211" i="1"/>
  <c r="BQ211" i="1"/>
  <c r="BP211" i="1"/>
  <c r="BS211" i="1" s="1"/>
  <c r="BT210" i="1"/>
  <c r="BQ210" i="1"/>
  <c r="BP210" i="1"/>
  <c r="BS210" i="1" s="1"/>
  <c r="DZ210" i="1" s="1"/>
  <c r="BT209" i="1"/>
  <c r="BR209" i="1"/>
  <c r="BQ209" i="1"/>
  <c r="BP209" i="1"/>
  <c r="BS209" i="1" s="1"/>
  <c r="BT208" i="1"/>
  <c r="BS208" i="1"/>
  <c r="BQ208" i="1"/>
  <c r="BP208" i="1"/>
  <c r="BR208" i="1" s="1"/>
  <c r="BT207" i="1"/>
  <c r="BS207" i="1"/>
  <c r="BQ207" i="1"/>
  <c r="BP207" i="1"/>
  <c r="BR207" i="1" s="1"/>
  <c r="BT206" i="1"/>
  <c r="BQ206" i="1"/>
  <c r="BP206" i="1"/>
  <c r="BS206" i="1" s="1"/>
  <c r="BT205" i="1"/>
  <c r="BQ205" i="1"/>
  <c r="BP205" i="1"/>
  <c r="BS205" i="1" s="1"/>
  <c r="BT204" i="1"/>
  <c r="BS204" i="1"/>
  <c r="BR204" i="1"/>
  <c r="BQ204" i="1"/>
  <c r="BP204" i="1"/>
  <c r="BT203" i="1"/>
  <c r="BQ203" i="1"/>
  <c r="BP203" i="1"/>
  <c r="BS203" i="1" s="1"/>
  <c r="DZ203" i="1" s="1"/>
  <c r="BT202" i="1"/>
  <c r="BS202" i="1"/>
  <c r="BR202" i="1"/>
  <c r="BQ202" i="1"/>
  <c r="BP202" i="1"/>
  <c r="BT201" i="1"/>
  <c r="BR201" i="1"/>
  <c r="BQ201" i="1"/>
  <c r="BP201" i="1"/>
  <c r="BS201" i="1" s="1"/>
  <c r="BT200" i="1"/>
  <c r="BS200" i="1"/>
  <c r="BR200" i="1"/>
  <c r="BQ200" i="1"/>
  <c r="BP200" i="1"/>
  <c r="BT199" i="1"/>
  <c r="BQ199" i="1"/>
  <c r="BR199" i="1" s="1"/>
  <c r="BP199" i="1"/>
  <c r="BS199" i="1" s="1"/>
  <c r="BT198" i="1"/>
  <c r="BS198" i="1"/>
  <c r="BQ198" i="1"/>
  <c r="BP198" i="1"/>
  <c r="BR198" i="1" s="1"/>
  <c r="BT197" i="1"/>
  <c r="BR197" i="1"/>
  <c r="BQ197" i="1"/>
  <c r="BP197" i="1"/>
  <c r="BS197" i="1" s="1"/>
  <c r="DZ197" i="1" s="1"/>
  <c r="BT196" i="1"/>
  <c r="BS196" i="1"/>
  <c r="BQ196" i="1"/>
  <c r="BP196" i="1"/>
  <c r="BR196" i="1" s="1"/>
  <c r="BT195" i="1"/>
  <c r="BR195" i="1"/>
  <c r="BQ195" i="1"/>
  <c r="BP195" i="1"/>
  <c r="BS195" i="1" s="1"/>
  <c r="DZ195" i="1" s="1"/>
  <c r="BT194" i="1"/>
  <c r="BQ194" i="1"/>
  <c r="BP194" i="1"/>
  <c r="BS194" i="1" s="1"/>
  <c r="DZ194" i="1" s="1"/>
  <c r="BT193" i="1"/>
  <c r="BR193" i="1"/>
  <c r="BQ193" i="1"/>
  <c r="BP193" i="1"/>
  <c r="BS193" i="1" s="1"/>
  <c r="BT192" i="1"/>
  <c r="BS192" i="1"/>
  <c r="BQ192" i="1"/>
  <c r="BR192" i="1" s="1"/>
  <c r="BP192" i="1"/>
  <c r="BT191" i="1"/>
  <c r="BS191" i="1"/>
  <c r="BQ191" i="1"/>
  <c r="BP191" i="1"/>
  <c r="BR191" i="1" s="1"/>
  <c r="BT190" i="1"/>
  <c r="BQ190" i="1"/>
  <c r="BP190" i="1"/>
  <c r="BS190" i="1" s="1"/>
  <c r="BT189" i="1"/>
  <c r="BQ189" i="1"/>
  <c r="BP189" i="1"/>
  <c r="BS189" i="1" s="1"/>
  <c r="BT188" i="1"/>
  <c r="BS188" i="1"/>
  <c r="BR188" i="1"/>
  <c r="BQ188" i="1"/>
  <c r="BP188" i="1"/>
  <c r="BT187" i="1"/>
  <c r="BQ187" i="1"/>
  <c r="BP187" i="1"/>
  <c r="BS187" i="1" s="1"/>
  <c r="BT186" i="1"/>
  <c r="BS186" i="1"/>
  <c r="BR186" i="1"/>
  <c r="BQ186" i="1"/>
  <c r="BP186" i="1"/>
  <c r="BT185" i="1"/>
  <c r="BR185" i="1"/>
  <c r="BQ185" i="1"/>
  <c r="BP185" i="1"/>
  <c r="BS185" i="1" s="1"/>
  <c r="DZ185" i="1" s="1"/>
  <c r="BT184" i="1"/>
  <c r="BS184" i="1"/>
  <c r="BR184" i="1"/>
  <c r="BQ184" i="1"/>
  <c r="BP184" i="1"/>
  <c r="BT183" i="1"/>
  <c r="BQ183" i="1"/>
  <c r="BR183" i="1" s="1"/>
  <c r="BP183" i="1"/>
  <c r="BS183" i="1" s="1"/>
  <c r="DZ183" i="1" s="1"/>
  <c r="BT182" i="1"/>
  <c r="BS182" i="1"/>
  <c r="BQ182" i="1"/>
  <c r="BP182" i="1"/>
  <c r="BR182" i="1" s="1"/>
  <c r="BT181" i="1"/>
  <c r="BR181" i="1"/>
  <c r="BQ181" i="1"/>
  <c r="BP181" i="1"/>
  <c r="BS181" i="1" s="1"/>
  <c r="DZ181" i="1" s="1"/>
  <c r="BT180" i="1"/>
  <c r="BS180" i="1"/>
  <c r="BQ180" i="1"/>
  <c r="BP180" i="1"/>
  <c r="BR180" i="1" s="1"/>
  <c r="BT179" i="1"/>
  <c r="BR179" i="1"/>
  <c r="BQ179" i="1"/>
  <c r="BP179" i="1"/>
  <c r="BS179" i="1" s="1"/>
  <c r="DZ179" i="1" s="1"/>
  <c r="BT178" i="1"/>
  <c r="BQ178" i="1"/>
  <c r="BP178" i="1"/>
  <c r="BS178" i="1" s="1"/>
  <c r="BT177" i="1"/>
  <c r="BR177" i="1"/>
  <c r="BQ177" i="1"/>
  <c r="BP177" i="1"/>
  <c r="BS177" i="1" s="1"/>
  <c r="BT176" i="1"/>
  <c r="BS176" i="1"/>
  <c r="BQ176" i="1"/>
  <c r="BR176" i="1" s="1"/>
  <c r="BP176" i="1"/>
  <c r="BT175" i="1"/>
  <c r="BS175" i="1"/>
  <c r="BQ175" i="1"/>
  <c r="BP175" i="1"/>
  <c r="BR175" i="1" s="1"/>
  <c r="BT174" i="1"/>
  <c r="BQ174" i="1"/>
  <c r="BP174" i="1"/>
  <c r="BS174" i="1" s="1"/>
  <c r="BT173" i="1"/>
  <c r="BQ173" i="1"/>
  <c r="BP173" i="1"/>
  <c r="BS173" i="1" s="1"/>
  <c r="BT172" i="1"/>
  <c r="BS172" i="1"/>
  <c r="DZ172" i="1" s="1"/>
  <c r="BR172" i="1"/>
  <c r="BQ172" i="1"/>
  <c r="BP172" i="1"/>
  <c r="BT171" i="1"/>
  <c r="BQ171" i="1"/>
  <c r="BP171" i="1"/>
  <c r="BS171" i="1" s="1"/>
  <c r="BT170" i="1"/>
  <c r="BS170" i="1"/>
  <c r="BR170" i="1"/>
  <c r="BQ170" i="1"/>
  <c r="BP170" i="1"/>
  <c r="BT169" i="1"/>
  <c r="BR169" i="1"/>
  <c r="BQ169" i="1"/>
  <c r="BP169" i="1"/>
  <c r="BS169" i="1" s="1"/>
  <c r="BT168" i="1"/>
  <c r="BS168" i="1"/>
  <c r="BR168" i="1"/>
  <c r="BQ168" i="1"/>
  <c r="BP168" i="1"/>
  <c r="BT167" i="1"/>
  <c r="BQ167" i="1"/>
  <c r="BR167" i="1" s="1"/>
  <c r="BP167" i="1"/>
  <c r="BS167" i="1" s="1"/>
  <c r="DZ167" i="1" s="1"/>
  <c r="BT166" i="1"/>
  <c r="BS166" i="1"/>
  <c r="BQ166" i="1"/>
  <c r="BP166" i="1"/>
  <c r="BR166" i="1" s="1"/>
  <c r="BT165" i="1"/>
  <c r="BR165" i="1"/>
  <c r="BQ165" i="1"/>
  <c r="BP165" i="1"/>
  <c r="BS165" i="1" s="1"/>
  <c r="BT164" i="1"/>
  <c r="BS164" i="1"/>
  <c r="BQ164" i="1"/>
  <c r="BP164" i="1"/>
  <c r="BR164" i="1" s="1"/>
  <c r="BT163" i="1"/>
  <c r="BR163" i="1"/>
  <c r="BQ163" i="1"/>
  <c r="BP163" i="1"/>
  <c r="BS163" i="1" s="1"/>
  <c r="DZ163" i="1" s="1"/>
  <c r="BT162" i="1"/>
  <c r="BQ162" i="1"/>
  <c r="BP162" i="1"/>
  <c r="BS162" i="1" s="1"/>
  <c r="BT161" i="1"/>
  <c r="BR161" i="1"/>
  <c r="BQ161" i="1"/>
  <c r="BP161" i="1"/>
  <c r="BS161" i="1" s="1"/>
  <c r="DZ161" i="1" s="1"/>
  <c r="BT160" i="1"/>
  <c r="BS160" i="1"/>
  <c r="BQ160" i="1"/>
  <c r="BR160" i="1" s="1"/>
  <c r="BP160" i="1"/>
  <c r="BT159" i="1"/>
  <c r="BS159" i="1"/>
  <c r="BQ159" i="1"/>
  <c r="BP159" i="1"/>
  <c r="BR159" i="1" s="1"/>
  <c r="BT158" i="1"/>
  <c r="BQ158" i="1"/>
  <c r="BP158" i="1"/>
  <c r="BS158" i="1" s="1"/>
  <c r="BT157" i="1"/>
  <c r="BQ157" i="1"/>
  <c r="BP157" i="1"/>
  <c r="BS157" i="1" s="1"/>
  <c r="BT156" i="1"/>
  <c r="BS156" i="1"/>
  <c r="BR156" i="1"/>
  <c r="BQ156" i="1"/>
  <c r="BP156" i="1"/>
  <c r="BT155" i="1"/>
  <c r="BQ155" i="1"/>
  <c r="BP155" i="1"/>
  <c r="BS155" i="1" s="1"/>
  <c r="DZ155" i="1" s="1"/>
  <c r="BT154" i="1"/>
  <c r="BS154" i="1"/>
  <c r="BR154" i="1"/>
  <c r="BQ154" i="1"/>
  <c r="BP154" i="1"/>
  <c r="BT153" i="1"/>
  <c r="BR153" i="1"/>
  <c r="BQ153" i="1"/>
  <c r="BP153" i="1"/>
  <c r="BS153" i="1" s="1"/>
  <c r="BT152" i="1"/>
  <c r="BS152" i="1"/>
  <c r="BR152" i="1"/>
  <c r="BQ152" i="1"/>
  <c r="BP152" i="1"/>
  <c r="BT151" i="1"/>
  <c r="BQ151" i="1"/>
  <c r="BR151" i="1" s="1"/>
  <c r="BP151" i="1"/>
  <c r="BS151" i="1" s="1"/>
  <c r="BT150" i="1"/>
  <c r="BS150" i="1"/>
  <c r="BQ150" i="1"/>
  <c r="BP150" i="1"/>
  <c r="BR150" i="1" s="1"/>
  <c r="BT149" i="1"/>
  <c r="BR149" i="1"/>
  <c r="BQ149" i="1"/>
  <c r="BP149" i="1"/>
  <c r="BS149" i="1" s="1"/>
  <c r="DZ149" i="1" s="1"/>
  <c r="BT148" i="1"/>
  <c r="BS148" i="1"/>
  <c r="BQ148" i="1"/>
  <c r="BP148" i="1"/>
  <c r="BR148" i="1" s="1"/>
  <c r="BT147" i="1"/>
  <c r="BR147" i="1"/>
  <c r="BQ147" i="1"/>
  <c r="BP147" i="1"/>
  <c r="BS147" i="1" s="1"/>
  <c r="BT146" i="1"/>
  <c r="BQ146" i="1"/>
  <c r="BP146" i="1"/>
  <c r="BS146" i="1" s="1"/>
  <c r="BT145" i="1"/>
  <c r="BR145" i="1"/>
  <c r="BQ145" i="1"/>
  <c r="BP145" i="1"/>
  <c r="BS145" i="1" s="1"/>
  <c r="BT144" i="1"/>
  <c r="BS144" i="1"/>
  <c r="BQ144" i="1"/>
  <c r="BR144" i="1" s="1"/>
  <c r="BP144" i="1"/>
  <c r="BT143" i="1"/>
  <c r="BS143" i="1"/>
  <c r="BQ143" i="1"/>
  <c r="BP143" i="1"/>
  <c r="BR143" i="1" s="1"/>
  <c r="BT142" i="1"/>
  <c r="BQ142" i="1"/>
  <c r="BP142" i="1"/>
  <c r="BS142" i="1" s="1"/>
  <c r="BT141" i="1"/>
  <c r="BQ141" i="1"/>
  <c r="BP141" i="1"/>
  <c r="BS141" i="1" s="1"/>
  <c r="BT140" i="1"/>
  <c r="BS140" i="1"/>
  <c r="DZ140" i="1" s="1"/>
  <c r="BR140" i="1"/>
  <c r="BQ140" i="1"/>
  <c r="BP140" i="1"/>
  <c r="BT139" i="1"/>
  <c r="BQ139" i="1"/>
  <c r="BP139" i="1"/>
  <c r="BS139" i="1" s="1"/>
  <c r="BT138" i="1"/>
  <c r="BS138" i="1"/>
  <c r="BR138" i="1"/>
  <c r="BQ138" i="1"/>
  <c r="BP138" i="1"/>
  <c r="BT137" i="1"/>
  <c r="BR137" i="1"/>
  <c r="BQ137" i="1"/>
  <c r="BP137" i="1"/>
  <c r="BS137" i="1" s="1"/>
  <c r="BT136" i="1"/>
  <c r="BS136" i="1"/>
  <c r="BR136" i="1"/>
  <c r="BQ136" i="1"/>
  <c r="BP136" i="1"/>
  <c r="BT135" i="1"/>
  <c r="BQ135" i="1"/>
  <c r="BR135" i="1" s="1"/>
  <c r="BP135" i="1"/>
  <c r="BS135" i="1" s="1"/>
  <c r="BT134" i="1"/>
  <c r="BS134" i="1"/>
  <c r="BQ134" i="1"/>
  <c r="BP134" i="1"/>
  <c r="BR134" i="1" s="1"/>
  <c r="BT133" i="1"/>
  <c r="BR133" i="1"/>
  <c r="BQ133" i="1"/>
  <c r="BP133" i="1"/>
  <c r="BS133" i="1" s="1"/>
  <c r="BT132" i="1"/>
  <c r="BS132" i="1"/>
  <c r="DZ132" i="1" s="1"/>
  <c r="BQ132" i="1"/>
  <c r="BP132" i="1"/>
  <c r="BR132" i="1" s="1"/>
  <c r="BT131" i="1"/>
  <c r="BR131" i="1"/>
  <c r="BQ131" i="1"/>
  <c r="BP131" i="1"/>
  <c r="BS131" i="1" s="1"/>
  <c r="DZ131" i="1" s="1"/>
  <c r="BT130" i="1"/>
  <c r="BQ130" i="1"/>
  <c r="BP130" i="1"/>
  <c r="BS130" i="1" s="1"/>
  <c r="DZ130" i="1" s="1"/>
  <c r="BT129" i="1"/>
  <c r="BR129" i="1"/>
  <c r="BQ129" i="1"/>
  <c r="BP129" i="1"/>
  <c r="BS129" i="1" s="1"/>
  <c r="BT128" i="1"/>
  <c r="BS128" i="1"/>
  <c r="BQ128" i="1"/>
  <c r="BR128" i="1" s="1"/>
  <c r="BP128" i="1"/>
  <c r="BT127" i="1"/>
  <c r="BS127" i="1"/>
  <c r="BQ127" i="1"/>
  <c r="BP127" i="1"/>
  <c r="BR127" i="1" s="1"/>
  <c r="BT126" i="1"/>
  <c r="BQ126" i="1"/>
  <c r="BP126" i="1"/>
  <c r="BS126" i="1" s="1"/>
  <c r="DZ126" i="1" s="1"/>
  <c r="BT125" i="1"/>
  <c r="BQ125" i="1"/>
  <c r="BP125" i="1"/>
  <c r="BS125" i="1" s="1"/>
  <c r="BT124" i="1"/>
  <c r="BS124" i="1"/>
  <c r="BR124" i="1"/>
  <c r="BQ124" i="1"/>
  <c r="BP124" i="1"/>
  <c r="BT123" i="1"/>
  <c r="BQ123" i="1"/>
  <c r="BP123" i="1"/>
  <c r="BS123" i="1" s="1"/>
  <c r="DZ123" i="1" s="1"/>
  <c r="BT122" i="1"/>
  <c r="BS122" i="1"/>
  <c r="BR122" i="1"/>
  <c r="BQ122" i="1"/>
  <c r="BP122" i="1"/>
  <c r="BT121" i="1"/>
  <c r="BR121" i="1"/>
  <c r="BQ121" i="1"/>
  <c r="BP121" i="1"/>
  <c r="BS121" i="1" s="1"/>
  <c r="BT120" i="1"/>
  <c r="BS120" i="1"/>
  <c r="BR120" i="1"/>
  <c r="BQ120" i="1"/>
  <c r="BP120" i="1"/>
  <c r="BT119" i="1"/>
  <c r="BQ119" i="1"/>
  <c r="BR119" i="1" s="1"/>
  <c r="BP119" i="1"/>
  <c r="BS119" i="1" s="1"/>
  <c r="BT118" i="1"/>
  <c r="BS118" i="1"/>
  <c r="BQ118" i="1"/>
  <c r="BP118" i="1"/>
  <c r="BR118" i="1" s="1"/>
  <c r="BT117" i="1"/>
  <c r="BR117" i="1"/>
  <c r="BQ117" i="1"/>
  <c r="BP117" i="1"/>
  <c r="BS117" i="1" s="1"/>
  <c r="BT116" i="1"/>
  <c r="BS116" i="1"/>
  <c r="BQ116" i="1"/>
  <c r="BP116" i="1"/>
  <c r="BR116" i="1" s="1"/>
  <c r="BT115" i="1"/>
  <c r="BR115" i="1"/>
  <c r="BQ115" i="1"/>
  <c r="BP115" i="1"/>
  <c r="BS115" i="1" s="1"/>
  <c r="BT114" i="1"/>
  <c r="BQ114" i="1"/>
  <c r="BP114" i="1"/>
  <c r="BS114" i="1" s="1"/>
  <c r="DZ114" i="1" s="1"/>
  <c r="BT113" i="1"/>
  <c r="BR113" i="1"/>
  <c r="BQ113" i="1"/>
  <c r="BP113" i="1"/>
  <c r="BS113" i="1" s="1"/>
  <c r="BT112" i="1"/>
  <c r="BS112" i="1"/>
  <c r="BQ112" i="1"/>
  <c r="BR112" i="1" s="1"/>
  <c r="BP112" i="1"/>
  <c r="BT111" i="1"/>
  <c r="BS111" i="1"/>
  <c r="BQ111" i="1"/>
  <c r="BP111" i="1"/>
  <c r="BR111" i="1" s="1"/>
  <c r="BT110" i="1"/>
  <c r="BQ110" i="1"/>
  <c r="BP110" i="1"/>
  <c r="BS110" i="1" s="1"/>
  <c r="DZ110" i="1" s="1"/>
  <c r="BT109" i="1"/>
  <c r="BQ109" i="1"/>
  <c r="BP109" i="1"/>
  <c r="BS109" i="1" s="1"/>
  <c r="DZ109" i="1" s="1"/>
  <c r="BT108" i="1"/>
  <c r="BS108" i="1"/>
  <c r="BR108" i="1"/>
  <c r="BQ108" i="1"/>
  <c r="BP108" i="1"/>
  <c r="BT107" i="1"/>
  <c r="BQ107" i="1"/>
  <c r="BP107" i="1"/>
  <c r="BS107" i="1" s="1"/>
  <c r="BT106" i="1"/>
  <c r="BS106" i="1"/>
  <c r="BR106" i="1"/>
  <c r="BQ106" i="1"/>
  <c r="BP106" i="1"/>
  <c r="BT105" i="1"/>
  <c r="BS105" i="1"/>
  <c r="BR105" i="1"/>
  <c r="BQ105" i="1"/>
  <c r="BP105" i="1"/>
  <c r="BT104" i="1"/>
  <c r="BS104" i="1"/>
  <c r="BR104" i="1"/>
  <c r="BQ104" i="1"/>
  <c r="BP104" i="1"/>
  <c r="BT103" i="1"/>
  <c r="ED103" i="1" s="1"/>
  <c r="BQ103" i="1"/>
  <c r="BR103" i="1" s="1"/>
  <c r="BP103" i="1"/>
  <c r="BS103" i="1" s="1"/>
  <c r="BT102" i="1"/>
  <c r="BS102" i="1"/>
  <c r="BQ102" i="1"/>
  <c r="BP102" i="1"/>
  <c r="BR102" i="1" s="1"/>
  <c r="BT101" i="1"/>
  <c r="BR101" i="1"/>
  <c r="BQ101" i="1"/>
  <c r="BP101" i="1"/>
  <c r="BS101" i="1" s="1"/>
  <c r="BT100" i="1"/>
  <c r="BS100" i="1"/>
  <c r="BQ100" i="1"/>
  <c r="BP100" i="1"/>
  <c r="BR100" i="1" s="1"/>
  <c r="BT99" i="1"/>
  <c r="BR99" i="1"/>
  <c r="BQ99" i="1"/>
  <c r="BP99" i="1"/>
  <c r="BS99" i="1" s="1"/>
  <c r="BT98" i="1"/>
  <c r="BQ98" i="1"/>
  <c r="BP98" i="1"/>
  <c r="BS98" i="1" s="1"/>
  <c r="DZ98" i="1" s="1"/>
  <c r="BT97" i="1"/>
  <c r="BR97" i="1"/>
  <c r="BQ97" i="1"/>
  <c r="BP97" i="1"/>
  <c r="BS97" i="1" s="1"/>
  <c r="DZ97" i="1" s="1"/>
  <c r="BT96" i="1"/>
  <c r="BS96" i="1"/>
  <c r="BQ96" i="1"/>
  <c r="BR96" i="1" s="1"/>
  <c r="BP96" i="1"/>
  <c r="BT95" i="1"/>
  <c r="BS95" i="1"/>
  <c r="DZ95" i="1" s="1"/>
  <c r="BQ95" i="1"/>
  <c r="BP95" i="1"/>
  <c r="BR95" i="1" s="1"/>
  <c r="BT94" i="1"/>
  <c r="BQ94" i="1"/>
  <c r="BP94" i="1"/>
  <c r="BS94" i="1" s="1"/>
  <c r="BT93" i="1"/>
  <c r="BQ93" i="1"/>
  <c r="BP93" i="1"/>
  <c r="BS93" i="1" s="1"/>
  <c r="BT92" i="1"/>
  <c r="BS92" i="1"/>
  <c r="BR92" i="1"/>
  <c r="BQ92" i="1"/>
  <c r="BP92" i="1"/>
  <c r="BT91" i="1"/>
  <c r="BQ91" i="1"/>
  <c r="BP91" i="1"/>
  <c r="BS91" i="1" s="1"/>
  <c r="BT90" i="1"/>
  <c r="BS90" i="1"/>
  <c r="BR90" i="1"/>
  <c r="BQ90" i="1"/>
  <c r="BP90" i="1"/>
  <c r="BT89" i="1"/>
  <c r="BS89" i="1"/>
  <c r="BR89" i="1"/>
  <c r="BQ89" i="1"/>
  <c r="BP89" i="1"/>
  <c r="BT88" i="1"/>
  <c r="BS88" i="1"/>
  <c r="BR88" i="1"/>
  <c r="BQ88" i="1"/>
  <c r="BP88" i="1"/>
  <c r="BT87" i="1"/>
  <c r="BS87" i="1"/>
  <c r="BQ87" i="1"/>
  <c r="BR87" i="1" s="1"/>
  <c r="BP87" i="1"/>
  <c r="BT86" i="1"/>
  <c r="BS86" i="1"/>
  <c r="BQ86" i="1"/>
  <c r="BP86" i="1"/>
  <c r="BR86" i="1" s="1"/>
  <c r="BT85" i="1"/>
  <c r="BR85" i="1"/>
  <c r="BQ85" i="1"/>
  <c r="BP85" i="1"/>
  <c r="BS85" i="1" s="1"/>
  <c r="BT84" i="1"/>
  <c r="BS84" i="1"/>
  <c r="BQ84" i="1"/>
  <c r="BP84" i="1"/>
  <c r="BR84" i="1" s="1"/>
  <c r="BT83" i="1"/>
  <c r="BR83" i="1"/>
  <c r="BQ83" i="1"/>
  <c r="BP83" i="1"/>
  <c r="BS83" i="1" s="1"/>
  <c r="BT82" i="1"/>
  <c r="BQ82" i="1"/>
  <c r="BP82" i="1"/>
  <c r="BS82" i="1" s="1"/>
  <c r="BT81" i="1"/>
  <c r="BR81" i="1"/>
  <c r="BQ81" i="1"/>
  <c r="BP81" i="1"/>
  <c r="BS81" i="1" s="1"/>
  <c r="DZ81" i="1" s="1"/>
  <c r="BT80" i="1"/>
  <c r="BS80" i="1"/>
  <c r="BQ80" i="1"/>
  <c r="BR80" i="1" s="1"/>
  <c r="BP80" i="1"/>
  <c r="BT79" i="1"/>
  <c r="BS79" i="1"/>
  <c r="BQ79" i="1"/>
  <c r="BP79" i="1"/>
  <c r="BR79" i="1" s="1"/>
  <c r="BT78" i="1"/>
  <c r="BQ78" i="1"/>
  <c r="BP78" i="1"/>
  <c r="BS78" i="1" s="1"/>
  <c r="DZ78" i="1" s="1"/>
  <c r="BT77" i="1"/>
  <c r="BQ77" i="1"/>
  <c r="BP77" i="1"/>
  <c r="BS77" i="1" s="1"/>
  <c r="BT76" i="1"/>
  <c r="BS76" i="1"/>
  <c r="BR76" i="1"/>
  <c r="BQ76" i="1"/>
  <c r="BP76" i="1"/>
  <c r="BT75" i="1"/>
  <c r="BQ75" i="1"/>
  <c r="BP75" i="1"/>
  <c r="BS75" i="1" s="1"/>
  <c r="DZ75" i="1" s="1"/>
  <c r="BT74" i="1"/>
  <c r="BS74" i="1"/>
  <c r="BR74" i="1"/>
  <c r="BQ74" i="1"/>
  <c r="BP74" i="1"/>
  <c r="BT73" i="1"/>
  <c r="BS73" i="1"/>
  <c r="BR73" i="1"/>
  <c r="BQ73" i="1"/>
  <c r="BP73" i="1"/>
  <c r="BT72" i="1"/>
  <c r="BS72" i="1"/>
  <c r="BR72" i="1"/>
  <c r="BQ72" i="1"/>
  <c r="BP72" i="1"/>
  <c r="BT71" i="1"/>
  <c r="BS71" i="1"/>
  <c r="BQ71" i="1"/>
  <c r="BR71" i="1" s="1"/>
  <c r="BP71" i="1"/>
  <c r="BT70" i="1"/>
  <c r="BS70" i="1"/>
  <c r="BQ70" i="1"/>
  <c r="BP70" i="1"/>
  <c r="BR70" i="1" s="1"/>
  <c r="BT69" i="1"/>
  <c r="BR69" i="1"/>
  <c r="BQ69" i="1"/>
  <c r="BP69" i="1"/>
  <c r="BS69" i="1" s="1"/>
  <c r="BT68" i="1"/>
  <c r="BS68" i="1"/>
  <c r="DZ68" i="1" s="1"/>
  <c r="BQ68" i="1"/>
  <c r="BP68" i="1"/>
  <c r="BR68" i="1" s="1"/>
  <c r="BT67" i="1"/>
  <c r="BR67" i="1"/>
  <c r="BQ67" i="1"/>
  <c r="BP67" i="1"/>
  <c r="BS67" i="1" s="1"/>
  <c r="DZ67" i="1" s="1"/>
  <c r="BT66" i="1"/>
  <c r="BQ66" i="1"/>
  <c r="BP66" i="1"/>
  <c r="BS66" i="1" s="1"/>
  <c r="DZ66" i="1" s="1"/>
  <c r="BT65" i="1"/>
  <c r="BR65" i="1"/>
  <c r="BQ65" i="1"/>
  <c r="BP65" i="1"/>
  <c r="BS65" i="1" s="1"/>
  <c r="BT64" i="1"/>
  <c r="BS64" i="1"/>
  <c r="BQ64" i="1"/>
  <c r="BR64" i="1" s="1"/>
  <c r="BP64" i="1"/>
  <c r="BT63" i="1"/>
  <c r="BS63" i="1"/>
  <c r="BQ63" i="1"/>
  <c r="BP63" i="1"/>
  <c r="BR63" i="1" s="1"/>
  <c r="BT62" i="1"/>
  <c r="BQ62" i="1"/>
  <c r="BP62" i="1"/>
  <c r="BS62" i="1" s="1"/>
  <c r="BT61" i="1"/>
  <c r="BQ61" i="1"/>
  <c r="BP61" i="1"/>
  <c r="BS61" i="1" s="1"/>
  <c r="BT60" i="1"/>
  <c r="BS60" i="1"/>
  <c r="BR60" i="1"/>
  <c r="BQ60" i="1"/>
  <c r="BP60" i="1"/>
  <c r="BT59" i="1"/>
  <c r="BQ59" i="1"/>
  <c r="BP59" i="1"/>
  <c r="BS59" i="1" s="1"/>
  <c r="DZ59" i="1" s="1"/>
  <c r="BT57" i="1"/>
  <c r="BS57" i="1"/>
  <c r="BR57" i="1"/>
  <c r="BQ57" i="1"/>
  <c r="BP57" i="1"/>
  <c r="BT56" i="1"/>
  <c r="BS56" i="1"/>
  <c r="BR56" i="1"/>
  <c r="BQ56" i="1"/>
  <c r="BP56" i="1"/>
  <c r="BT55" i="1"/>
  <c r="BS55" i="1"/>
  <c r="BR55" i="1"/>
  <c r="BQ55" i="1"/>
  <c r="BP55" i="1"/>
  <c r="BT54" i="1"/>
  <c r="BS54" i="1"/>
  <c r="BQ54" i="1"/>
  <c r="BR54" i="1" s="1"/>
  <c r="BP54" i="1"/>
  <c r="BT53" i="1"/>
  <c r="BS53" i="1"/>
  <c r="BQ53" i="1"/>
  <c r="BP53" i="1"/>
  <c r="BR53" i="1" s="1"/>
  <c r="BT52" i="1"/>
  <c r="BR52" i="1"/>
  <c r="BQ52" i="1"/>
  <c r="BP52" i="1"/>
  <c r="BS52" i="1" s="1"/>
  <c r="DZ52" i="1" s="1"/>
  <c r="BT51" i="1"/>
  <c r="BS51" i="1"/>
  <c r="BQ51" i="1"/>
  <c r="BP51" i="1"/>
  <c r="BR51" i="1" s="1"/>
  <c r="BT50" i="1"/>
  <c r="BR50" i="1"/>
  <c r="BQ50" i="1"/>
  <c r="BP50" i="1"/>
  <c r="BS50" i="1" s="1"/>
  <c r="BT49" i="1"/>
  <c r="BQ49" i="1"/>
  <c r="BP49" i="1"/>
  <c r="BS49" i="1" s="1"/>
  <c r="DZ49" i="1" s="1"/>
  <c r="BT48" i="1"/>
  <c r="BR48" i="1"/>
  <c r="BQ48" i="1"/>
  <c r="BP48" i="1"/>
  <c r="BS48" i="1" s="1"/>
  <c r="DZ48" i="1" s="1"/>
  <c r="BT47" i="1"/>
  <c r="BS47" i="1"/>
  <c r="BQ47" i="1"/>
  <c r="BP47" i="1"/>
  <c r="BR47" i="1" s="1"/>
  <c r="BT46" i="1"/>
  <c r="BS46" i="1"/>
  <c r="BQ46" i="1"/>
  <c r="BP46" i="1"/>
  <c r="BR46" i="1" s="1"/>
  <c r="BT45" i="1"/>
  <c r="BQ45" i="1"/>
  <c r="BP45" i="1"/>
  <c r="BS45" i="1" s="1"/>
  <c r="DZ45" i="1" s="1"/>
  <c r="BT44" i="1"/>
  <c r="BQ44" i="1"/>
  <c r="BP44" i="1"/>
  <c r="BS44" i="1" s="1"/>
  <c r="BT43" i="1"/>
  <c r="BS43" i="1"/>
  <c r="BR43" i="1"/>
  <c r="BQ43" i="1"/>
  <c r="BP43" i="1"/>
  <c r="BT42" i="1"/>
  <c r="BQ42" i="1"/>
  <c r="BP42" i="1"/>
  <c r="BS42" i="1" s="1"/>
  <c r="BT41" i="1"/>
  <c r="BS41" i="1"/>
  <c r="BR41" i="1"/>
  <c r="BQ41" i="1"/>
  <c r="BP41" i="1"/>
  <c r="BT40" i="1"/>
  <c r="BS40" i="1"/>
  <c r="BR40" i="1"/>
  <c r="BQ40" i="1"/>
  <c r="BP40" i="1"/>
  <c r="BT39" i="1"/>
  <c r="BS39" i="1"/>
  <c r="BR39" i="1"/>
  <c r="BQ39" i="1"/>
  <c r="BP39" i="1"/>
  <c r="BT38" i="1"/>
  <c r="BS38" i="1"/>
  <c r="BQ38" i="1"/>
  <c r="BR38" i="1" s="1"/>
  <c r="BP38" i="1"/>
  <c r="BT37" i="1"/>
  <c r="BS37" i="1"/>
  <c r="BQ37" i="1"/>
  <c r="BP37" i="1"/>
  <c r="BR37" i="1" s="1"/>
  <c r="BT36" i="1"/>
  <c r="BR36" i="1"/>
  <c r="BQ36" i="1"/>
  <c r="BP36" i="1"/>
  <c r="BS36" i="1" s="1"/>
  <c r="BT35" i="1"/>
  <c r="BS35" i="1"/>
  <c r="DZ35" i="1" s="1"/>
  <c r="BQ35" i="1"/>
  <c r="BP35" i="1"/>
  <c r="BR35" i="1" s="1"/>
  <c r="BT34" i="1"/>
  <c r="BR34" i="1"/>
  <c r="BQ34" i="1"/>
  <c r="BP34" i="1"/>
  <c r="BS34" i="1" s="1"/>
  <c r="BT33" i="1"/>
  <c r="BQ33" i="1"/>
  <c r="BP33" i="1"/>
  <c r="BS33" i="1" s="1"/>
  <c r="BT32" i="1"/>
  <c r="BR32" i="1"/>
  <c r="BQ32" i="1"/>
  <c r="BP32" i="1"/>
  <c r="BS32" i="1" s="1"/>
  <c r="DZ32" i="1" s="1"/>
  <c r="BT31" i="1"/>
  <c r="BS31" i="1"/>
  <c r="BQ31" i="1"/>
  <c r="BP31" i="1"/>
  <c r="BR31" i="1" s="1"/>
  <c r="BT30" i="1"/>
  <c r="BS30" i="1"/>
  <c r="DZ30" i="1" s="1"/>
  <c r="BQ30" i="1"/>
  <c r="BP30" i="1"/>
  <c r="BR30" i="1" s="1"/>
  <c r="BT29" i="1"/>
  <c r="BQ29" i="1"/>
  <c r="BP29" i="1"/>
  <c r="BS29" i="1" s="1"/>
  <c r="DZ29" i="1" s="1"/>
  <c r="BT28" i="1"/>
  <c r="BQ28" i="1"/>
  <c r="BP28" i="1"/>
  <c r="BS28" i="1" s="1"/>
  <c r="DZ28" i="1" s="1"/>
  <c r="BT27" i="1"/>
  <c r="BS27" i="1"/>
  <c r="BR27" i="1"/>
  <c r="BQ27" i="1"/>
  <c r="BP27" i="1"/>
  <c r="BT26" i="1"/>
  <c r="BQ26" i="1"/>
  <c r="BP26" i="1"/>
  <c r="BS26" i="1" s="1"/>
  <c r="BT25" i="1"/>
  <c r="BS25" i="1"/>
  <c r="BR25" i="1"/>
  <c r="BQ25" i="1"/>
  <c r="BP25" i="1"/>
  <c r="BT24" i="1"/>
  <c r="BS24" i="1"/>
  <c r="BR24" i="1"/>
  <c r="BQ24" i="1"/>
  <c r="BP24" i="1"/>
  <c r="BT23" i="1"/>
  <c r="BS23" i="1"/>
  <c r="BR23" i="1"/>
  <c r="BQ23" i="1"/>
  <c r="BP23" i="1"/>
  <c r="BT22" i="1"/>
  <c r="BS22" i="1"/>
  <c r="BQ22" i="1"/>
  <c r="BR22" i="1" s="1"/>
  <c r="BP22" i="1"/>
  <c r="BT21" i="1"/>
  <c r="BS21" i="1"/>
  <c r="BQ21" i="1"/>
  <c r="BP21" i="1"/>
  <c r="BR21" i="1" s="1"/>
  <c r="BT20" i="1"/>
  <c r="BR20" i="1"/>
  <c r="BQ20" i="1"/>
  <c r="BP20" i="1"/>
  <c r="BS20" i="1" s="1"/>
  <c r="BT19" i="1"/>
  <c r="BS19" i="1"/>
  <c r="DZ19" i="1" s="1"/>
  <c r="BQ19" i="1"/>
  <c r="BP19" i="1"/>
  <c r="BR19" i="1" s="1"/>
  <c r="BT18" i="1"/>
  <c r="BR18" i="1"/>
  <c r="BQ18" i="1"/>
  <c r="BP18" i="1"/>
  <c r="BS18" i="1" s="1"/>
  <c r="BT17" i="1"/>
  <c r="BQ17" i="1"/>
  <c r="BP17" i="1"/>
  <c r="BS17" i="1" s="1"/>
  <c r="BT16" i="1"/>
  <c r="BR16" i="1"/>
  <c r="BQ16" i="1"/>
  <c r="BP16" i="1"/>
  <c r="BS16" i="1" s="1"/>
  <c r="BT15" i="1"/>
  <c r="BS15" i="1"/>
  <c r="BQ15" i="1"/>
  <c r="BP15" i="1"/>
  <c r="BR15" i="1" s="1"/>
  <c r="BT14" i="1"/>
  <c r="BS14" i="1"/>
  <c r="BQ14" i="1"/>
  <c r="BP14" i="1"/>
  <c r="BR14" i="1" s="1"/>
  <c r="BT13" i="1"/>
  <c r="BQ13" i="1"/>
  <c r="BP13" i="1"/>
  <c r="BS13" i="1" s="1"/>
  <c r="DZ13" i="1" s="1"/>
  <c r="BT12" i="1"/>
  <c r="BT5" i="1" s="1"/>
  <c r="BQ12" i="1"/>
  <c r="BP12" i="1"/>
  <c r="BS12" i="1" s="1"/>
  <c r="BT11" i="1"/>
  <c r="BS11" i="1"/>
  <c r="BR11" i="1"/>
  <c r="BQ11" i="1"/>
  <c r="BP11" i="1"/>
  <c r="BR58" i="1"/>
  <c r="BQ58" i="1"/>
  <c r="BP58" i="1"/>
  <c r="DZ407" i="1"/>
  <c r="DZ399" i="1"/>
  <c r="DZ391" i="1"/>
  <c r="DZ390" i="1"/>
  <c r="DZ387" i="1"/>
  <c r="DZ368" i="1"/>
  <c r="DZ355" i="1"/>
  <c r="DZ351" i="1"/>
  <c r="DZ336" i="1"/>
  <c r="DZ316" i="1"/>
  <c r="DZ288" i="1"/>
  <c r="DZ287" i="1"/>
  <c r="DZ284" i="1"/>
  <c r="DZ272" i="1"/>
  <c r="DZ268" i="1"/>
  <c r="DZ256" i="1"/>
  <c r="DZ255" i="1"/>
  <c r="DZ239" i="1"/>
  <c r="DZ223" i="1"/>
  <c r="DZ207" i="1"/>
  <c r="DZ160" i="1"/>
  <c r="DZ159" i="1"/>
  <c r="DZ156" i="1"/>
  <c r="DZ144" i="1"/>
  <c r="DZ128" i="1"/>
  <c r="DZ84" i="1"/>
  <c r="DZ80" i="1"/>
  <c r="DZ79" i="1"/>
  <c r="BT58" i="1"/>
  <c r="BS58" i="1"/>
  <c r="DZ46" i="1"/>
  <c r="DR410" i="1"/>
  <c r="CU410" i="1"/>
  <c r="CM410" i="1"/>
  <c r="CK410" i="1"/>
  <c r="CJ410" i="1"/>
  <c r="CI410" i="1"/>
  <c r="BW410" i="1"/>
  <c r="BJ410" i="1"/>
  <c r="BI410" i="1"/>
  <c r="BH410" i="1"/>
  <c r="BC410" i="1"/>
  <c r="AI410" i="1"/>
  <c r="X410" i="1"/>
  <c r="Y410" i="1" s="1"/>
  <c r="M410" i="1"/>
  <c r="K410" i="1"/>
  <c r="AJ410" i="1" s="1"/>
  <c r="AK410" i="1" s="1"/>
  <c r="J410" i="1"/>
  <c r="H410" i="1"/>
  <c r="G410" i="1"/>
  <c r="E410" i="1"/>
  <c r="D410" i="1"/>
  <c r="BV410" i="1" s="1"/>
  <c r="B410" i="1"/>
  <c r="O410" i="1" s="1"/>
  <c r="DH409" i="1"/>
  <c r="DI409" i="1" s="1"/>
  <c r="DC409" i="1"/>
  <c r="DK409" i="1" s="1"/>
  <c r="CM409" i="1"/>
  <c r="CK409" i="1"/>
  <c r="CJ409" i="1"/>
  <c r="CI409" i="1"/>
  <c r="BW409" i="1"/>
  <c r="DE409" i="1" s="1"/>
  <c r="DF409" i="1" s="1"/>
  <c r="DN409" i="1" s="1"/>
  <c r="BV409" i="1"/>
  <c r="BJ409" i="1"/>
  <c r="BI409" i="1"/>
  <c r="BH409" i="1"/>
  <c r="BC409" i="1"/>
  <c r="AG409" i="1"/>
  <c r="Y409" i="1"/>
  <c r="Z409" i="1" s="1"/>
  <c r="X409" i="1"/>
  <c r="O409" i="1"/>
  <c r="M409" i="1"/>
  <c r="K409" i="1"/>
  <c r="AJ409" i="1" s="1"/>
  <c r="AK409" i="1" s="1"/>
  <c r="J409" i="1"/>
  <c r="AI409" i="1" s="1"/>
  <c r="H409" i="1"/>
  <c r="G409" i="1"/>
  <c r="E409" i="1"/>
  <c r="D409" i="1"/>
  <c r="B409" i="1"/>
  <c r="CM408" i="1"/>
  <c r="CK408" i="1"/>
  <c r="CJ408" i="1"/>
  <c r="CI408" i="1"/>
  <c r="CA408" i="1"/>
  <c r="BW408" i="1"/>
  <c r="DH408" i="1" s="1"/>
  <c r="DI408" i="1" s="1"/>
  <c r="BJ408" i="1"/>
  <c r="BI408" i="1"/>
  <c r="BH408" i="1"/>
  <c r="BC408" i="1"/>
  <c r="AI408" i="1"/>
  <c r="X408" i="1"/>
  <c r="Y408" i="1" s="1"/>
  <c r="S408" i="1"/>
  <c r="R408" i="1" s="1" a="1"/>
  <c r="R408" i="1" s="1"/>
  <c r="M408" i="1"/>
  <c r="K408" i="1"/>
  <c r="AJ408" i="1" s="1"/>
  <c r="AK408" i="1" s="1"/>
  <c r="J408" i="1"/>
  <c r="H408" i="1"/>
  <c r="G408" i="1"/>
  <c r="E408" i="1"/>
  <c r="D408" i="1"/>
  <c r="BV408" i="1" s="1"/>
  <c r="B408" i="1"/>
  <c r="O408" i="1" s="1"/>
  <c r="CM407" i="1"/>
  <c r="CK407" i="1"/>
  <c r="CJ407" i="1"/>
  <c r="CI407" i="1"/>
  <c r="BV407" i="1"/>
  <c r="BJ407" i="1"/>
  <c r="BI407" i="1"/>
  <c r="BH407" i="1"/>
  <c r="BC407" i="1"/>
  <c r="X407" i="1"/>
  <c r="Y407" i="1" s="1"/>
  <c r="M407" i="1"/>
  <c r="K407" i="1"/>
  <c r="AJ407" i="1" s="1"/>
  <c r="AK407" i="1" s="1"/>
  <c r="J407" i="1"/>
  <c r="AI407" i="1" s="1"/>
  <c r="H407" i="1"/>
  <c r="G407" i="1"/>
  <c r="E407" i="1"/>
  <c r="BW407" i="1" s="1"/>
  <c r="D407" i="1"/>
  <c r="B407" i="1"/>
  <c r="O407" i="1" s="1"/>
  <c r="DW406" i="1"/>
  <c r="EC406" i="1" s="1"/>
  <c r="DS406" i="1"/>
  <c r="DR406" i="1"/>
  <c r="DH406" i="1"/>
  <c r="DI406" i="1" s="1"/>
  <c r="DC406" i="1"/>
  <c r="DK406" i="1" s="1"/>
  <c r="DB406" i="1"/>
  <c r="CM406" i="1"/>
  <c r="CK406" i="1"/>
  <c r="CJ406" i="1"/>
  <c r="CI406" i="1"/>
  <c r="CA406" i="1"/>
  <c r="BX406" i="1"/>
  <c r="BW406" i="1"/>
  <c r="DU406" i="1" s="1"/>
  <c r="BJ406" i="1"/>
  <c r="BI406" i="1"/>
  <c r="BH406" i="1"/>
  <c r="BC406" i="1"/>
  <c r="AJ406" i="1"/>
  <c r="AK406" i="1" s="1"/>
  <c r="M406" i="1"/>
  <c r="X406" i="1" s="1"/>
  <c r="Y406" i="1" s="1"/>
  <c r="K406" i="1"/>
  <c r="J406" i="1"/>
  <c r="AI406" i="1" s="1"/>
  <c r="H406" i="1"/>
  <c r="G406" i="1"/>
  <c r="E406" i="1"/>
  <c r="D406" i="1"/>
  <c r="BV406" i="1" s="1"/>
  <c r="B406" i="1"/>
  <c r="O406" i="1" s="1"/>
  <c r="DE405" i="1"/>
  <c r="DF405" i="1" s="1"/>
  <c r="DN405" i="1" s="1"/>
  <c r="CM405" i="1"/>
  <c r="CK405" i="1"/>
  <c r="CJ405" i="1"/>
  <c r="CI405" i="1"/>
  <c r="BZ405" i="1"/>
  <c r="DX405" i="1" s="1"/>
  <c r="BW405" i="1"/>
  <c r="S405" i="1" s="1"/>
  <c r="R405" i="1" s="1" a="1"/>
  <c r="R405" i="1" s="1"/>
  <c r="BV405" i="1"/>
  <c r="BJ405" i="1"/>
  <c r="BI405" i="1"/>
  <c r="BH405" i="1"/>
  <c r="BC405" i="1"/>
  <c r="AI405" i="1"/>
  <c r="X405" i="1"/>
  <c r="Y405" i="1" s="1"/>
  <c r="M405" i="1"/>
  <c r="K405" i="1"/>
  <c r="AJ405" i="1" s="1"/>
  <c r="AK405" i="1" s="1"/>
  <c r="J405" i="1"/>
  <c r="H405" i="1"/>
  <c r="G405" i="1"/>
  <c r="E405" i="1"/>
  <c r="D405" i="1"/>
  <c r="B405" i="1"/>
  <c r="O405" i="1" s="1"/>
  <c r="CM404" i="1"/>
  <c r="CK404" i="1"/>
  <c r="CJ404" i="1"/>
  <c r="CI404" i="1"/>
  <c r="BJ404" i="1"/>
  <c r="BI404" i="1"/>
  <c r="BH404" i="1"/>
  <c r="BC404" i="1"/>
  <c r="Y404" i="1"/>
  <c r="X404" i="1"/>
  <c r="V404" i="1"/>
  <c r="AR404" i="1" s="1"/>
  <c r="AS404" i="1" s="1"/>
  <c r="U404" i="1"/>
  <c r="Q404" i="1"/>
  <c r="O404" i="1"/>
  <c r="P404" i="1" s="1"/>
  <c r="M404" i="1"/>
  <c r="K404" i="1"/>
  <c r="AJ404" i="1" s="1"/>
  <c r="AK404" i="1" s="1"/>
  <c r="J404" i="1"/>
  <c r="AI404" i="1" s="1"/>
  <c r="H404" i="1"/>
  <c r="G404" i="1"/>
  <c r="E404" i="1"/>
  <c r="BW404" i="1" s="1"/>
  <c r="DS404" i="1" s="1"/>
  <c r="D404" i="1"/>
  <c r="BV404" i="1" s="1"/>
  <c r="B404" i="1"/>
  <c r="CM403" i="1"/>
  <c r="CK403" i="1"/>
  <c r="CJ403" i="1"/>
  <c r="CI403" i="1"/>
  <c r="BW403" i="1"/>
  <c r="BV403" i="1"/>
  <c r="BJ403" i="1"/>
  <c r="BI403" i="1"/>
  <c r="BH403" i="1"/>
  <c r="BC403" i="1"/>
  <c r="AI403" i="1"/>
  <c r="X403" i="1"/>
  <c r="Y403" i="1" s="1"/>
  <c r="M403" i="1"/>
  <c r="K403" i="1"/>
  <c r="AJ403" i="1" s="1"/>
  <c r="AK403" i="1" s="1"/>
  <c r="AL403" i="1" s="1"/>
  <c r="J403" i="1"/>
  <c r="H403" i="1"/>
  <c r="G403" i="1"/>
  <c r="E403" i="1"/>
  <c r="D403" i="1"/>
  <c r="B403" i="1"/>
  <c r="O403" i="1" s="1"/>
  <c r="CM402" i="1"/>
  <c r="CK402" i="1"/>
  <c r="CJ402" i="1"/>
  <c r="CI402" i="1"/>
  <c r="BV402" i="1"/>
  <c r="BJ402" i="1"/>
  <c r="BI402" i="1"/>
  <c r="BH402" i="1"/>
  <c r="BC402" i="1"/>
  <c r="AY402" i="1"/>
  <c r="BD402" i="1" s="1"/>
  <c r="AM402" i="1"/>
  <c r="AK402" i="1"/>
  <c r="AM402" i="1" s="1" a="1"/>
  <c r="AJ402" i="1"/>
  <c r="U402" i="1"/>
  <c r="O402" i="1"/>
  <c r="Q402" i="1" s="1"/>
  <c r="M402" i="1"/>
  <c r="X402" i="1" s="1"/>
  <c r="Y402" i="1" s="1"/>
  <c r="K402" i="1"/>
  <c r="J402" i="1"/>
  <c r="AI402" i="1" s="1"/>
  <c r="H402" i="1"/>
  <c r="G402" i="1"/>
  <c r="E402" i="1"/>
  <c r="BW402" i="1" s="1"/>
  <c r="D402" i="1"/>
  <c r="B402" i="1"/>
  <c r="CU401" i="1"/>
  <c r="CM401" i="1"/>
  <c r="CK401" i="1"/>
  <c r="CJ401" i="1"/>
  <c r="CI401" i="1"/>
  <c r="BJ401" i="1"/>
  <c r="BI401" i="1"/>
  <c r="BH401" i="1"/>
  <c r="BC401" i="1"/>
  <c r="AM401" i="1" a="1"/>
  <c r="AM401" i="1" s="1"/>
  <c r="AJ401" i="1"/>
  <c r="AK401" i="1" s="1"/>
  <c r="X401" i="1"/>
  <c r="Y401" i="1" s="1"/>
  <c r="S401" i="1"/>
  <c r="R401" i="1" s="1" a="1"/>
  <c r="R401" i="1" s="1"/>
  <c r="M401" i="1"/>
  <c r="K401" i="1"/>
  <c r="J401" i="1"/>
  <c r="AI401" i="1" s="1"/>
  <c r="H401" i="1"/>
  <c r="G401" i="1"/>
  <c r="E401" i="1"/>
  <c r="BW401" i="1" s="1"/>
  <c r="D401" i="1"/>
  <c r="BV401" i="1" s="1"/>
  <c r="B401" i="1"/>
  <c r="O401" i="1" s="1"/>
  <c r="CM400" i="1"/>
  <c r="CK400" i="1"/>
  <c r="CJ400" i="1"/>
  <c r="CI400" i="1"/>
  <c r="BV400" i="1"/>
  <c r="BJ400" i="1"/>
  <c r="BI400" i="1"/>
  <c r="BH400" i="1"/>
  <c r="BC400" i="1"/>
  <c r="AK400" i="1"/>
  <c r="Z400" i="1"/>
  <c r="Y400" i="1"/>
  <c r="AG400" i="1" s="1"/>
  <c r="X400" i="1"/>
  <c r="O400" i="1"/>
  <c r="M400" i="1"/>
  <c r="K400" i="1"/>
  <c r="AJ400" i="1" s="1"/>
  <c r="J400" i="1"/>
  <c r="AI400" i="1" s="1"/>
  <c r="H400" i="1"/>
  <c r="G400" i="1"/>
  <c r="E400" i="1"/>
  <c r="BW400" i="1" s="1"/>
  <c r="D400" i="1"/>
  <c r="B400" i="1"/>
  <c r="DW399" i="1"/>
  <c r="EC399" i="1" s="1"/>
  <c r="DS399" i="1"/>
  <c r="DR399" i="1"/>
  <c r="DK399" i="1"/>
  <c r="DH399" i="1"/>
  <c r="DI399" i="1" s="1"/>
  <c r="DF399" i="1"/>
  <c r="DN399" i="1" s="1"/>
  <c r="DC399" i="1"/>
  <c r="DB399" i="1"/>
  <c r="CU399" i="1"/>
  <c r="CM399" i="1"/>
  <c r="CK399" i="1"/>
  <c r="CJ399" i="1"/>
  <c r="CI399" i="1"/>
  <c r="CA399" i="1"/>
  <c r="BX399" i="1"/>
  <c r="BW399" i="1"/>
  <c r="DE399" i="1" s="1"/>
  <c r="BJ399" i="1"/>
  <c r="BI399" i="1"/>
  <c r="BH399" i="1"/>
  <c r="BC399" i="1"/>
  <c r="AJ399" i="1"/>
  <c r="AK399" i="1" s="1"/>
  <c r="AI399" i="1"/>
  <c r="U399" i="1"/>
  <c r="S399" i="1"/>
  <c r="R399" i="1" s="1" a="1"/>
  <c r="R399" i="1" s="1"/>
  <c r="Q399" i="1"/>
  <c r="O399" i="1"/>
  <c r="P399" i="1" s="1"/>
  <c r="M399" i="1"/>
  <c r="X399" i="1" s="1"/>
  <c r="Y399" i="1" s="1"/>
  <c r="K399" i="1"/>
  <c r="J399" i="1"/>
  <c r="H399" i="1"/>
  <c r="G399" i="1"/>
  <c r="E399" i="1"/>
  <c r="D399" i="1"/>
  <c r="BV399" i="1" s="1"/>
  <c r="B399" i="1"/>
  <c r="DU398" i="1"/>
  <c r="DR398" i="1"/>
  <c r="DQ398" i="1"/>
  <c r="DE398" i="1"/>
  <c r="DF398" i="1" s="1"/>
  <c r="DN398" i="1" s="1"/>
  <c r="DC398" i="1"/>
  <c r="DK398" i="1" s="1"/>
  <c r="CM398" i="1"/>
  <c r="CK398" i="1"/>
  <c r="CJ398" i="1"/>
  <c r="CI398" i="1"/>
  <c r="BZ398" i="1"/>
  <c r="DX398" i="1" s="1"/>
  <c r="BW398" i="1"/>
  <c r="BJ398" i="1"/>
  <c r="BI398" i="1"/>
  <c r="BH398" i="1"/>
  <c r="BC398" i="1"/>
  <c r="AI398" i="1"/>
  <c r="X398" i="1"/>
  <c r="Y398" i="1" s="1"/>
  <c r="AG398" i="1" s="1"/>
  <c r="S398" i="1"/>
  <c r="R398" i="1" s="1" a="1"/>
  <c r="R398" i="1" s="1"/>
  <c r="P398" i="1"/>
  <c r="O398" i="1"/>
  <c r="M398" i="1"/>
  <c r="K398" i="1"/>
  <c r="AJ398" i="1" s="1"/>
  <c r="AK398" i="1" s="1"/>
  <c r="J398" i="1"/>
  <c r="H398" i="1"/>
  <c r="G398" i="1"/>
  <c r="E398" i="1"/>
  <c r="D398" i="1"/>
  <c r="BV398" i="1" s="1"/>
  <c r="B398" i="1"/>
  <c r="DW397" i="1"/>
  <c r="EC397" i="1" s="1"/>
  <c r="DS397" i="1"/>
  <c r="DQ397" i="1"/>
  <c r="CM397" i="1"/>
  <c r="CK397" i="1"/>
  <c r="CJ397" i="1"/>
  <c r="CI397" i="1"/>
  <c r="BX397" i="1"/>
  <c r="BV397" i="1"/>
  <c r="BJ397" i="1"/>
  <c r="BI397" i="1"/>
  <c r="BH397" i="1"/>
  <c r="BC397" i="1"/>
  <c r="AK397" i="1"/>
  <c r="AJ397" i="1"/>
  <c r="X397" i="1"/>
  <c r="Y397" i="1" s="1"/>
  <c r="AG397" i="1" s="1"/>
  <c r="U397" i="1"/>
  <c r="S397" i="1"/>
  <c r="R397" i="1" s="1" a="1"/>
  <c r="R397" i="1" s="1"/>
  <c r="O397" i="1"/>
  <c r="M397" i="1"/>
  <c r="K397" i="1"/>
  <c r="J397" i="1"/>
  <c r="AI397" i="1" s="1"/>
  <c r="H397" i="1"/>
  <c r="G397" i="1"/>
  <c r="E397" i="1"/>
  <c r="BW397" i="1" s="1"/>
  <c r="D397" i="1"/>
  <c r="B397" i="1"/>
  <c r="CM396" i="1"/>
  <c r="CK396" i="1"/>
  <c r="CJ396" i="1"/>
  <c r="CI396" i="1"/>
  <c r="BV396" i="1"/>
  <c r="BJ396" i="1"/>
  <c r="BI396" i="1"/>
  <c r="BH396" i="1"/>
  <c r="BC396" i="1"/>
  <c r="AM396" i="1" a="1"/>
  <c r="AM396" i="1" s="1"/>
  <c r="AL396" i="1"/>
  <c r="AI396" i="1"/>
  <c r="Z396" i="1"/>
  <c r="AE396" i="1" s="1"/>
  <c r="X396" i="1"/>
  <c r="Y396" i="1" s="1"/>
  <c r="AG396" i="1" s="1"/>
  <c r="S396" i="1"/>
  <c r="R396" i="1" s="1" a="1"/>
  <c r="R396" i="1" s="1"/>
  <c r="M396" i="1"/>
  <c r="K396" i="1"/>
  <c r="AJ396" i="1" s="1"/>
  <c r="AK396" i="1" s="1"/>
  <c r="J396" i="1"/>
  <c r="H396" i="1"/>
  <c r="G396" i="1"/>
  <c r="E396" i="1"/>
  <c r="BW396" i="1" s="1"/>
  <c r="D396" i="1"/>
  <c r="B396" i="1"/>
  <c r="O396" i="1" s="1"/>
  <c r="DQ395" i="1"/>
  <c r="DH395" i="1"/>
  <c r="DI395" i="1" s="1"/>
  <c r="DC395" i="1"/>
  <c r="DK395" i="1" s="1"/>
  <c r="DB395" i="1"/>
  <c r="CM395" i="1"/>
  <c r="CK395" i="1"/>
  <c r="CJ395" i="1"/>
  <c r="CI395" i="1"/>
  <c r="CA395" i="1"/>
  <c r="BV395" i="1"/>
  <c r="BJ395" i="1"/>
  <c r="BI395" i="1"/>
  <c r="BH395" i="1"/>
  <c r="BC395" i="1"/>
  <c r="V395" i="1"/>
  <c r="AR395" i="1" s="1"/>
  <c r="AS395" i="1" s="1"/>
  <c r="P395" i="1"/>
  <c r="O395" i="1"/>
  <c r="M395" i="1"/>
  <c r="X395" i="1" s="1"/>
  <c r="Y395" i="1" s="1"/>
  <c r="K395" i="1"/>
  <c r="AJ395" i="1" s="1"/>
  <c r="AK395" i="1" s="1"/>
  <c r="J395" i="1"/>
  <c r="AI395" i="1" s="1"/>
  <c r="H395" i="1"/>
  <c r="G395" i="1"/>
  <c r="E395" i="1"/>
  <c r="BW395" i="1" s="1"/>
  <c r="DW395" i="1" s="1"/>
  <c r="EC395" i="1" s="1"/>
  <c r="D395" i="1"/>
  <c r="B395" i="1"/>
  <c r="DF394" i="1"/>
  <c r="DN394" i="1" s="1"/>
  <c r="DE394" i="1"/>
  <c r="DC394" i="1"/>
  <c r="DK394" i="1" s="1"/>
  <c r="EB394" i="1" s="1"/>
  <c r="CU394" i="1"/>
  <c r="CM394" i="1"/>
  <c r="CK394" i="1"/>
  <c r="CJ394" i="1"/>
  <c r="CI394" i="1"/>
  <c r="CA394" i="1"/>
  <c r="BZ394" i="1"/>
  <c r="DX394" i="1" s="1"/>
  <c r="EI394" i="1" s="1"/>
  <c r="DZ394" i="1"/>
  <c r="BJ394" i="1"/>
  <c r="BI394" i="1"/>
  <c r="BH394" i="1"/>
  <c r="BC394" i="1"/>
  <c r="AK394" i="1"/>
  <c r="AJ394" i="1"/>
  <c r="X394" i="1"/>
  <c r="Y394" i="1" s="1"/>
  <c r="U394" i="1"/>
  <c r="S394" i="1"/>
  <c r="R394" i="1" s="1" a="1"/>
  <c r="R394" i="1" s="1"/>
  <c r="O394" i="1"/>
  <c r="M394" i="1"/>
  <c r="K394" i="1"/>
  <c r="J394" i="1"/>
  <c r="AI394" i="1" s="1"/>
  <c r="H394" i="1"/>
  <c r="G394" i="1"/>
  <c r="E394" i="1"/>
  <c r="BW394" i="1" s="1"/>
  <c r="DS394" i="1" s="1"/>
  <c r="D394" i="1"/>
  <c r="BV394" i="1" s="1"/>
  <c r="B394" i="1"/>
  <c r="CM393" i="1"/>
  <c r="CK393" i="1"/>
  <c r="CJ393" i="1"/>
  <c r="CI393" i="1"/>
  <c r="BJ393" i="1"/>
  <c r="BI393" i="1"/>
  <c r="BH393" i="1"/>
  <c r="BC393" i="1"/>
  <c r="AL393" i="1"/>
  <c r="AK393" i="1"/>
  <c r="X393" i="1"/>
  <c r="Y393" i="1" s="1"/>
  <c r="M393" i="1"/>
  <c r="K393" i="1"/>
  <c r="AJ393" i="1" s="1"/>
  <c r="J393" i="1"/>
  <c r="AI393" i="1" s="1"/>
  <c r="H393" i="1"/>
  <c r="G393" i="1"/>
  <c r="E393" i="1"/>
  <c r="BW393" i="1" s="1"/>
  <c r="D393" i="1"/>
  <c r="BV393" i="1" s="1"/>
  <c r="B393" i="1"/>
  <c r="O393" i="1" s="1"/>
  <c r="DU392" i="1"/>
  <c r="DR392" i="1"/>
  <c r="DQ392" i="1"/>
  <c r="DC392" i="1"/>
  <c r="DK392" i="1" s="1"/>
  <c r="CM392" i="1"/>
  <c r="CK392" i="1"/>
  <c r="CJ392" i="1"/>
  <c r="CI392" i="1"/>
  <c r="BX392" i="1"/>
  <c r="DZ392" i="1"/>
  <c r="BJ392" i="1"/>
  <c r="BI392" i="1"/>
  <c r="BH392" i="1"/>
  <c r="BC392" i="1"/>
  <c r="AK392" i="1"/>
  <c r="AJ392" i="1"/>
  <c r="AI392" i="1"/>
  <c r="AG392" i="1"/>
  <c r="Y392" i="1"/>
  <c r="Z392" i="1" s="1"/>
  <c r="O392" i="1"/>
  <c r="M392" i="1"/>
  <c r="X392" i="1" s="1"/>
  <c r="K392" i="1"/>
  <c r="J392" i="1"/>
  <c r="H392" i="1"/>
  <c r="G392" i="1"/>
  <c r="E392" i="1"/>
  <c r="BW392" i="1" s="1"/>
  <c r="D392" i="1"/>
  <c r="BV392" i="1" s="1"/>
  <c r="B392" i="1"/>
  <c r="DR391" i="1"/>
  <c r="CM391" i="1"/>
  <c r="CK391" i="1"/>
  <c r="CJ391" i="1"/>
  <c r="CI391" i="1"/>
  <c r="BW391" i="1"/>
  <c r="BJ391" i="1"/>
  <c r="BI391" i="1"/>
  <c r="BH391" i="1"/>
  <c r="BC391" i="1"/>
  <c r="AK391" i="1"/>
  <c r="AJ391" i="1"/>
  <c r="AI391" i="1"/>
  <c r="O391" i="1"/>
  <c r="M391" i="1"/>
  <c r="X391" i="1" s="1"/>
  <c r="Y391" i="1" s="1"/>
  <c r="K391" i="1"/>
  <c r="J391" i="1"/>
  <c r="H391" i="1"/>
  <c r="G391" i="1"/>
  <c r="E391" i="1"/>
  <c r="D391" i="1"/>
  <c r="BV391" i="1" s="1"/>
  <c r="B391" i="1"/>
  <c r="EB390" i="1"/>
  <c r="DW390" i="1"/>
  <c r="EC390" i="1" s="1"/>
  <c r="DS390" i="1"/>
  <c r="DQ390" i="1"/>
  <c r="DH390" i="1"/>
  <c r="DI390" i="1" s="1"/>
  <c r="DC390" i="1"/>
  <c r="DK390" i="1" s="1"/>
  <c r="DL390" i="1" s="1"/>
  <c r="CM390" i="1"/>
  <c r="CK390" i="1"/>
  <c r="CJ390" i="1"/>
  <c r="CI390" i="1"/>
  <c r="EA390" i="1"/>
  <c r="BJ390" i="1"/>
  <c r="BI390" i="1"/>
  <c r="BH390" i="1"/>
  <c r="BC390" i="1"/>
  <c r="AN390" i="1" a="1"/>
  <c r="AN390" i="1" s="1"/>
  <c r="AJ390" i="1"/>
  <c r="AK390" i="1" s="1"/>
  <c r="M390" i="1"/>
  <c r="X390" i="1" s="1"/>
  <c r="Y390" i="1" s="1"/>
  <c r="K390" i="1"/>
  <c r="J390" i="1"/>
  <c r="AI390" i="1" s="1"/>
  <c r="H390" i="1"/>
  <c r="G390" i="1"/>
  <c r="E390" i="1"/>
  <c r="BW390" i="1" s="1"/>
  <c r="D390" i="1"/>
  <c r="BV390" i="1" s="1"/>
  <c r="B390" i="1"/>
  <c r="O390" i="1" s="1"/>
  <c r="DW389" i="1"/>
  <c r="EC389" i="1" s="1"/>
  <c r="DR389" i="1"/>
  <c r="DQ389" i="1"/>
  <c r="CU389" i="1"/>
  <c r="CM389" i="1"/>
  <c r="CK389" i="1"/>
  <c r="CJ389" i="1"/>
  <c r="CI389" i="1"/>
  <c r="BV389" i="1"/>
  <c r="BJ389" i="1"/>
  <c r="BI389" i="1"/>
  <c r="BH389" i="1"/>
  <c r="BC389" i="1"/>
  <c r="AJ389" i="1"/>
  <c r="AK389" i="1" s="1"/>
  <c r="AI389" i="1"/>
  <c r="Q389" i="1"/>
  <c r="M389" i="1"/>
  <c r="X389" i="1" s="1"/>
  <c r="Y389" i="1" s="1"/>
  <c r="K389" i="1"/>
  <c r="J389" i="1"/>
  <c r="H389" i="1"/>
  <c r="G389" i="1"/>
  <c r="E389" i="1"/>
  <c r="BW389" i="1" s="1"/>
  <c r="D389" i="1"/>
  <c r="B389" i="1"/>
  <c r="O389" i="1" s="1"/>
  <c r="DQ388" i="1"/>
  <c r="DH388" i="1"/>
  <c r="DI388" i="1" s="1"/>
  <c r="DB388" i="1"/>
  <c r="CM388" i="1"/>
  <c r="CK388" i="1"/>
  <c r="CJ388" i="1"/>
  <c r="CI388" i="1"/>
  <c r="CA388" i="1"/>
  <c r="BV388" i="1"/>
  <c r="BJ388" i="1"/>
  <c r="BI388" i="1"/>
  <c r="BH388" i="1"/>
  <c r="BC388" i="1"/>
  <c r="AK388" i="1"/>
  <c r="AJ388" i="1"/>
  <c r="AI388" i="1"/>
  <c r="V388" i="1"/>
  <c r="AR388" i="1" s="1"/>
  <c r="AS388" i="1" s="1"/>
  <c r="Q388" i="1"/>
  <c r="P388" i="1"/>
  <c r="O388" i="1"/>
  <c r="CU388" i="1" s="1"/>
  <c r="M388" i="1"/>
  <c r="X388" i="1" s="1"/>
  <c r="Y388" i="1" s="1"/>
  <c r="K388" i="1"/>
  <c r="J388" i="1"/>
  <c r="H388" i="1"/>
  <c r="G388" i="1"/>
  <c r="E388" i="1"/>
  <c r="BW388" i="1" s="1"/>
  <c r="BZ388" i="1" s="1"/>
  <c r="DX388" i="1" s="1"/>
  <c r="D388" i="1"/>
  <c r="B388" i="1"/>
  <c r="DU387" i="1"/>
  <c r="DS387" i="1"/>
  <c r="DR387" i="1"/>
  <c r="DB387" i="1"/>
  <c r="CU387" i="1"/>
  <c r="CM387" i="1"/>
  <c r="CK387" i="1"/>
  <c r="CJ387" i="1"/>
  <c r="CI387" i="1"/>
  <c r="CA387" i="1"/>
  <c r="BW387" i="1"/>
  <c r="DH387" i="1" s="1"/>
  <c r="DI387" i="1" s="1"/>
  <c r="BJ387" i="1"/>
  <c r="BI387" i="1"/>
  <c r="BH387" i="1"/>
  <c r="BC387" i="1"/>
  <c r="AI387" i="1"/>
  <c r="X387" i="1"/>
  <c r="Y387" i="1" s="1"/>
  <c r="V387" i="1"/>
  <c r="AR387" i="1" s="1"/>
  <c r="AS387" i="1" s="1"/>
  <c r="U387" i="1"/>
  <c r="Q387" i="1"/>
  <c r="M387" i="1"/>
  <c r="K387" i="1"/>
  <c r="AJ387" i="1" s="1"/>
  <c r="AK387" i="1" s="1"/>
  <c r="J387" i="1"/>
  <c r="H387" i="1"/>
  <c r="G387" i="1"/>
  <c r="E387" i="1"/>
  <c r="D387" i="1"/>
  <c r="BV387" i="1" s="1"/>
  <c r="B387" i="1"/>
  <c r="O387" i="1" s="1"/>
  <c r="P387" i="1" s="1"/>
  <c r="CM386" i="1"/>
  <c r="CK386" i="1"/>
  <c r="CJ386" i="1"/>
  <c r="CI386" i="1"/>
  <c r="BJ386" i="1"/>
  <c r="BI386" i="1"/>
  <c r="BH386" i="1"/>
  <c r="BC386" i="1"/>
  <c r="AY386" i="1"/>
  <c r="BD386" i="1" s="1"/>
  <c r="AL386" i="1"/>
  <c r="AG386" i="1"/>
  <c r="Y386" i="1"/>
  <c r="Z386" i="1" s="1"/>
  <c r="X386" i="1"/>
  <c r="P386" i="1"/>
  <c r="O386" i="1"/>
  <c r="M386" i="1"/>
  <c r="K386" i="1"/>
  <c r="AJ386" i="1" s="1"/>
  <c r="AK386" i="1" s="1"/>
  <c r="J386" i="1"/>
  <c r="AI386" i="1" s="1"/>
  <c r="H386" i="1"/>
  <c r="G386" i="1"/>
  <c r="E386" i="1"/>
  <c r="BW386" i="1" s="1"/>
  <c r="D386" i="1"/>
  <c r="BV386" i="1" s="1"/>
  <c r="B386" i="1"/>
  <c r="DW385" i="1"/>
  <c r="EC385" i="1" s="1"/>
  <c r="DU385" i="1"/>
  <c r="DS385" i="1"/>
  <c r="DQ385" i="1"/>
  <c r="DH385" i="1"/>
  <c r="DI385" i="1" s="1"/>
  <c r="DB385" i="1"/>
  <c r="CM385" i="1"/>
  <c r="CK385" i="1"/>
  <c r="CJ385" i="1"/>
  <c r="CI385" i="1"/>
  <c r="CA385" i="1"/>
  <c r="BZ385" i="1"/>
  <c r="DX385" i="1" s="1"/>
  <c r="BV385" i="1"/>
  <c r="BJ385" i="1"/>
  <c r="BI385" i="1"/>
  <c r="BH385" i="1"/>
  <c r="BC385" i="1"/>
  <c r="AK385" i="1"/>
  <c r="AJ385" i="1"/>
  <c r="S385" i="1"/>
  <c r="R385" i="1" s="1" a="1"/>
  <c r="R385" i="1" s="1"/>
  <c r="M385" i="1"/>
  <c r="X385" i="1" s="1"/>
  <c r="Y385" i="1" s="1"/>
  <c r="K385" i="1"/>
  <c r="J385" i="1"/>
  <c r="AI385" i="1" s="1"/>
  <c r="H385" i="1"/>
  <c r="G385" i="1"/>
  <c r="E385" i="1"/>
  <c r="BW385" i="1" s="1"/>
  <c r="D385" i="1"/>
  <c r="B385" i="1"/>
  <c r="O385" i="1" s="1"/>
  <c r="DW384" i="1"/>
  <c r="EC384" i="1" s="1"/>
  <c r="DR384" i="1"/>
  <c r="DQ384" i="1"/>
  <c r="DH384" i="1"/>
  <c r="DI384" i="1" s="1"/>
  <c r="DE384" i="1"/>
  <c r="DF384" i="1" s="1"/>
  <c r="DN384" i="1" s="1"/>
  <c r="DB384" i="1"/>
  <c r="CM384" i="1"/>
  <c r="CK384" i="1"/>
  <c r="CJ384" i="1"/>
  <c r="CI384" i="1"/>
  <c r="CA384" i="1"/>
  <c r="BZ384" i="1"/>
  <c r="DX384" i="1" s="1"/>
  <c r="EK384" i="1" s="1"/>
  <c r="BX384" i="1"/>
  <c r="BW384" i="1"/>
  <c r="BJ384" i="1"/>
  <c r="BI384" i="1"/>
  <c r="BH384" i="1"/>
  <c r="BC384" i="1"/>
  <c r="AK384" i="1"/>
  <c r="AI384" i="1"/>
  <c r="X384" i="1"/>
  <c r="Y384" i="1" s="1"/>
  <c r="Q384" i="1"/>
  <c r="M384" i="1"/>
  <c r="K384" i="1"/>
  <c r="AJ384" i="1" s="1"/>
  <c r="J384" i="1"/>
  <c r="H384" i="1"/>
  <c r="G384" i="1"/>
  <c r="E384" i="1"/>
  <c r="D384" i="1"/>
  <c r="BV384" i="1" s="1"/>
  <c r="B384" i="1"/>
  <c r="O384" i="1" s="1"/>
  <c r="DW383" i="1"/>
  <c r="EC383" i="1" s="1"/>
  <c r="CM383" i="1"/>
  <c r="CK383" i="1"/>
  <c r="CJ383" i="1"/>
  <c r="CI383" i="1"/>
  <c r="BW383" i="1"/>
  <c r="BV383" i="1"/>
  <c r="BJ383" i="1"/>
  <c r="BI383" i="1"/>
  <c r="BH383" i="1"/>
  <c r="BC383" i="1"/>
  <c r="AY383" i="1"/>
  <c r="BD383" i="1" s="1"/>
  <c r="AL383" i="1"/>
  <c r="AK383" i="1"/>
  <c r="AM383" i="1" s="1" a="1"/>
  <c r="AM383" i="1" s="1"/>
  <c r="AI383" i="1"/>
  <c r="X383" i="1"/>
  <c r="Y383" i="1" s="1"/>
  <c r="Z383" i="1" s="1"/>
  <c r="M383" i="1"/>
  <c r="K383" i="1"/>
  <c r="AJ383" i="1" s="1"/>
  <c r="J383" i="1"/>
  <c r="H383" i="1"/>
  <c r="G383" i="1"/>
  <c r="E383" i="1"/>
  <c r="D383" i="1"/>
  <c r="B383" i="1"/>
  <c r="O383" i="1" s="1"/>
  <c r="V383" i="1" s="1"/>
  <c r="AR383" i="1" s="1"/>
  <c r="AS383" i="1" s="1"/>
  <c r="CU382" i="1"/>
  <c r="CM382" i="1"/>
  <c r="CK382" i="1"/>
  <c r="CJ382" i="1"/>
  <c r="CI382" i="1"/>
  <c r="BV382" i="1"/>
  <c r="BJ382" i="1"/>
  <c r="BI382" i="1"/>
  <c r="BH382" i="1"/>
  <c r="BC382" i="1"/>
  <c r="AI382" i="1"/>
  <c r="X382" i="1"/>
  <c r="Y382" i="1" s="1"/>
  <c r="P382" i="1"/>
  <c r="M382" i="1"/>
  <c r="K382" i="1"/>
  <c r="AJ382" i="1" s="1"/>
  <c r="AK382" i="1" s="1"/>
  <c r="J382" i="1"/>
  <c r="H382" i="1"/>
  <c r="G382" i="1"/>
  <c r="E382" i="1"/>
  <c r="BW382" i="1" s="1"/>
  <c r="DQ382" i="1" s="1"/>
  <c r="D382" i="1"/>
  <c r="B382" i="1"/>
  <c r="O382" i="1" s="1"/>
  <c r="DX381" i="1"/>
  <c r="CM381" i="1"/>
  <c r="CK381" i="1"/>
  <c r="CJ381" i="1"/>
  <c r="CI381" i="1"/>
  <c r="BZ381" i="1"/>
  <c r="BV381" i="1"/>
  <c r="BJ381" i="1"/>
  <c r="BI381" i="1"/>
  <c r="BH381" i="1"/>
  <c r="BC381" i="1"/>
  <c r="AK381" i="1"/>
  <c r="AJ381" i="1"/>
  <c r="X381" i="1"/>
  <c r="Y381" i="1" s="1"/>
  <c r="S381" i="1"/>
  <c r="R381" i="1" s="1" a="1"/>
  <c r="R381" i="1" s="1"/>
  <c r="P381" i="1"/>
  <c r="O381" i="1"/>
  <c r="M381" i="1"/>
  <c r="K381" i="1"/>
  <c r="J381" i="1"/>
  <c r="AI381" i="1" s="1"/>
  <c r="H381" i="1"/>
  <c r="G381" i="1"/>
  <c r="E381" i="1"/>
  <c r="BW381" i="1" s="1"/>
  <c r="D381" i="1"/>
  <c r="B381" i="1"/>
  <c r="DW380" i="1"/>
  <c r="EC380" i="1" s="1"/>
  <c r="CU380" i="1"/>
  <c r="CM380" i="1"/>
  <c r="CK380" i="1"/>
  <c r="CJ380" i="1"/>
  <c r="CI380" i="1"/>
  <c r="CA380" i="1"/>
  <c r="BV380" i="1"/>
  <c r="BJ380" i="1"/>
  <c r="BI380" i="1"/>
  <c r="BH380" i="1"/>
  <c r="BC380" i="1"/>
  <c r="AI380" i="1"/>
  <c r="V380" i="1"/>
  <c r="AR380" i="1" s="1"/>
  <c r="AS380" i="1" s="1"/>
  <c r="AU380" i="1" s="1"/>
  <c r="U380" i="1"/>
  <c r="P380" i="1"/>
  <c r="M380" i="1"/>
  <c r="X380" i="1" s="1"/>
  <c r="Y380" i="1" s="1"/>
  <c r="K380" i="1"/>
  <c r="AJ380" i="1" s="1"/>
  <c r="AK380" i="1" s="1"/>
  <c r="J380" i="1"/>
  <c r="H380" i="1"/>
  <c r="G380" i="1"/>
  <c r="E380" i="1"/>
  <c r="BW380" i="1" s="1"/>
  <c r="D380" i="1"/>
  <c r="B380" i="1"/>
  <c r="O380" i="1" s="1"/>
  <c r="Q380" i="1" s="1"/>
  <c r="CM379" i="1"/>
  <c r="CK379" i="1"/>
  <c r="CJ379" i="1"/>
  <c r="CI379" i="1"/>
  <c r="BW379" i="1"/>
  <c r="BV379" i="1"/>
  <c r="BJ379" i="1"/>
  <c r="BI379" i="1"/>
  <c r="BH379" i="1"/>
  <c r="BC379" i="1"/>
  <c r="AK379" i="1"/>
  <c r="AJ379" i="1"/>
  <c r="AI379" i="1"/>
  <c r="O379" i="1"/>
  <c r="M379" i="1"/>
  <c r="X379" i="1" s="1"/>
  <c r="Y379" i="1" s="1"/>
  <c r="AG379" i="1" s="1"/>
  <c r="K379" i="1"/>
  <c r="J379" i="1"/>
  <c r="H379" i="1"/>
  <c r="G379" i="1"/>
  <c r="E379" i="1"/>
  <c r="D379" i="1"/>
  <c r="B379" i="1"/>
  <c r="DX378" i="1"/>
  <c r="EI378" i="1" s="1"/>
  <c r="DW378" i="1"/>
  <c r="EC378" i="1" s="1"/>
  <c r="DS378" i="1"/>
  <c r="DR378" i="1"/>
  <c r="DI378" i="1"/>
  <c r="DH378" i="1"/>
  <c r="DE378" i="1"/>
  <c r="DF378" i="1" s="1"/>
  <c r="DN378" i="1" s="1"/>
  <c r="DB378" i="1"/>
  <c r="CM378" i="1"/>
  <c r="CK378" i="1"/>
  <c r="CJ378" i="1"/>
  <c r="CI378" i="1"/>
  <c r="CA378" i="1"/>
  <c r="BZ378" i="1"/>
  <c r="BX378" i="1"/>
  <c r="BJ378" i="1"/>
  <c r="BI378" i="1"/>
  <c r="BH378" i="1"/>
  <c r="BC378" i="1"/>
  <c r="AM378" i="1" a="1"/>
  <c r="AM378" i="1" s="1"/>
  <c r="AJ378" i="1"/>
  <c r="AK378" i="1" s="1"/>
  <c r="AI378" i="1"/>
  <c r="X378" i="1"/>
  <c r="Y378" i="1" s="1"/>
  <c r="S378" i="1"/>
  <c r="R378" i="1" s="1" a="1"/>
  <c r="R378" i="1" s="1"/>
  <c r="M378" i="1"/>
  <c r="K378" i="1"/>
  <c r="J378" i="1"/>
  <c r="H378" i="1"/>
  <c r="G378" i="1"/>
  <c r="E378" i="1"/>
  <c r="BW378" i="1" s="1"/>
  <c r="D378" i="1"/>
  <c r="BV378" i="1" s="1"/>
  <c r="B378" i="1"/>
  <c r="O378" i="1" s="1"/>
  <c r="CU377" i="1"/>
  <c r="CM377" i="1"/>
  <c r="CK377" i="1"/>
  <c r="CJ377" i="1"/>
  <c r="CI377" i="1"/>
  <c r="BW377" i="1"/>
  <c r="BV377" i="1"/>
  <c r="BJ377" i="1"/>
  <c r="BI377" i="1"/>
  <c r="BH377" i="1"/>
  <c r="BC377" i="1"/>
  <c r="AY377" i="1"/>
  <c r="BD377" i="1" s="1"/>
  <c r="AL377" i="1"/>
  <c r="AK377" i="1"/>
  <c r="AM377" i="1" s="1" a="1"/>
  <c r="AM377" i="1" s="1"/>
  <c r="X377" i="1"/>
  <c r="Y377" i="1" s="1"/>
  <c r="U377" i="1"/>
  <c r="P377" i="1"/>
  <c r="O377" i="1"/>
  <c r="M377" i="1"/>
  <c r="K377" i="1"/>
  <c r="AJ377" i="1" s="1"/>
  <c r="J377" i="1"/>
  <c r="AI377" i="1" s="1"/>
  <c r="H377" i="1"/>
  <c r="G377" i="1"/>
  <c r="E377" i="1"/>
  <c r="D377" i="1"/>
  <c r="B377" i="1"/>
  <c r="DZ376" i="1"/>
  <c r="DW376" i="1"/>
  <c r="EC376" i="1" s="1"/>
  <c r="DU376" i="1"/>
  <c r="CM376" i="1"/>
  <c r="CK376" i="1"/>
  <c r="CJ376" i="1"/>
  <c r="CI376" i="1"/>
  <c r="BW376" i="1"/>
  <c r="DC376" i="1" s="1"/>
  <c r="DK376" i="1" s="1"/>
  <c r="BJ376" i="1"/>
  <c r="BI376" i="1"/>
  <c r="BH376" i="1"/>
  <c r="BC376" i="1"/>
  <c r="AK376" i="1"/>
  <c r="X376" i="1"/>
  <c r="Y376" i="1" s="1"/>
  <c r="S376" i="1"/>
  <c r="R376" i="1" s="1" a="1"/>
  <c r="R376" i="1" s="1"/>
  <c r="O376" i="1"/>
  <c r="M376" i="1"/>
  <c r="K376" i="1"/>
  <c r="AJ376" i="1" s="1"/>
  <c r="J376" i="1"/>
  <c r="AI376" i="1" s="1"/>
  <c r="H376" i="1"/>
  <c r="G376" i="1"/>
  <c r="E376" i="1"/>
  <c r="D376" i="1"/>
  <c r="BV376" i="1" s="1"/>
  <c r="B376" i="1"/>
  <c r="EB375" i="1"/>
  <c r="DK375" i="1"/>
  <c r="DE375" i="1"/>
  <c r="DF375" i="1" s="1"/>
  <c r="DN375" i="1" s="1"/>
  <c r="DC375" i="1"/>
  <c r="DB375" i="1"/>
  <c r="CM375" i="1"/>
  <c r="CK375" i="1"/>
  <c r="CJ375" i="1"/>
  <c r="CI375" i="1"/>
  <c r="BZ375" i="1"/>
  <c r="DX375" i="1" s="1"/>
  <c r="BJ375" i="1"/>
  <c r="BI375" i="1"/>
  <c r="BH375" i="1"/>
  <c r="BC375" i="1"/>
  <c r="Y375" i="1"/>
  <c r="Z375" i="1" s="1"/>
  <c r="X375" i="1"/>
  <c r="Q375" i="1"/>
  <c r="P375" i="1"/>
  <c r="M375" i="1"/>
  <c r="K375" i="1"/>
  <c r="AJ375" i="1" s="1"/>
  <c r="AK375" i="1" s="1"/>
  <c r="J375" i="1"/>
  <c r="AI375" i="1" s="1"/>
  <c r="H375" i="1"/>
  <c r="G375" i="1"/>
  <c r="E375" i="1"/>
  <c r="BW375" i="1" s="1"/>
  <c r="D375" i="1"/>
  <c r="BV375" i="1" s="1"/>
  <c r="B375" i="1"/>
  <c r="O375" i="1" s="1"/>
  <c r="DW374" i="1"/>
  <c r="EC374" i="1" s="1"/>
  <c r="DU374" i="1"/>
  <c r="DN374" i="1"/>
  <c r="DE374" i="1"/>
  <c r="DF374" i="1" s="1"/>
  <c r="DB374" i="1"/>
  <c r="CM374" i="1"/>
  <c r="CK374" i="1"/>
  <c r="CJ374" i="1"/>
  <c r="CI374" i="1"/>
  <c r="CA374" i="1"/>
  <c r="BW374" i="1"/>
  <c r="DC374" i="1" s="1"/>
  <c r="DK374" i="1" s="1"/>
  <c r="BV374" i="1"/>
  <c r="BJ374" i="1"/>
  <c r="BI374" i="1"/>
  <c r="BH374" i="1"/>
  <c r="BC374" i="1"/>
  <c r="AK374" i="1"/>
  <c r="AJ374" i="1"/>
  <c r="AI374" i="1"/>
  <c r="Y374" i="1"/>
  <c r="S374" i="1"/>
  <c r="R374" i="1" s="1" a="1"/>
  <c r="R374" i="1" s="1"/>
  <c r="M374" i="1"/>
  <c r="X374" i="1" s="1"/>
  <c r="K374" i="1"/>
  <c r="J374" i="1"/>
  <c r="H374" i="1"/>
  <c r="G374" i="1"/>
  <c r="E374" i="1"/>
  <c r="D374" i="1"/>
  <c r="B374" i="1"/>
  <c r="O374" i="1" s="1"/>
  <c r="DS373" i="1"/>
  <c r="DR373" i="1"/>
  <c r="DQ373" i="1"/>
  <c r="CM373" i="1"/>
  <c r="CK373" i="1"/>
  <c r="CJ373" i="1"/>
  <c r="CI373" i="1"/>
  <c r="BV373" i="1"/>
  <c r="BJ373" i="1"/>
  <c r="BI373" i="1"/>
  <c r="BH373" i="1"/>
  <c r="BC373" i="1"/>
  <c r="X373" i="1"/>
  <c r="Y373" i="1" s="1"/>
  <c r="AG373" i="1" s="1"/>
  <c r="M373" i="1"/>
  <c r="K373" i="1"/>
  <c r="AJ373" i="1" s="1"/>
  <c r="AK373" i="1" s="1"/>
  <c r="J373" i="1"/>
  <c r="AI373" i="1" s="1"/>
  <c r="H373" i="1"/>
  <c r="G373" i="1"/>
  <c r="E373" i="1"/>
  <c r="BW373" i="1" s="1"/>
  <c r="D373" i="1"/>
  <c r="B373" i="1"/>
  <c r="O373" i="1" s="1"/>
  <c r="CM372" i="1"/>
  <c r="CK372" i="1"/>
  <c r="CJ372" i="1"/>
  <c r="CI372" i="1"/>
  <c r="BJ372" i="1"/>
  <c r="BI372" i="1"/>
  <c r="BH372" i="1"/>
  <c r="BC372" i="1"/>
  <c r="AK372" i="1"/>
  <c r="AJ372" i="1"/>
  <c r="AG372" i="1"/>
  <c r="AE372" i="1"/>
  <c r="X372" i="1"/>
  <c r="Y372" i="1" s="1"/>
  <c r="Z372" i="1" s="1"/>
  <c r="AA372" i="1" s="1"/>
  <c r="M372" i="1"/>
  <c r="K372" i="1"/>
  <c r="J372" i="1"/>
  <c r="AI372" i="1" s="1"/>
  <c r="H372" i="1"/>
  <c r="G372" i="1"/>
  <c r="E372" i="1"/>
  <c r="BW372" i="1" s="1"/>
  <c r="D372" i="1"/>
  <c r="BV372" i="1" s="1"/>
  <c r="B372" i="1"/>
  <c r="O372" i="1" s="1"/>
  <c r="DU371" i="1"/>
  <c r="DS371" i="1"/>
  <c r="DC371" i="1"/>
  <c r="DK371" i="1" s="1"/>
  <c r="CM371" i="1"/>
  <c r="CK371" i="1"/>
  <c r="CJ371" i="1"/>
  <c r="CI371" i="1"/>
  <c r="CA371" i="1"/>
  <c r="BZ371" i="1"/>
  <c r="DX371" i="1" s="1"/>
  <c r="BW371" i="1"/>
  <c r="DE371" i="1" s="1"/>
  <c r="DF371" i="1" s="1"/>
  <c r="DN371" i="1" s="1"/>
  <c r="BV371" i="1"/>
  <c r="BJ371" i="1"/>
  <c r="BI371" i="1"/>
  <c r="BH371" i="1"/>
  <c r="BC371" i="1"/>
  <c r="AM371" i="1" a="1"/>
  <c r="AM371" i="1" s="1"/>
  <c r="AI371" i="1"/>
  <c r="X371" i="1"/>
  <c r="Y371" i="1" s="1"/>
  <c r="Z371" i="1" s="1"/>
  <c r="AA371" i="1" s="1"/>
  <c r="V371" i="1"/>
  <c r="AR371" i="1" s="1"/>
  <c r="AS371" i="1" s="1"/>
  <c r="M371" i="1"/>
  <c r="K371" i="1"/>
  <c r="AJ371" i="1" s="1"/>
  <c r="AK371" i="1" s="1"/>
  <c r="J371" i="1"/>
  <c r="H371" i="1"/>
  <c r="G371" i="1"/>
  <c r="E371" i="1"/>
  <c r="D371" i="1"/>
  <c r="B371" i="1"/>
  <c r="O371" i="1" s="1"/>
  <c r="DR370" i="1"/>
  <c r="DQ370" i="1"/>
  <c r="CU370" i="1"/>
  <c r="CM370" i="1"/>
  <c r="CK370" i="1"/>
  <c r="CJ370" i="1"/>
  <c r="CI370" i="1"/>
  <c r="BV370" i="1"/>
  <c r="BJ370" i="1"/>
  <c r="BI370" i="1"/>
  <c r="BH370" i="1"/>
  <c r="BC370" i="1"/>
  <c r="AY370" i="1"/>
  <c r="BD370" i="1" s="1"/>
  <c r="BE370" i="1" s="1"/>
  <c r="AM370" i="1" a="1"/>
  <c r="AM370" i="1" s="1"/>
  <c r="AL370" i="1"/>
  <c r="AK370" i="1"/>
  <c r="AJ370" i="1"/>
  <c r="V370" i="1"/>
  <c r="AR370" i="1" s="1"/>
  <c r="AS370" i="1" s="1"/>
  <c r="U370" i="1"/>
  <c r="Q370" i="1"/>
  <c r="P370" i="1"/>
  <c r="O370" i="1"/>
  <c r="M370" i="1"/>
  <c r="X370" i="1" s="1"/>
  <c r="Y370" i="1" s="1"/>
  <c r="Z370" i="1" s="1"/>
  <c r="AA370" i="1" s="1"/>
  <c r="K370" i="1"/>
  <c r="J370" i="1"/>
  <c r="AI370" i="1" s="1"/>
  <c r="H370" i="1"/>
  <c r="G370" i="1"/>
  <c r="E370" i="1"/>
  <c r="BW370" i="1" s="1"/>
  <c r="DE370" i="1" s="1"/>
  <c r="DF370" i="1" s="1"/>
  <c r="DN370" i="1" s="1"/>
  <c r="D370" i="1"/>
  <c r="B370" i="1"/>
  <c r="DU369" i="1"/>
  <c r="DS369" i="1"/>
  <c r="DR369" i="1"/>
  <c r="DE369" i="1"/>
  <c r="DF369" i="1" s="1"/>
  <c r="DN369" i="1" s="1"/>
  <c r="CM369" i="1"/>
  <c r="CK369" i="1"/>
  <c r="CJ369" i="1"/>
  <c r="CI369" i="1"/>
  <c r="BW369" i="1"/>
  <c r="BJ369" i="1"/>
  <c r="BI369" i="1"/>
  <c r="BH369" i="1"/>
  <c r="BC369" i="1"/>
  <c r="AL369" i="1"/>
  <c r="AK369" i="1"/>
  <c r="AI369" i="1"/>
  <c r="P369" i="1"/>
  <c r="O369" i="1"/>
  <c r="M369" i="1"/>
  <c r="X369" i="1" s="1"/>
  <c r="Y369" i="1" s="1"/>
  <c r="K369" i="1"/>
  <c r="AJ369" i="1" s="1"/>
  <c r="J369" i="1"/>
  <c r="H369" i="1"/>
  <c r="G369" i="1"/>
  <c r="E369" i="1"/>
  <c r="D369" i="1"/>
  <c r="BV369" i="1" s="1"/>
  <c r="B369" i="1"/>
  <c r="DW368" i="1"/>
  <c r="EC368" i="1" s="1"/>
  <c r="DU368" i="1"/>
  <c r="DE368" i="1"/>
  <c r="DF368" i="1" s="1"/>
  <c r="DN368" i="1" s="1"/>
  <c r="CU368" i="1"/>
  <c r="CM368" i="1"/>
  <c r="CK368" i="1"/>
  <c r="CJ368" i="1"/>
  <c r="CI368" i="1"/>
  <c r="BZ368" i="1"/>
  <c r="DX368" i="1" s="1"/>
  <c r="BX368" i="1"/>
  <c r="BW368" i="1"/>
  <c r="DH368" i="1" s="1"/>
  <c r="DI368" i="1" s="1"/>
  <c r="BV368" i="1"/>
  <c r="BJ368" i="1"/>
  <c r="BI368" i="1"/>
  <c r="BH368" i="1"/>
  <c r="BC368" i="1"/>
  <c r="AY368" i="1"/>
  <c r="BD368" i="1" s="1"/>
  <c r="AJ368" i="1"/>
  <c r="AK368" i="1" s="1"/>
  <c r="AL368" i="1" s="1"/>
  <c r="U368" i="1"/>
  <c r="O368" i="1"/>
  <c r="Q368" i="1" s="1"/>
  <c r="M368" i="1"/>
  <c r="X368" i="1" s="1"/>
  <c r="Y368" i="1" s="1"/>
  <c r="K368" i="1"/>
  <c r="J368" i="1"/>
  <c r="AI368" i="1" s="1"/>
  <c r="H368" i="1"/>
  <c r="G368" i="1"/>
  <c r="E368" i="1"/>
  <c r="D368" i="1"/>
  <c r="B368" i="1"/>
  <c r="DR367" i="1"/>
  <c r="DH367" i="1"/>
  <c r="DI367" i="1" s="1"/>
  <c r="DC367" i="1"/>
  <c r="DK367" i="1" s="1"/>
  <c r="CM367" i="1"/>
  <c r="CK367" i="1"/>
  <c r="CJ367" i="1"/>
  <c r="CI367" i="1"/>
  <c r="CA367" i="1"/>
  <c r="BJ367" i="1"/>
  <c r="BI367" i="1"/>
  <c r="BH367" i="1"/>
  <c r="BE367" i="1"/>
  <c r="BD367" i="1"/>
  <c r="BC367" i="1"/>
  <c r="AM367" i="1"/>
  <c r="AM367" i="1" a="1"/>
  <c r="AL367" i="1"/>
  <c r="AI367" i="1"/>
  <c r="X367" i="1"/>
  <c r="Y367" i="1" s="1"/>
  <c r="S367" i="1"/>
  <c r="R367" i="1" s="1" a="1"/>
  <c r="R367" i="1" s="1"/>
  <c r="M367" i="1"/>
  <c r="K367" i="1"/>
  <c r="AJ367" i="1" s="1"/>
  <c r="AK367" i="1" s="1"/>
  <c r="AY367" i="1" s="1"/>
  <c r="J367" i="1"/>
  <c r="H367" i="1"/>
  <c r="G367" i="1"/>
  <c r="E367" i="1"/>
  <c r="BW367" i="1" s="1"/>
  <c r="DS367" i="1" s="1"/>
  <c r="D367" i="1"/>
  <c r="BV367" i="1" s="1"/>
  <c r="B367" i="1"/>
  <c r="O367" i="1" s="1"/>
  <c r="DU366" i="1"/>
  <c r="DQ366" i="1"/>
  <c r="DL366" i="1"/>
  <c r="AN366" i="1" s="1" a="1"/>
  <c r="AN366" i="1" s="1"/>
  <c r="DE366" i="1"/>
  <c r="DF366" i="1" s="1"/>
  <c r="DN366" i="1" s="1"/>
  <c r="DC366" i="1"/>
  <c r="DK366" i="1" s="1"/>
  <c r="DB366" i="1"/>
  <c r="CM366" i="1"/>
  <c r="CK366" i="1"/>
  <c r="CJ366" i="1"/>
  <c r="CI366" i="1"/>
  <c r="BZ366" i="1"/>
  <c r="DX366" i="1" s="1"/>
  <c r="BX366" i="1"/>
  <c r="BW366" i="1"/>
  <c r="BJ366" i="1"/>
  <c r="BI366" i="1"/>
  <c r="BH366" i="1"/>
  <c r="BC366" i="1"/>
  <c r="AY366" i="1"/>
  <c r="BD366" i="1" s="1"/>
  <c r="AK366" i="1"/>
  <c r="Z366" i="1"/>
  <c r="X366" i="1"/>
  <c r="Y366" i="1" s="1"/>
  <c r="AG366" i="1" s="1"/>
  <c r="M366" i="1"/>
  <c r="K366" i="1"/>
  <c r="AJ366" i="1" s="1"/>
  <c r="J366" i="1"/>
  <c r="AI366" i="1" s="1"/>
  <c r="H366" i="1"/>
  <c r="G366" i="1"/>
  <c r="E366" i="1"/>
  <c r="D366" i="1"/>
  <c r="BV366" i="1" s="1"/>
  <c r="B366" i="1"/>
  <c r="O366" i="1" s="1"/>
  <c r="DU365" i="1"/>
  <c r="DS365" i="1"/>
  <c r="CM365" i="1"/>
  <c r="CK365" i="1"/>
  <c r="CJ365" i="1"/>
  <c r="CI365" i="1"/>
  <c r="BV365" i="1"/>
  <c r="BJ365" i="1"/>
  <c r="BI365" i="1"/>
  <c r="BH365" i="1"/>
  <c r="BC365" i="1"/>
  <c r="AM365" i="1" a="1"/>
  <c r="AM365" i="1" s="1"/>
  <c r="AK365" i="1"/>
  <c r="AJ365" i="1"/>
  <c r="X365" i="1"/>
  <c r="Y365" i="1" s="1"/>
  <c r="U365" i="1"/>
  <c r="S365" i="1"/>
  <c r="R365" i="1" s="1" a="1"/>
  <c r="R365" i="1" s="1"/>
  <c r="M365" i="1"/>
  <c r="K365" i="1"/>
  <c r="J365" i="1"/>
  <c r="AI365" i="1" s="1"/>
  <c r="H365" i="1"/>
  <c r="G365" i="1"/>
  <c r="E365" i="1"/>
  <c r="BW365" i="1" s="1"/>
  <c r="D365" i="1"/>
  <c r="B365" i="1"/>
  <c r="O365" i="1" s="1"/>
  <c r="Q365" i="1" s="1"/>
  <c r="DQ364" i="1"/>
  <c r="DH364" i="1"/>
  <c r="DI364" i="1" s="1"/>
  <c r="DC364" i="1"/>
  <c r="DK364" i="1" s="1"/>
  <c r="CM364" i="1"/>
  <c r="CK364" i="1"/>
  <c r="CJ364" i="1"/>
  <c r="CI364" i="1"/>
  <c r="CA364" i="1"/>
  <c r="BW364" i="1"/>
  <c r="BV364" i="1"/>
  <c r="BJ364" i="1"/>
  <c r="BI364" i="1"/>
  <c r="BH364" i="1"/>
  <c r="BC364" i="1"/>
  <c r="AY364" i="1"/>
  <c r="BD364" i="1" s="1"/>
  <c r="AL364" i="1"/>
  <c r="AJ364" i="1"/>
  <c r="AK364" i="1" s="1"/>
  <c r="AM364" i="1" s="1" a="1"/>
  <c r="AM364" i="1" s="1"/>
  <c r="AI364" i="1"/>
  <c r="Z364" i="1"/>
  <c r="Y364" i="1"/>
  <c r="AG364" i="1" s="1"/>
  <c r="S364" i="1"/>
  <c r="R364" i="1" s="1" a="1"/>
  <c r="R364" i="1" s="1"/>
  <c r="M364" i="1"/>
  <c r="X364" i="1" s="1"/>
  <c r="K364" i="1"/>
  <c r="J364" i="1"/>
  <c r="H364" i="1"/>
  <c r="G364" i="1"/>
  <c r="E364" i="1"/>
  <c r="D364" i="1"/>
  <c r="B364" i="1"/>
  <c r="O364" i="1" s="1"/>
  <c r="DS363" i="1"/>
  <c r="CM363" i="1"/>
  <c r="CK363" i="1"/>
  <c r="CJ363" i="1"/>
  <c r="CI363" i="1"/>
  <c r="CA363" i="1"/>
  <c r="BX363" i="1"/>
  <c r="BJ363" i="1"/>
  <c r="BI363" i="1"/>
  <c r="BH363" i="1"/>
  <c r="BC363" i="1"/>
  <c r="AK363" i="1"/>
  <c r="Y363" i="1"/>
  <c r="AG363" i="1" s="1"/>
  <c r="X363" i="1"/>
  <c r="M363" i="1"/>
  <c r="K363" i="1"/>
  <c r="AJ363" i="1" s="1"/>
  <c r="J363" i="1"/>
  <c r="AI363" i="1" s="1"/>
  <c r="H363" i="1"/>
  <c r="G363" i="1"/>
  <c r="E363" i="1"/>
  <c r="BW363" i="1" s="1"/>
  <c r="D363" i="1"/>
  <c r="BV363" i="1" s="1"/>
  <c r="B363" i="1"/>
  <c r="O363" i="1" s="1"/>
  <c r="DS362" i="1"/>
  <c r="CU362" i="1"/>
  <c r="CM362" i="1"/>
  <c r="CK362" i="1"/>
  <c r="CJ362" i="1"/>
  <c r="CI362" i="1"/>
  <c r="DZ362" i="1"/>
  <c r="BJ362" i="1"/>
  <c r="BI362" i="1"/>
  <c r="BH362" i="1"/>
  <c r="BC362" i="1"/>
  <c r="AK362" i="1"/>
  <c r="V362" i="1"/>
  <c r="AR362" i="1" s="1"/>
  <c r="AS362" i="1" s="1"/>
  <c r="S362" i="1"/>
  <c r="R362" i="1" s="1" a="1"/>
  <c r="R362" i="1" s="1"/>
  <c r="M362" i="1"/>
  <c r="X362" i="1" s="1"/>
  <c r="Y362" i="1" s="1"/>
  <c r="K362" i="1"/>
  <c r="AJ362" i="1" s="1"/>
  <c r="J362" i="1"/>
  <c r="AI362" i="1" s="1"/>
  <c r="H362" i="1"/>
  <c r="G362" i="1"/>
  <c r="E362" i="1"/>
  <c r="BW362" i="1" s="1"/>
  <c r="D362" i="1"/>
  <c r="BV362" i="1" s="1"/>
  <c r="B362" i="1"/>
  <c r="O362" i="1" s="1"/>
  <c r="CU361" i="1"/>
  <c r="CM361" i="1"/>
  <c r="CK361" i="1"/>
  <c r="CJ361" i="1"/>
  <c r="CI361" i="1"/>
  <c r="BW361" i="1"/>
  <c r="DH361" i="1" s="1"/>
  <c r="DI361" i="1" s="1"/>
  <c r="BV361" i="1"/>
  <c r="BJ361" i="1"/>
  <c r="BI361" i="1"/>
  <c r="BH361" i="1"/>
  <c r="BC361" i="1"/>
  <c r="AI361" i="1"/>
  <c r="X361" i="1"/>
  <c r="Y361" i="1" s="1"/>
  <c r="Z361" i="1" s="1"/>
  <c r="AE361" i="1" s="1"/>
  <c r="M361" i="1"/>
  <c r="K361" i="1"/>
  <c r="AJ361" i="1" s="1"/>
  <c r="AK361" i="1" s="1"/>
  <c r="J361" i="1"/>
  <c r="H361" i="1"/>
  <c r="G361" i="1"/>
  <c r="E361" i="1"/>
  <c r="D361" i="1"/>
  <c r="B361" i="1"/>
  <c r="O361" i="1" s="1"/>
  <c r="DW360" i="1"/>
  <c r="EC360" i="1" s="1"/>
  <c r="DH360" i="1"/>
  <c r="DI360" i="1" s="1"/>
  <c r="DE360" i="1"/>
  <c r="DF360" i="1" s="1"/>
  <c r="DN360" i="1" s="1"/>
  <c r="DB360" i="1"/>
  <c r="CM360" i="1"/>
  <c r="CK360" i="1"/>
  <c r="CJ360" i="1"/>
  <c r="CI360" i="1"/>
  <c r="DZ360" i="1"/>
  <c r="BJ360" i="1"/>
  <c r="BI360" i="1"/>
  <c r="BH360" i="1"/>
  <c r="BC360" i="1"/>
  <c r="AY360" i="1"/>
  <c r="BD360" i="1" s="1"/>
  <c r="AJ360" i="1"/>
  <c r="AK360" i="1" s="1"/>
  <c r="AG360" i="1"/>
  <c r="Y360" i="1"/>
  <c r="Z360" i="1" s="1"/>
  <c r="X360" i="1"/>
  <c r="S360" i="1"/>
  <c r="R360" i="1" s="1" a="1"/>
  <c r="R360" i="1" s="1"/>
  <c r="O360" i="1"/>
  <c r="M360" i="1"/>
  <c r="K360" i="1"/>
  <c r="J360" i="1"/>
  <c r="AI360" i="1" s="1"/>
  <c r="H360" i="1"/>
  <c r="G360" i="1"/>
  <c r="E360" i="1"/>
  <c r="BW360" i="1" s="1"/>
  <c r="BX360" i="1" s="1"/>
  <c r="D360" i="1"/>
  <c r="BV360" i="1" s="1"/>
  <c r="B360" i="1"/>
  <c r="DB359" i="1"/>
  <c r="CM359" i="1"/>
  <c r="CK359" i="1"/>
  <c r="CJ359" i="1"/>
  <c r="CI359" i="1"/>
  <c r="BV359" i="1"/>
  <c r="DZ359" i="1"/>
  <c r="BJ359" i="1"/>
  <c r="BI359" i="1"/>
  <c r="BH359" i="1"/>
  <c r="BC359" i="1"/>
  <c r="AM359" i="1" a="1"/>
  <c r="AM359" i="1" s="1"/>
  <c r="AI359" i="1"/>
  <c r="X359" i="1"/>
  <c r="Y359" i="1" s="1"/>
  <c r="Q359" i="1"/>
  <c r="M359" i="1"/>
  <c r="K359" i="1"/>
  <c r="AJ359" i="1" s="1"/>
  <c r="AK359" i="1" s="1"/>
  <c r="AY359" i="1" s="1"/>
  <c r="BD359" i="1" s="1"/>
  <c r="BG359" i="1" s="1"/>
  <c r="J359" i="1"/>
  <c r="H359" i="1"/>
  <c r="G359" i="1"/>
  <c r="E359" i="1"/>
  <c r="BW359" i="1" s="1"/>
  <c r="CA359" i="1" s="1"/>
  <c r="D359" i="1"/>
  <c r="B359" i="1"/>
  <c r="O359" i="1" s="1"/>
  <c r="DZ358" i="1"/>
  <c r="DS358" i="1"/>
  <c r="DR358" i="1"/>
  <c r="DQ358" i="1"/>
  <c r="DE358" i="1"/>
  <c r="DF358" i="1" s="1"/>
  <c r="DN358" i="1" s="1"/>
  <c r="DC358" i="1"/>
  <c r="DK358" i="1" s="1"/>
  <c r="EB358" i="1" s="1"/>
  <c r="DB358" i="1"/>
  <c r="CM358" i="1"/>
  <c r="CK358" i="1"/>
  <c r="CJ358" i="1"/>
  <c r="CI358" i="1"/>
  <c r="BX358" i="1"/>
  <c r="BV358" i="1"/>
  <c r="BJ358" i="1"/>
  <c r="BI358" i="1"/>
  <c r="BH358" i="1"/>
  <c r="BC358" i="1"/>
  <c r="AY358" i="1"/>
  <c r="BD358" i="1" s="1"/>
  <c r="AM358" i="1"/>
  <c r="AM358" i="1" a="1"/>
  <c r="AL358" i="1"/>
  <c r="AJ358" i="1"/>
  <c r="AK358" i="1" s="1"/>
  <c r="V358" i="1"/>
  <c r="AR358" i="1" s="1"/>
  <c r="AS358" i="1" s="1"/>
  <c r="O358" i="1"/>
  <c r="M358" i="1"/>
  <c r="X358" i="1" s="1"/>
  <c r="Y358" i="1" s="1"/>
  <c r="K358" i="1"/>
  <c r="J358" i="1"/>
  <c r="AI358" i="1" s="1"/>
  <c r="H358" i="1"/>
  <c r="G358" i="1"/>
  <c r="E358" i="1"/>
  <c r="BW358" i="1" s="1"/>
  <c r="D358" i="1"/>
  <c r="B358" i="1"/>
  <c r="DF357" i="1"/>
  <c r="DN357" i="1" s="1"/>
  <c r="DE357" i="1"/>
  <c r="CM357" i="1"/>
  <c r="CK357" i="1"/>
  <c r="CJ357" i="1"/>
  <c r="CI357" i="1"/>
  <c r="BZ357" i="1"/>
  <c r="DX357" i="1" s="1"/>
  <c r="BX357" i="1"/>
  <c r="BW357" i="1"/>
  <c r="BJ357" i="1"/>
  <c r="BI357" i="1"/>
  <c r="BH357" i="1"/>
  <c r="BC357" i="1"/>
  <c r="AJ357" i="1"/>
  <c r="AK357" i="1" s="1"/>
  <c r="AI357" i="1"/>
  <c r="X357" i="1"/>
  <c r="Y357" i="1" s="1"/>
  <c r="V357" i="1"/>
  <c r="AR357" i="1" s="1"/>
  <c r="AS357" i="1" s="1"/>
  <c r="U357" i="1"/>
  <c r="S357" i="1"/>
  <c r="R357" i="1" s="1" a="1"/>
  <c r="R357" i="1" s="1"/>
  <c r="Q357" i="1"/>
  <c r="O357" i="1"/>
  <c r="CU357" i="1" s="1"/>
  <c r="M357" i="1"/>
  <c r="K357" i="1"/>
  <c r="J357" i="1"/>
  <c r="H357" i="1"/>
  <c r="G357" i="1"/>
  <c r="E357" i="1"/>
  <c r="D357" i="1"/>
  <c r="BV357" i="1" s="1"/>
  <c r="B357" i="1"/>
  <c r="DU356" i="1"/>
  <c r="DR356" i="1"/>
  <c r="DI356" i="1"/>
  <c r="DH356" i="1"/>
  <c r="CU356" i="1"/>
  <c r="CM356" i="1"/>
  <c r="CK356" i="1"/>
  <c r="CJ356" i="1"/>
  <c r="CI356" i="1"/>
  <c r="CA356" i="1"/>
  <c r="BZ356" i="1"/>
  <c r="DX356" i="1" s="1"/>
  <c r="EK356" i="1" s="1"/>
  <c r="BJ356" i="1"/>
  <c r="BI356" i="1"/>
  <c r="BH356" i="1"/>
  <c r="BC356" i="1"/>
  <c r="AI356" i="1"/>
  <c r="Y356" i="1"/>
  <c r="Z356" i="1" s="1"/>
  <c r="AE356" i="1" s="1"/>
  <c r="U356" i="1"/>
  <c r="P356" i="1"/>
  <c r="M356" i="1"/>
  <c r="X356" i="1" s="1"/>
  <c r="K356" i="1"/>
  <c r="AJ356" i="1" s="1"/>
  <c r="AK356" i="1" s="1"/>
  <c r="J356" i="1"/>
  <c r="H356" i="1"/>
  <c r="G356" i="1"/>
  <c r="E356" i="1"/>
  <c r="BW356" i="1" s="1"/>
  <c r="D356" i="1"/>
  <c r="BV356" i="1" s="1"/>
  <c r="B356" i="1"/>
  <c r="O356" i="1" s="1"/>
  <c r="V356" i="1" s="1"/>
  <c r="AR356" i="1" s="1"/>
  <c r="AS356" i="1" s="1"/>
  <c r="DC355" i="1"/>
  <c r="DK355" i="1" s="1"/>
  <c r="CM355" i="1"/>
  <c r="CK355" i="1"/>
  <c r="CJ355" i="1"/>
  <c r="CI355" i="1"/>
  <c r="BW355" i="1"/>
  <c r="DB355" i="1" s="1"/>
  <c r="BJ355" i="1"/>
  <c r="BI355" i="1"/>
  <c r="BH355" i="1"/>
  <c r="BC355" i="1"/>
  <c r="AL355" i="1"/>
  <c r="AI355" i="1"/>
  <c r="U355" i="1"/>
  <c r="O355" i="1"/>
  <c r="M355" i="1"/>
  <c r="X355" i="1" s="1"/>
  <c r="Y355" i="1" s="1"/>
  <c r="K355" i="1"/>
  <c r="AJ355" i="1" s="1"/>
  <c r="AK355" i="1" s="1"/>
  <c r="J355" i="1"/>
  <c r="H355" i="1"/>
  <c r="G355" i="1"/>
  <c r="E355" i="1"/>
  <c r="D355" i="1"/>
  <c r="BV355" i="1" s="1"/>
  <c r="B355" i="1"/>
  <c r="DW354" i="1"/>
  <c r="EC354" i="1" s="1"/>
  <c r="DR354" i="1"/>
  <c r="DN354" i="1"/>
  <c r="DE354" i="1"/>
  <c r="DF354" i="1" s="1"/>
  <c r="DC354" i="1"/>
  <c r="DK354" i="1" s="1"/>
  <c r="DB354" i="1"/>
  <c r="CM354" i="1"/>
  <c r="CK354" i="1"/>
  <c r="CJ354" i="1"/>
  <c r="CI354" i="1"/>
  <c r="BX354" i="1"/>
  <c r="BW354" i="1"/>
  <c r="BV354" i="1"/>
  <c r="BJ354" i="1"/>
  <c r="BI354" i="1"/>
  <c r="BH354" i="1"/>
  <c r="BC354" i="1"/>
  <c r="X354" i="1"/>
  <c r="Y354" i="1" s="1"/>
  <c r="M354" i="1"/>
  <c r="K354" i="1"/>
  <c r="AJ354" i="1" s="1"/>
  <c r="AK354" i="1" s="1"/>
  <c r="J354" i="1"/>
  <c r="AI354" i="1" s="1"/>
  <c r="H354" i="1"/>
  <c r="G354" i="1"/>
  <c r="E354" i="1"/>
  <c r="D354" i="1"/>
  <c r="B354" i="1"/>
  <c r="O354" i="1" s="1"/>
  <c r="DR353" i="1"/>
  <c r="DB353" i="1"/>
  <c r="CM353" i="1"/>
  <c r="CK353" i="1"/>
  <c r="CJ353" i="1"/>
  <c r="CI353" i="1"/>
  <c r="BW353" i="1"/>
  <c r="BJ353" i="1"/>
  <c r="BI353" i="1"/>
  <c r="BH353" i="1"/>
  <c r="BC353" i="1"/>
  <c r="AJ353" i="1"/>
  <c r="AK353" i="1" s="1"/>
  <c r="AI353" i="1"/>
  <c r="M353" i="1"/>
  <c r="X353" i="1" s="1"/>
  <c r="Y353" i="1" s="1"/>
  <c r="K353" i="1"/>
  <c r="J353" i="1"/>
  <c r="H353" i="1"/>
  <c r="G353" i="1"/>
  <c r="E353" i="1"/>
  <c r="D353" i="1"/>
  <c r="BV353" i="1" s="1"/>
  <c r="B353" i="1"/>
  <c r="O353" i="1" s="1"/>
  <c r="CM352" i="1"/>
  <c r="CK352" i="1"/>
  <c r="CJ352" i="1"/>
  <c r="CI352" i="1"/>
  <c r="BV352" i="1"/>
  <c r="BJ352" i="1"/>
  <c r="BI352" i="1"/>
  <c r="BH352" i="1"/>
  <c r="BC352" i="1"/>
  <c r="AI352" i="1"/>
  <c r="AG352" i="1"/>
  <c r="Z352" i="1"/>
  <c r="AA352" i="1" s="1"/>
  <c r="Y352" i="1"/>
  <c r="X352" i="1"/>
  <c r="O352" i="1"/>
  <c r="M352" i="1"/>
  <c r="K352" i="1"/>
  <c r="AJ352" i="1" s="1"/>
  <c r="AK352" i="1" s="1"/>
  <c r="J352" i="1"/>
  <c r="H352" i="1"/>
  <c r="G352" i="1"/>
  <c r="E352" i="1"/>
  <c r="BW352" i="1" s="1"/>
  <c r="DH352" i="1" s="1"/>
  <c r="DI352" i="1" s="1"/>
  <c r="D352" i="1"/>
  <c r="B352" i="1"/>
  <c r="CM351" i="1"/>
  <c r="CK351" i="1"/>
  <c r="CJ351" i="1"/>
  <c r="CI351" i="1"/>
  <c r="BJ351" i="1"/>
  <c r="BI351" i="1"/>
  <c r="BH351" i="1"/>
  <c r="BC351" i="1"/>
  <c r="AL351" i="1"/>
  <c r="AJ351" i="1"/>
  <c r="AK351" i="1" s="1"/>
  <c r="AI351" i="1"/>
  <c r="Q351" i="1"/>
  <c r="P351" i="1"/>
  <c r="O351" i="1"/>
  <c r="M351" i="1"/>
  <c r="X351" i="1" s="1"/>
  <c r="Y351" i="1" s="1"/>
  <c r="K351" i="1"/>
  <c r="J351" i="1"/>
  <c r="H351" i="1"/>
  <c r="G351" i="1"/>
  <c r="E351" i="1"/>
  <c r="BW351" i="1" s="1"/>
  <c r="D351" i="1"/>
  <c r="BV351" i="1" s="1"/>
  <c r="B351" i="1"/>
  <c r="CM350" i="1"/>
  <c r="CK350" i="1"/>
  <c r="CJ350" i="1"/>
  <c r="CI350" i="1"/>
  <c r="BV350" i="1"/>
  <c r="BJ350" i="1"/>
  <c r="BI350" i="1"/>
  <c r="BH350" i="1"/>
  <c r="BC350" i="1"/>
  <c r="X350" i="1"/>
  <c r="Y350" i="1" s="1"/>
  <c r="U350" i="1"/>
  <c r="M350" i="1"/>
  <c r="K350" i="1"/>
  <c r="AJ350" i="1" s="1"/>
  <c r="AK350" i="1" s="1"/>
  <c r="J350" i="1"/>
  <c r="AI350" i="1" s="1"/>
  <c r="H350" i="1"/>
  <c r="G350" i="1"/>
  <c r="E350" i="1"/>
  <c r="BW350" i="1" s="1"/>
  <c r="D350" i="1"/>
  <c r="B350" i="1"/>
  <c r="O350" i="1" s="1"/>
  <c r="V350" i="1" s="1"/>
  <c r="AR350" i="1" s="1"/>
  <c r="AS350" i="1" s="1"/>
  <c r="AW350" i="1" s="1"/>
  <c r="DH349" i="1"/>
  <c r="DI349" i="1" s="1"/>
  <c r="CM349" i="1"/>
  <c r="CK349" i="1"/>
  <c r="CJ349" i="1"/>
  <c r="CI349" i="1"/>
  <c r="BZ349" i="1"/>
  <c r="DX349" i="1" s="1"/>
  <c r="EI349" i="1" s="1"/>
  <c r="BX349" i="1"/>
  <c r="BJ349" i="1"/>
  <c r="BI349" i="1"/>
  <c r="BH349" i="1"/>
  <c r="BD349" i="1"/>
  <c r="BC349" i="1"/>
  <c r="AY349" i="1"/>
  <c r="AM349" i="1" a="1"/>
  <c r="AM349" i="1" s="1"/>
  <c r="AJ349" i="1"/>
  <c r="AK349" i="1" s="1"/>
  <c r="AL349" i="1" s="1"/>
  <c r="X349" i="1"/>
  <c r="Y349" i="1" s="1"/>
  <c r="P349" i="1"/>
  <c r="M349" i="1"/>
  <c r="K349" i="1"/>
  <c r="J349" i="1"/>
  <c r="AI349" i="1" s="1"/>
  <c r="H349" i="1"/>
  <c r="G349" i="1"/>
  <c r="E349" i="1"/>
  <c r="BW349" i="1" s="1"/>
  <c r="CA349" i="1" s="1"/>
  <c r="D349" i="1"/>
  <c r="BV349" i="1" s="1"/>
  <c r="B349" i="1"/>
  <c r="O349" i="1" s="1"/>
  <c r="CU349" i="1" s="1"/>
  <c r="DW348" i="1"/>
  <c r="EC348" i="1" s="1"/>
  <c r="DU348" i="1"/>
  <c r="DS348" i="1"/>
  <c r="DR348" i="1"/>
  <c r="DB348" i="1"/>
  <c r="CM348" i="1"/>
  <c r="CK348" i="1"/>
  <c r="CJ348" i="1"/>
  <c r="CI348" i="1"/>
  <c r="CA348" i="1"/>
  <c r="BW348" i="1"/>
  <c r="BV348" i="1"/>
  <c r="BJ348" i="1"/>
  <c r="BI348" i="1"/>
  <c r="BH348" i="1"/>
  <c r="BC348" i="1"/>
  <c r="Y348" i="1"/>
  <c r="X348" i="1"/>
  <c r="S348" i="1"/>
  <c r="R348" i="1" s="1" a="1"/>
  <c r="R348" i="1" s="1"/>
  <c r="M348" i="1"/>
  <c r="K348" i="1"/>
  <c r="AJ348" i="1" s="1"/>
  <c r="AK348" i="1" s="1"/>
  <c r="J348" i="1"/>
  <c r="AI348" i="1" s="1"/>
  <c r="H348" i="1"/>
  <c r="G348" i="1"/>
  <c r="E348" i="1"/>
  <c r="D348" i="1"/>
  <c r="B348" i="1"/>
  <c r="O348" i="1" s="1"/>
  <c r="DR347" i="1"/>
  <c r="DC347" i="1"/>
  <c r="DK347" i="1" s="1"/>
  <c r="EB347" i="1" s="1"/>
  <c r="CM347" i="1"/>
  <c r="CK347" i="1"/>
  <c r="CJ347" i="1"/>
  <c r="CI347" i="1"/>
  <c r="BZ347" i="1"/>
  <c r="DX347" i="1" s="1"/>
  <c r="EK347" i="1" s="1"/>
  <c r="BW347" i="1"/>
  <c r="BJ347" i="1"/>
  <c r="BI347" i="1"/>
  <c r="BH347" i="1"/>
  <c r="BC347" i="1"/>
  <c r="AM347" i="1" a="1"/>
  <c r="AM347" i="1" s="1"/>
  <c r="AI347" i="1"/>
  <c r="Y347" i="1"/>
  <c r="AG347" i="1" s="1"/>
  <c r="O347" i="1"/>
  <c r="M347" i="1"/>
  <c r="X347" i="1" s="1"/>
  <c r="K347" i="1"/>
  <c r="AJ347" i="1" s="1"/>
  <c r="AK347" i="1" s="1"/>
  <c r="J347" i="1"/>
  <c r="H347" i="1"/>
  <c r="G347" i="1"/>
  <c r="E347" i="1"/>
  <c r="D347" i="1"/>
  <c r="BV347" i="1" s="1"/>
  <c r="B347" i="1"/>
  <c r="CU346" i="1"/>
  <c r="CM346" i="1"/>
  <c r="CK346" i="1"/>
  <c r="CJ346" i="1"/>
  <c r="CI346" i="1"/>
  <c r="BW346" i="1"/>
  <c r="DS346" i="1" s="1"/>
  <c r="BV346" i="1"/>
  <c r="BJ346" i="1"/>
  <c r="BI346" i="1"/>
  <c r="BH346" i="1"/>
  <c r="BC346" i="1"/>
  <c r="AI346" i="1"/>
  <c r="U346" i="1"/>
  <c r="S346" i="1"/>
  <c r="R346" i="1" s="1" a="1"/>
  <c r="R346" i="1" s="1"/>
  <c r="O346" i="1"/>
  <c r="M346" i="1"/>
  <c r="X346" i="1" s="1"/>
  <c r="Y346" i="1" s="1"/>
  <c r="K346" i="1"/>
  <c r="AJ346" i="1" s="1"/>
  <c r="AK346" i="1" s="1"/>
  <c r="J346" i="1"/>
  <c r="H346" i="1"/>
  <c r="G346" i="1"/>
  <c r="E346" i="1"/>
  <c r="D346" i="1"/>
  <c r="B346" i="1"/>
  <c r="DQ345" i="1"/>
  <c r="DH345" i="1"/>
  <c r="DI345" i="1" s="1"/>
  <c r="DE345" i="1"/>
  <c r="DF345" i="1" s="1"/>
  <c r="DN345" i="1" s="1"/>
  <c r="DC345" i="1"/>
  <c r="DK345" i="1" s="1"/>
  <c r="CM345" i="1"/>
  <c r="CK345" i="1"/>
  <c r="CJ345" i="1"/>
  <c r="CI345" i="1"/>
  <c r="BZ345" i="1"/>
  <c r="DX345" i="1" s="1"/>
  <c r="BJ345" i="1"/>
  <c r="BI345" i="1"/>
  <c r="BH345" i="1"/>
  <c r="BC345" i="1"/>
  <c r="AI345" i="1"/>
  <c r="X345" i="1"/>
  <c r="Y345" i="1" s="1"/>
  <c r="AG345" i="1" s="1"/>
  <c r="S345" i="1"/>
  <c r="R345" i="1" s="1" a="1"/>
  <c r="R345" i="1" s="1"/>
  <c r="M345" i="1"/>
  <c r="K345" i="1"/>
  <c r="AJ345" i="1" s="1"/>
  <c r="AK345" i="1" s="1"/>
  <c r="J345" i="1"/>
  <c r="H345" i="1"/>
  <c r="G345" i="1"/>
  <c r="E345" i="1"/>
  <c r="BW345" i="1" s="1"/>
  <c r="D345" i="1"/>
  <c r="BV345" i="1" s="1"/>
  <c r="B345" i="1"/>
  <c r="O345" i="1" s="1"/>
  <c r="DB344" i="1"/>
  <c r="CU344" i="1"/>
  <c r="CM344" i="1"/>
  <c r="CK344" i="1"/>
  <c r="CJ344" i="1"/>
  <c r="CI344" i="1"/>
  <c r="BV344" i="1"/>
  <c r="BJ344" i="1"/>
  <c r="BI344" i="1"/>
  <c r="BH344" i="1"/>
  <c r="BC344" i="1"/>
  <c r="AJ344" i="1"/>
  <c r="AK344" i="1" s="1"/>
  <c r="X344" i="1"/>
  <c r="Y344" i="1" s="1"/>
  <c r="AG344" i="1" s="1"/>
  <c r="V344" i="1"/>
  <c r="AR344" i="1" s="1"/>
  <c r="AS344" i="1" s="1"/>
  <c r="U344" i="1"/>
  <c r="O344" i="1"/>
  <c r="M344" i="1"/>
  <c r="K344" i="1"/>
  <c r="J344" i="1"/>
  <c r="AI344" i="1" s="1"/>
  <c r="H344" i="1"/>
  <c r="G344" i="1"/>
  <c r="DZ344" i="1" s="1"/>
  <c r="E344" i="1"/>
  <c r="BW344" i="1" s="1"/>
  <c r="D344" i="1"/>
  <c r="B344" i="1"/>
  <c r="CU343" i="1"/>
  <c r="CM343" i="1"/>
  <c r="CK343" i="1"/>
  <c r="CJ343" i="1"/>
  <c r="CI343" i="1"/>
  <c r="BV343" i="1"/>
  <c r="BJ343" i="1"/>
  <c r="BI343" i="1"/>
  <c r="BH343" i="1"/>
  <c r="BC343" i="1"/>
  <c r="AJ343" i="1"/>
  <c r="AK343" i="1" s="1"/>
  <c r="AI343" i="1"/>
  <c r="O343" i="1"/>
  <c r="M343" i="1"/>
  <c r="X343" i="1" s="1"/>
  <c r="Y343" i="1" s="1"/>
  <c r="Z343" i="1" s="1"/>
  <c r="K343" i="1"/>
  <c r="J343" i="1"/>
  <c r="H343" i="1"/>
  <c r="G343" i="1"/>
  <c r="DZ343" i="1" s="1"/>
  <c r="E343" i="1"/>
  <c r="BW343" i="1" s="1"/>
  <c r="D343" i="1"/>
  <c r="B343" i="1"/>
  <c r="DX342" i="1"/>
  <c r="EK342" i="1" s="1"/>
  <c r="DW342" i="1"/>
  <c r="EC342" i="1" s="1"/>
  <c r="DI342" i="1"/>
  <c r="DH342" i="1"/>
  <c r="DF342" i="1"/>
  <c r="DN342" i="1" s="1"/>
  <c r="DE342" i="1"/>
  <c r="CM342" i="1"/>
  <c r="CK342" i="1"/>
  <c r="CJ342" i="1"/>
  <c r="CI342" i="1"/>
  <c r="CA342" i="1"/>
  <c r="BZ342" i="1"/>
  <c r="BY342" i="1"/>
  <c r="EE342" i="1" s="1"/>
  <c r="BX342" i="1"/>
  <c r="CE342" i="1" s="1"/>
  <c r="BJ342" i="1"/>
  <c r="BI342" i="1"/>
  <c r="BH342" i="1"/>
  <c r="BC342" i="1"/>
  <c r="AM342" i="1"/>
  <c r="AM342" i="1" a="1"/>
  <c r="AJ342" i="1"/>
  <c r="AK342" i="1" s="1"/>
  <c r="S342" i="1"/>
  <c r="R342" i="1" s="1" a="1"/>
  <c r="R342" i="1" s="1"/>
  <c r="O342" i="1"/>
  <c r="M342" i="1"/>
  <c r="X342" i="1" s="1"/>
  <c r="Y342" i="1" s="1"/>
  <c r="K342" i="1"/>
  <c r="J342" i="1"/>
  <c r="AI342" i="1" s="1"/>
  <c r="H342" i="1"/>
  <c r="G342" i="1"/>
  <c r="DZ342" i="1" s="1"/>
  <c r="E342" i="1"/>
  <c r="BW342" i="1" s="1"/>
  <c r="D342" i="1"/>
  <c r="BV342" i="1" s="1"/>
  <c r="B342" i="1"/>
  <c r="DW341" i="1"/>
  <c r="EC341" i="1" s="1"/>
  <c r="DU341" i="1"/>
  <c r="DS341" i="1"/>
  <c r="DQ341" i="1"/>
  <c r="DB341" i="1"/>
  <c r="CM341" i="1"/>
  <c r="CK341" i="1"/>
  <c r="CJ341" i="1"/>
  <c r="CI341" i="1"/>
  <c r="BW341" i="1"/>
  <c r="BJ341" i="1"/>
  <c r="BI341" i="1"/>
  <c r="BH341" i="1"/>
  <c r="BC341" i="1"/>
  <c r="AI341" i="1"/>
  <c r="X341" i="1"/>
  <c r="Y341" i="1" s="1"/>
  <c r="M341" i="1"/>
  <c r="K341" i="1"/>
  <c r="AJ341" i="1" s="1"/>
  <c r="AK341" i="1" s="1"/>
  <c r="J341" i="1"/>
  <c r="H341" i="1"/>
  <c r="G341" i="1"/>
  <c r="E341" i="1"/>
  <c r="D341" i="1"/>
  <c r="BV341" i="1" s="1"/>
  <c r="B341" i="1"/>
  <c r="O341" i="1" s="1"/>
  <c r="CU340" i="1"/>
  <c r="CM340" i="1"/>
  <c r="CK340" i="1"/>
  <c r="CJ340" i="1"/>
  <c r="CI340" i="1"/>
  <c r="BJ340" i="1"/>
  <c r="BI340" i="1"/>
  <c r="BH340" i="1"/>
  <c r="BC340" i="1"/>
  <c r="AM340" i="1" a="1"/>
  <c r="AM340" i="1" s="1"/>
  <c r="AI340" i="1"/>
  <c r="U340" i="1"/>
  <c r="Q340" i="1"/>
  <c r="P340" i="1"/>
  <c r="O340" i="1"/>
  <c r="V340" i="1" s="1"/>
  <c r="AR340" i="1" s="1"/>
  <c r="AS340" i="1" s="1"/>
  <c r="AT340" i="1" s="1"/>
  <c r="M340" i="1"/>
  <c r="X340" i="1" s="1"/>
  <c r="Y340" i="1" s="1"/>
  <c r="AG340" i="1" s="1"/>
  <c r="K340" i="1"/>
  <c r="AJ340" i="1" s="1"/>
  <c r="AK340" i="1" s="1"/>
  <c r="AL340" i="1" s="1"/>
  <c r="J340" i="1"/>
  <c r="H340" i="1"/>
  <c r="G340" i="1"/>
  <c r="E340" i="1"/>
  <c r="BW340" i="1" s="1"/>
  <c r="BZ340" i="1" s="1"/>
  <c r="DX340" i="1" s="1"/>
  <c r="D340" i="1"/>
  <c r="BV340" i="1" s="1"/>
  <c r="B340" i="1"/>
  <c r="DW339" i="1"/>
  <c r="EC339" i="1" s="1"/>
  <c r="DB339" i="1"/>
  <c r="CM339" i="1"/>
  <c r="CK339" i="1"/>
  <c r="CJ339" i="1"/>
  <c r="CI339" i="1"/>
  <c r="BX339" i="1"/>
  <c r="BJ339" i="1"/>
  <c r="BI339" i="1"/>
  <c r="BH339" i="1"/>
  <c r="BC339" i="1"/>
  <c r="AJ339" i="1"/>
  <c r="AK339" i="1" s="1"/>
  <c r="AI339" i="1"/>
  <c r="X339" i="1"/>
  <c r="Y339" i="1" s="1"/>
  <c r="M339" i="1"/>
  <c r="K339" i="1"/>
  <c r="J339" i="1"/>
  <c r="H339" i="1"/>
  <c r="G339" i="1"/>
  <c r="E339" i="1"/>
  <c r="BW339" i="1" s="1"/>
  <c r="DR339" i="1" s="1"/>
  <c r="D339" i="1"/>
  <c r="BV339" i="1" s="1"/>
  <c r="B339" i="1"/>
  <c r="O339" i="1" s="1"/>
  <c r="V339" i="1" s="1"/>
  <c r="AR339" i="1" s="1"/>
  <c r="AS339" i="1" s="1"/>
  <c r="DW338" i="1"/>
  <c r="EC338" i="1" s="1"/>
  <c r="DU338" i="1"/>
  <c r="DR338" i="1"/>
  <c r="DB338" i="1"/>
  <c r="CU338" i="1"/>
  <c r="CM338" i="1"/>
  <c r="CK338" i="1"/>
  <c r="CJ338" i="1"/>
  <c r="CI338" i="1"/>
  <c r="BX338" i="1"/>
  <c r="BW338" i="1"/>
  <c r="BV338" i="1"/>
  <c r="BJ338" i="1"/>
  <c r="BI338" i="1"/>
  <c r="BH338" i="1"/>
  <c r="BC338" i="1"/>
  <c r="O338" i="1"/>
  <c r="M338" i="1"/>
  <c r="X338" i="1" s="1"/>
  <c r="Y338" i="1" s="1"/>
  <c r="Z338" i="1" s="1"/>
  <c r="AE338" i="1" s="1"/>
  <c r="K338" i="1"/>
  <c r="AJ338" i="1" s="1"/>
  <c r="AK338" i="1" s="1"/>
  <c r="J338" i="1"/>
  <c r="AI338" i="1" s="1"/>
  <c r="H338" i="1"/>
  <c r="G338" i="1"/>
  <c r="E338" i="1"/>
  <c r="D338" i="1"/>
  <c r="B338" i="1"/>
  <c r="DK337" i="1"/>
  <c r="EB337" i="1" s="1"/>
  <c r="DH337" i="1"/>
  <c r="DI337" i="1" s="1"/>
  <c r="DF337" i="1"/>
  <c r="DN337" i="1" s="1"/>
  <c r="DE337" i="1"/>
  <c r="DC337" i="1"/>
  <c r="CM337" i="1"/>
  <c r="CK337" i="1"/>
  <c r="CJ337" i="1"/>
  <c r="CI337" i="1"/>
  <c r="BZ337" i="1"/>
  <c r="DX337" i="1" s="1"/>
  <c r="BJ337" i="1"/>
  <c r="BI337" i="1"/>
  <c r="BH337" i="1"/>
  <c r="BC337" i="1"/>
  <c r="Y337" i="1"/>
  <c r="X337" i="1"/>
  <c r="S337" i="1"/>
  <c r="R337" i="1" s="1" a="1"/>
  <c r="R337" i="1" s="1"/>
  <c r="O337" i="1"/>
  <c r="M337" i="1"/>
  <c r="K337" i="1"/>
  <c r="AJ337" i="1" s="1"/>
  <c r="AK337" i="1" s="1"/>
  <c r="J337" i="1"/>
  <c r="AI337" i="1" s="1"/>
  <c r="H337" i="1"/>
  <c r="G337" i="1"/>
  <c r="E337" i="1"/>
  <c r="BW337" i="1" s="1"/>
  <c r="D337" i="1"/>
  <c r="BV337" i="1" s="1"/>
  <c r="B337" i="1"/>
  <c r="CM336" i="1"/>
  <c r="CK336" i="1"/>
  <c r="CJ336" i="1"/>
  <c r="CI336" i="1"/>
  <c r="BJ336" i="1"/>
  <c r="BI336" i="1"/>
  <c r="BH336" i="1"/>
  <c r="BC336" i="1"/>
  <c r="AI336" i="1"/>
  <c r="X336" i="1"/>
  <c r="Y336" i="1" s="1"/>
  <c r="M336" i="1"/>
  <c r="K336" i="1"/>
  <c r="AJ336" i="1" s="1"/>
  <c r="AK336" i="1" s="1"/>
  <c r="J336" i="1"/>
  <c r="H336" i="1"/>
  <c r="G336" i="1"/>
  <c r="E336" i="1"/>
  <c r="BW336" i="1" s="1"/>
  <c r="D336" i="1"/>
  <c r="BV336" i="1" s="1"/>
  <c r="B336" i="1"/>
  <c r="O336" i="1" s="1"/>
  <c r="V336" i="1" s="1"/>
  <c r="AR336" i="1" s="1"/>
  <c r="AS336" i="1" s="1"/>
  <c r="CU335" i="1"/>
  <c r="CM335" i="1"/>
  <c r="CK335" i="1"/>
  <c r="CJ335" i="1"/>
  <c r="CI335" i="1"/>
  <c r="BV335" i="1"/>
  <c r="BJ335" i="1"/>
  <c r="BI335" i="1"/>
  <c r="BH335" i="1"/>
  <c r="BC335" i="1"/>
  <c r="M335" i="1"/>
  <c r="X335" i="1" s="1"/>
  <c r="Y335" i="1" s="1"/>
  <c r="AG335" i="1" s="1"/>
  <c r="K335" i="1"/>
  <c r="AJ335" i="1" s="1"/>
  <c r="AK335" i="1" s="1"/>
  <c r="J335" i="1"/>
  <c r="AI335" i="1" s="1"/>
  <c r="H335" i="1"/>
  <c r="G335" i="1"/>
  <c r="E335" i="1"/>
  <c r="BW335" i="1" s="1"/>
  <c r="D335" i="1"/>
  <c r="B335" i="1"/>
  <c r="O335" i="1" s="1"/>
  <c r="EB334" i="1"/>
  <c r="DW334" i="1"/>
  <c r="EC334" i="1" s="1"/>
  <c r="DS334" i="1"/>
  <c r="DH334" i="1"/>
  <c r="DI334" i="1" s="1"/>
  <c r="DF334" i="1"/>
  <c r="DN334" i="1" s="1"/>
  <c r="DE334" i="1"/>
  <c r="DC334" i="1"/>
  <c r="DK334" i="1" s="1"/>
  <c r="DB334" i="1"/>
  <c r="CM334" i="1"/>
  <c r="CK334" i="1"/>
  <c r="CJ334" i="1"/>
  <c r="CI334" i="1"/>
  <c r="CA334" i="1"/>
  <c r="BZ334" i="1"/>
  <c r="DX334" i="1" s="1"/>
  <c r="BX334" i="1"/>
  <c r="BW334" i="1"/>
  <c r="S334" i="1" s="1"/>
  <c r="R334" i="1" s="1" a="1"/>
  <c r="R334" i="1" s="1"/>
  <c r="BJ334" i="1"/>
  <c r="BI334" i="1"/>
  <c r="BH334" i="1"/>
  <c r="BC334" i="1"/>
  <c r="AJ334" i="1"/>
  <c r="AK334" i="1" s="1"/>
  <c r="X334" i="1"/>
  <c r="Y334" i="1" s="1"/>
  <c r="M334" i="1"/>
  <c r="K334" i="1"/>
  <c r="J334" i="1"/>
  <c r="AI334" i="1" s="1"/>
  <c r="H334" i="1"/>
  <c r="G334" i="1"/>
  <c r="E334" i="1"/>
  <c r="D334" i="1"/>
  <c r="BV334" i="1" s="1"/>
  <c r="B334" i="1"/>
  <c r="O334" i="1" s="1"/>
  <c r="DS333" i="1"/>
  <c r="DE333" i="1"/>
  <c r="DF333" i="1" s="1"/>
  <c r="DN333" i="1" s="1"/>
  <c r="CM333" i="1"/>
  <c r="CK333" i="1"/>
  <c r="CJ333" i="1"/>
  <c r="CI333" i="1"/>
  <c r="BZ333" i="1"/>
  <c r="DX333" i="1" s="1"/>
  <c r="BW333" i="1"/>
  <c r="DR333" i="1" s="1"/>
  <c r="BV333" i="1"/>
  <c r="BJ333" i="1"/>
  <c r="BI333" i="1"/>
  <c r="BH333" i="1"/>
  <c r="BC333" i="1"/>
  <c r="X333" i="1"/>
  <c r="Y333" i="1" s="1"/>
  <c r="V333" i="1"/>
  <c r="AR333" i="1" s="1"/>
  <c r="AS333" i="1" s="1"/>
  <c r="U333" i="1"/>
  <c r="S333" i="1"/>
  <c r="R333" i="1" s="1" a="1"/>
  <c r="R333" i="1" s="1"/>
  <c r="P333" i="1"/>
  <c r="M333" i="1"/>
  <c r="K333" i="1"/>
  <c r="AJ333" i="1" s="1"/>
  <c r="AK333" i="1" s="1"/>
  <c r="AM333" i="1" s="1" a="1"/>
  <c r="AM333" i="1" s="1"/>
  <c r="J333" i="1"/>
  <c r="AI333" i="1" s="1"/>
  <c r="H333" i="1"/>
  <c r="G333" i="1"/>
  <c r="E333" i="1"/>
  <c r="D333" i="1"/>
  <c r="B333" i="1"/>
  <c r="O333" i="1" s="1"/>
  <c r="CU332" i="1"/>
  <c r="CM332" i="1"/>
  <c r="CK332" i="1"/>
  <c r="CJ332" i="1"/>
  <c r="CI332" i="1"/>
  <c r="BJ332" i="1"/>
  <c r="BI332" i="1"/>
  <c r="BH332" i="1"/>
  <c r="BC332" i="1"/>
  <c r="AM332" i="1" a="1"/>
  <c r="AM332" i="1" s="1"/>
  <c r="AL332" i="1"/>
  <c r="AI332" i="1"/>
  <c r="Y332" i="1"/>
  <c r="AG332" i="1" s="1"/>
  <c r="X332" i="1"/>
  <c r="V332" i="1"/>
  <c r="AR332" i="1" s="1"/>
  <c r="AS332" i="1" s="1"/>
  <c r="M332" i="1"/>
  <c r="K332" i="1"/>
  <c r="AJ332" i="1" s="1"/>
  <c r="AK332" i="1" s="1"/>
  <c r="AY332" i="1" s="1"/>
  <c r="BD332" i="1" s="1"/>
  <c r="J332" i="1"/>
  <c r="H332" i="1"/>
  <c r="G332" i="1"/>
  <c r="E332" i="1"/>
  <c r="BW332" i="1" s="1"/>
  <c r="D332" i="1"/>
  <c r="BV332" i="1" s="1"/>
  <c r="B332" i="1"/>
  <c r="O332" i="1" s="1"/>
  <c r="Q332" i="1" s="1"/>
  <c r="DU331" i="1"/>
  <c r="DS331" i="1"/>
  <c r="DR331" i="1"/>
  <c r="DC331" i="1"/>
  <c r="DK331" i="1" s="1"/>
  <c r="EB331" i="1" s="1"/>
  <c r="CM331" i="1"/>
  <c r="CK331" i="1"/>
  <c r="CJ331" i="1"/>
  <c r="CI331" i="1"/>
  <c r="BW331" i="1"/>
  <c r="DE331" i="1" s="1"/>
  <c r="DF331" i="1" s="1"/>
  <c r="DN331" i="1" s="1"/>
  <c r="BV331" i="1"/>
  <c r="EA331" i="1"/>
  <c r="BJ331" i="1"/>
  <c r="BI331" i="1"/>
  <c r="BH331" i="1"/>
  <c r="BC331" i="1"/>
  <c r="AJ331" i="1"/>
  <c r="AK331" i="1" s="1"/>
  <c r="AI331" i="1"/>
  <c r="X331" i="1"/>
  <c r="Y331" i="1" s="1"/>
  <c r="Z331" i="1" s="1"/>
  <c r="AA331" i="1" s="1"/>
  <c r="M331" i="1"/>
  <c r="K331" i="1"/>
  <c r="J331" i="1"/>
  <c r="H331" i="1"/>
  <c r="G331" i="1"/>
  <c r="E331" i="1"/>
  <c r="D331" i="1"/>
  <c r="B331" i="1"/>
  <c r="O331" i="1" s="1"/>
  <c r="DX330" i="1"/>
  <c r="EI330" i="1" s="1"/>
  <c r="DS330" i="1"/>
  <c r="DR330" i="1"/>
  <c r="DK330" i="1"/>
  <c r="DL330" i="1" s="1"/>
  <c r="AN330" i="1" s="1" a="1"/>
  <c r="AN330" i="1" s="1"/>
  <c r="AP330" i="1" s="1"/>
  <c r="BN330" i="1" s="1"/>
  <c r="DH330" i="1"/>
  <c r="DI330" i="1" s="1"/>
  <c r="DE330" i="1"/>
  <c r="DF330" i="1" s="1"/>
  <c r="DN330" i="1" s="1"/>
  <c r="DC330" i="1"/>
  <c r="CM330" i="1"/>
  <c r="CK330" i="1"/>
  <c r="CJ330" i="1"/>
  <c r="CI330" i="1"/>
  <c r="CA330" i="1"/>
  <c r="BZ330" i="1"/>
  <c r="BW330" i="1"/>
  <c r="DQ330" i="1" s="1"/>
  <c r="BV330" i="1"/>
  <c r="EA330" i="1"/>
  <c r="BJ330" i="1"/>
  <c r="BI330" i="1"/>
  <c r="BH330" i="1"/>
  <c r="BC330" i="1"/>
  <c r="AK330" i="1"/>
  <c r="AM330" i="1" s="1" a="1"/>
  <c r="AM330" i="1" s="1"/>
  <c r="AI330" i="1"/>
  <c r="AE330" i="1"/>
  <c r="X330" i="1"/>
  <c r="Y330" i="1" s="1"/>
  <c r="Z330" i="1" s="1"/>
  <c r="AA330" i="1" s="1"/>
  <c r="S330" i="1"/>
  <c r="R330" i="1" s="1" a="1"/>
  <c r="R330" i="1" s="1"/>
  <c r="M330" i="1"/>
  <c r="K330" i="1"/>
  <c r="AJ330" i="1" s="1"/>
  <c r="J330" i="1"/>
  <c r="H330" i="1"/>
  <c r="G330" i="1"/>
  <c r="E330" i="1"/>
  <c r="D330" i="1"/>
  <c r="B330" i="1"/>
  <c r="O330" i="1" s="1"/>
  <c r="CM329" i="1"/>
  <c r="CK329" i="1"/>
  <c r="CJ329" i="1"/>
  <c r="CI329" i="1"/>
  <c r="CA329" i="1"/>
  <c r="BJ329" i="1"/>
  <c r="BI329" i="1"/>
  <c r="BH329" i="1"/>
  <c r="BC329" i="1"/>
  <c r="AI329" i="1"/>
  <c r="X329" i="1"/>
  <c r="Y329" i="1" s="1"/>
  <c r="M329" i="1"/>
  <c r="K329" i="1"/>
  <c r="AJ329" i="1" s="1"/>
  <c r="AK329" i="1" s="1"/>
  <c r="J329" i="1"/>
  <c r="H329" i="1"/>
  <c r="G329" i="1"/>
  <c r="E329" i="1"/>
  <c r="BW329" i="1" s="1"/>
  <c r="DS329" i="1" s="1"/>
  <c r="D329" i="1"/>
  <c r="BV329" i="1" s="1"/>
  <c r="B329" i="1"/>
  <c r="O329" i="1" s="1"/>
  <c r="DU328" i="1"/>
  <c r="DS328" i="1"/>
  <c r="CM328" i="1"/>
  <c r="CK328" i="1"/>
  <c r="CJ328" i="1"/>
  <c r="CI328" i="1"/>
  <c r="BW328" i="1"/>
  <c r="BV328" i="1"/>
  <c r="BJ328" i="1"/>
  <c r="BI328" i="1"/>
  <c r="BH328" i="1"/>
  <c r="BC328" i="1"/>
  <c r="AY328" i="1"/>
  <c r="BD328" i="1" s="1"/>
  <c r="V328" i="1"/>
  <c r="AR328" i="1" s="1"/>
  <c r="AS328" i="1" s="1"/>
  <c r="AW328" i="1" s="1"/>
  <c r="U328" i="1"/>
  <c r="S328" i="1"/>
  <c r="R328" i="1" s="1" a="1"/>
  <c r="R328" i="1" s="1"/>
  <c r="O328" i="1"/>
  <c r="Q328" i="1" s="1"/>
  <c r="M328" i="1"/>
  <c r="X328" i="1" s="1"/>
  <c r="Y328" i="1" s="1"/>
  <c r="Z328" i="1" s="1"/>
  <c r="AA328" i="1" s="1"/>
  <c r="K328" i="1"/>
  <c r="AJ328" i="1" s="1"/>
  <c r="AK328" i="1" s="1"/>
  <c r="J328" i="1"/>
  <c r="AI328" i="1" s="1"/>
  <c r="H328" i="1"/>
  <c r="G328" i="1"/>
  <c r="E328" i="1"/>
  <c r="D328" i="1"/>
  <c r="B328" i="1"/>
  <c r="CM327" i="1"/>
  <c r="CK327" i="1"/>
  <c r="CJ327" i="1"/>
  <c r="CI327" i="1"/>
  <c r="CA327" i="1"/>
  <c r="BV327" i="1"/>
  <c r="BJ327" i="1"/>
  <c r="BI327" i="1"/>
  <c r="BH327" i="1"/>
  <c r="BC327" i="1"/>
  <c r="AI327" i="1"/>
  <c r="X327" i="1"/>
  <c r="Y327" i="1" s="1"/>
  <c r="AG327" i="1" s="1"/>
  <c r="M327" i="1"/>
  <c r="K327" i="1"/>
  <c r="AJ327" i="1" s="1"/>
  <c r="AK327" i="1" s="1"/>
  <c r="AM327" i="1" s="1" a="1"/>
  <c r="AM327" i="1" s="1"/>
  <c r="J327" i="1"/>
  <c r="H327" i="1"/>
  <c r="G327" i="1"/>
  <c r="DZ327" i="1" s="1"/>
  <c r="E327" i="1"/>
  <c r="BW327" i="1" s="1"/>
  <c r="D327" i="1"/>
  <c r="B327" i="1"/>
  <c r="O327" i="1" s="1"/>
  <c r="CM326" i="1"/>
  <c r="CK326" i="1"/>
  <c r="CJ326" i="1"/>
  <c r="CI326" i="1"/>
  <c r="BJ326" i="1"/>
  <c r="BI326" i="1"/>
  <c r="BH326" i="1"/>
  <c r="BC326" i="1"/>
  <c r="AK326" i="1"/>
  <c r="AJ326" i="1"/>
  <c r="V326" i="1"/>
  <c r="AR326" i="1" s="1"/>
  <c r="AS326" i="1" s="1"/>
  <c r="U326" i="1"/>
  <c r="O326" i="1"/>
  <c r="M326" i="1"/>
  <c r="X326" i="1" s="1"/>
  <c r="Y326" i="1" s="1"/>
  <c r="K326" i="1"/>
  <c r="J326" i="1"/>
  <c r="AI326" i="1" s="1"/>
  <c r="H326" i="1"/>
  <c r="G326" i="1"/>
  <c r="E326" i="1"/>
  <c r="BW326" i="1" s="1"/>
  <c r="BX326" i="1" s="1"/>
  <c r="D326" i="1"/>
  <c r="BV326" i="1" s="1"/>
  <c r="B326" i="1"/>
  <c r="DR325" i="1"/>
  <c r="CU325" i="1"/>
  <c r="CM325" i="1"/>
  <c r="CK325" i="1"/>
  <c r="CJ325" i="1"/>
  <c r="CI325" i="1"/>
  <c r="BW325" i="1"/>
  <c r="DS325" i="1" s="1"/>
  <c r="BV325" i="1"/>
  <c r="BJ325" i="1"/>
  <c r="BI325" i="1"/>
  <c r="BH325" i="1"/>
  <c r="BC325" i="1"/>
  <c r="AY325" i="1"/>
  <c r="BD325" i="1" s="1"/>
  <c r="U325" i="1"/>
  <c r="M325" i="1"/>
  <c r="X325" i="1" s="1"/>
  <c r="Y325" i="1" s="1"/>
  <c r="Z325" i="1" s="1"/>
  <c r="AE325" i="1" s="1"/>
  <c r="K325" i="1"/>
  <c r="AJ325" i="1" s="1"/>
  <c r="AK325" i="1" s="1"/>
  <c r="J325" i="1"/>
  <c r="AI325" i="1" s="1"/>
  <c r="H325" i="1"/>
  <c r="G325" i="1"/>
  <c r="E325" i="1"/>
  <c r="D325" i="1"/>
  <c r="B325" i="1"/>
  <c r="O325" i="1" s="1"/>
  <c r="DR324" i="1"/>
  <c r="DQ324" i="1"/>
  <c r="DH324" i="1"/>
  <c r="DI324" i="1" s="1"/>
  <c r="DF324" i="1"/>
  <c r="DN324" i="1" s="1"/>
  <c r="DC324" i="1"/>
  <c r="DK324" i="1" s="1"/>
  <c r="CM324" i="1"/>
  <c r="CK324" i="1"/>
  <c r="CJ324" i="1"/>
  <c r="CI324" i="1"/>
  <c r="BZ324" i="1"/>
  <c r="DX324" i="1" s="1"/>
  <c r="BJ324" i="1"/>
  <c r="BI324" i="1"/>
  <c r="BH324" i="1"/>
  <c r="BC324" i="1"/>
  <c r="AK324" i="1"/>
  <c r="AJ324" i="1"/>
  <c r="Q324" i="1"/>
  <c r="P324" i="1"/>
  <c r="O324" i="1"/>
  <c r="M324" i="1"/>
  <c r="X324" i="1" s="1"/>
  <c r="Y324" i="1" s="1"/>
  <c r="K324" i="1"/>
  <c r="J324" i="1"/>
  <c r="AI324" i="1" s="1"/>
  <c r="H324" i="1"/>
  <c r="G324" i="1"/>
  <c r="E324" i="1"/>
  <c r="BW324" i="1" s="1"/>
  <c r="DE324" i="1" s="1"/>
  <c r="D324" i="1"/>
  <c r="BV324" i="1" s="1"/>
  <c r="B324" i="1"/>
  <c r="DW323" i="1"/>
  <c r="EC323" i="1" s="1"/>
  <c r="DK323" i="1"/>
  <c r="DC323" i="1"/>
  <c r="DB323" i="1"/>
  <c r="CM323" i="1"/>
  <c r="CK323" i="1"/>
  <c r="CJ323" i="1"/>
  <c r="CI323" i="1"/>
  <c r="BY323" i="1"/>
  <c r="EE323" i="1" s="1"/>
  <c r="BX323" i="1"/>
  <c r="CR323" i="1" s="1"/>
  <c r="BW323" i="1"/>
  <c r="BJ323" i="1"/>
  <c r="BI323" i="1"/>
  <c r="BH323" i="1"/>
  <c r="BC323" i="1"/>
  <c r="AI323" i="1"/>
  <c r="X323" i="1"/>
  <c r="Y323" i="1" s="1"/>
  <c r="S323" i="1"/>
  <c r="R323" i="1" s="1" a="1"/>
  <c r="R323" i="1" s="1"/>
  <c r="O323" i="1"/>
  <c r="M323" i="1"/>
  <c r="K323" i="1"/>
  <c r="AJ323" i="1" s="1"/>
  <c r="AK323" i="1" s="1"/>
  <c r="J323" i="1"/>
  <c r="H323" i="1"/>
  <c r="G323" i="1"/>
  <c r="E323" i="1"/>
  <c r="D323" i="1"/>
  <c r="BV323" i="1" s="1"/>
  <c r="B323" i="1"/>
  <c r="CU322" i="1"/>
  <c r="CM322" i="1"/>
  <c r="CK322" i="1"/>
  <c r="CJ322" i="1"/>
  <c r="CI322" i="1"/>
  <c r="BV322" i="1"/>
  <c r="BJ322" i="1"/>
  <c r="BI322" i="1"/>
  <c r="BH322" i="1"/>
  <c r="BC322" i="1"/>
  <c r="AI322" i="1"/>
  <c r="M322" i="1"/>
  <c r="X322" i="1" s="1"/>
  <c r="Y322" i="1" s="1"/>
  <c r="AG322" i="1" s="1"/>
  <c r="K322" i="1"/>
  <c r="AJ322" i="1" s="1"/>
  <c r="AK322" i="1" s="1"/>
  <c r="J322" i="1"/>
  <c r="H322" i="1"/>
  <c r="G322" i="1"/>
  <c r="E322" i="1"/>
  <c r="BW322" i="1" s="1"/>
  <c r="D322" i="1"/>
  <c r="B322" i="1"/>
  <c r="O322" i="1" s="1"/>
  <c r="DQ321" i="1"/>
  <c r="DE321" i="1"/>
  <c r="DF321" i="1" s="1"/>
  <c r="DN321" i="1" s="1"/>
  <c r="DC321" i="1"/>
  <c r="DK321" i="1" s="1"/>
  <c r="CM321" i="1"/>
  <c r="CK321" i="1"/>
  <c r="CJ321" i="1"/>
  <c r="CI321" i="1"/>
  <c r="BZ321" i="1"/>
  <c r="DX321" i="1" s="1"/>
  <c r="BJ321" i="1"/>
  <c r="BI321" i="1"/>
  <c r="BH321" i="1"/>
  <c r="BC321" i="1"/>
  <c r="AJ321" i="1"/>
  <c r="AK321" i="1" s="1"/>
  <c r="AI321" i="1"/>
  <c r="M321" i="1"/>
  <c r="X321" i="1" s="1"/>
  <c r="Y321" i="1" s="1"/>
  <c r="K321" i="1"/>
  <c r="J321" i="1"/>
  <c r="H321" i="1"/>
  <c r="G321" i="1"/>
  <c r="E321" i="1"/>
  <c r="BW321" i="1" s="1"/>
  <c r="DB321" i="1" s="1"/>
  <c r="D321" i="1"/>
  <c r="BV321" i="1" s="1"/>
  <c r="B321" i="1"/>
  <c r="O321" i="1" s="1"/>
  <c r="CM320" i="1"/>
  <c r="CK320" i="1"/>
  <c r="CJ320" i="1"/>
  <c r="CI320" i="1"/>
  <c r="BW320" i="1"/>
  <c r="S320" i="1" s="1"/>
  <c r="R320" i="1" s="1" a="1"/>
  <c r="R320" i="1" s="1"/>
  <c r="BV320" i="1"/>
  <c r="BJ320" i="1"/>
  <c r="BI320" i="1"/>
  <c r="BH320" i="1"/>
  <c r="BC320" i="1"/>
  <c r="V320" i="1"/>
  <c r="AR320" i="1" s="1"/>
  <c r="AS320" i="1" s="1"/>
  <c r="U320" i="1"/>
  <c r="M320" i="1"/>
  <c r="X320" i="1" s="1"/>
  <c r="Y320" i="1" s="1"/>
  <c r="K320" i="1"/>
  <c r="AJ320" i="1" s="1"/>
  <c r="AK320" i="1" s="1"/>
  <c r="J320" i="1"/>
  <c r="AI320" i="1" s="1"/>
  <c r="H320" i="1"/>
  <c r="G320" i="1"/>
  <c r="E320" i="1"/>
  <c r="D320" i="1"/>
  <c r="B320" i="1"/>
  <c r="O320" i="1" s="1"/>
  <c r="DR319" i="1"/>
  <c r="DQ319" i="1"/>
  <c r="CU319" i="1"/>
  <c r="CM319" i="1"/>
  <c r="CK319" i="1"/>
  <c r="CJ319" i="1"/>
  <c r="CI319" i="1"/>
  <c r="CA319" i="1"/>
  <c r="BJ319" i="1"/>
  <c r="BI319" i="1"/>
  <c r="BH319" i="1"/>
  <c r="BC319" i="1"/>
  <c r="AM319" i="1" a="1"/>
  <c r="AM319" i="1" s="1"/>
  <c r="Y319" i="1"/>
  <c r="AG319" i="1" s="1"/>
  <c r="X319" i="1"/>
  <c r="Q319" i="1"/>
  <c r="M319" i="1"/>
  <c r="K319" i="1"/>
  <c r="AJ319" i="1" s="1"/>
  <c r="AK319" i="1" s="1"/>
  <c r="J319" i="1"/>
  <c r="AI319" i="1" s="1"/>
  <c r="H319" i="1"/>
  <c r="G319" i="1"/>
  <c r="E319" i="1"/>
  <c r="BW319" i="1" s="1"/>
  <c r="D319" i="1"/>
  <c r="BV319" i="1" s="1"/>
  <c r="B319" i="1"/>
  <c r="O319" i="1" s="1"/>
  <c r="DW318" i="1"/>
  <c r="EC318" i="1" s="1"/>
  <c r="DE318" i="1"/>
  <c r="DF318" i="1" s="1"/>
  <c r="DN318" i="1" s="1"/>
  <c r="DB318" i="1"/>
  <c r="CM318" i="1"/>
  <c r="CK318" i="1"/>
  <c r="CJ318" i="1"/>
  <c r="CI318" i="1"/>
  <c r="BZ318" i="1"/>
  <c r="DX318" i="1" s="1"/>
  <c r="BW318" i="1"/>
  <c r="DC318" i="1" s="1"/>
  <c r="DK318" i="1" s="1"/>
  <c r="BJ318" i="1"/>
  <c r="BI318" i="1"/>
  <c r="BH318" i="1"/>
  <c r="BC318" i="1"/>
  <c r="AJ318" i="1"/>
  <c r="AK318" i="1" s="1"/>
  <c r="AI318" i="1"/>
  <c r="O318" i="1"/>
  <c r="M318" i="1"/>
  <c r="X318" i="1" s="1"/>
  <c r="Y318" i="1" s="1"/>
  <c r="K318" i="1"/>
  <c r="J318" i="1"/>
  <c r="H318" i="1"/>
  <c r="G318" i="1"/>
  <c r="E318" i="1"/>
  <c r="D318" i="1"/>
  <c r="BV318" i="1" s="1"/>
  <c r="B318" i="1"/>
  <c r="CM317" i="1"/>
  <c r="CK317" i="1"/>
  <c r="CJ317" i="1"/>
  <c r="CI317" i="1"/>
  <c r="BV317" i="1"/>
  <c r="BJ317" i="1"/>
  <c r="BI317" i="1"/>
  <c r="BH317" i="1"/>
  <c r="BC317" i="1"/>
  <c r="AY317" i="1"/>
  <c r="BD317" i="1" s="1"/>
  <c r="AM317" i="1" a="1"/>
  <c r="AM317" i="1" s="1"/>
  <c r="AI317" i="1"/>
  <c r="V317" i="1"/>
  <c r="AR317" i="1" s="1"/>
  <c r="AS317" i="1" s="1"/>
  <c r="U317" i="1"/>
  <c r="Q317" i="1"/>
  <c r="O317" i="1"/>
  <c r="P317" i="1" s="1"/>
  <c r="M317" i="1"/>
  <c r="X317" i="1" s="1"/>
  <c r="Y317" i="1" s="1"/>
  <c r="Z317" i="1" s="1"/>
  <c r="AA317" i="1" s="1"/>
  <c r="K317" i="1"/>
  <c r="AJ317" i="1" s="1"/>
  <c r="AK317" i="1" s="1"/>
  <c r="J317" i="1"/>
  <c r="H317" i="1"/>
  <c r="G317" i="1"/>
  <c r="E317" i="1"/>
  <c r="BW317" i="1" s="1"/>
  <c r="D317" i="1"/>
  <c r="B317" i="1"/>
  <c r="DW316" i="1"/>
  <c r="EC316" i="1" s="1"/>
  <c r="CM316" i="1"/>
  <c r="CK316" i="1"/>
  <c r="CJ316" i="1"/>
  <c r="CI316" i="1"/>
  <c r="CA316" i="1"/>
  <c r="BZ316" i="1"/>
  <c r="DX316" i="1" s="1"/>
  <c r="EI316" i="1" s="1"/>
  <c r="BJ316" i="1"/>
  <c r="BI316" i="1"/>
  <c r="BH316" i="1"/>
  <c r="BC316" i="1"/>
  <c r="AJ316" i="1"/>
  <c r="AK316" i="1" s="1"/>
  <c r="M316" i="1"/>
  <c r="X316" i="1" s="1"/>
  <c r="Y316" i="1" s="1"/>
  <c r="AG316" i="1" s="1"/>
  <c r="K316" i="1"/>
  <c r="J316" i="1"/>
  <c r="AI316" i="1" s="1"/>
  <c r="H316" i="1"/>
  <c r="G316" i="1"/>
  <c r="E316" i="1"/>
  <c r="BW316" i="1" s="1"/>
  <c r="D316" i="1"/>
  <c r="BV316" i="1" s="1"/>
  <c r="B316" i="1"/>
  <c r="O316" i="1" s="1"/>
  <c r="Q316" i="1" s="1"/>
  <c r="DE315" i="1"/>
  <c r="DF315" i="1" s="1"/>
  <c r="DN315" i="1" s="1"/>
  <c r="DB315" i="1"/>
  <c r="CM315" i="1"/>
  <c r="CK315" i="1"/>
  <c r="CJ315" i="1"/>
  <c r="CI315" i="1"/>
  <c r="BX315" i="1"/>
  <c r="BW315" i="1"/>
  <c r="DC315" i="1" s="1"/>
  <c r="DK315" i="1" s="1"/>
  <c r="BV315" i="1"/>
  <c r="BJ315" i="1"/>
  <c r="BI315" i="1"/>
  <c r="BH315" i="1"/>
  <c r="BC315" i="1"/>
  <c r="X315" i="1"/>
  <c r="Y315" i="1" s="1"/>
  <c r="O315" i="1"/>
  <c r="M315" i="1"/>
  <c r="K315" i="1"/>
  <c r="AJ315" i="1" s="1"/>
  <c r="AK315" i="1" s="1"/>
  <c r="J315" i="1"/>
  <c r="AI315" i="1" s="1"/>
  <c r="H315" i="1"/>
  <c r="G315" i="1"/>
  <c r="E315" i="1"/>
  <c r="D315" i="1"/>
  <c r="B315" i="1"/>
  <c r="DS314" i="1"/>
  <c r="DR314" i="1"/>
  <c r="DE314" i="1"/>
  <c r="DF314" i="1" s="1"/>
  <c r="DN314" i="1" s="1"/>
  <c r="CU314" i="1"/>
  <c r="CM314" i="1"/>
  <c r="CK314" i="1"/>
  <c r="CJ314" i="1"/>
  <c r="CI314" i="1"/>
  <c r="CA314" i="1"/>
  <c r="DZ314" i="1"/>
  <c r="BJ314" i="1"/>
  <c r="BI314" i="1"/>
  <c r="BH314" i="1"/>
  <c r="BC314" i="1"/>
  <c r="AY314" i="1"/>
  <c r="BD314" i="1" s="1"/>
  <c r="AM314" i="1" a="1"/>
  <c r="AM314" i="1" s="1"/>
  <c r="AL314" i="1"/>
  <c r="Y314" i="1"/>
  <c r="Z314" i="1" s="1"/>
  <c r="AA314" i="1" s="1"/>
  <c r="X314" i="1"/>
  <c r="U314" i="1"/>
  <c r="S314" i="1"/>
  <c r="R314" i="1" s="1" a="1"/>
  <c r="R314" i="1" s="1"/>
  <c r="Q314" i="1"/>
  <c r="M314" i="1"/>
  <c r="K314" i="1"/>
  <c r="AJ314" i="1" s="1"/>
  <c r="AK314" i="1" s="1"/>
  <c r="J314" i="1"/>
  <c r="AI314" i="1" s="1"/>
  <c r="H314" i="1"/>
  <c r="G314" i="1"/>
  <c r="E314" i="1"/>
  <c r="BW314" i="1" s="1"/>
  <c r="D314" i="1"/>
  <c r="BV314" i="1" s="1"/>
  <c r="B314" i="1"/>
  <c r="O314" i="1" s="1"/>
  <c r="V314" i="1" s="1"/>
  <c r="AR314" i="1" s="1"/>
  <c r="AS314" i="1" s="1"/>
  <c r="CM313" i="1"/>
  <c r="CK313" i="1"/>
  <c r="CJ313" i="1"/>
  <c r="CI313" i="1"/>
  <c r="CA313" i="1"/>
  <c r="BW313" i="1"/>
  <c r="DR313" i="1" s="1"/>
  <c r="BJ313" i="1"/>
  <c r="BI313" i="1"/>
  <c r="BH313" i="1"/>
  <c r="BC313" i="1"/>
  <c r="AL313" i="1"/>
  <c r="AK313" i="1"/>
  <c r="AI313" i="1"/>
  <c r="X313" i="1"/>
  <c r="Y313" i="1" s="1"/>
  <c r="O313" i="1"/>
  <c r="CU313" i="1" s="1"/>
  <c r="M313" i="1"/>
  <c r="K313" i="1"/>
  <c r="AJ313" i="1" s="1"/>
  <c r="J313" i="1"/>
  <c r="H313" i="1"/>
  <c r="G313" i="1"/>
  <c r="E313" i="1"/>
  <c r="D313" i="1"/>
  <c r="BV313" i="1" s="1"/>
  <c r="B313" i="1"/>
  <c r="DW312" i="1"/>
  <c r="EC312" i="1" s="1"/>
  <c r="DH312" i="1"/>
  <c r="DI312" i="1" s="1"/>
  <c r="CM312" i="1"/>
  <c r="CK312" i="1"/>
  <c r="CJ312" i="1"/>
  <c r="CI312" i="1"/>
  <c r="BW312" i="1"/>
  <c r="BV312" i="1"/>
  <c r="BJ312" i="1"/>
  <c r="BI312" i="1"/>
  <c r="BH312" i="1"/>
  <c r="BC312" i="1"/>
  <c r="U312" i="1"/>
  <c r="O312" i="1"/>
  <c r="M312" i="1"/>
  <c r="X312" i="1" s="1"/>
  <c r="Y312" i="1" s="1"/>
  <c r="Z312" i="1" s="1"/>
  <c r="AA312" i="1" s="1"/>
  <c r="K312" i="1"/>
  <c r="AJ312" i="1" s="1"/>
  <c r="AK312" i="1" s="1"/>
  <c r="J312" i="1"/>
  <c r="AI312" i="1" s="1"/>
  <c r="H312" i="1"/>
  <c r="G312" i="1"/>
  <c r="E312" i="1"/>
  <c r="D312" i="1"/>
  <c r="B312" i="1"/>
  <c r="DS311" i="1"/>
  <c r="DQ311" i="1"/>
  <c r="CM311" i="1"/>
  <c r="CK311" i="1"/>
  <c r="CJ311" i="1"/>
  <c r="CI311" i="1"/>
  <c r="BJ311" i="1"/>
  <c r="BI311" i="1"/>
  <c r="BH311" i="1"/>
  <c r="BC311" i="1"/>
  <c r="X311" i="1"/>
  <c r="Y311" i="1" s="1"/>
  <c r="AG311" i="1" s="1"/>
  <c r="M311" i="1"/>
  <c r="K311" i="1"/>
  <c r="AJ311" i="1" s="1"/>
  <c r="AK311" i="1" s="1"/>
  <c r="J311" i="1"/>
  <c r="AI311" i="1" s="1"/>
  <c r="H311" i="1"/>
  <c r="G311" i="1"/>
  <c r="E311" i="1"/>
  <c r="BW311" i="1" s="1"/>
  <c r="DH311" i="1" s="1"/>
  <c r="DI311" i="1" s="1"/>
  <c r="D311" i="1"/>
  <c r="BV311" i="1" s="1"/>
  <c r="B311" i="1"/>
  <c r="O311" i="1" s="1"/>
  <c r="Q311" i="1" s="1"/>
  <c r="DQ310" i="1"/>
  <c r="DB310" i="1"/>
  <c r="CM310" i="1"/>
  <c r="CK310" i="1"/>
  <c r="CJ310" i="1"/>
  <c r="CI310" i="1"/>
  <c r="BZ310" i="1"/>
  <c r="DX310" i="1" s="1"/>
  <c r="BV310" i="1"/>
  <c r="DZ310" i="1"/>
  <c r="BJ310" i="1"/>
  <c r="BI310" i="1"/>
  <c r="BH310" i="1"/>
  <c r="BC310" i="1"/>
  <c r="AJ310" i="1"/>
  <c r="AK310" i="1" s="1"/>
  <c r="U310" i="1"/>
  <c r="S310" i="1"/>
  <c r="R310" i="1" s="1" a="1"/>
  <c r="R310" i="1" s="1"/>
  <c r="O310" i="1"/>
  <c r="M310" i="1"/>
  <c r="X310" i="1" s="1"/>
  <c r="Y310" i="1" s="1"/>
  <c r="AG310" i="1" s="1"/>
  <c r="K310" i="1"/>
  <c r="J310" i="1"/>
  <c r="AI310" i="1" s="1"/>
  <c r="H310" i="1"/>
  <c r="G310" i="1"/>
  <c r="E310" i="1"/>
  <c r="BW310" i="1" s="1"/>
  <c r="D310" i="1"/>
  <c r="B310" i="1"/>
  <c r="DU309" i="1"/>
  <c r="CU309" i="1"/>
  <c r="CM309" i="1"/>
  <c r="CK309" i="1"/>
  <c r="CJ309" i="1"/>
  <c r="CI309" i="1"/>
  <c r="BW309" i="1"/>
  <c r="BV309" i="1"/>
  <c r="BJ309" i="1"/>
  <c r="BI309" i="1"/>
  <c r="BH309" i="1"/>
  <c r="BC309" i="1"/>
  <c r="AE309" i="1"/>
  <c r="U309" i="1"/>
  <c r="Q309" i="1"/>
  <c r="M309" i="1"/>
  <c r="X309" i="1" s="1"/>
  <c r="Y309" i="1" s="1"/>
  <c r="Z309" i="1" s="1"/>
  <c r="AA309" i="1" s="1"/>
  <c r="K309" i="1"/>
  <c r="AJ309" i="1" s="1"/>
  <c r="AK309" i="1" s="1"/>
  <c r="J309" i="1"/>
  <c r="AI309" i="1" s="1"/>
  <c r="H309" i="1"/>
  <c r="G309" i="1"/>
  <c r="E309" i="1"/>
  <c r="D309" i="1"/>
  <c r="B309" i="1"/>
  <c r="O309" i="1" s="1"/>
  <c r="DW308" i="1"/>
  <c r="EC308" i="1" s="1"/>
  <c r="DR308" i="1"/>
  <c r="DQ308" i="1"/>
  <c r="DE308" i="1"/>
  <c r="DF308" i="1" s="1"/>
  <c r="DN308" i="1" s="1"/>
  <c r="DB308" i="1"/>
  <c r="CU308" i="1"/>
  <c r="CM308" i="1"/>
  <c r="CK308" i="1"/>
  <c r="CJ308" i="1"/>
  <c r="CI308" i="1"/>
  <c r="BX308" i="1"/>
  <c r="BJ308" i="1"/>
  <c r="BI308" i="1"/>
  <c r="BH308" i="1"/>
  <c r="BC308" i="1"/>
  <c r="AL308" i="1"/>
  <c r="AJ308" i="1"/>
  <c r="AK308" i="1" s="1"/>
  <c r="V308" i="1"/>
  <c r="AR308" i="1" s="1"/>
  <c r="AS308" i="1" s="1"/>
  <c r="O308" i="1"/>
  <c r="U308" i="1" s="1"/>
  <c r="M308" i="1"/>
  <c r="X308" i="1" s="1"/>
  <c r="Y308" i="1" s="1"/>
  <c r="K308" i="1"/>
  <c r="J308" i="1"/>
  <c r="AI308" i="1" s="1"/>
  <c r="H308" i="1"/>
  <c r="G308" i="1"/>
  <c r="E308" i="1"/>
  <c r="BW308" i="1" s="1"/>
  <c r="D308" i="1"/>
  <c r="BV308" i="1" s="1"/>
  <c r="B308" i="1"/>
  <c r="DW307" i="1"/>
  <c r="EC307" i="1" s="1"/>
  <c r="DU307" i="1"/>
  <c r="DS307" i="1"/>
  <c r="DC307" i="1"/>
  <c r="DK307" i="1" s="1"/>
  <c r="DB307" i="1"/>
  <c r="CM307" i="1"/>
  <c r="CK307" i="1"/>
  <c r="CJ307" i="1"/>
  <c r="CI307" i="1"/>
  <c r="BX307" i="1"/>
  <c r="BW307" i="1"/>
  <c r="BJ307" i="1"/>
  <c r="BI307" i="1"/>
  <c r="BH307" i="1"/>
  <c r="BC307" i="1"/>
  <c r="AJ307" i="1"/>
  <c r="AK307" i="1" s="1"/>
  <c r="AI307" i="1"/>
  <c r="S307" i="1"/>
  <c r="R307" i="1" s="1" a="1"/>
  <c r="R307" i="1" s="1"/>
  <c r="M307" i="1"/>
  <c r="X307" i="1" s="1"/>
  <c r="Y307" i="1" s="1"/>
  <c r="K307" i="1"/>
  <c r="J307" i="1"/>
  <c r="H307" i="1"/>
  <c r="G307" i="1"/>
  <c r="E307" i="1"/>
  <c r="D307" i="1"/>
  <c r="BV307" i="1" s="1"/>
  <c r="B307" i="1"/>
  <c r="O307" i="1" s="1"/>
  <c r="DR306" i="1"/>
  <c r="DL306" i="1"/>
  <c r="AN306" i="1" s="1" a="1"/>
  <c r="AN306" i="1" s="1"/>
  <c r="DH306" i="1"/>
  <c r="DI306" i="1" s="1"/>
  <c r="DC306" i="1"/>
  <c r="DK306" i="1" s="1"/>
  <c r="CM306" i="1"/>
  <c r="CK306" i="1"/>
  <c r="CJ306" i="1"/>
  <c r="CI306" i="1"/>
  <c r="BW306" i="1"/>
  <c r="BV306" i="1"/>
  <c r="BJ306" i="1"/>
  <c r="BI306" i="1"/>
  <c r="BH306" i="1"/>
  <c r="BC306" i="1"/>
  <c r="AY306" i="1"/>
  <c r="BD306" i="1" s="1"/>
  <c r="AK306" i="1"/>
  <c r="AI306" i="1"/>
  <c r="V306" i="1"/>
  <c r="AR306" i="1" s="1"/>
  <c r="AS306" i="1" s="1"/>
  <c r="AU306" i="1" s="1"/>
  <c r="U306" i="1"/>
  <c r="O306" i="1"/>
  <c r="M306" i="1"/>
  <c r="X306" i="1" s="1"/>
  <c r="Y306" i="1" s="1"/>
  <c r="Z306" i="1" s="1"/>
  <c r="AE306" i="1" s="1"/>
  <c r="K306" i="1"/>
  <c r="AJ306" i="1" s="1"/>
  <c r="J306" i="1"/>
  <c r="H306" i="1"/>
  <c r="G306" i="1"/>
  <c r="E306" i="1"/>
  <c r="D306" i="1"/>
  <c r="B306" i="1"/>
  <c r="DH305" i="1"/>
  <c r="DI305" i="1" s="1"/>
  <c r="DC305" i="1"/>
  <c r="DK305" i="1" s="1"/>
  <c r="CM305" i="1"/>
  <c r="CK305" i="1"/>
  <c r="CJ305" i="1"/>
  <c r="CI305" i="1"/>
  <c r="BJ305" i="1"/>
  <c r="BI305" i="1"/>
  <c r="BH305" i="1"/>
  <c r="BC305" i="1"/>
  <c r="AK305" i="1"/>
  <c r="X305" i="1"/>
  <c r="Y305" i="1" s="1"/>
  <c r="S305" i="1"/>
  <c r="R305" i="1" s="1" a="1"/>
  <c r="R305" i="1" s="1"/>
  <c r="M305" i="1"/>
  <c r="K305" i="1"/>
  <c r="AJ305" i="1" s="1"/>
  <c r="J305" i="1"/>
  <c r="AI305" i="1" s="1"/>
  <c r="H305" i="1"/>
  <c r="G305" i="1"/>
  <c r="E305" i="1"/>
  <c r="BW305" i="1" s="1"/>
  <c r="DS305" i="1" s="1"/>
  <c r="D305" i="1"/>
  <c r="BV305" i="1" s="1"/>
  <c r="B305" i="1"/>
  <c r="O305" i="1" s="1"/>
  <c r="CM304" i="1"/>
  <c r="CK304" i="1"/>
  <c r="CJ304" i="1"/>
  <c r="CI304" i="1"/>
  <c r="BV304" i="1"/>
  <c r="BJ304" i="1"/>
  <c r="BI304" i="1"/>
  <c r="BH304" i="1"/>
  <c r="BC304" i="1"/>
  <c r="Y304" i="1"/>
  <c r="AG304" i="1" s="1"/>
  <c r="X304" i="1"/>
  <c r="S304" i="1"/>
  <c r="R304" i="1" s="1" a="1"/>
  <c r="R304" i="1" s="1"/>
  <c r="M304" i="1"/>
  <c r="K304" i="1"/>
  <c r="AJ304" i="1" s="1"/>
  <c r="AK304" i="1" s="1"/>
  <c r="J304" i="1"/>
  <c r="AI304" i="1" s="1"/>
  <c r="H304" i="1"/>
  <c r="G304" i="1"/>
  <c r="E304" i="1"/>
  <c r="BW304" i="1" s="1"/>
  <c r="DE304" i="1" s="1"/>
  <c r="DF304" i="1" s="1"/>
  <c r="DN304" i="1" s="1"/>
  <c r="D304" i="1"/>
  <c r="B304" i="1"/>
  <c r="O304" i="1" s="1"/>
  <c r="CU303" i="1"/>
  <c r="CM303" i="1"/>
  <c r="CK303" i="1"/>
  <c r="CJ303" i="1"/>
  <c r="CI303" i="1"/>
  <c r="BV303" i="1"/>
  <c r="BJ303" i="1"/>
  <c r="BI303" i="1"/>
  <c r="BH303" i="1"/>
  <c r="BC303" i="1"/>
  <c r="AJ303" i="1"/>
  <c r="AK303" i="1" s="1"/>
  <c r="AI303" i="1"/>
  <c r="U303" i="1"/>
  <c r="Q303" i="1"/>
  <c r="O303" i="1"/>
  <c r="M303" i="1"/>
  <c r="X303" i="1" s="1"/>
  <c r="Y303" i="1" s="1"/>
  <c r="Z303" i="1" s="1"/>
  <c r="K303" i="1"/>
  <c r="J303" i="1"/>
  <c r="H303" i="1"/>
  <c r="G303" i="1"/>
  <c r="E303" i="1"/>
  <c r="BW303" i="1" s="1"/>
  <c r="D303" i="1"/>
  <c r="B303" i="1"/>
  <c r="DR302" i="1"/>
  <c r="DQ302" i="1"/>
  <c r="DK302" i="1"/>
  <c r="EB302" i="1" s="1"/>
  <c r="DC302" i="1"/>
  <c r="DB302" i="1"/>
  <c r="CU302" i="1"/>
  <c r="CM302" i="1"/>
  <c r="CK302" i="1"/>
  <c r="CJ302" i="1"/>
  <c r="CI302" i="1"/>
  <c r="CA302" i="1"/>
  <c r="BZ302" i="1"/>
  <c r="DX302" i="1" s="1"/>
  <c r="BJ302" i="1"/>
  <c r="BI302" i="1"/>
  <c r="BH302" i="1"/>
  <c r="BC302" i="1"/>
  <c r="AJ302" i="1"/>
  <c r="AK302" i="1" s="1"/>
  <c r="X302" i="1"/>
  <c r="Y302" i="1" s="1"/>
  <c r="AG302" i="1" s="1"/>
  <c r="V302" i="1"/>
  <c r="AR302" i="1" s="1"/>
  <c r="AS302" i="1" s="1"/>
  <c r="S302" i="1"/>
  <c r="R302" i="1" s="1" a="1"/>
  <c r="R302" i="1" s="1"/>
  <c r="Q302" i="1"/>
  <c r="O302" i="1"/>
  <c r="U302" i="1" s="1"/>
  <c r="M302" i="1"/>
  <c r="K302" i="1"/>
  <c r="J302" i="1"/>
  <c r="AI302" i="1" s="1"/>
  <c r="H302" i="1"/>
  <c r="G302" i="1"/>
  <c r="E302" i="1"/>
  <c r="BW302" i="1" s="1"/>
  <c r="DW302" i="1" s="1"/>
  <c r="EC302" i="1" s="1"/>
  <c r="D302" i="1"/>
  <c r="BV302" i="1" s="1"/>
  <c r="B302" i="1"/>
  <c r="CM301" i="1"/>
  <c r="CK301" i="1"/>
  <c r="CJ301" i="1"/>
  <c r="CI301" i="1"/>
  <c r="BW301" i="1"/>
  <c r="DR301" i="1" s="1"/>
  <c r="BJ301" i="1"/>
  <c r="BI301" i="1"/>
  <c r="BH301" i="1"/>
  <c r="BC301" i="1"/>
  <c r="AI301" i="1"/>
  <c r="Y301" i="1"/>
  <c r="V301" i="1"/>
  <c r="AR301" i="1" s="1"/>
  <c r="AS301" i="1" s="1"/>
  <c r="S301" i="1"/>
  <c r="R301" i="1" s="1" a="1"/>
  <c r="R301" i="1" s="1"/>
  <c r="M301" i="1"/>
  <c r="X301" i="1" s="1"/>
  <c r="K301" i="1"/>
  <c r="AJ301" i="1" s="1"/>
  <c r="AK301" i="1" s="1"/>
  <c r="J301" i="1"/>
  <c r="H301" i="1"/>
  <c r="G301" i="1"/>
  <c r="E301" i="1"/>
  <c r="D301" i="1"/>
  <c r="BV301" i="1" s="1"/>
  <c r="B301" i="1"/>
  <c r="O301" i="1" s="1"/>
  <c r="CM300" i="1"/>
  <c r="CK300" i="1"/>
  <c r="CJ300" i="1"/>
  <c r="CI300" i="1"/>
  <c r="BV300" i="1"/>
  <c r="BJ300" i="1"/>
  <c r="BI300" i="1"/>
  <c r="BH300" i="1"/>
  <c r="BC300" i="1"/>
  <c r="AI300" i="1"/>
  <c r="M300" i="1"/>
  <c r="X300" i="1" s="1"/>
  <c r="Y300" i="1" s="1"/>
  <c r="AG300" i="1" s="1"/>
  <c r="K300" i="1"/>
  <c r="AJ300" i="1" s="1"/>
  <c r="AK300" i="1" s="1"/>
  <c r="J300" i="1"/>
  <c r="H300" i="1"/>
  <c r="G300" i="1"/>
  <c r="E300" i="1"/>
  <c r="BW300" i="1" s="1"/>
  <c r="D300" i="1"/>
  <c r="B300" i="1"/>
  <c r="O300" i="1" s="1"/>
  <c r="CU300" i="1" s="1"/>
  <c r="CM299" i="1"/>
  <c r="CK299" i="1"/>
  <c r="CJ299" i="1"/>
  <c r="CI299" i="1"/>
  <c r="BJ299" i="1"/>
  <c r="BI299" i="1"/>
  <c r="BH299" i="1"/>
  <c r="BC299" i="1"/>
  <c r="AJ299" i="1"/>
  <c r="AK299" i="1" s="1"/>
  <c r="AI299" i="1"/>
  <c r="X299" i="1"/>
  <c r="Y299" i="1" s="1"/>
  <c r="P299" i="1"/>
  <c r="O299" i="1"/>
  <c r="M299" i="1"/>
  <c r="K299" i="1"/>
  <c r="J299" i="1"/>
  <c r="H299" i="1"/>
  <c r="G299" i="1"/>
  <c r="E299" i="1"/>
  <c r="BW299" i="1" s="1"/>
  <c r="D299" i="1"/>
  <c r="BV299" i="1" s="1"/>
  <c r="B299" i="1"/>
  <c r="CM298" i="1"/>
  <c r="CK298" i="1"/>
  <c r="CJ298" i="1"/>
  <c r="CI298" i="1"/>
  <c r="BW298" i="1"/>
  <c r="BV298" i="1"/>
  <c r="BJ298" i="1"/>
  <c r="BI298" i="1"/>
  <c r="BH298" i="1"/>
  <c r="BC298" i="1"/>
  <c r="AI298" i="1"/>
  <c r="X298" i="1"/>
  <c r="Y298" i="1" s="1"/>
  <c r="Z298" i="1" s="1"/>
  <c r="S298" i="1"/>
  <c r="R298" i="1" s="1" a="1"/>
  <c r="R298" i="1" s="1"/>
  <c r="M298" i="1"/>
  <c r="K298" i="1"/>
  <c r="AJ298" i="1" s="1"/>
  <c r="AK298" i="1" s="1"/>
  <c r="AY298" i="1" s="1"/>
  <c r="BD298" i="1" s="1"/>
  <c r="J298" i="1"/>
  <c r="H298" i="1"/>
  <c r="G298" i="1"/>
  <c r="E298" i="1"/>
  <c r="D298" i="1"/>
  <c r="B298" i="1"/>
  <c r="O298" i="1" s="1"/>
  <c r="CU297" i="1"/>
  <c r="CM297" i="1"/>
  <c r="CK297" i="1"/>
  <c r="CJ297" i="1"/>
  <c r="CI297" i="1"/>
  <c r="BJ297" i="1"/>
  <c r="BI297" i="1"/>
  <c r="BH297" i="1"/>
  <c r="BC297" i="1"/>
  <c r="AM297" i="1"/>
  <c r="AM297" i="1" a="1"/>
  <c r="Y297" i="1"/>
  <c r="AG297" i="1" s="1"/>
  <c r="X297" i="1"/>
  <c r="M297" i="1"/>
  <c r="K297" i="1"/>
  <c r="AJ297" i="1" s="1"/>
  <c r="AK297" i="1" s="1"/>
  <c r="J297" i="1"/>
  <c r="AI297" i="1" s="1"/>
  <c r="H297" i="1"/>
  <c r="G297" i="1"/>
  <c r="E297" i="1"/>
  <c r="BW297" i="1" s="1"/>
  <c r="DR297" i="1" s="1"/>
  <c r="D297" i="1"/>
  <c r="BV297" i="1" s="1"/>
  <c r="B297" i="1"/>
  <c r="O297" i="1" s="1"/>
  <c r="DU296" i="1"/>
  <c r="DE296" i="1"/>
  <c r="DF296" i="1" s="1"/>
  <c r="DN296" i="1" s="1"/>
  <c r="DC296" i="1"/>
  <c r="DK296" i="1" s="1"/>
  <c r="DB296" i="1"/>
  <c r="CM296" i="1"/>
  <c r="CK296" i="1"/>
  <c r="CJ296" i="1"/>
  <c r="CI296" i="1"/>
  <c r="CA296" i="1"/>
  <c r="BW296" i="1"/>
  <c r="DW296" i="1" s="1"/>
  <c r="EC296" i="1" s="1"/>
  <c r="BJ296" i="1"/>
  <c r="BI296" i="1"/>
  <c r="BH296" i="1"/>
  <c r="BC296" i="1"/>
  <c r="AK296" i="1"/>
  <c r="AY296" i="1" s="1"/>
  <c r="BD296" i="1" s="1"/>
  <c r="AJ296" i="1"/>
  <c r="AI296" i="1"/>
  <c r="Y296" i="1"/>
  <c r="X296" i="1"/>
  <c r="M296" i="1"/>
  <c r="K296" i="1"/>
  <c r="J296" i="1"/>
  <c r="H296" i="1"/>
  <c r="G296" i="1"/>
  <c r="E296" i="1"/>
  <c r="D296" i="1"/>
  <c r="BV296" i="1" s="1"/>
  <c r="B296" i="1"/>
  <c r="O296" i="1" s="1"/>
  <c r="DS295" i="1"/>
  <c r="CM295" i="1"/>
  <c r="CK295" i="1"/>
  <c r="CJ295" i="1"/>
  <c r="CI295" i="1"/>
  <c r="BW295" i="1"/>
  <c r="BV295" i="1"/>
  <c r="BJ295" i="1"/>
  <c r="BI295" i="1"/>
  <c r="BH295" i="1"/>
  <c r="BC295" i="1"/>
  <c r="V295" i="1"/>
  <c r="AR295" i="1" s="1"/>
  <c r="AS295" i="1" s="1"/>
  <c r="U295" i="1"/>
  <c r="S295" i="1"/>
  <c r="R295" i="1" s="1" a="1"/>
  <c r="R295" i="1" s="1"/>
  <c r="Q295" i="1"/>
  <c r="O295" i="1"/>
  <c r="P295" i="1" s="1"/>
  <c r="M295" i="1"/>
  <c r="X295" i="1" s="1"/>
  <c r="Y295" i="1" s="1"/>
  <c r="Z295" i="1" s="1"/>
  <c r="AA295" i="1" s="1"/>
  <c r="K295" i="1"/>
  <c r="AJ295" i="1" s="1"/>
  <c r="AK295" i="1" s="1"/>
  <c r="J295" i="1"/>
  <c r="AI295" i="1" s="1"/>
  <c r="H295" i="1"/>
  <c r="G295" i="1"/>
  <c r="E295" i="1"/>
  <c r="D295" i="1"/>
  <c r="B295" i="1"/>
  <c r="DS294" i="1"/>
  <c r="DR294" i="1"/>
  <c r="DQ294" i="1"/>
  <c r="DE294" i="1"/>
  <c r="DF294" i="1" s="1"/>
  <c r="DN294" i="1" s="1"/>
  <c r="CU294" i="1"/>
  <c r="CM294" i="1"/>
  <c r="CK294" i="1"/>
  <c r="CJ294" i="1"/>
  <c r="CI294" i="1"/>
  <c r="CA294" i="1"/>
  <c r="BZ294" i="1"/>
  <c r="DX294" i="1" s="1"/>
  <c r="EK294" i="1" s="1"/>
  <c r="DZ294" i="1"/>
  <c r="BJ294" i="1"/>
  <c r="BI294" i="1"/>
  <c r="BH294" i="1"/>
  <c r="BG294" i="1"/>
  <c r="BC294" i="1"/>
  <c r="AJ294" i="1"/>
  <c r="AK294" i="1" s="1"/>
  <c r="AY294" i="1" s="1"/>
  <c r="BD294" i="1" s="1"/>
  <c r="BE294" i="1" s="1"/>
  <c r="X294" i="1"/>
  <c r="Y294" i="1" s="1"/>
  <c r="P294" i="1"/>
  <c r="M294" i="1"/>
  <c r="K294" i="1"/>
  <c r="J294" i="1"/>
  <c r="AI294" i="1" s="1"/>
  <c r="H294" i="1"/>
  <c r="G294" i="1"/>
  <c r="E294" i="1"/>
  <c r="BW294" i="1" s="1"/>
  <c r="DH294" i="1" s="1"/>
  <c r="DI294" i="1" s="1"/>
  <c r="D294" i="1"/>
  <c r="BV294" i="1" s="1"/>
  <c r="B294" i="1"/>
  <c r="O294" i="1" s="1"/>
  <c r="DE293" i="1"/>
  <c r="DF293" i="1" s="1"/>
  <c r="DN293" i="1" s="1"/>
  <c r="CM293" i="1"/>
  <c r="CK293" i="1"/>
  <c r="CJ293" i="1"/>
  <c r="CI293" i="1"/>
  <c r="BW293" i="1"/>
  <c r="DC293" i="1" s="1"/>
  <c r="DK293" i="1" s="1"/>
  <c r="BV293" i="1"/>
  <c r="BJ293" i="1"/>
  <c r="BI293" i="1"/>
  <c r="BH293" i="1"/>
  <c r="BC293" i="1"/>
  <c r="AJ293" i="1"/>
  <c r="AK293" i="1" s="1"/>
  <c r="AI293" i="1"/>
  <c r="M293" i="1"/>
  <c r="X293" i="1" s="1"/>
  <c r="Y293" i="1" s="1"/>
  <c r="Z293" i="1" s="1"/>
  <c r="K293" i="1"/>
  <c r="J293" i="1"/>
  <c r="H293" i="1"/>
  <c r="G293" i="1"/>
  <c r="E293" i="1"/>
  <c r="D293" i="1"/>
  <c r="B293" i="1"/>
  <c r="O293" i="1" s="1"/>
  <c r="DS292" i="1"/>
  <c r="DR292" i="1"/>
  <c r="DH292" i="1"/>
  <c r="DI292" i="1" s="1"/>
  <c r="DF292" i="1"/>
  <c r="DN292" i="1" s="1"/>
  <c r="DE292" i="1"/>
  <c r="CU292" i="1"/>
  <c r="CM292" i="1"/>
  <c r="CK292" i="1"/>
  <c r="CJ292" i="1"/>
  <c r="CI292" i="1"/>
  <c r="CA292" i="1"/>
  <c r="BZ292" i="1"/>
  <c r="DX292" i="1" s="1"/>
  <c r="EI292" i="1" s="1"/>
  <c r="BW292" i="1"/>
  <c r="DC292" i="1" s="1"/>
  <c r="DK292" i="1" s="1"/>
  <c r="BV292" i="1"/>
  <c r="BJ292" i="1"/>
  <c r="BI292" i="1"/>
  <c r="BH292" i="1"/>
  <c r="BC292" i="1"/>
  <c r="U292" i="1"/>
  <c r="S292" i="1"/>
  <c r="R292" i="1" s="1" a="1"/>
  <c r="R292" i="1" s="1"/>
  <c r="Q292" i="1"/>
  <c r="M292" i="1"/>
  <c r="X292" i="1" s="1"/>
  <c r="Y292" i="1" s="1"/>
  <c r="Z292" i="1" s="1"/>
  <c r="AE292" i="1" s="1"/>
  <c r="K292" i="1"/>
  <c r="AJ292" i="1" s="1"/>
  <c r="AK292" i="1" s="1"/>
  <c r="J292" i="1"/>
  <c r="AI292" i="1" s="1"/>
  <c r="H292" i="1"/>
  <c r="G292" i="1"/>
  <c r="E292" i="1"/>
  <c r="D292" i="1"/>
  <c r="B292" i="1"/>
  <c r="O292" i="1" s="1"/>
  <c r="CM291" i="1"/>
  <c r="CK291" i="1"/>
  <c r="CJ291" i="1"/>
  <c r="CI291" i="1"/>
  <c r="BJ291" i="1"/>
  <c r="BI291" i="1"/>
  <c r="BH291" i="1"/>
  <c r="BC291" i="1"/>
  <c r="AI291" i="1"/>
  <c r="Y291" i="1"/>
  <c r="AG291" i="1" s="1"/>
  <c r="X291" i="1"/>
  <c r="M291" i="1"/>
  <c r="K291" i="1"/>
  <c r="AJ291" i="1" s="1"/>
  <c r="AK291" i="1" s="1"/>
  <c r="J291" i="1"/>
  <c r="H291" i="1"/>
  <c r="G291" i="1"/>
  <c r="E291" i="1"/>
  <c r="BW291" i="1" s="1"/>
  <c r="D291" i="1"/>
  <c r="BV291" i="1" s="1"/>
  <c r="B291" i="1"/>
  <c r="O291" i="1" s="1"/>
  <c r="Q291" i="1" s="1"/>
  <c r="DW290" i="1"/>
  <c r="EC290" i="1" s="1"/>
  <c r="DU290" i="1"/>
  <c r="DC290" i="1"/>
  <c r="DK290" i="1" s="1"/>
  <c r="DB290" i="1"/>
  <c r="CM290" i="1"/>
  <c r="CK290" i="1"/>
  <c r="CJ290" i="1"/>
  <c r="CI290" i="1"/>
  <c r="BX290" i="1"/>
  <c r="BW290" i="1"/>
  <c r="DS290" i="1" s="1"/>
  <c r="BV290" i="1"/>
  <c r="BJ290" i="1"/>
  <c r="BI290" i="1"/>
  <c r="BH290" i="1"/>
  <c r="BC290" i="1"/>
  <c r="AY290" i="1"/>
  <c r="BD290" i="1" s="1"/>
  <c r="AK290" i="1"/>
  <c r="AJ290" i="1"/>
  <c r="V290" i="1"/>
  <c r="AR290" i="1" s="1"/>
  <c r="AS290" i="1" s="1"/>
  <c r="U290" i="1"/>
  <c r="O290" i="1"/>
  <c r="M290" i="1"/>
  <c r="X290" i="1" s="1"/>
  <c r="Y290" i="1" s="1"/>
  <c r="Z290" i="1" s="1"/>
  <c r="AA290" i="1" s="1"/>
  <c r="K290" i="1"/>
  <c r="J290" i="1"/>
  <c r="AI290" i="1" s="1"/>
  <c r="H290" i="1"/>
  <c r="G290" i="1"/>
  <c r="E290" i="1"/>
  <c r="D290" i="1"/>
  <c r="B290" i="1"/>
  <c r="DR289" i="1"/>
  <c r="DI289" i="1"/>
  <c r="DH289" i="1"/>
  <c r="CM289" i="1"/>
  <c r="CK289" i="1"/>
  <c r="CJ289" i="1"/>
  <c r="CI289" i="1"/>
  <c r="BZ289" i="1"/>
  <c r="DX289" i="1" s="1"/>
  <c r="BV289" i="1"/>
  <c r="BJ289" i="1"/>
  <c r="BI289" i="1"/>
  <c r="BH289" i="1"/>
  <c r="BC289" i="1"/>
  <c r="AK289" i="1"/>
  <c r="X289" i="1"/>
  <c r="Y289" i="1" s="1"/>
  <c r="AG289" i="1" s="1"/>
  <c r="O289" i="1"/>
  <c r="M289" i="1"/>
  <c r="K289" i="1"/>
  <c r="AJ289" i="1" s="1"/>
  <c r="J289" i="1"/>
  <c r="AI289" i="1" s="1"/>
  <c r="H289" i="1"/>
  <c r="G289" i="1"/>
  <c r="E289" i="1"/>
  <c r="BW289" i="1" s="1"/>
  <c r="D289" i="1"/>
  <c r="B289" i="1"/>
  <c r="DX288" i="1"/>
  <c r="DW288" i="1"/>
  <c r="EC288" i="1" s="1"/>
  <c r="DQ288" i="1"/>
  <c r="DK288" i="1"/>
  <c r="DC288" i="1"/>
  <c r="CM288" i="1"/>
  <c r="CK288" i="1"/>
  <c r="CJ288" i="1"/>
  <c r="CI288" i="1"/>
  <c r="BZ288" i="1"/>
  <c r="BX288" i="1"/>
  <c r="BV288" i="1"/>
  <c r="BJ288" i="1"/>
  <c r="BI288" i="1"/>
  <c r="BH288" i="1"/>
  <c r="BC288" i="1"/>
  <c r="AJ288" i="1"/>
  <c r="AK288" i="1" s="1"/>
  <c r="X288" i="1"/>
  <c r="Y288" i="1" s="1"/>
  <c r="Z288" i="1" s="1"/>
  <c r="S288" i="1"/>
  <c r="R288" i="1" s="1" a="1"/>
  <c r="R288" i="1" s="1"/>
  <c r="M288" i="1"/>
  <c r="K288" i="1"/>
  <c r="J288" i="1"/>
  <c r="AI288" i="1" s="1"/>
  <c r="H288" i="1"/>
  <c r="G288" i="1"/>
  <c r="E288" i="1"/>
  <c r="BW288" i="1" s="1"/>
  <c r="DE288" i="1" s="1"/>
  <c r="DF288" i="1" s="1"/>
  <c r="DN288" i="1" s="1"/>
  <c r="D288" i="1"/>
  <c r="B288" i="1"/>
  <c r="O288" i="1" s="1"/>
  <c r="CM287" i="1"/>
  <c r="CK287" i="1"/>
  <c r="CJ287" i="1"/>
  <c r="CI287" i="1"/>
  <c r="BV287" i="1"/>
  <c r="BJ287" i="1"/>
  <c r="BI287" i="1"/>
  <c r="BH287" i="1"/>
  <c r="BC287" i="1"/>
  <c r="AY287" i="1"/>
  <c r="BD287" i="1" s="1"/>
  <c r="AJ287" i="1"/>
  <c r="AK287" i="1" s="1"/>
  <c r="AI287" i="1"/>
  <c r="M287" i="1"/>
  <c r="X287" i="1" s="1"/>
  <c r="Y287" i="1" s="1"/>
  <c r="AG287" i="1" s="1"/>
  <c r="K287" i="1"/>
  <c r="J287" i="1"/>
  <c r="H287" i="1"/>
  <c r="G287" i="1"/>
  <c r="E287" i="1"/>
  <c r="BW287" i="1" s="1"/>
  <c r="D287" i="1"/>
  <c r="B287" i="1"/>
  <c r="O287" i="1" s="1"/>
  <c r="DQ286" i="1"/>
  <c r="DI286" i="1"/>
  <c r="DH286" i="1"/>
  <c r="CM286" i="1"/>
  <c r="CK286" i="1"/>
  <c r="CJ286" i="1"/>
  <c r="CI286" i="1"/>
  <c r="CA286" i="1"/>
  <c r="BZ286" i="1"/>
  <c r="DX286" i="1" s="1"/>
  <c r="BJ286" i="1"/>
  <c r="BI286" i="1"/>
  <c r="BH286" i="1"/>
  <c r="BC286" i="1"/>
  <c r="AJ286" i="1"/>
  <c r="AK286" i="1" s="1"/>
  <c r="P286" i="1"/>
  <c r="O286" i="1"/>
  <c r="M286" i="1"/>
  <c r="X286" i="1" s="1"/>
  <c r="Y286" i="1" s="1"/>
  <c r="K286" i="1"/>
  <c r="J286" i="1"/>
  <c r="AI286" i="1" s="1"/>
  <c r="H286" i="1"/>
  <c r="G286" i="1"/>
  <c r="E286" i="1"/>
  <c r="BW286" i="1" s="1"/>
  <c r="D286" i="1"/>
  <c r="BV286" i="1" s="1"/>
  <c r="B286" i="1"/>
  <c r="CM285" i="1"/>
  <c r="CK285" i="1"/>
  <c r="CJ285" i="1"/>
  <c r="CI285" i="1"/>
  <c r="BW285" i="1"/>
  <c r="BJ285" i="1"/>
  <c r="BI285" i="1"/>
  <c r="BH285" i="1"/>
  <c r="BC285" i="1"/>
  <c r="AI285" i="1"/>
  <c r="X285" i="1"/>
  <c r="Y285" i="1" s="1"/>
  <c r="V285" i="1"/>
  <c r="AR285" i="1" s="1"/>
  <c r="AS285" i="1" s="1"/>
  <c r="U285" i="1"/>
  <c r="M285" i="1"/>
  <c r="K285" i="1"/>
  <c r="AJ285" i="1" s="1"/>
  <c r="AK285" i="1" s="1"/>
  <c r="J285" i="1"/>
  <c r="H285" i="1"/>
  <c r="G285" i="1"/>
  <c r="E285" i="1"/>
  <c r="D285" i="1"/>
  <c r="BV285" i="1" s="1"/>
  <c r="B285" i="1"/>
  <c r="O285" i="1" s="1"/>
  <c r="DR284" i="1"/>
  <c r="DH284" i="1"/>
  <c r="DI284" i="1" s="1"/>
  <c r="CM284" i="1"/>
  <c r="CK284" i="1"/>
  <c r="CJ284" i="1"/>
  <c r="CI284" i="1"/>
  <c r="BJ284" i="1"/>
  <c r="BI284" i="1"/>
  <c r="BH284" i="1"/>
  <c r="BC284" i="1"/>
  <c r="AY284" i="1"/>
  <c r="BD284" i="1" s="1"/>
  <c r="AL284" i="1"/>
  <c r="AI284" i="1"/>
  <c r="S284" i="1"/>
  <c r="R284" i="1" s="1" a="1"/>
  <c r="R284" i="1" s="1"/>
  <c r="M284" i="1"/>
  <c r="X284" i="1" s="1"/>
  <c r="Y284" i="1" s="1"/>
  <c r="Z284" i="1" s="1"/>
  <c r="K284" i="1"/>
  <c r="AJ284" i="1" s="1"/>
  <c r="AK284" i="1" s="1"/>
  <c r="J284" i="1"/>
  <c r="H284" i="1"/>
  <c r="G284" i="1"/>
  <c r="E284" i="1"/>
  <c r="BW284" i="1" s="1"/>
  <c r="D284" i="1"/>
  <c r="BV284" i="1" s="1"/>
  <c r="B284" i="1"/>
  <c r="O284" i="1" s="1"/>
  <c r="CM283" i="1"/>
  <c r="CK283" i="1"/>
  <c r="CJ283" i="1"/>
  <c r="CI283" i="1"/>
  <c r="BX283" i="1"/>
  <c r="BW283" i="1"/>
  <c r="DH283" i="1" s="1"/>
  <c r="DI283" i="1" s="1"/>
  <c r="BJ283" i="1"/>
  <c r="BI283" i="1"/>
  <c r="BH283" i="1"/>
  <c r="BC283" i="1"/>
  <c r="AJ283" i="1"/>
  <c r="AK283" i="1" s="1"/>
  <c r="AI283" i="1"/>
  <c r="M283" i="1"/>
  <c r="X283" i="1" s="1"/>
  <c r="Y283" i="1" s="1"/>
  <c r="AG283" i="1" s="1"/>
  <c r="K283" i="1"/>
  <c r="J283" i="1"/>
  <c r="H283" i="1"/>
  <c r="G283" i="1"/>
  <c r="E283" i="1"/>
  <c r="D283" i="1"/>
  <c r="BV283" i="1" s="1"/>
  <c r="B283" i="1"/>
  <c r="O283" i="1" s="1"/>
  <c r="DW282" i="1"/>
  <c r="EC282" i="1" s="1"/>
  <c r="DU282" i="1"/>
  <c r="DR282" i="1"/>
  <c r="DH282" i="1"/>
  <c r="DI282" i="1" s="1"/>
  <c r="CM282" i="1"/>
  <c r="CK282" i="1"/>
  <c r="CJ282" i="1"/>
  <c r="CI282" i="1"/>
  <c r="BX282" i="1"/>
  <c r="BW282" i="1"/>
  <c r="DB282" i="1" s="1"/>
  <c r="BV282" i="1"/>
  <c r="BJ282" i="1"/>
  <c r="BI282" i="1"/>
  <c r="BH282" i="1"/>
  <c r="BC282" i="1"/>
  <c r="AY282" i="1"/>
  <c r="BD282" i="1" s="1"/>
  <c r="AJ282" i="1"/>
  <c r="AK282" i="1" s="1"/>
  <c r="AI282" i="1"/>
  <c r="S282" i="1"/>
  <c r="R282" i="1" s="1" a="1"/>
  <c r="R282" i="1" s="1"/>
  <c r="M282" i="1"/>
  <c r="X282" i="1" s="1"/>
  <c r="Y282" i="1" s="1"/>
  <c r="K282" i="1"/>
  <c r="J282" i="1"/>
  <c r="H282" i="1"/>
  <c r="G282" i="1"/>
  <c r="E282" i="1"/>
  <c r="D282" i="1"/>
  <c r="B282" i="1"/>
  <c r="O282" i="1" s="1"/>
  <c r="CU281" i="1"/>
  <c r="CM281" i="1"/>
  <c r="CK281" i="1"/>
  <c r="CJ281" i="1"/>
  <c r="CI281" i="1"/>
  <c r="CA281" i="1"/>
  <c r="BJ281" i="1"/>
  <c r="BI281" i="1"/>
  <c r="BH281" i="1"/>
  <c r="BC281" i="1"/>
  <c r="AK281" i="1"/>
  <c r="Y281" i="1"/>
  <c r="AG281" i="1" s="1"/>
  <c r="X281" i="1"/>
  <c r="O281" i="1"/>
  <c r="M281" i="1"/>
  <c r="K281" i="1"/>
  <c r="AJ281" i="1" s="1"/>
  <c r="J281" i="1"/>
  <c r="AI281" i="1" s="1"/>
  <c r="H281" i="1"/>
  <c r="G281" i="1"/>
  <c r="E281" i="1"/>
  <c r="BW281" i="1" s="1"/>
  <c r="D281" i="1"/>
  <c r="BV281" i="1" s="1"/>
  <c r="B281" i="1"/>
  <c r="DE280" i="1"/>
  <c r="DF280" i="1" s="1"/>
  <c r="DN280" i="1" s="1"/>
  <c r="DC280" i="1"/>
  <c r="DK280" i="1" s="1"/>
  <c r="CM280" i="1"/>
  <c r="CK280" i="1"/>
  <c r="CJ280" i="1"/>
  <c r="CI280" i="1"/>
  <c r="BW280" i="1"/>
  <c r="DW280" i="1" s="1"/>
  <c r="EC280" i="1" s="1"/>
  <c r="BV280" i="1"/>
  <c r="BJ280" i="1"/>
  <c r="BI280" i="1"/>
  <c r="BH280" i="1"/>
  <c r="BC280" i="1"/>
  <c r="AM280" i="1" a="1"/>
  <c r="AM280" i="1" s="1"/>
  <c r="AL280" i="1"/>
  <c r="V280" i="1"/>
  <c r="AR280" i="1" s="1"/>
  <c r="AS280" i="1" s="1"/>
  <c r="Q280" i="1"/>
  <c r="P280" i="1"/>
  <c r="O280" i="1"/>
  <c r="M280" i="1"/>
  <c r="X280" i="1" s="1"/>
  <c r="Y280" i="1" s="1"/>
  <c r="K280" i="1"/>
  <c r="AJ280" i="1" s="1"/>
  <c r="AK280" i="1" s="1"/>
  <c r="J280" i="1"/>
  <c r="AI280" i="1" s="1"/>
  <c r="H280" i="1"/>
  <c r="G280" i="1"/>
  <c r="E280" i="1"/>
  <c r="D280" i="1"/>
  <c r="B280" i="1"/>
  <c r="DZ279" i="1"/>
  <c r="DU279" i="1"/>
  <c r="DS279" i="1"/>
  <c r="DQ279" i="1"/>
  <c r="CM279" i="1"/>
  <c r="CK279" i="1"/>
  <c r="CJ279" i="1"/>
  <c r="CI279" i="1"/>
  <c r="CA279" i="1"/>
  <c r="BW279" i="1"/>
  <c r="DH279" i="1" s="1"/>
  <c r="DI279" i="1" s="1"/>
  <c r="BV279" i="1"/>
  <c r="BJ279" i="1"/>
  <c r="BI279" i="1"/>
  <c r="BH279" i="1"/>
  <c r="BC279" i="1"/>
  <c r="AY279" i="1"/>
  <c r="BD279" i="1" s="1"/>
  <c r="AI279" i="1"/>
  <c r="M279" i="1"/>
  <c r="X279" i="1" s="1"/>
  <c r="Y279" i="1" s="1"/>
  <c r="Z279" i="1" s="1"/>
  <c r="AA279" i="1" s="1"/>
  <c r="K279" i="1"/>
  <c r="AJ279" i="1" s="1"/>
  <c r="AK279" i="1" s="1"/>
  <c r="J279" i="1"/>
  <c r="H279" i="1"/>
  <c r="G279" i="1"/>
  <c r="E279" i="1"/>
  <c r="D279" i="1"/>
  <c r="B279" i="1"/>
  <c r="O279" i="1" s="1"/>
  <c r="Q279" i="1" s="1"/>
  <c r="DW278" i="1"/>
  <c r="EC278" i="1" s="1"/>
  <c r="CU278" i="1"/>
  <c r="CM278" i="1"/>
  <c r="CK278" i="1"/>
  <c r="CJ278" i="1"/>
  <c r="CI278" i="1"/>
  <c r="BZ278" i="1"/>
  <c r="DX278" i="1" s="1"/>
  <c r="BX278" i="1"/>
  <c r="BJ278" i="1"/>
  <c r="BI278" i="1"/>
  <c r="BH278" i="1"/>
  <c r="BC278" i="1"/>
  <c r="AJ278" i="1"/>
  <c r="AK278" i="1" s="1"/>
  <c r="Z278" i="1"/>
  <c r="AE278" i="1" s="1"/>
  <c r="Q278" i="1"/>
  <c r="P278" i="1"/>
  <c r="M278" i="1"/>
  <c r="X278" i="1" s="1"/>
  <c r="Y278" i="1" s="1"/>
  <c r="AG278" i="1" s="1"/>
  <c r="K278" i="1"/>
  <c r="J278" i="1"/>
  <c r="AI278" i="1" s="1"/>
  <c r="H278" i="1"/>
  <c r="G278" i="1"/>
  <c r="E278" i="1"/>
  <c r="BW278" i="1" s="1"/>
  <c r="D278" i="1"/>
  <c r="BV278" i="1" s="1"/>
  <c r="B278" i="1"/>
  <c r="O278" i="1" s="1"/>
  <c r="DW277" i="1"/>
  <c r="EC277" i="1" s="1"/>
  <c r="DU277" i="1"/>
  <c r="CM277" i="1"/>
  <c r="CK277" i="1"/>
  <c r="CJ277" i="1"/>
  <c r="CI277" i="1"/>
  <c r="BW277" i="1"/>
  <c r="DE277" i="1" s="1"/>
  <c r="DF277" i="1" s="1"/>
  <c r="DN277" i="1" s="1"/>
  <c r="BV277" i="1"/>
  <c r="BJ277" i="1"/>
  <c r="BI277" i="1"/>
  <c r="BH277" i="1"/>
  <c r="BC277" i="1"/>
  <c r="X277" i="1"/>
  <c r="Y277" i="1" s="1"/>
  <c r="U277" i="1"/>
  <c r="M277" i="1"/>
  <c r="K277" i="1"/>
  <c r="AJ277" i="1" s="1"/>
  <c r="AK277" i="1" s="1"/>
  <c r="J277" i="1"/>
  <c r="AI277" i="1" s="1"/>
  <c r="H277" i="1"/>
  <c r="G277" i="1"/>
  <c r="E277" i="1"/>
  <c r="D277" i="1"/>
  <c r="B277" i="1"/>
  <c r="O277" i="1" s="1"/>
  <c r="DE276" i="1"/>
  <c r="DF276" i="1" s="1"/>
  <c r="DN276" i="1" s="1"/>
  <c r="CM276" i="1"/>
  <c r="CK276" i="1"/>
  <c r="CJ276" i="1"/>
  <c r="CI276" i="1"/>
  <c r="BV276" i="1"/>
  <c r="BJ276" i="1"/>
  <c r="BI276" i="1"/>
  <c r="BH276" i="1"/>
  <c r="BC276" i="1"/>
  <c r="AY276" i="1"/>
  <c r="BD276" i="1" s="1"/>
  <c r="AM276" i="1" a="1"/>
  <c r="AM276" i="1" s="1"/>
  <c r="AL276" i="1"/>
  <c r="Y276" i="1"/>
  <c r="Z276" i="1" s="1"/>
  <c r="AE276" i="1" s="1"/>
  <c r="X276" i="1"/>
  <c r="S276" i="1"/>
  <c r="R276" i="1" s="1" a="1"/>
  <c r="R276" i="1" s="1"/>
  <c r="Q276" i="1"/>
  <c r="P276" i="1"/>
  <c r="M276" i="1"/>
  <c r="K276" i="1"/>
  <c r="AJ276" i="1" s="1"/>
  <c r="AK276" i="1" s="1"/>
  <c r="J276" i="1"/>
  <c r="AI276" i="1" s="1"/>
  <c r="H276" i="1"/>
  <c r="G276" i="1"/>
  <c r="E276" i="1"/>
  <c r="BW276" i="1" s="1"/>
  <c r="CA276" i="1" s="1"/>
  <c r="D276" i="1"/>
  <c r="B276" i="1"/>
  <c r="O276" i="1" s="1"/>
  <c r="DR275" i="1"/>
  <c r="DQ275" i="1"/>
  <c r="DH275" i="1"/>
  <c r="DI275" i="1" s="1"/>
  <c r="DF275" i="1"/>
  <c r="DN275" i="1" s="1"/>
  <c r="DE275" i="1"/>
  <c r="DC275" i="1"/>
  <c r="DK275" i="1" s="1"/>
  <c r="DB275" i="1"/>
  <c r="CM275" i="1"/>
  <c r="CK275" i="1"/>
  <c r="CJ275" i="1"/>
  <c r="CI275" i="1"/>
  <c r="CA275" i="1"/>
  <c r="BZ275" i="1"/>
  <c r="DX275" i="1" s="1"/>
  <c r="BX275" i="1"/>
  <c r="BJ275" i="1"/>
  <c r="BI275" i="1"/>
  <c r="BH275" i="1"/>
  <c r="BD275" i="1"/>
  <c r="BG275" i="1" s="1"/>
  <c r="BC275" i="1"/>
  <c r="AM275" i="1"/>
  <c r="AM275" i="1" a="1"/>
  <c r="AL275" i="1"/>
  <c r="AK275" i="1"/>
  <c r="AY275" i="1" s="1"/>
  <c r="AJ275" i="1"/>
  <c r="AI275" i="1"/>
  <c r="Y275" i="1"/>
  <c r="AG275" i="1" s="1"/>
  <c r="O275" i="1"/>
  <c r="U275" i="1" s="1"/>
  <c r="M275" i="1"/>
  <c r="X275" i="1" s="1"/>
  <c r="K275" i="1"/>
  <c r="J275" i="1"/>
  <c r="H275" i="1"/>
  <c r="G275" i="1"/>
  <c r="E275" i="1"/>
  <c r="BW275" i="1" s="1"/>
  <c r="D275" i="1"/>
  <c r="BV275" i="1" s="1"/>
  <c r="B275" i="1"/>
  <c r="DW274" i="1"/>
  <c r="EC274" i="1" s="1"/>
  <c r="DU274" i="1"/>
  <c r="DS274" i="1"/>
  <c r="DC274" i="1"/>
  <c r="DK274" i="1" s="1"/>
  <c r="DB274" i="1"/>
  <c r="CM274" i="1"/>
  <c r="CK274" i="1"/>
  <c r="CJ274" i="1"/>
  <c r="EE274" i="1" s="1"/>
  <c r="CI274" i="1"/>
  <c r="BY274" i="1"/>
  <c r="CR274" i="1" s="1"/>
  <c r="BX274" i="1"/>
  <c r="BW274" i="1"/>
  <c r="BJ274" i="1"/>
  <c r="BI274" i="1"/>
  <c r="BH274" i="1"/>
  <c r="BC274" i="1"/>
  <c r="AJ274" i="1"/>
  <c r="AK274" i="1" s="1"/>
  <c r="AI274" i="1"/>
  <c r="S274" i="1"/>
  <c r="R274" i="1" s="1" a="1"/>
  <c r="R274" i="1" s="1"/>
  <c r="M274" i="1"/>
  <c r="X274" i="1" s="1"/>
  <c r="Y274" i="1" s="1"/>
  <c r="K274" i="1"/>
  <c r="J274" i="1"/>
  <c r="H274" i="1"/>
  <c r="G274" i="1"/>
  <c r="E274" i="1"/>
  <c r="D274" i="1"/>
  <c r="BV274" i="1" s="1"/>
  <c r="B274" i="1"/>
  <c r="O274" i="1" s="1"/>
  <c r="CM273" i="1"/>
  <c r="CK273" i="1"/>
  <c r="CJ273" i="1"/>
  <c r="CI273" i="1"/>
  <c r="BZ273" i="1"/>
  <c r="DX273" i="1" s="1"/>
  <c r="EK273" i="1" s="1"/>
  <c r="BW273" i="1"/>
  <c r="DH273" i="1" s="1"/>
  <c r="DI273" i="1" s="1"/>
  <c r="BJ273" i="1"/>
  <c r="BI273" i="1"/>
  <c r="BH273" i="1"/>
  <c r="BC273" i="1"/>
  <c r="Y273" i="1"/>
  <c r="Z273" i="1" s="1"/>
  <c r="X273" i="1"/>
  <c r="M273" i="1"/>
  <c r="K273" i="1"/>
  <c r="AJ273" i="1" s="1"/>
  <c r="AK273" i="1" s="1"/>
  <c r="AL273" i="1" s="1"/>
  <c r="J273" i="1"/>
  <c r="AI273" i="1" s="1"/>
  <c r="H273" i="1"/>
  <c r="G273" i="1"/>
  <c r="E273" i="1"/>
  <c r="D273" i="1"/>
  <c r="BV273" i="1" s="1"/>
  <c r="B273" i="1"/>
  <c r="O273" i="1" s="1"/>
  <c r="DW272" i="1"/>
  <c r="EC272" i="1" s="1"/>
  <c r="DU272" i="1"/>
  <c r="DH272" i="1"/>
  <c r="DI272" i="1" s="1"/>
  <c r="CM272" i="1"/>
  <c r="CK272" i="1"/>
  <c r="CJ272" i="1"/>
  <c r="CI272" i="1"/>
  <c r="BX272" i="1"/>
  <c r="BW272" i="1"/>
  <c r="DE272" i="1" s="1"/>
  <c r="DF272" i="1" s="1"/>
  <c r="DN272" i="1" s="1"/>
  <c r="BJ272" i="1"/>
  <c r="BI272" i="1"/>
  <c r="BH272" i="1"/>
  <c r="BC272" i="1"/>
  <c r="AI272" i="1"/>
  <c r="M272" i="1"/>
  <c r="X272" i="1" s="1"/>
  <c r="Y272" i="1" s="1"/>
  <c r="K272" i="1"/>
  <c r="AJ272" i="1" s="1"/>
  <c r="AK272" i="1" s="1"/>
  <c r="J272" i="1"/>
  <c r="H272" i="1"/>
  <c r="G272" i="1"/>
  <c r="E272" i="1"/>
  <c r="D272" i="1"/>
  <c r="BV272" i="1" s="1"/>
  <c r="B272" i="1"/>
  <c r="O272" i="1" s="1"/>
  <c r="DU271" i="1"/>
  <c r="DR271" i="1"/>
  <c r="DH271" i="1"/>
  <c r="DI271" i="1" s="1"/>
  <c r="DB271" i="1"/>
  <c r="CM271" i="1"/>
  <c r="CK271" i="1"/>
  <c r="CJ271" i="1"/>
  <c r="CI271" i="1"/>
  <c r="BW271" i="1"/>
  <c r="DW271" i="1" s="1"/>
  <c r="EC271" i="1" s="1"/>
  <c r="BV271" i="1"/>
  <c r="BJ271" i="1"/>
  <c r="BI271" i="1"/>
  <c r="BH271" i="1"/>
  <c r="BC271" i="1"/>
  <c r="AY271" i="1"/>
  <c r="BD271" i="1" s="1"/>
  <c r="AJ271" i="1"/>
  <c r="AK271" i="1" s="1"/>
  <c r="AI271" i="1"/>
  <c r="M271" i="1"/>
  <c r="X271" i="1" s="1"/>
  <c r="Y271" i="1" s="1"/>
  <c r="K271" i="1"/>
  <c r="J271" i="1"/>
  <c r="H271" i="1"/>
  <c r="G271" i="1"/>
  <c r="E271" i="1"/>
  <c r="D271" i="1"/>
  <c r="B271" i="1"/>
  <c r="O271" i="1" s="1"/>
  <c r="CU271" i="1" s="1"/>
  <c r="DS270" i="1"/>
  <c r="DH270" i="1"/>
  <c r="DI270" i="1" s="1"/>
  <c r="DC270" i="1"/>
  <c r="DK270" i="1" s="1"/>
  <c r="DL270" i="1" s="1"/>
  <c r="CM270" i="1"/>
  <c r="CK270" i="1"/>
  <c r="CJ270" i="1"/>
  <c r="CI270" i="1"/>
  <c r="CA270" i="1"/>
  <c r="ED270" i="1"/>
  <c r="BJ270" i="1"/>
  <c r="BI270" i="1"/>
  <c r="BH270" i="1"/>
  <c r="BC270" i="1"/>
  <c r="AN270" i="1" a="1"/>
  <c r="AN270" i="1" s="1"/>
  <c r="Y270" i="1"/>
  <c r="Z270" i="1" s="1"/>
  <c r="X270" i="1"/>
  <c r="M270" i="1"/>
  <c r="K270" i="1"/>
  <c r="AJ270" i="1" s="1"/>
  <c r="AK270" i="1" s="1"/>
  <c r="J270" i="1"/>
  <c r="AI270" i="1" s="1"/>
  <c r="H270" i="1"/>
  <c r="G270" i="1"/>
  <c r="E270" i="1"/>
  <c r="BW270" i="1" s="1"/>
  <c r="D270" i="1"/>
  <c r="BV270" i="1" s="1"/>
  <c r="B270" i="1"/>
  <c r="O270" i="1" s="1"/>
  <c r="DX269" i="1"/>
  <c r="DW269" i="1"/>
  <c r="EC269" i="1" s="1"/>
  <c r="DU269" i="1"/>
  <c r="DF269" i="1"/>
  <c r="DN269" i="1" s="1"/>
  <c r="DE269" i="1"/>
  <c r="DC269" i="1"/>
  <c r="DK269" i="1" s="1"/>
  <c r="CM269" i="1"/>
  <c r="CK269" i="1"/>
  <c r="CJ269" i="1"/>
  <c r="CI269" i="1"/>
  <c r="CA269" i="1"/>
  <c r="BZ269" i="1"/>
  <c r="BW269" i="1"/>
  <c r="DB269" i="1" s="1"/>
  <c r="BV269" i="1"/>
  <c r="BJ269" i="1"/>
  <c r="BI269" i="1"/>
  <c r="BH269" i="1"/>
  <c r="BC269" i="1"/>
  <c r="AJ269" i="1"/>
  <c r="AK269" i="1" s="1"/>
  <c r="X269" i="1"/>
  <c r="Y269" i="1" s="1"/>
  <c r="S269" i="1"/>
  <c r="R269" i="1" s="1" a="1"/>
  <c r="R269" i="1" s="1"/>
  <c r="M269" i="1"/>
  <c r="K269" i="1"/>
  <c r="J269" i="1"/>
  <c r="AI269" i="1" s="1"/>
  <c r="H269" i="1"/>
  <c r="G269" i="1"/>
  <c r="E269" i="1"/>
  <c r="D269" i="1"/>
  <c r="B269" i="1"/>
  <c r="O269" i="1" s="1"/>
  <c r="Q269" i="1" s="1"/>
  <c r="CM268" i="1"/>
  <c r="CK268" i="1"/>
  <c r="CJ268" i="1"/>
  <c r="CI268" i="1"/>
  <c r="BV268" i="1"/>
  <c r="BJ268" i="1"/>
  <c r="BI268" i="1"/>
  <c r="BH268" i="1"/>
  <c r="BC268" i="1"/>
  <c r="AY268" i="1"/>
  <c r="BD268" i="1" s="1"/>
  <c r="AM268" i="1" a="1"/>
  <c r="AM268" i="1" s="1"/>
  <c r="AI268" i="1"/>
  <c r="Y268" i="1"/>
  <c r="AG268" i="1" s="1"/>
  <c r="X268" i="1"/>
  <c r="M268" i="1"/>
  <c r="K268" i="1"/>
  <c r="AJ268" i="1" s="1"/>
  <c r="AK268" i="1" s="1"/>
  <c r="J268" i="1"/>
  <c r="H268" i="1"/>
  <c r="G268" i="1"/>
  <c r="E268" i="1"/>
  <c r="BW268" i="1" s="1"/>
  <c r="DS268" i="1" s="1"/>
  <c r="D268" i="1"/>
  <c r="B268" i="1"/>
  <c r="O268" i="1" s="1"/>
  <c r="DR267" i="1"/>
  <c r="DQ267" i="1"/>
  <c r="CU267" i="1"/>
  <c r="CM267" i="1"/>
  <c r="CK267" i="1"/>
  <c r="CJ267" i="1"/>
  <c r="CI267" i="1"/>
  <c r="CA267" i="1"/>
  <c r="BZ267" i="1"/>
  <c r="DX267" i="1" s="1"/>
  <c r="BX267" i="1"/>
  <c r="BJ267" i="1"/>
  <c r="BI267" i="1"/>
  <c r="BH267" i="1"/>
  <c r="BD267" i="1"/>
  <c r="BE267" i="1" s="1"/>
  <c r="BC267" i="1"/>
  <c r="AM267" i="1" a="1"/>
  <c r="AM267" i="1" s="1"/>
  <c r="AL267" i="1"/>
  <c r="AJ267" i="1"/>
  <c r="AK267" i="1" s="1"/>
  <c r="AY267" i="1" s="1"/>
  <c r="AI267" i="1"/>
  <c r="Y267" i="1"/>
  <c r="X267" i="1"/>
  <c r="V267" i="1"/>
  <c r="AR267" i="1" s="1"/>
  <c r="AS267" i="1" s="1"/>
  <c r="AW267" i="1" s="1"/>
  <c r="Q267" i="1"/>
  <c r="P267" i="1"/>
  <c r="M267" i="1"/>
  <c r="K267" i="1"/>
  <c r="J267" i="1"/>
  <c r="H267" i="1"/>
  <c r="G267" i="1"/>
  <c r="E267" i="1"/>
  <c r="BW267" i="1" s="1"/>
  <c r="D267" i="1"/>
  <c r="BV267" i="1" s="1"/>
  <c r="B267" i="1"/>
  <c r="O267" i="1" s="1"/>
  <c r="U267" i="1" s="1"/>
  <c r="CM266" i="1"/>
  <c r="CK266" i="1"/>
  <c r="CJ266" i="1"/>
  <c r="CI266" i="1"/>
  <c r="BY266" i="1"/>
  <c r="EE266" i="1" s="1"/>
  <c r="BX266" i="1"/>
  <c r="BW266" i="1"/>
  <c r="BV266" i="1"/>
  <c r="BJ266" i="1"/>
  <c r="BI266" i="1"/>
  <c r="BH266" i="1"/>
  <c r="BC266" i="1"/>
  <c r="AJ266" i="1"/>
  <c r="AK266" i="1" s="1"/>
  <c r="AI266" i="1"/>
  <c r="X266" i="1"/>
  <c r="Y266" i="1" s="1"/>
  <c r="M266" i="1"/>
  <c r="K266" i="1"/>
  <c r="J266" i="1"/>
  <c r="H266" i="1"/>
  <c r="G266" i="1"/>
  <c r="E266" i="1"/>
  <c r="D266" i="1"/>
  <c r="B266" i="1"/>
  <c r="O266" i="1" s="1"/>
  <c r="DS265" i="1"/>
  <c r="DR265" i="1"/>
  <c r="DK265" i="1"/>
  <c r="DI265" i="1"/>
  <c r="DH265" i="1"/>
  <c r="DE265" i="1"/>
  <c r="DF265" i="1" s="1"/>
  <c r="DN265" i="1" s="1"/>
  <c r="DC265" i="1"/>
  <c r="CU265" i="1"/>
  <c r="CM265" i="1"/>
  <c r="CK265" i="1"/>
  <c r="CJ265" i="1"/>
  <c r="CI265" i="1"/>
  <c r="CA265" i="1"/>
  <c r="BZ265" i="1"/>
  <c r="DX265" i="1" s="1"/>
  <c r="EI265" i="1" s="1"/>
  <c r="BW265" i="1"/>
  <c r="DW265" i="1" s="1"/>
  <c r="EC265" i="1" s="1"/>
  <c r="BV265" i="1"/>
  <c r="BJ265" i="1"/>
  <c r="BI265" i="1"/>
  <c r="BH265" i="1"/>
  <c r="BC265" i="1"/>
  <c r="Y265" i="1"/>
  <c r="Z265" i="1" s="1"/>
  <c r="AE265" i="1" s="1"/>
  <c r="X265" i="1"/>
  <c r="U265" i="1"/>
  <c r="S265" i="1"/>
  <c r="R265" i="1" s="1" a="1"/>
  <c r="R265" i="1" s="1"/>
  <c r="Q265" i="1"/>
  <c r="P265" i="1"/>
  <c r="O265" i="1"/>
  <c r="V265" i="1" s="1"/>
  <c r="AR265" i="1" s="1"/>
  <c r="AS265" i="1" s="1"/>
  <c r="AU265" i="1" s="1"/>
  <c r="M265" i="1"/>
  <c r="K265" i="1"/>
  <c r="AJ265" i="1" s="1"/>
  <c r="AK265" i="1" s="1"/>
  <c r="AM265" i="1" s="1" a="1"/>
  <c r="AM265" i="1" s="1"/>
  <c r="J265" i="1"/>
  <c r="AI265" i="1" s="1"/>
  <c r="H265" i="1"/>
  <c r="G265" i="1"/>
  <c r="E265" i="1"/>
  <c r="D265" i="1"/>
  <c r="B265" i="1"/>
  <c r="DZ264" i="1"/>
  <c r="CM264" i="1"/>
  <c r="CK264" i="1"/>
  <c r="CJ264" i="1"/>
  <c r="CI264" i="1"/>
  <c r="BJ264" i="1"/>
  <c r="BI264" i="1"/>
  <c r="BH264" i="1"/>
  <c r="BC264" i="1"/>
  <c r="AK264" i="1"/>
  <c r="AI264" i="1"/>
  <c r="Y264" i="1"/>
  <c r="AG264" i="1" s="1"/>
  <c r="X264" i="1"/>
  <c r="M264" i="1"/>
  <c r="K264" i="1"/>
  <c r="AJ264" i="1" s="1"/>
  <c r="J264" i="1"/>
  <c r="H264" i="1"/>
  <c r="G264" i="1"/>
  <c r="E264" i="1"/>
  <c r="BW264" i="1" s="1"/>
  <c r="D264" i="1"/>
  <c r="BV264" i="1" s="1"/>
  <c r="B264" i="1"/>
  <c r="O264" i="1" s="1"/>
  <c r="CM263" i="1"/>
  <c r="CK263" i="1"/>
  <c r="CJ263" i="1"/>
  <c r="CI263" i="1"/>
  <c r="BW263" i="1"/>
  <c r="DW263" i="1" s="1"/>
  <c r="EC263" i="1" s="1"/>
  <c r="BV263" i="1"/>
  <c r="BJ263" i="1"/>
  <c r="BI263" i="1"/>
  <c r="BH263" i="1"/>
  <c r="BC263" i="1"/>
  <c r="AJ263" i="1"/>
  <c r="AK263" i="1" s="1"/>
  <c r="AI263" i="1"/>
  <c r="V263" i="1"/>
  <c r="AR263" i="1" s="1"/>
  <c r="AS263" i="1" s="1"/>
  <c r="U263" i="1"/>
  <c r="O263" i="1"/>
  <c r="CU263" i="1" s="1"/>
  <c r="M263" i="1"/>
  <c r="X263" i="1" s="1"/>
  <c r="Y263" i="1" s="1"/>
  <c r="Z263" i="1" s="1"/>
  <c r="AE263" i="1" s="1"/>
  <c r="K263" i="1"/>
  <c r="J263" i="1"/>
  <c r="H263" i="1"/>
  <c r="G263" i="1"/>
  <c r="E263" i="1"/>
  <c r="D263" i="1"/>
  <c r="B263" i="1"/>
  <c r="DS262" i="1"/>
  <c r="DR262" i="1"/>
  <c r="DQ262" i="1"/>
  <c r="DK262" i="1"/>
  <c r="DE262" i="1"/>
  <c r="DF262" i="1" s="1"/>
  <c r="DN262" i="1" s="1"/>
  <c r="DC262" i="1"/>
  <c r="CU262" i="1"/>
  <c r="CM262" i="1"/>
  <c r="CK262" i="1"/>
  <c r="CJ262" i="1"/>
  <c r="CI262" i="1"/>
  <c r="CA262" i="1"/>
  <c r="BZ262" i="1"/>
  <c r="DX262" i="1" s="1"/>
  <c r="BV262" i="1"/>
  <c r="BJ262" i="1"/>
  <c r="BI262" i="1"/>
  <c r="BH262" i="1"/>
  <c r="BE262" i="1"/>
  <c r="BC262" i="1"/>
  <c r="AL262" i="1"/>
  <c r="AK262" i="1"/>
  <c r="AY262" i="1" s="1"/>
  <c r="BD262" i="1" s="1"/>
  <c r="AJ262" i="1"/>
  <c r="X262" i="1"/>
  <c r="Y262" i="1" s="1"/>
  <c r="S262" i="1"/>
  <c r="R262" i="1" s="1" a="1"/>
  <c r="R262" i="1" s="1"/>
  <c r="M262" i="1"/>
  <c r="K262" i="1"/>
  <c r="J262" i="1"/>
  <c r="AI262" i="1" s="1"/>
  <c r="H262" i="1"/>
  <c r="G262" i="1"/>
  <c r="E262" i="1"/>
  <c r="BW262" i="1" s="1"/>
  <c r="D262" i="1"/>
  <c r="B262" i="1"/>
  <c r="O262" i="1" s="1"/>
  <c r="DC261" i="1"/>
  <c r="DK261" i="1" s="1"/>
  <c r="DB261" i="1"/>
  <c r="CM261" i="1"/>
  <c r="CK261" i="1"/>
  <c r="CJ261" i="1"/>
  <c r="CI261" i="1"/>
  <c r="BZ261" i="1"/>
  <c r="DX261" i="1" s="1"/>
  <c r="BJ261" i="1"/>
  <c r="BI261" i="1"/>
  <c r="BH261" i="1"/>
  <c r="BC261" i="1"/>
  <c r="AL261" i="1"/>
  <c r="AK261" i="1"/>
  <c r="AM261" i="1" s="1" a="1"/>
  <c r="AM261" i="1" s="1"/>
  <c r="AJ261" i="1"/>
  <c r="S261" i="1"/>
  <c r="R261" i="1" s="1" a="1"/>
  <c r="R261" i="1" s="1"/>
  <c r="M261" i="1"/>
  <c r="X261" i="1" s="1"/>
  <c r="Y261" i="1" s="1"/>
  <c r="K261" i="1"/>
  <c r="J261" i="1"/>
  <c r="AI261" i="1" s="1"/>
  <c r="H261" i="1"/>
  <c r="G261" i="1"/>
  <c r="E261" i="1"/>
  <c r="BW261" i="1" s="1"/>
  <c r="BX261" i="1" s="1"/>
  <c r="D261" i="1"/>
  <c r="BV261" i="1" s="1"/>
  <c r="B261" i="1"/>
  <c r="O261" i="1" s="1"/>
  <c r="DW260" i="1"/>
  <c r="EC260" i="1" s="1"/>
  <c r="DQ260" i="1"/>
  <c r="DB260" i="1"/>
  <c r="CU260" i="1"/>
  <c r="CM260" i="1"/>
  <c r="CK260" i="1"/>
  <c r="CJ260" i="1"/>
  <c r="CI260" i="1"/>
  <c r="CA260" i="1"/>
  <c r="BX260" i="1"/>
  <c r="BW260" i="1"/>
  <c r="BV260" i="1"/>
  <c r="BJ260" i="1"/>
  <c r="BI260" i="1"/>
  <c r="BH260" i="1"/>
  <c r="BC260" i="1"/>
  <c r="U260" i="1"/>
  <c r="Q260" i="1"/>
  <c r="P260" i="1"/>
  <c r="O260" i="1"/>
  <c r="V260" i="1" s="1"/>
  <c r="AR260" i="1" s="1"/>
  <c r="AS260" i="1" s="1"/>
  <c r="M260" i="1"/>
  <c r="X260" i="1" s="1"/>
  <c r="Y260" i="1" s="1"/>
  <c r="K260" i="1"/>
  <c r="AJ260" i="1" s="1"/>
  <c r="AK260" i="1" s="1"/>
  <c r="AM260" i="1" s="1" a="1"/>
  <c r="AM260" i="1" s="1"/>
  <c r="J260" i="1"/>
  <c r="AI260" i="1" s="1"/>
  <c r="H260" i="1"/>
  <c r="G260" i="1"/>
  <c r="E260" i="1"/>
  <c r="D260" i="1"/>
  <c r="B260" i="1"/>
  <c r="DU259" i="1"/>
  <c r="CM259" i="1"/>
  <c r="CK259" i="1"/>
  <c r="CJ259" i="1"/>
  <c r="CI259" i="1"/>
  <c r="BJ259" i="1"/>
  <c r="BI259" i="1"/>
  <c r="BH259" i="1"/>
  <c r="BC259" i="1"/>
  <c r="AM259" i="1" a="1"/>
  <c r="AM259" i="1" s="1"/>
  <c r="AL259" i="1"/>
  <c r="AI259" i="1"/>
  <c r="Y259" i="1"/>
  <c r="AG259" i="1" s="1"/>
  <c r="P259" i="1"/>
  <c r="O259" i="1"/>
  <c r="M259" i="1"/>
  <c r="X259" i="1" s="1"/>
  <c r="K259" i="1"/>
  <c r="AJ259" i="1" s="1"/>
  <c r="AK259" i="1" s="1"/>
  <c r="J259" i="1"/>
  <c r="H259" i="1"/>
  <c r="G259" i="1"/>
  <c r="E259" i="1"/>
  <c r="BW259" i="1" s="1"/>
  <c r="DW259" i="1" s="1"/>
  <c r="EC259" i="1" s="1"/>
  <c r="D259" i="1"/>
  <c r="BV259" i="1" s="1"/>
  <c r="B259" i="1"/>
  <c r="DW258" i="1"/>
  <c r="EC258" i="1" s="1"/>
  <c r="DC258" i="1"/>
  <c r="DK258" i="1" s="1"/>
  <c r="DB258" i="1"/>
  <c r="CU258" i="1"/>
  <c r="CM258" i="1"/>
  <c r="CK258" i="1"/>
  <c r="CJ258" i="1"/>
  <c r="CI258" i="1"/>
  <c r="BJ258" i="1"/>
  <c r="BI258" i="1"/>
  <c r="BH258" i="1"/>
  <c r="BC258" i="1"/>
  <c r="AI258" i="1"/>
  <c r="Y258" i="1"/>
  <c r="AG258" i="1" s="1"/>
  <c r="X258" i="1"/>
  <c r="U258" i="1"/>
  <c r="P258" i="1"/>
  <c r="O258" i="1"/>
  <c r="M258" i="1"/>
  <c r="K258" i="1"/>
  <c r="AJ258" i="1" s="1"/>
  <c r="AK258" i="1" s="1"/>
  <c r="J258" i="1"/>
  <c r="H258" i="1"/>
  <c r="G258" i="1"/>
  <c r="E258" i="1"/>
  <c r="BW258" i="1" s="1"/>
  <c r="D258" i="1"/>
  <c r="BV258" i="1" s="1"/>
  <c r="B258" i="1"/>
  <c r="CM257" i="1"/>
  <c r="CK257" i="1"/>
  <c r="CJ257" i="1"/>
  <c r="CI257" i="1"/>
  <c r="BX257" i="1"/>
  <c r="BW257" i="1"/>
  <c r="DH257" i="1" s="1"/>
  <c r="DI257" i="1" s="1"/>
  <c r="BV257" i="1"/>
  <c r="BJ257" i="1"/>
  <c r="BI257" i="1"/>
  <c r="BH257" i="1"/>
  <c r="BC257" i="1"/>
  <c r="V257" i="1"/>
  <c r="AR257" i="1" s="1"/>
  <c r="AS257" i="1" s="1"/>
  <c r="U257" i="1"/>
  <c r="O257" i="1"/>
  <c r="M257" i="1"/>
  <c r="X257" i="1" s="1"/>
  <c r="Y257" i="1" s="1"/>
  <c r="Z257" i="1" s="1"/>
  <c r="AE257" i="1" s="1"/>
  <c r="K257" i="1"/>
  <c r="AJ257" i="1" s="1"/>
  <c r="AK257" i="1" s="1"/>
  <c r="J257" i="1"/>
  <c r="AI257" i="1" s="1"/>
  <c r="H257" i="1"/>
  <c r="G257" i="1"/>
  <c r="E257" i="1"/>
  <c r="D257" i="1"/>
  <c r="B257" i="1"/>
  <c r="DS256" i="1"/>
  <c r="DR256" i="1"/>
  <c r="DH256" i="1"/>
  <c r="DI256" i="1" s="1"/>
  <c r="DF256" i="1"/>
  <c r="DN256" i="1" s="1"/>
  <c r="DE256" i="1"/>
  <c r="DC256" i="1"/>
  <c r="DK256" i="1" s="1"/>
  <c r="CM256" i="1"/>
  <c r="CK256" i="1"/>
  <c r="CJ256" i="1"/>
  <c r="CI256" i="1"/>
  <c r="BV256" i="1"/>
  <c r="BJ256" i="1"/>
  <c r="BI256" i="1"/>
  <c r="BH256" i="1"/>
  <c r="BE256" i="1"/>
  <c r="BC256" i="1"/>
  <c r="AM256" i="1" a="1"/>
  <c r="AM256" i="1" s="1"/>
  <c r="AL256" i="1"/>
  <c r="X256" i="1"/>
  <c r="Y256" i="1" s="1"/>
  <c r="AG256" i="1" s="1"/>
  <c r="S256" i="1"/>
  <c r="R256" i="1" s="1" a="1"/>
  <c r="R256" i="1" s="1"/>
  <c r="M256" i="1"/>
  <c r="K256" i="1"/>
  <c r="AJ256" i="1" s="1"/>
  <c r="AK256" i="1" s="1"/>
  <c r="AY256" i="1" s="1"/>
  <c r="BD256" i="1" s="1"/>
  <c r="J256" i="1"/>
  <c r="AI256" i="1" s="1"/>
  <c r="H256" i="1"/>
  <c r="G256" i="1"/>
  <c r="E256" i="1"/>
  <c r="BW256" i="1" s="1"/>
  <c r="DQ256" i="1" s="1"/>
  <c r="D256" i="1"/>
  <c r="B256" i="1"/>
  <c r="O256" i="1" s="1"/>
  <c r="DB255" i="1"/>
  <c r="CM255" i="1"/>
  <c r="CK255" i="1"/>
  <c r="CJ255" i="1"/>
  <c r="CI255" i="1"/>
  <c r="BX255" i="1"/>
  <c r="BJ255" i="1"/>
  <c r="BI255" i="1"/>
  <c r="BH255" i="1"/>
  <c r="BC255" i="1"/>
  <c r="AK255" i="1"/>
  <c r="AJ255" i="1"/>
  <c r="U255" i="1"/>
  <c r="O255" i="1"/>
  <c r="M255" i="1"/>
  <c r="X255" i="1" s="1"/>
  <c r="Y255" i="1" s="1"/>
  <c r="K255" i="1"/>
  <c r="J255" i="1"/>
  <c r="AI255" i="1" s="1"/>
  <c r="H255" i="1"/>
  <c r="G255" i="1"/>
  <c r="E255" i="1"/>
  <c r="BW255" i="1" s="1"/>
  <c r="D255" i="1"/>
  <c r="BV255" i="1" s="1"/>
  <c r="B255" i="1"/>
  <c r="CM254" i="1"/>
  <c r="CK254" i="1"/>
  <c r="CJ254" i="1"/>
  <c r="CI254" i="1"/>
  <c r="BW254" i="1"/>
  <c r="DW254" i="1" s="1"/>
  <c r="EC254" i="1" s="1"/>
  <c r="BV254" i="1"/>
  <c r="BJ254" i="1"/>
  <c r="BI254" i="1"/>
  <c r="BH254" i="1"/>
  <c r="BC254" i="1"/>
  <c r="M254" i="1"/>
  <c r="X254" i="1" s="1"/>
  <c r="Y254" i="1" s="1"/>
  <c r="AG254" i="1" s="1"/>
  <c r="K254" i="1"/>
  <c r="AJ254" i="1" s="1"/>
  <c r="AK254" i="1" s="1"/>
  <c r="J254" i="1"/>
  <c r="AI254" i="1" s="1"/>
  <c r="H254" i="1"/>
  <c r="G254" i="1"/>
  <c r="E254" i="1"/>
  <c r="D254" i="1"/>
  <c r="B254" i="1"/>
  <c r="O254" i="1" s="1"/>
  <c r="CU254" i="1" s="1"/>
  <c r="DX253" i="1"/>
  <c r="EK253" i="1" s="1"/>
  <c r="DW253" i="1"/>
  <c r="EC253" i="1" s="1"/>
  <c r="DR253" i="1"/>
  <c r="DQ253" i="1"/>
  <c r="DH253" i="1"/>
  <c r="DI253" i="1" s="1"/>
  <c r="DF253" i="1"/>
  <c r="DN253" i="1" s="1"/>
  <c r="DE253" i="1"/>
  <c r="DC253" i="1"/>
  <c r="DK253" i="1" s="1"/>
  <c r="DB253" i="1"/>
  <c r="CM253" i="1"/>
  <c r="CK253" i="1"/>
  <c r="CJ253" i="1"/>
  <c r="CI253" i="1"/>
  <c r="BZ253" i="1"/>
  <c r="BX253" i="1"/>
  <c r="BJ253" i="1"/>
  <c r="BI253" i="1"/>
  <c r="BH253" i="1"/>
  <c r="BC253" i="1"/>
  <c r="AJ253" i="1"/>
  <c r="AK253" i="1" s="1"/>
  <c r="Y253" i="1"/>
  <c r="AG253" i="1" s="1"/>
  <c r="O253" i="1"/>
  <c r="V253" i="1" s="1"/>
  <c r="AR253" i="1" s="1"/>
  <c r="AS253" i="1" s="1"/>
  <c r="M253" i="1"/>
  <c r="X253" i="1" s="1"/>
  <c r="K253" i="1"/>
  <c r="J253" i="1"/>
  <c r="AI253" i="1" s="1"/>
  <c r="H253" i="1"/>
  <c r="G253" i="1"/>
  <c r="E253" i="1"/>
  <c r="BW253" i="1" s="1"/>
  <c r="D253" i="1"/>
  <c r="BV253" i="1" s="1"/>
  <c r="B253" i="1"/>
  <c r="DW252" i="1"/>
  <c r="EC252" i="1" s="1"/>
  <c r="DU252" i="1"/>
  <c r="DS252" i="1"/>
  <c r="DC252" i="1"/>
  <c r="DK252" i="1" s="1"/>
  <c r="DB252" i="1"/>
  <c r="CM252" i="1"/>
  <c r="CK252" i="1"/>
  <c r="CJ252" i="1"/>
  <c r="CI252" i="1"/>
  <c r="CE252" i="1"/>
  <c r="BY252" i="1"/>
  <c r="BX252" i="1"/>
  <c r="BW252" i="1"/>
  <c r="BJ252" i="1"/>
  <c r="BI252" i="1"/>
  <c r="BH252" i="1"/>
  <c r="BC252" i="1"/>
  <c r="AK252" i="1"/>
  <c r="AJ252" i="1"/>
  <c r="AI252" i="1"/>
  <c r="S252" i="1"/>
  <c r="R252" i="1" s="1" a="1"/>
  <c r="R252" i="1" s="1"/>
  <c r="M252" i="1"/>
  <c r="X252" i="1" s="1"/>
  <c r="Y252" i="1" s="1"/>
  <c r="K252" i="1"/>
  <c r="J252" i="1"/>
  <c r="H252" i="1"/>
  <c r="G252" i="1"/>
  <c r="E252" i="1"/>
  <c r="D252" i="1"/>
  <c r="BV252" i="1" s="1"/>
  <c r="B252" i="1"/>
  <c r="O252" i="1" s="1"/>
  <c r="DU251" i="1"/>
  <c r="CU251" i="1"/>
  <c r="CM251" i="1"/>
  <c r="CK251" i="1"/>
  <c r="CJ251" i="1"/>
  <c r="CI251" i="1"/>
  <c r="BZ251" i="1"/>
  <c r="DX251" i="1" s="1"/>
  <c r="BW251" i="1"/>
  <c r="BJ251" i="1"/>
  <c r="BI251" i="1"/>
  <c r="BH251" i="1"/>
  <c r="BC251" i="1"/>
  <c r="Y251" i="1"/>
  <c r="AG251" i="1" s="1"/>
  <c r="M251" i="1"/>
  <c r="X251" i="1" s="1"/>
  <c r="K251" i="1"/>
  <c r="AJ251" i="1" s="1"/>
  <c r="AK251" i="1" s="1"/>
  <c r="J251" i="1"/>
  <c r="AI251" i="1" s="1"/>
  <c r="H251" i="1"/>
  <c r="G251" i="1"/>
  <c r="E251" i="1"/>
  <c r="D251" i="1"/>
  <c r="BV251" i="1" s="1"/>
  <c r="B251" i="1"/>
  <c r="O251" i="1" s="1"/>
  <c r="CM250" i="1"/>
  <c r="CK250" i="1"/>
  <c r="CJ250" i="1"/>
  <c r="CI250" i="1"/>
  <c r="DZ250" i="1"/>
  <c r="BJ250" i="1"/>
  <c r="BI250" i="1"/>
  <c r="BH250" i="1"/>
  <c r="BC250" i="1"/>
  <c r="AI250" i="1"/>
  <c r="X250" i="1"/>
  <c r="Y250" i="1" s="1"/>
  <c r="U250" i="1"/>
  <c r="M250" i="1"/>
  <c r="K250" i="1"/>
  <c r="AJ250" i="1" s="1"/>
  <c r="AK250" i="1" s="1"/>
  <c r="J250" i="1"/>
  <c r="H250" i="1"/>
  <c r="G250" i="1"/>
  <c r="E250" i="1"/>
  <c r="BW250" i="1" s="1"/>
  <c r="D250" i="1"/>
  <c r="BV250" i="1" s="1"/>
  <c r="B250" i="1"/>
  <c r="O250" i="1" s="1"/>
  <c r="CU249" i="1"/>
  <c r="CM249" i="1"/>
  <c r="CK249" i="1"/>
  <c r="CJ249" i="1"/>
  <c r="CI249" i="1"/>
  <c r="BW249" i="1"/>
  <c r="DR249" i="1" s="1"/>
  <c r="BV249" i="1"/>
  <c r="BJ249" i="1"/>
  <c r="BI249" i="1"/>
  <c r="BH249" i="1"/>
  <c r="BC249" i="1"/>
  <c r="X249" i="1"/>
  <c r="Y249" i="1" s="1"/>
  <c r="V249" i="1"/>
  <c r="AR249" i="1" s="1"/>
  <c r="AS249" i="1" s="1"/>
  <c r="M249" i="1"/>
  <c r="K249" i="1"/>
  <c r="AJ249" i="1" s="1"/>
  <c r="AK249" i="1" s="1"/>
  <c r="J249" i="1"/>
  <c r="AI249" i="1" s="1"/>
  <c r="H249" i="1"/>
  <c r="G249" i="1"/>
  <c r="E249" i="1"/>
  <c r="D249" i="1"/>
  <c r="B249" i="1"/>
  <c r="O249" i="1" s="1"/>
  <c r="U249" i="1" s="1"/>
  <c r="DS248" i="1"/>
  <c r="DR248" i="1"/>
  <c r="DQ248" i="1"/>
  <c r="DC248" i="1"/>
  <c r="DK248" i="1" s="1"/>
  <c r="CU248" i="1"/>
  <c r="CM248" i="1"/>
  <c r="CK248" i="1"/>
  <c r="CJ248" i="1"/>
  <c r="CI248" i="1"/>
  <c r="BV248" i="1"/>
  <c r="DZ248" i="1"/>
  <c r="BJ248" i="1"/>
  <c r="BI248" i="1"/>
  <c r="BH248" i="1"/>
  <c r="BC248" i="1"/>
  <c r="Y248" i="1"/>
  <c r="AG248" i="1" s="1"/>
  <c r="X248" i="1"/>
  <c r="O248" i="1"/>
  <c r="M248" i="1"/>
  <c r="K248" i="1"/>
  <c r="AJ248" i="1" s="1"/>
  <c r="AK248" i="1" s="1"/>
  <c r="J248" i="1"/>
  <c r="AI248" i="1" s="1"/>
  <c r="H248" i="1"/>
  <c r="G248" i="1"/>
  <c r="E248" i="1"/>
  <c r="BW248" i="1" s="1"/>
  <c r="CA248" i="1" s="1"/>
  <c r="D248" i="1"/>
  <c r="B248" i="1"/>
  <c r="DC247" i="1"/>
  <c r="DK247" i="1" s="1"/>
  <c r="DB247" i="1"/>
  <c r="CM247" i="1"/>
  <c r="CK247" i="1"/>
  <c r="CJ247" i="1"/>
  <c r="CI247" i="1"/>
  <c r="CA247" i="1"/>
  <c r="BZ247" i="1"/>
  <c r="DX247" i="1" s="1"/>
  <c r="BW247" i="1"/>
  <c r="DE247" i="1" s="1"/>
  <c r="DF247" i="1" s="1"/>
  <c r="DN247" i="1" s="1"/>
  <c r="BJ247" i="1"/>
  <c r="BI247" i="1"/>
  <c r="BH247" i="1"/>
  <c r="BC247" i="1"/>
  <c r="AK247" i="1"/>
  <c r="AM247" i="1" s="1" a="1"/>
  <c r="AM247" i="1" s="1"/>
  <c r="AJ247" i="1"/>
  <c r="AI247" i="1"/>
  <c r="M247" i="1"/>
  <c r="X247" i="1" s="1"/>
  <c r="Y247" i="1" s="1"/>
  <c r="K247" i="1"/>
  <c r="J247" i="1"/>
  <c r="H247" i="1"/>
  <c r="G247" i="1"/>
  <c r="E247" i="1"/>
  <c r="D247" i="1"/>
  <c r="BV247" i="1" s="1"/>
  <c r="B247" i="1"/>
  <c r="O247" i="1" s="1"/>
  <c r="DZ246" i="1"/>
  <c r="DH246" i="1"/>
  <c r="DI246" i="1" s="1"/>
  <c r="CM246" i="1"/>
  <c r="CK246" i="1"/>
  <c r="CJ246" i="1"/>
  <c r="CI246" i="1"/>
  <c r="CA246" i="1"/>
  <c r="BW246" i="1"/>
  <c r="S246" i="1" s="1"/>
  <c r="R246" i="1" s="1" a="1"/>
  <c r="R246" i="1" s="1"/>
  <c r="BV246" i="1"/>
  <c r="BJ246" i="1"/>
  <c r="BI246" i="1"/>
  <c r="BH246" i="1"/>
  <c r="BC246" i="1"/>
  <c r="AM246" i="1" a="1"/>
  <c r="AM246" i="1" s="1"/>
  <c r="V246" i="1"/>
  <c r="AR246" i="1" s="1"/>
  <c r="AS246" i="1" s="1"/>
  <c r="AW246" i="1" s="1"/>
  <c r="U246" i="1"/>
  <c r="M246" i="1"/>
  <c r="X246" i="1" s="1"/>
  <c r="Y246" i="1" s="1"/>
  <c r="AG246" i="1" s="1"/>
  <c r="K246" i="1"/>
  <c r="AJ246" i="1" s="1"/>
  <c r="AK246" i="1" s="1"/>
  <c r="J246" i="1"/>
  <c r="AI246" i="1" s="1"/>
  <c r="H246" i="1"/>
  <c r="G246" i="1"/>
  <c r="E246" i="1"/>
  <c r="D246" i="1"/>
  <c r="B246" i="1"/>
  <c r="O246" i="1" s="1"/>
  <c r="DW245" i="1"/>
  <c r="EC245" i="1" s="1"/>
  <c r="DS245" i="1"/>
  <c r="DR245" i="1"/>
  <c r="DQ245" i="1"/>
  <c r="DE245" i="1"/>
  <c r="DF245" i="1" s="1"/>
  <c r="DN245" i="1" s="1"/>
  <c r="DB245" i="1"/>
  <c r="CU245" i="1"/>
  <c r="CM245" i="1"/>
  <c r="CK245" i="1"/>
  <c r="CJ245" i="1"/>
  <c r="CI245" i="1"/>
  <c r="CA245" i="1"/>
  <c r="BZ245" i="1"/>
  <c r="DX245" i="1" s="1"/>
  <c r="EK245" i="1" s="1"/>
  <c r="BJ245" i="1"/>
  <c r="BI245" i="1"/>
  <c r="BH245" i="1"/>
  <c r="BC245" i="1"/>
  <c r="AM245" i="1" a="1"/>
  <c r="AM245" i="1" s="1"/>
  <c r="AJ245" i="1"/>
  <c r="AK245" i="1" s="1"/>
  <c r="X245" i="1"/>
  <c r="Y245" i="1" s="1"/>
  <c r="V245" i="1"/>
  <c r="AR245" i="1" s="1"/>
  <c r="AS245" i="1" s="1"/>
  <c r="AT245" i="1" s="1"/>
  <c r="Q245" i="1"/>
  <c r="M245" i="1"/>
  <c r="K245" i="1"/>
  <c r="J245" i="1"/>
  <c r="AI245" i="1" s="1"/>
  <c r="H245" i="1"/>
  <c r="G245" i="1"/>
  <c r="E245" i="1"/>
  <c r="BW245" i="1" s="1"/>
  <c r="D245" i="1"/>
  <c r="BV245" i="1" s="1"/>
  <c r="B245" i="1"/>
  <c r="O245" i="1" s="1"/>
  <c r="U245" i="1" s="1"/>
  <c r="DX244" i="1"/>
  <c r="DS244" i="1"/>
  <c r="DB244" i="1"/>
  <c r="CM244" i="1"/>
  <c r="CK244" i="1"/>
  <c r="CJ244" i="1"/>
  <c r="CI244" i="1"/>
  <c r="BZ244" i="1"/>
  <c r="BX244" i="1"/>
  <c r="BW244" i="1"/>
  <c r="BV244" i="1"/>
  <c r="BJ244" i="1"/>
  <c r="BI244" i="1"/>
  <c r="BH244" i="1"/>
  <c r="BC244" i="1"/>
  <c r="AJ244" i="1"/>
  <c r="AK244" i="1" s="1"/>
  <c r="X244" i="1"/>
  <c r="Y244" i="1" s="1"/>
  <c r="Z244" i="1" s="1"/>
  <c r="AA244" i="1" s="1"/>
  <c r="M244" i="1"/>
  <c r="K244" i="1"/>
  <c r="J244" i="1"/>
  <c r="AI244" i="1" s="1"/>
  <c r="H244" i="1"/>
  <c r="G244" i="1"/>
  <c r="E244" i="1"/>
  <c r="D244" i="1"/>
  <c r="B244" i="1"/>
  <c r="O244" i="1" s="1"/>
  <c r="DS243" i="1"/>
  <c r="DR243" i="1"/>
  <c r="DI243" i="1"/>
  <c r="DH243" i="1"/>
  <c r="DE243" i="1"/>
  <c r="DF243" i="1" s="1"/>
  <c r="DN243" i="1" s="1"/>
  <c r="CM243" i="1"/>
  <c r="CK243" i="1"/>
  <c r="CJ243" i="1"/>
  <c r="CI243" i="1"/>
  <c r="CA243" i="1"/>
  <c r="BZ243" i="1"/>
  <c r="DX243" i="1" s="1"/>
  <c r="EI243" i="1" s="1"/>
  <c r="BV243" i="1"/>
  <c r="BJ243" i="1"/>
  <c r="BI243" i="1"/>
  <c r="BH243" i="1"/>
  <c r="BC243" i="1"/>
  <c r="U243" i="1"/>
  <c r="S243" i="1"/>
  <c r="R243" i="1" s="1" a="1"/>
  <c r="R243" i="1" s="1"/>
  <c r="P243" i="1"/>
  <c r="M243" i="1"/>
  <c r="X243" i="1" s="1"/>
  <c r="Y243" i="1" s="1"/>
  <c r="K243" i="1"/>
  <c r="AJ243" i="1" s="1"/>
  <c r="AK243" i="1" s="1"/>
  <c r="AY243" i="1" s="1"/>
  <c r="BD243" i="1" s="1"/>
  <c r="J243" i="1"/>
  <c r="AI243" i="1" s="1"/>
  <c r="H243" i="1"/>
  <c r="G243" i="1"/>
  <c r="E243" i="1"/>
  <c r="BW243" i="1" s="1"/>
  <c r="D243" i="1"/>
  <c r="B243" i="1"/>
  <c r="O243" i="1" s="1"/>
  <c r="V243" i="1" s="1"/>
  <c r="AR243" i="1" s="1"/>
  <c r="AS243" i="1" s="1"/>
  <c r="DU242" i="1"/>
  <c r="DR242" i="1"/>
  <c r="DQ242" i="1"/>
  <c r="DF242" i="1"/>
  <c r="DN242" i="1" s="1"/>
  <c r="DE242" i="1"/>
  <c r="DC242" i="1"/>
  <c r="DK242" i="1" s="1"/>
  <c r="CM242" i="1"/>
  <c r="CK242" i="1"/>
  <c r="CJ242" i="1"/>
  <c r="CI242" i="1"/>
  <c r="CA242" i="1"/>
  <c r="BJ242" i="1"/>
  <c r="BI242" i="1"/>
  <c r="BH242" i="1"/>
  <c r="BG242" i="1"/>
  <c r="BF242" i="1"/>
  <c r="BE242" i="1"/>
  <c r="BC242" i="1"/>
  <c r="AM242" i="1" a="1"/>
  <c r="AM242" i="1" s="1"/>
  <c r="AK242" i="1"/>
  <c r="AY242" i="1" s="1"/>
  <c r="BD242" i="1" s="1"/>
  <c r="AI242" i="1"/>
  <c r="X242" i="1"/>
  <c r="Y242" i="1" s="1"/>
  <c r="V242" i="1"/>
  <c r="AR242" i="1" s="1"/>
  <c r="AS242" i="1" s="1"/>
  <c r="AU242" i="1" s="1"/>
  <c r="M242" i="1"/>
  <c r="K242" i="1"/>
  <c r="AJ242" i="1" s="1"/>
  <c r="J242" i="1"/>
  <c r="H242" i="1"/>
  <c r="G242" i="1"/>
  <c r="E242" i="1"/>
  <c r="BW242" i="1" s="1"/>
  <c r="D242" i="1"/>
  <c r="BV242" i="1" s="1"/>
  <c r="B242" i="1"/>
  <c r="O242" i="1" s="1"/>
  <c r="U242" i="1" s="1"/>
  <c r="DW241" i="1"/>
  <c r="EC241" i="1" s="1"/>
  <c r="DU241" i="1"/>
  <c r="DS241" i="1"/>
  <c r="DE241" i="1"/>
  <c r="DF241" i="1" s="1"/>
  <c r="DN241" i="1" s="1"/>
  <c r="DC241" i="1"/>
  <c r="DK241" i="1" s="1"/>
  <c r="DL241" i="1" s="1"/>
  <c r="AN241" i="1" s="1" a="1"/>
  <c r="AN241" i="1" s="1"/>
  <c r="DB241" i="1"/>
  <c r="CM241" i="1"/>
  <c r="CK241" i="1"/>
  <c r="CJ241" i="1"/>
  <c r="CI241" i="1"/>
  <c r="BZ241" i="1"/>
  <c r="DX241" i="1" s="1"/>
  <c r="BX241" i="1"/>
  <c r="BY241" i="1" s="1"/>
  <c r="BW241" i="1"/>
  <c r="BV241" i="1"/>
  <c r="BJ241" i="1"/>
  <c r="BI241" i="1"/>
  <c r="BH241" i="1"/>
  <c r="BC241" i="1"/>
  <c r="AJ241" i="1"/>
  <c r="AK241" i="1" s="1"/>
  <c r="AI241" i="1"/>
  <c r="M241" i="1"/>
  <c r="X241" i="1" s="1"/>
  <c r="Y241" i="1" s="1"/>
  <c r="K241" i="1"/>
  <c r="J241" i="1"/>
  <c r="H241" i="1"/>
  <c r="G241" i="1"/>
  <c r="E241" i="1"/>
  <c r="D241" i="1"/>
  <c r="B241" i="1"/>
  <c r="O241" i="1" s="1"/>
  <c r="DR240" i="1"/>
  <c r="DI240" i="1"/>
  <c r="DH240" i="1"/>
  <c r="CM240" i="1"/>
  <c r="CK240" i="1"/>
  <c r="CJ240" i="1"/>
  <c r="CI240" i="1"/>
  <c r="CA240" i="1"/>
  <c r="BZ240" i="1"/>
  <c r="DX240" i="1" s="1"/>
  <c r="EI240" i="1" s="1"/>
  <c r="BV240" i="1"/>
  <c r="BJ240" i="1"/>
  <c r="BI240" i="1"/>
  <c r="BH240" i="1"/>
  <c r="BC240" i="1"/>
  <c r="Q240" i="1"/>
  <c r="M240" i="1"/>
  <c r="X240" i="1" s="1"/>
  <c r="Y240" i="1" s="1"/>
  <c r="K240" i="1"/>
  <c r="AJ240" i="1" s="1"/>
  <c r="AK240" i="1" s="1"/>
  <c r="AM240" i="1" s="1" a="1"/>
  <c r="AM240" i="1" s="1"/>
  <c r="J240" i="1"/>
  <c r="AI240" i="1" s="1"/>
  <c r="H240" i="1"/>
  <c r="G240" i="1"/>
  <c r="E240" i="1"/>
  <c r="BW240" i="1" s="1"/>
  <c r="D240" i="1"/>
  <c r="B240" i="1"/>
  <c r="O240" i="1" s="1"/>
  <c r="V240" i="1" s="1"/>
  <c r="AR240" i="1" s="1"/>
  <c r="AS240" i="1" s="1"/>
  <c r="DU239" i="1"/>
  <c r="CM239" i="1"/>
  <c r="CK239" i="1"/>
  <c r="CJ239" i="1"/>
  <c r="CI239" i="1"/>
  <c r="BW239" i="1"/>
  <c r="DE239" i="1" s="1"/>
  <c r="DF239" i="1" s="1"/>
  <c r="DN239" i="1" s="1"/>
  <c r="BJ239" i="1"/>
  <c r="BI239" i="1"/>
  <c r="BH239" i="1"/>
  <c r="BC239" i="1"/>
  <c r="AI239" i="1"/>
  <c r="X239" i="1"/>
  <c r="Y239" i="1" s="1"/>
  <c r="M239" i="1"/>
  <c r="K239" i="1"/>
  <c r="AJ239" i="1" s="1"/>
  <c r="AK239" i="1" s="1"/>
  <c r="J239" i="1"/>
  <c r="H239" i="1"/>
  <c r="G239" i="1"/>
  <c r="E239" i="1"/>
  <c r="D239" i="1"/>
  <c r="BV239" i="1" s="1"/>
  <c r="B239" i="1"/>
  <c r="O239" i="1" s="1"/>
  <c r="DW238" i="1"/>
  <c r="EC238" i="1" s="1"/>
  <c r="DU238" i="1"/>
  <c r="DS238" i="1"/>
  <c r="DR238" i="1"/>
  <c r="DK238" i="1"/>
  <c r="EB238" i="1" s="1"/>
  <c r="DH238" i="1"/>
  <c r="DI238" i="1" s="1"/>
  <c r="DC238" i="1"/>
  <c r="DB238" i="1"/>
  <c r="CM238" i="1"/>
  <c r="CK238" i="1"/>
  <c r="CJ238" i="1"/>
  <c r="CI238" i="1"/>
  <c r="BW238" i="1"/>
  <c r="BV238" i="1"/>
  <c r="ED238" i="1"/>
  <c r="BJ238" i="1"/>
  <c r="BI238" i="1"/>
  <c r="BH238" i="1"/>
  <c r="BC238" i="1"/>
  <c r="AJ238" i="1"/>
  <c r="AK238" i="1" s="1"/>
  <c r="AI238" i="1"/>
  <c r="AG238" i="1"/>
  <c r="U238" i="1"/>
  <c r="S238" i="1"/>
  <c r="R238" i="1" s="1" a="1"/>
  <c r="R238" i="1" s="1"/>
  <c r="O238" i="1"/>
  <c r="M238" i="1"/>
  <c r="X238" i="1" s="1"/>
  <c r="Y238" i="1" s="1"/>
  <c r="Z238" i="1" s="1"/>
  <c r="AE238" i="1" s="1"/>
  <c r="K238" i="1"/>
  <c r="J238" i="1"/>
  <c r="H238" i="1"/>
  <c r="G238" i="1"/>
  <c r="E238" i="1"/>
  <c r="D238" i="1"/>
  <c r="B238" i="1"/>
  <c r="DQ237" i="1"/>
  <c r="CM237" i="1"/>
  <c r="CK237" i="1"/>
  <c r="CJ237" i="1"/>
  <c r="CI237" i="1"/>
  <c r="BJ237" i="1"/>
  <c r="BI237" i="1"/>
  <c r="BH237" i="1"/>
  <c r="BC237" i="1"/>
  <c r="X237" i="1"/>
  <c r="Y237" i="1" s="1"/>
  <c r="AG237" i="1" s="1"/>
  <c r="Q237" i="1"/>
  <c r="O237" i="1"/>
  <c r="CU237" i="1" s="1"/>
  <c r="M237" i="1"/>
  <c r="K237" i="1"/>
  <c r="AJ237" i="1" s="1"/>
  <c r="AK237" i="1" s="1"/>
  <c r="J237" i="1"/>
  <c r="AI237" i="1" s="1"/>
  <c r="H237" i="1"/>
  <c r="G237" i="1"/>
  <c r="E237" i="1"/>
  <c r="BW237" i="1" s="1"/>
  <c r="D237" i="1"/>
  <c r="BV237" i="1" s="1"/>
  <c r="B237" i="1"/>
  <c r="DW236" i="1"/>
  <c r="EC236" i="1" s="1"/>
  <c r="DN236" i="1"/>
  <c r="DL236" i="1"/>
  <c r="AN236" i="1" s="1" a="1"/>
  <c r="AN236" i="1" s="1"/>
  <c r="DK236" i="1"/>
  <c r="DE236" i="1"/>
  <c r="DF236" i="1" s="1"/>
  <c r="DC236" i="1"/>
  <c r="CR236" i="1"/>
  <c r="CW236" i="1" s="1"/>
  <c r="CM236" i="1"/>
  <c r="CK236" i="1"/>
  <c r="CJ236" i="1"/>
  <c r="CI236" i="1"/>
  <c r="BY236" i="1"/>
  <c r="EE236" i="1" s="1"/>
  <c r="BX236" i="1"/>
  <c r="BV236" i="1"/>
  <c r="DZ236" i="1"/>
  <c r="BJ236" i="1"/>
  <c r="BI236" i="1"/>
  <c r="BH236" i="1"/>
  <c r="BC236" i="1"/>
  <c r="AJ236" i="1"/>
  <c r="AK236" i="1" s="1"/>
  <c r="X236" i="1"/>
  <c r="Y236" i="1" s="1"/>
  <c r="M236" i="1"/>
  <c r="K236" i="1"/>
  <c r="J236" i="1"/>
  <c r="AI236" i="1" s="1"/>
  <c r="H236" i="1"/>
  <c r="G236" i="1"/>
  <c r="E236" i="1"/>
  <c r="BW236" i="1" s="1"/>
  <c r="DQ236" i="1" s="1"/>
  <c r="D236" i="1"/>
  <c r="B236" i="1"/>
  <c r="O236" i="1" s="1"/>
  <c r="CM235" i="1"/>
  <c r="CK235" i="1"/>
  <c r="CJ235" i="1"/>
  <c r="CI235" i="1"/>
  <c r="BV235" i="1"/>
  <c r="BJ235" i="1"/>
  <c r="BI235" i="1"/>
  <c r="BH235" i="1"/>
  <c r="BC235" i="1"/>
  <c r="AJ235" i="1"/>
  <c r="AK235" i="1" s="1"/>
  <c r="AY235" i="1" s="1"/>
  <c r="BD235" i="1" s="1"/>
  <c r="AI235" i="1"/>
  <c r="M235" i="1"/>
  <c r="X235" i="1" s="1"/>
  <c r="Y235" i="1" s="1"/>
  <c r="Z235" i="1" s="1"/>
  <c r="K235" i="1"/>
  <c r="J235" i="1"/>
  <c r="H235" i="1"/>
  <c r="G235" i="1"/>
  <c r="E235" i="1"/>
  <c r="BW235" i="1" s="1"/>
  <c r="D235" i="1"/>
  <c r="B235" i="1"/>
  <c r="O235" i="1" s="1"/>
  <c r="CU235" i="1" s="1"/>
  <c r="CM234" i="1"/>
  <c r="CK234" i="1"/>
  <c r="CJ234" i="1"/>
  <c r="CI234" i="1"/>
  <c r="BJ234" i="1"/>
  <c r="BI234" i="1"/>
  <c r="BH234" i="1"/>
  <c r="BC234" i="1"/>
  <c r="AK234" i="1"/>
  <c r="AJ234" i="1"/>
  <c r="O234" i="1"/>
  <c r="U234" i="1" s="1"/>
  <c r="M234" i="1"/>
  <c r="X234" i="1" s="1"/>
  <c r="Y234" i="1" s="1"/>
  <c r="K234" i="1"/>
  <c r="J234" i="1"/>
  <c r="AI234" i="1" s="1"/>
  <c r="H234" i="1"/>
  <c r="G234" i="1"/>
  <c r="DZ234" i="1" s="1"/>
  <c r="E234" i="1"/>
  <c r="BW234" i="1" s="1"/>
  <c r="D234" i="1"/>
  <c r="BV234" i="1" s="1"/>
  <c r="B234" i="1"/>
  <c r="CM233" i="1"/>
  <c r="CK233" i="1"/>
  <c r="CJ233" i="1"/>
  <c r="CI233" i="1"/>
  <c r="BW233" i="1"/>
  <c r="BJ233" i="1"/>
  <c r="BI233" i="1"/>
  <c r="BH233" i="1"/>
  <c r="BC233" i="1"/>
  <c r="AI233" i="1"/>
  <c r="Y233" i="1"/>
  <c r="X233" i="1"/>
  <c r="M233" i="1"/>
  <c r="K233" i="1"/>
  <c r="AJ233" i="1" s="1"/>
  <c r="AK233" i="1" s="1"/>
  <c r="J233" i="1"/>
  <c r="H233" i="1"/>
  <c r="G233" i="1"/>
  <c r="E233" i="1"/>
  <c r="D233" i="1"/>
  <c r="BV233" i="1" s="1"/>
  <c r="B233" i="1"/>
  <c r="O233" i="1" s="1"/>
  <c r="DE232" i="1"/>
  <c r="DF232" i="1" s="1"/>
  <c r="DN232" i="1" s="1"/>
  <c r="CM232" i="1"/>
  <c r="CK232" i="1"/>
  <c r="CJ232" i="1"/>
  <c r="CI232" i="1"/>
  <c r="BJ232" i="1"/>
  <c r="BI232" i="1"/>
  <c r="BH232" i="1"/>
  <c r="BC232" i="1"/>
  <c r="AY232" i="1"/>
  <c r="BD232" i="1" s="1"/>
  <c r="AL232" i="1"/>
  <c r="AI232" i="1"/>
  <c r="M232" i="1"/>
  <c r="X232" i="1" s="1"/>
  <c r="Y232" i="1" s="1"/>
  <c r="K232" i="1"/>
  <c r="AJ232" i="1" s="1"/>
  <c r="AK232" i="1" s="1"/>
  <c r="J232" i="1"/>
  <c r="H232" i="1"/>
  <c r="G232" i="1"/>
  <c r="E232" i="1"/>
  <c r="BW232" i="1" s="1"/>
  <c r="D232" i="1"/>
  <c r="BV232" i="1" s="1"/>
  <c r="B232" i="1"/>
  <c r="O232" i="1" s="1"/>
  <c r="CU232" i="1" s="1"/>
  <c r="CM231" i="1"/>
  <c r="CK231" i="1"/>
  <c r="CJ231" i="1"/>
  <c r="CI231" i="1"/>
  <c r="BZ231" i="1"/>
  <c r="DX231" i="1" s="1"/>
  <c r="BW231" i="1"/>
  <c r="DE231" i="1" s="1"/>
  <c r="DF231" i="1" s="1"/>
  <c r="DN231" i="1" s="1"/>
  <c r="BJ231" i="1"/>
  <c r="BI231" i="1"/>
  <c r="BH231" i="1"/>
  <c r="BC231" i="1"/>
  <c r="AI231" i="1"/>
  <c r="M231" i="1"/>
  <c r="X231" i="1" s="1"/>
  <c r="Y231" i="1" s="1"/>
  <c r="K231" i="1"/>
  <c r="AJ231" i="1" s="1"/>
  <c r="AK231" i="1" s="1"/>
  <c r="J231" i="1"/>
  <c r="H231" i="1"/>
  <c r="G231" i="1"/>
  <c r="E231" i="1"/>
  <c r="D231" i="1"/>
  <c r="BV231" i="1" s="1"/>
  <c r="B231" i="1"/>
  <c r="O231" i="1" s="1"/>
  <c r="P231" i="1" s="1"/>
  <c r="DW230" i="1"/>
  <c r="EC230" i="1" s="1"/>
  <c r="DU230" i="1"/>
  <c r="DR230" i="1"/>
  <c r="DI230" i="1"/>
  <c r="DH230" i="1"/>
  <c r="DB230" i="1"/>
  <c r="CM230" i="1"/>
  <c r="CK230" i="1"/>
  <c r="CJ230" i="1"/>
  <c r="CI230" i="1"/>
  <c r="BW230" i="1"/>
  <c r="BV230" i="1"/>
  <c r="BJ230" i="1"/>
  <c r="BI230" i="1"/>
  <c r="BH230" i="1"/>
  <c r="BC230" i="1"/>
  <c r="AJ230" i="1"/>
  <c r="AK230" i="1" s="1"/>
  <c r="AI230" i="1"/>
  <c r="U230" i="1"/>
  <c r="S230" i="1"/>
  <c r="R230" i="1" s="1" a="1"/>
  <c r="R230" i="1" s="1"/>
  <c r="M230" i="1"/>
  <c r="X230" i="1" s="1"/>
  <c r="Y230" i="1" s="1"/>
  <c r="K230" i="1"/>
  <c r="J230" i="1"/>
  <c r="H230" i="1"/>
  <c r="G230" i="1"/>
  <c r="E230" i="1"/>
  <c r="D230" i="1"/>
  <c r="B230" i="1"/>
  <c r="O230" i="1" s="1"/>
  <c r="CU229" i="1"/>
  <c r="CM229" i="1"/>
  <c r="CK229" i="1"/>
  <c r="CJ229" i="1"/>
  <c r="CI229" i="1"/>
  <c r="BJ229" i="1"/>
  <c r="BI229" i="1"/>
  <c r="BH229" i="1"/>
  <c r="BC229" i="1"/>
  <c r="AK229" i="1"/>
  <c r="X229" i="1"/>
  <c r="Y229" i="1" s="1"/>
  <c r="Q229" i="1"/>
  <c r="M229" i="1"/>
  <c r="K229" i="1"/>
  <c r="AJ229" i="1" s="1"/>
  <c r="J229" i="1"/>
  <c r="AI229" i="1" s="1"/>
  <c r="H229" i="1"/>
  <c r="G229" i="1"/>
  <c r="E229" i="1"/>
  <c r="BW229" i="1" s="1"/>
  <c r="D229" i="1"/>
  <c r="BV229" i="1" s="1"/>
  <c r="B229" i="1"/>
  <c r="O229" i="1" s="1"/>
  <c r="CM228" i="1"/>
  <c r="CK228" i="1"/>
  <c r="CJ228" i="1"/>
  <c r="CI228" i="1"/>
  <c r="BW228" i="1"/>
  <c r="BV228" i="1"/>
  <c r="BJ228" i="1"/>
  <c r="BI228" i="1"/>
  <c r="BH228" i="1"/>
  <c r="BC228" i="1"/>
  <c r="AJ228" i="1"/>
  <c r="AK228" i="1" s="1"/>
  <c r="M228" i="1"/>
  <c r="X228" i="1" s="1"/>
  <c r="Y228" i="1" s="1"/>
  <c r="K228" i="1"/>
  <c r="J228" i="1"/>
  <c r="AI228" i="1" s="1"/>
  <c r="H228" i="1"/>
  <c r="G228" i="1"/>
  <c r="E228" i="1"/>
  <c r="D228" i="1"/>
  <c r="B228" i="1"/>
  <c r="O228" i="1" s="1"/>
  <c r="CM227" i="1"/>
  <c r="CK227" i="1"/>
  <c r="CJ227" i="1"/>
  <c r="CI227" i="1"/>
  <c r="BV227" i="1"/>
  <c r="BJ227" i="1"/>
  <c r="BI227" i="1"/>
  <c r="BH227" i="1"/>
  <c r="BC227" i="1"/>
  <c r="AK227" i="1"/>
  <c r="AI227" i="1"/>
  <c r="M227" i="1"/>
  <c r="X227" i="1" s="1"/>
  <c r="Y227" i="1" s="1"/>
  <c r="Z227" i="1" s="1"/>
  <c r="K227" i="1"/>
  <c r="AJ227" i="1" s="1"/>
  <c r="J227" i="1"/>
  <c r="H227" i="1"/>
  <c r="G227" i="1"/>
  <c r="E227" i="1"/>
  <c r="BW227" i="1" s="1"/>
  <c r="D227" i="1"/>
  <c r="B227" i="1"/>
  <c r="O227" i="1" s="1"/>
  <c r="U227" i="1" s="1"/>
  <c r="CM226" i="1"/>
  <c r="CK226" i="1"/>
  <c r="CJ226" i="1"/>
  <c r="CI226" i="1"/>
  <c r="BJ226" i="1"/>
  <c r="BI226" i="1"/>
  <c r="BH226" i="1"/>
  <c r="BC226" i="1"/>
  <c r="AY226" i="1"/>
  <c r="BD226" i="1" s="1"/>
  <c r="AM226" i="1"/>
  <c r="AM226" i="1" a="1"/>
  <c r="AK226" i="1"/>
  <c r="AJ226" i="1"/>
  <c r="Y226" i="1"/>
  <c r="X226" i="1"/>
  <c r="V226" i="1"/>
  <c r="AR226" i="1" s="1"/>
  <c r="AS226" i="1" s="1"/>
  <c r="M226" i="1"/>
  <c r="K226" i="1"/>
  <c r="J226" i="1"/>
  <c r="AI226" i="1" s="1"/>
  <c r="H226" i="1"/>
  <c r="G226" i="1"/>
  <c r="E226" i="1"/>
  <c r="BW226" i="1" s="1"/>
  <c r="BX226" i="1" s="1"/>
  <c r="D226" i="1"/>
  <c r="BV226" i="1" s="1"/>
  <c r="B226" i="1"/>
  <c r="O226" i="1" s="1"/>
  <c r="CM225" i="1"/>
  <c r="CK225" i="1"/>
  <c r="CJ225" i="1"/>
  <c r="CI225" i="1"/>
  <c r="BV225" i="1"/>
  <c r="BJ225" i="1"/>
  <c r="BI225" i="1"/>
  <c r="BH225" i="1"/>
  <c r="BC225" i="1"/>
  <c r="AJ225" i="1"/>
  <c r="AK225" i="1" s="1"/>
  <c r="AI225" i="1"/>
  <c r="Y225" i="1"/>
  <c r="Z225" i="1" s="1"/>
  <c r="X225" i="1"/>
  <c r="U225" i="1"/>
  <c r="Q225" i="1"/>
  <c r="P225" i="1"/>
  <c r="O225" i="1"/>
  <c r="M225" i="1"/>
  <c r="K225" i="1"/>
  <c r="J225" i="1"/>
  <c r="H225" i="1"/>
  <c r="G225" i="1"/>
  <c r="E225" i="1"/>
  <c r="BW225" i="1" s="1"/>
  <c r="S225" i="1" s="1"/>
  <c r="R225" i="1" s="1" a="1"/>
  <c r="R225" i="1" s="1"/>
  <c r="D225" i="1"/>
  <c r="B225" i="1"/>
  <c r="DW224" i="1"/>
  <c r="EC224" i="1" s="1"/>
  <c r="CU224" i="1"/>
  <c r="CM224" i="1"/>
  <c r="CK224" i="1"/>
  <c r="CJ224" i="1"/>
  <c r="CI224" i="1"/>
  <c r="BZ224" i="1"/>
  <c r="DX224" i="1" s="1"/>
  <c r="EK224" i="1" s="1"/>
  <c r="BV224" i="1"/>
  <c r="BJ224" i="1"/>
  <c r="BI224" i="1"/>
  <c r="BH224" i="1"/>
  <c r="BC224" i="1"/>
  <c r="AM224" i="1" a="1"/>
  <c r="AM224" i="1" s="1"/>
  <c r="AI224" i="1"/>
  <c r="V224" i="1"/>
  <c r="AR224" i="1" s="1"/>
  <c r="AS224" i="1" s="1"/>
  <c r="U224" i="1"/>
  <c r="M224" i="1"/>
  <c r="X224" i="1" s="1"/>
  <c r="Y224" i="1" s="1"/>
  <c r="Z224" i="1" s="1"/>
  <c r="AA224" i="1" s="1"/>
  <c r="K224" i="1"/>
  <c r="AJ224" i="1" s="1"/>
  <c r="AK224" i="1" s="1"/>
  <c r="AL224" i="1" s="1"/>
  <c r="J224" i="1"/>
  <c r="H224" i="1"/>
  <c r="G224" i="1"/>
  <c r="E224" i="1"/>
  <c r="BW224" i="1" s="1"/>
  <c r="D224" i="1"/>
  <c r="B224" i="1"/>
  <c r="O224" i="1" s="1"/>
  <c r="Q224" i="1" s="1"/>
  <c r="DW223" i="1"/>
  <c r="EC223" i="1" s="1"/>
  <c r="DU223" i="1"/>
  <c r="CU223" i="1"/>
  <c r="CM223" i="1"/>
  <c r="CK223" i="1"/>
  <c r="CJ223" i="1"/>
  <c r="CI223" i="1"/>
  <c r="BJ223" i="1"/>
  <c r="BI223" i="1"/>
  <c r="BH223" i="1"/>
  <c r="BC223" i="1"/>
  <c r="AI223" i="1"/>
  <c r="X223" i="1"/>
  <c r="Y223" i="1" s="1"/>
  <c r="O223" i="1"/>
  <c r="U223" i="1" s="1"/>
  <c r="M223" i="1"/>
  <c r="K223" i="1"/>
  <c r="AJ223" i="1" s="1"/>
  <c r="AK223" i="1" s="1"/>
  <c r="AM223" i="1" s="1" a="1"/>
  <c r="AM223" i="1" s="1"/>
  <c r="J223" i="1"/>
  <c r="H223" i="1"/>
  <c r="G223" i="1"/>
  <c r="E223" i="1"/>
  <c r="BW223" i="1" s="1"/>
  <c r="BX223" i="1" s="1"/>
  <c r="D223" i="1"/>
  <c r="BV223" i="1" s="1"/>
  <c r="B223" i="1"/>
  <c r="DU222" i="1"/>
  <c r="DS222" i="1"/>
  <c r="DR222" i="1"/>
  <c r="DI222" i="1"/>
  <c r="DH222" i="1"/>
  <c r="DE222" i="1"/>
  <c r="DF222" i="1" s="1"/>
  <c r="DN222" i="1" s="1"/>
  <c r="DB222" i="1"/>
  <c r="CU222" i="1"/>
  <c r="CM222" i="1"/>
  <c r="CK222" i="1"/>
  <c r="CJ222" i="1"/>
  <c r="CI222" i="1"/>
  <c r="BZ222" i="1"/>
  <c r="DX222" i="1" s="1"/>
  <c r="EI222" i="1" s="1"/>
  <c r="BY222" i="1"/>
  <c r="EE222" i="1" s="1"/>
  <c r="BX222" i="1"/>
  <c r="CR222" i="1" s="1"/>
  <c r="BW222" i="1"/>
  <c r="BV222" i="1"/>
  <c r="BJ222" i="1"/>
  <c r="BI222" i="1"/>
  <c r="BH222" i="1"/>
  <c r="BC222" i="1"/>
  <c r="AJ222" i="1"/>
  <c r="AK222" i="1" s="1"/>
  <c r="X222" i="1"/>
  <c r="Y222" i="1" s="1"/>
  <c r="Z222" i="1" s="1"/>
  <c r="AE222" i="1" s="1"/>
  <c r="V222" i="1"/>
  <c r="AR222" i="1" s="1"/>
  <c r="AS222" i="1" s="1"/>
  <c r="U222" i="1"/>
  <c r="S222" i="1"/>
  <c r="R222" i="1" s="1" a="1"/>
  <c r="R222" i="1" s="1"/>
  <c r="M222" i="1"/>
  <c r="K222" i="1"/>
  <c r="J222" i="1"/>
  <c r="AI222" i="1" s="1"/>
  <c r="H222" i="1"/>
  <c r="G222" i="1"/>
  <c r="E222" i="1"/>
  <c r="D222" i="1"/>
  <c r="B222" i="1"/>
  <c r="O222" i="1" s="1"/>
  <c r="DS221" i="1"/>
  <c r="DR221" i="1"/>
  <c r="DQ221" i="1"/>
  <c r="DC221" i="1"/>
  <c r="DK221" i="1" s="1"/>
  <c r="DL221" i="1" s="1"/>
  <c r="CM221" i="1"/>
  <c r="CK221" i="1"/>
  <c r="CJ221" i="1"/>
  <c r="CI221" i="1"/>
  <c r="CA221" i="1"/>
  <c r="BJ221" i="1"/>
  <c r="BI221" i="1"/>
  <c r="BH221" i="1"/>
  <c r="BC221" i="1"/>
  <c r="AN221" i="1" a="1"/>
  <c r="AN221" i="1" s="1"/>
  <c r="Y221" i="1"/>
  <c r="AG221" i="1" s="1"/>
  <c r="X221" i="1"/>
  <c r="Q221" i="1"/>
  <c r="O221" i="1"/>
  <c r="CU221" i="1" s="1"/>
  <c r="M221" i="1"/>
  <c r="K221" i="1"/>
  <c r="AJ221" i="1" s="1"/>
  <c r="AK221" i="1" s="1"/>
  <c r="J221" i="1"/>
  <c r="AI221" i="1" s="1"/>
  <c r="H221" i="1"/>
  <c r="G221" i="1"/>
  <c r="E221" i="1"/>
  <c r="BW221" i="1" s="1"/>
  <c r="D221" i="1"/>
  <c r="BV221" i="1" s="1"/>
  <c r="B221" i="1"/>
  <c r="DX220" i="1"/>
  <c r="DW220" i="1"/>
  <c r="EC220" i="1" s="1"/>
  <c r="DN220" i="1"/>
  <c r="DF220" i="1"/>
  <c r="DE220" i="1"/>
  <c r="DB220" i="1"/>
  <c r="CR220" i="1"/>
  <c r="DO220" i="1" s="1" a="1"/>
  <c r="DO220" i="1" s="1"/>
  <c r="DY220" i="1" s="1"/>
  <c r="CM220" i="1"/>
  <c r="CK220" i="1"/>
  <c r="CJ220" i="1"/>
  <c r="CI220" i="1"/>
  <c r="CA220" i="1"/>
  <c r="BZ220" i="1"/>
  <c r="BY220" i="1"/>
  <c r="EE220" i="1" s="1"/>
  <c r="BX220" i="1"/>
  <c r="BW220" i="1"/>
  <c r="BJ220" i="1"/>
  <c r="BI220" i="1"/>
  <c r="BH220" i="1"/>
  <c r="BC220" i="1"/>
  <c r="AJ220" i="1"/>
  <c r="AK220" i="1" s="1"/>
  <c r="AI220" i="1"/>
  <c r="S220" i="1"/>
  <c r="R220" i="1" s="1" a="1"/>
  <c r="R220" i="1" s="1"/>
  <c r="O220" i="1"/>
  <c r="M220" i="1"/>
  <c r="X220" i="1" s="1"/>
  <c r="Y220" i="1" s="1"/>
  <c r="K220" i="1"/>
  <c r="J220" i="1"/>
  <c r="H220" i="1"/>
  <c r="G220" i="1"/>
  <c r="E220" i="1"/>
  <c r="D220" i="1"/>
  <c r="BV220" i="1" s="1"/>
  <c r="B220" i="1"/>
  <c r="CM219" i="1"/>
  <c r="CK219" i="1"/>
  <c r="CJ219" i="1"/>
  <c r="CI219" i="1"/>
  <c r="BV219" i="1"/>
  <c r="BJ219" i="1"/>
  <c r="BI219" i="1"/>
  <c r="BH219" i="1"/>
  <c r="BC219" i="1"/>
  <c r="AY219" i="1"/>
  <c r="BD219" i="1" s="1"/>
  <c r="AM219" i="1" a="1"/>
  <c r="AM219" i="1" s="1"/>
  <c r="AI219" i="1"/>
  <c r="M219" i="1"/>
  <c r="X219" i="1" s="1"/>
  <c r="Y219" i="1" s="1"/>
  <c r="Z219" i="1" s="1"/>
  <c r="K219" i="1"/>
  <c r="AJ219" i="1" s="1"/>
  <c r="AK219" i="1" s="1"/>
  <c r="J219" i="1"/>
  <c r="H219" i="1"/>
  <c r="G219" i="1"/>
  <c r="E219" i="1"/>
  <c r="BW219" i="1" s="1"/>
  <c r="D219" i="1"/>
  <c r="B219" i="1"/>
  <c r="O219" i="1" s="1"/>
  <c r="V219" i="1" s="1"/>
  <c r="AR219" i="1" s="1"/>
  <c r="AS219" i="1" s="1"/>
  <c r="DR218" i="1"/>
  <c r="CU218" i="1"/>
  <c r="CM218" i="1"/>
  <c r="CK218" i="1"/>
  <c r="CJ218" i="1"/>
  <c r="CI218" i="1"/>
  <c r="CA218" i="1"/>
  <c r="BZ218" i="1"/>
  <c r="DX218" i="1" s="1"/>
  <c r="EK218" i="1" s="1"/>
  <c r="BJ218" i="1"/>
  <c r="BI218" i="1"/>
  <c r="BH218" i="1"/>
  <c r="BD218" i="1"/>
  <c r="BE218" i="1" s="1"/>
  <c r="BC218" i="1"/>
  <c r="AM218" i="1" a="1"/>
  <c r="AM218" i="1" s="1"/>
  <c r="AL218" i="1"/>
  <c r="AJ218" i="1"/>
  <c r="AK218" i="1" s="1"/>
  <c r="AY218" i="1" s="1"/>
  <c r="X218" i="1"/>
  <c r="Y218" i="1" s="1"/>
  <c r="V218" i="1"/>
  <c r="AR218" i="1" s="1"/>
  <c r="AS218" i="1" s="1"/>
  <c r="Q218" i="1"/>
  <c r="M218" i="1"/>
  <c r="K218" i="1"/>
  <c r="J218" i="1"/>
  <c r="AI218" i="1" s="1"/>
  <c r="H218" i="1"/>
  <c r="G218" i="1"/>
  <c r="E218" i="1"/>
  <c r="BW218" i="1" s="1"/>
  <c r="D218" i="1"/>
  <c r="BV218" i="1" s="1"/>
  <c r="B218" i="1"/>
  <c r="O218" i="1" s="1"/>
  <c r="U218" i="1" s="1"/>
  <c r="CM217" i="1"/>
  <c r="CK217" i="1"/>
  <c r="CJ217" i="1"/>
  <c r="CI217" i="1"/>
  <c r="BX217" i="1"/>
  <c r="BW217" i="1"/>
  <c r="BV217" i="1"/>
  <c r="BJ217" i="1"/>
  <c r="BI217" i="1"/>
  <c r="BH217" i="1"/>
  <c r="BC217" i="1"/>
  <c r="AI217" i="1"/>
  <c r="X217" i="1"/>
  <c r="Y217" i="1" s="1"/>
  <c r="Z217" i="1" s="1"/>
  <c r="AA217" i="1" s="1"/>
  <c r="M217" i="1"/>
  <c r="K217" i="1"/>
  <c r="AJ217" i="1" s="1"/>
  <c r="AK217" i="1" s="1"/>
  <c r="J217" i="1"/>
  <c r="H217" i="1"/>
  <c r="G217" i="1"/>
  <c r="E217" i="1"/>
  <c r="D217" i="1"/>
  <c r="B217" i="1"/>
  <c r="O217" i="1" s="1"/>
  <c r="DR216" i="1"/>
  <c r="DI216" i="1"/>
  <c r="DH216" i="1"/>
  <c r="DF216" i="1"/>
  <c r="DN216" i="1" s="1"/>
  <c r="DE216" i="1"/>
  <c r="CM216" i="1"/>
  <c r="CK216" i="1"/>
  <c r="CJ216" i="1"/>
  <c r="CI216" i="1"/>
  <c r="BV216" i="1"/>
  <c r="BJ216" i="1"/>
  <c r="BI216" i="1"/>
  <c r="BH216" i="1"/>
  <c r="BC216" i="1"/>
  <c r="AM216" i="1" a="1"/>
  <c r="AM216" i="1" s="1"/>
  <c r="Y216" i="1"/>
  <c r="Z216" i="1" s="1"/>
  <c r="AE216" i="1" s="1"/>
  <c r="U216" i="1"/>
  <c r="S216" i="1"/>
  <c r="R216" i="1" s="1" a="1"/>
  <c r="R216" i="1" s="1"/>
  <c r="Q216" i="1"/>
  <c r="M216" i="1"/>
  <c r="X216" i="1" s="1"/>
  <c r="K216" i="1"/>
  <c r="AJ216" i="1" s="1"/>
  <c r="AK216" i="1" s="1"/>
  <c r="AL216" i="1" s="1"/>
  <c r="J216" i="1"/>
  <c r="AI216" i="1" s="1"/>
  <c r="H216" i="1"/>
  <c r="G216" i="1"/>
  <c r="E216" i="1"/>
  <c r="BW216" i="1" s="1"/>
  <c r="DS216" i="1" s="1"/>
  <c r="D216" i="1"/>
  <c r="B216" i="1"/>
  <c r="O216" i="1" s="1"/>
  <c r="V216" i="1" s="1"/>
  <c r="AR216" i="1" s="1"/>
  <c r="AS216" i="1" s="1"/>
  <c r="CM215" i="1"/>
  <c r="CK215" i="1"/>
  <c r="CJ215" i="1"/>
  <c r="CI215" i="1"/>
  <c r="BJ215" i="1"/>
  <c r="BI215" i="1"/>
  <c r="BH215" i="1"/>
  <c r="BF215" i="1"/>
  <c r="BE215" i="1"/>
  <c r="BC215" i="1"/>
  <c r="AM215" i="1" a="1"/>
  <c r="AM215" i="1" s="1"/>
  <c r="AL215" i="1"/>
  <c r="AK215" i="1"/>
  <c r="AY215" i="1" s="1"/>
  <c r="BD215" i="1" s="1"/>
  <c r="BG215" i="1" s="1"/>
  <c r="AI215" i="1"/>
  <c r="X215" i="1"/>
  <c r="Y215" i="1" s="1"/>
  <c r="V215" i="1"/>
  <c r="AR215" i="1" s="1"/>
  <c r="AS215" i="1" s="1"/>
  <c r="U215" i="1"/>
  <c r="Q215" i="1"/>
  <c r="P215" i="1"/>
  <c r="O215" i="1"/>
  <c r="CU215" i="1" s="1"/>
  <c r="M215" i="1"/>
  <c r="K215" i="1"/>
  <c r="AJ215" i="1" s="1"/>
  <c r="J215" i="1"/>
  <c r="H215" i="1"/>
  <c r="G215" i="1"/>
  <c r="E215" i="1"/>
  <c r="BW215" i="1" s="1"/>
  <c r="D215" i="1"/>
  <c r="BV215" i="1" s="1"/>
  <c r="B215" i="1"/>
  <c r="DS214" i="1"/>
  <c r="DR214" i="1"/>
  <c r="CU214" i="1"/>
  <c r="CM214" i="1"/>
  <c r="CK214" i="1"/>
  <c r="CJ214" i="1"/>
  <c r="CI214" i="1"/>
  <c r="BY214" i="1"/>
  <c r="EE214" i="1" s="1"/>
  <c r="BX214" i="1"/>
  <c r="BW214" i="1"/>
  <c r="BV214" i="1"/>
  <c r="BJ214" i="1"/>
  <c r="BI214" i="1"/>
  <c r="BH214" i="1"/>
  <c r="BC214" i="1"/>
  <c r="AI214" i="1"/>
  <c r="V214" i="1"/>
  <c r="AR214" i="1" s="1"/>
  <c r="AS214" i="1" s="1"/>
  <c r="AT214" i="1" s="1"/>
  <c r="O214" i="1"/>
  <c r="M214" i="1"/>
  <c r="X214" i="1" s="1"/>
  <c r="Y214" i="1" s="1"/>
  <c r="Z214" i="1" s="1"/>
  <c r="AE214" i="1" s="1"/>
  <c r="K214" i="1"/>
  <c r="AJ214" i="1" s="1"/>
  <c r="AK214" i="1" s="1"/>
  <c r="J214" i="1"/>
  <c r="H214" i="1"/>
  <c r="G214" i="1"/>
  <c r="E214" i="1"/>
  <c r="D214" i="1"/>
  <c r="B214" i="1"/>
  <c r="DR213" i="1"/>
  <c r="DI213" i="1"/>
  <c r="DH213" i="1"/>
  <c r="DE213" i="1"/>
  <c r="DF213" i="1" s="1"/>
  <c r="DN213" i="1" s="1"/>
  <c r="DC213" i="1"/>
  <c r="DK213" i="1" s="1"/>
  <c r="CM213" i="1"/>
  <c r="CK213" i="1"/>
  <c r="CJ213" i="1"/>
  <c r="CI213" i="1"/>
  <c r="BJ213" i="1"/>
  <c r="BI213" i="1"/>
  <c r="BH213" i="1"/>
  <c r="BC213" i="1"/>
  <c r="X213" i="1"/>
  <c r="Y213" i="1" s="1"/>
  <c r="AG213" i="1" s="1"/>
  <c r="S213" i="1"/>
  <c r="R213" i="1" s="1" a="1"/>
  <c r="R213" i="1" s="1"/>
  <c r="M213" i="1"/>
  <c r="K213" i="1"/>
  <c r="AJ213" i="1" s="1"/>
  <c r="AK213" i="1" s="1"/>
  <c r="J213" i="1"/>
  <c r="AI213" i="1" s="1"/>
  <c r="H213" i="1"/>
  <c r="G213" i="1"/>
  <c r="E213" i="1"/>
  <c r="BW213" i="1" s="1"/>
  <c r="DS213" i="1" s="1"/>
  <c r="D213" i="1"/>
  <c r="BV213" i="1" s="1"/>
  <c r="B213" i="1"/>
  <c r="O213" i="1" s="1"/>
  <c r="DW212" i="1"/>
  <c r="EC212" i="1" s="1"/>
  <c r="DQ212" i="1"/>
  <c r="DC212" i="1"/>
  <c r="DK212" i="1" s="1"/>
  <c r="CM212" i="1"/>
  <c r="CK212" i="1"/>
  <c r="CJ212" i="1"/>
  <c r="CI212" i="1"/>
  <c r="BZ212" i="1"/>
  <c r="DX212" i="1" s="1"/>
  <c r="BJ212" i="1"/>
  <c r="BI212" i="1"/>
  <c r="BH212" i="1"/>
  <c r="BC212" i="1"/>
  <c r="AY212" i="1"/>
  <c r="BD212" i="1" s="1"/>
  <c r="AL212" i="1"/>
  <c r="AK212" i="1"/>
  <c r="AM212" i="1" s="1" a="1"/>
  <c r="AM212" i="1" s="1"/>
  <c r="AJ212" i="1"/>
  <c r="V212" i="1"/>
  <c r="AR212" i="1" s="1"/>
  <c r="AS212" i="1" s="1"/>
  <c r="U212" i="1"/>
  <c r="S212" i="1"/>
  <c r="R212" i="1" s="1" a="1"/>
  <c r="R212" i="1" s="1"/>
  <c r="P212" i="1"/>
  <c r="O212" i="1"/>
  <c r="M212" i="1"/>
  <c r="X212" i="1" s="1"/>
  <c r="Y212" i="1" s="1"/>
  <c r="K212" i="1"/>
  <c r="J212" i="1"/>
  <c r="AI212" i="1" s="1"/>
  <c r="H212" i="1"/>
  <c r="G212" i="1"/>
  <c r="E212" i="1"/>
  <c r="BW212" i="1" s="1"/>
  <c r="D212" i="1"/>
  <c r="BV212" i="1" s="1"/>
  <c r="B212" i="1"/>
  <c r="DW211" i="1"/>
  <c r="EC211" i="1" s="1"/>
  <c r="DR211" i="1"/>
  <c r="DQ211" i="1"/>
  <c r="CU211" i="1"/>
  <c r="CM211" i="1"/>
  <c r="CK211" i="1"/>
  <c r="CJ211" i="1"/>
  <c r="CI211" i="1"/>
  <c r="CA211" i="1"/>
  <c r="BX211" i="1"/>
  <c r="BW211" i="1"/>
  <c r="BV211" i="1"/>
  <c r="BJ211" i="1"/>
  <c r="BI211" i="1"/>
  <c r="BH211" i="1"/>
  <c r="BC211" i="1"/>
  <c r="AI211" i="1"/>
  <c r="M211" i="1"/>
  <c r="X211" i="1" s="1"/>
  <c r="Y211" i="1" s="1"/>
  <c r="AG211" i="1" s="1"/>
  <c r="K211" i="1"/>
  <c r="AJ211" i="1" s="1"/>
  <c r="AK211" i="1" s="1"/>
  <c r="J211" i="1"/>
  <c r="H211" i="1"/>
  <c r="G211" i="1"/>
  <c r="E211" i="1"/>
  <c r="D211" i="1"/>
  <c r="B211" i="1"/>
  <c r="O211" i="1" s="1"/>
  <c r="U211" i="1" s="1"/>
  <c r="DW210" i="1"/>
  <c r="EC210" i="1" s="1"/>
  <c r="DR210" i="1"/>
  <c r="DQ210" i="1"/>
  <c r="DH210" i="1"/>
  <c r="DI210" i="1" s="1"/>
  <c r="DE210" i="1"/>
  <c r="DF210" i="1" s="1"/>
  <c r="DN210" i="1" s="1"/>
  <c r="DC210" i="1"/>
  <c r="DK210" i="1" s="1"/>
  <c r="EB210" i="1" s="1"/>
  <c r="DB210" i="1"/>
  <c r="CM210" i="1"/>
  <c r="CK210" i="1"/>
  <c r="CJ210" i="1"/>
  <c r="CI210" i="1"/>
  <c r="BY210" i="1"/>
  <c r="CC210" i="1" s="1"/>
  <c r="BX210" i="1"/>
  <c r="CE210" i="1" s="1"/>
  <c r="BJ210" i="1"/>
  <c r="BI210" i="1"/>
  <c r="BH210" i="1"/>
  <c r="BC210" i="1"/>
  <c r="AJ210" i="1"/>
  <c r="AK210" i="1" s="1"/>
  <c r="O210" i="1"/>
  <c r="U210" i="1" s="1"/>
  <c r="M210" i="1"/>
  <c r="X210" i="1" s="1"/>
  <c r="Y210" i="1" s="1"/>
  <c r="K210" i="1"/>
  <c r="J210" i="1"/>
  <c r="AI210" i="1" s="1"/>
  <c r="H210" i="1"/>
  <c r="G210" i="1"/>
  <c r="E210" i="1"/>
  <c r="BW210" i="1" s="1"/>
  <c r="D210" i="1"/>
  <c r="BV210" i="1" s="1"/>
  <c r="B210" i="1"/>
  <c r="DW209" i="1"/>
  <c r="EC209" i="1" s="1"/>
  <c r="DU209" i="1"/>
  <c r="DS209" i="1"/>
  <c r="DC209" i="1"/>
  <c r="DK209" i="1" s="1"/>
  <c r="DB209" i="1"/>
  <c r="CM209" i="1"/>
  <c r="CK209" i="1"/>
  <c r="CJ209" i="1"/>
  <c r="CI209" i="1"/>
  <c r="CE209" i="1"/>
  <c r="BY209" i="1"/>
  <c r="EE209" i="1" s="1"/>
  <c r="BX209" i="1"/>
  <c r="CR209" i="1" s="1"/>
  <c r="BW209" i="1"/>
  <c r="BJ209" i="1"/>
  <c r="BI209" i="1"/>
  <c r="BH209" i="1"/>
  <c r="BC209" i="1"/>
  <c r="AK209" i="1"/>
  <c r="AJ209" i="1"/>
  <c r="AI209" i="1"/>
  <c r="S209" i="1"/>
  <c r="R209" i="1" s="1" a="1"/>
  <c r="R209" i="1" s="1"/>
  <c r="O209" i="1"/>
  <c r="M209" i="1"/>
  <c r="X209" i="1" s="1"/>
  <c r="Y209" i="1" s="1"/>
  <c r="K209" i="1"/>
  <c r="J209" i="1"/>
  <c r="H209" i="1"/>
  <c r="G209" i="1"/>
  <c r="E209" i="1"/>
  <c r="D209" i="1"/>
  <c r="BV209" i="1" s="1"/>
  <c r="B209" i="1"/>
  <c r="CU208" i="1"/>
  <c r="CM208" i="1"/>
  <c r="CK208" i="1"/>
  <c r="CJ208" i="1"/>
  <c r="CI208" i="1"/>
  <c r="BV208" i="1"/>
  <c r="BJ208" i="1"/>
  <c r="BI208" i="1"/>
  <c r="BH208" i="1"/>
  <c r="BC208" i="1"/>
  <c r="AL208" i="1"/>
  <c r="AI208" i="1"/>
  <c r="Y208" i="1"/>
  <c r="Z208" i="1" s="1"/>
  <c r="U208" i="1"/>
  <c r="Q208" i="1"/>
  <c r="M208" i="1"/>
  <c r="X208" i="1" s="1"/>
  <c r="K208" i="1"/>
  <c r="AJ208" i="1" s="1"/>
  <c r="AK208" i="1" s="1"/>
  <c r="AM208" i="1" s="1" a="1"/>
  <c r="AM208" i="1" s="1"/>
  <c r="J208" i="1"/>
  <c r="H208" i="1"/>
  <c r="G208" i="1"/>
  <c r="E208" i="1"/>
  <c r="BW208" i="1" s="1"/>
  <c r="D208" i="1"/>
  <c r="B208" i="1"/>
  <c r="O208" i="1" s="1"/>
  <c r="V208" i="1" s="1"/>
  <c r="AR208" i="1" s="1"/>
  <c r="AS208" i="1" s="1"/>
  <c r="DW207" i="1"/>
  <c r="EC207" i="1" s="1"/>
  <c r="DU207" i="1"/>
  <c r="CU207" i="1"/>
  <c r="CM207" i="1"/>
  <c r="CK207" i="1"/>
  <c r="CJ207" i="1"/>
  <c r="CI207" i="1"/>
  <c r="BW207" i="1"/>
  <c r="S207" i="1" s="1"/>
  <c r="R207" i="1" s="1" a="1"/>
  <c r="R207" i="1" s="1"/>
  <c r="BJ207" i="1"/>
  <c r="BI207" i="1"/>
  <c r="BH207" i="1"/>
  <c r="BC207" i="1"/>
  <c r="AJ207" i="1"/>
  <c r="AK207" i="1" s="1"/>
  <c r="AI207" i="1"/>
  <c r="X207" i="1"/>
  <c r="Y207" i="1" s="1"/>
  <c r="V207" i="1"/>
  <c r="AR207" i="1" s="1"/>
  <c r="AS207" i="1" s="1"/>
  <c r="O207" i="1"/>
  <c r="U207" i="1" s="1"/>
  <c r="M207" i="1"/>
  <c r="K207" i="1"/>
  <c r="J207" i="1"/>
  <c r="H207" i="1"/>
  <c r="G207" i="1"/>
  <c r="E207" i="1"/>
  <c r="D207" i="1"/>
  <c r="BV207" i="1" s="1"/>
  <c r="B207" i="1"/>
  <c r="DS206" i="1"/>
  <c r="DR206" i="1"/>
  <c r="CM206" i="1"/>
  <c r="CK206" i="1"/>
  <c r="CJ206" i="1"/>
  <c r="CI206" i="1"/>
  <c r="BW206" i="1"/>
  <c r="CA206" i="1" s="1"/>
  <c r="BV206" i="1"/>
  <c r="BJ206" i="1"/>
  <c r="BI206" i="1"/>
  <c r="BH206" i="1"/>
  <c r="BC206" i="1"/>
  <c r="AI206" i="1"/>
  <c r="X206" i="1"/>
  <c r="Y206" i="1" s="1"/>
  <c r="S206" i="1"/>
  <c r="R206" i="1" s="1" a="1"/>
  <c r="R206" i="1" s="1"/>
  <c r="M206" i="1"/>
  <c r="K206" i="1"/>
  <c r="AJ206" i="1" s="1"/>
  <c r="AK206" i="1" s="1"/>
  <c r="J206" i="1"/>
  <c r="H206" i="1"/>
  <c r="G206" i="1"/>
  <c r="E206" i="1"/>
  <c r="D206" i="1"/>
  <c r="B206" i="1"/>
  <c r="O206" i="1" s="1"/>
  <c r="DE205" i="1"/>
  <c r="DF205" i="1" s="1"/>
  <c r="DN205" i="1" s="1"/>
  <c r="CM205" i="1"/>
  <c r="CK205" i="1"/>
  <c r="CJ205" i="1"/>
  <c r="CI205" i="1"/>
  <c r="BZ205" i="1"/>
  <c r="DX205" i="1" s="1"/>
  <c r="BJ205" i="1"/>
  <c r="BI205" i="1"/>
  <c r="BH205" i="1"/>
  <c r="BC205" i="1"/>
  <c r="AK205" i="1"/>
  <c r="AL205" i="1" s="1"/>
  <c r="AJ205" i="1"/>
  <c r="O205" i="1"/>
  <c r="M205" i="1"/>
  <c r="X205" i="1" s="1"/>
  <c r="Y205" i="1" s="1"/>
  <c r="K205" i="1"/>
  <c r="J205" i="1"/>
  <c r="AI205" i="1" s="1"/>
  <c r="H205" i="1"/>
  <c r="G205" i="1"/>
  <c r="E205" i="1"/>
  <c r="BW205" i="1" s="1"/>
  <c r="D205" i="1"/>
  <c r="BV205" i="1" s="1"/>
  <c r="B205" i="1"/>
  <c r="DW204" i="1"/>
  <c r="EC204" i="1" s="1"/>
  <c r="DB204" i="1"/>
  <c r="CM204" i="1"/>
  <c r="CK204" i="1"/>
  <c r="CJ204" i="1"/>
  <c r="CI204" i="1"/>
  <c r="BX204" i="1"/>
  <c r="BW204" i="1"/>
  <c r="DS204" i="1" s="1"/>
  <c r="BV204" i="1"/>
  <c r="BJ204" i="1"/>
  <c r="BI204" i="1"/>
  <c r="BH204" i="1"/>
  <c r="BC204" i="1"/>
  <c r="AJ204" i="1"/>
  <c r="AK204" i="1" s="1"/>
  <c r="AI204" i="1"/>
  <c r="U204" i="1"/>
  <c r="S204" i="1"/>
  <c r="R204" i="1" s="1" a="1"/>
  <c r="R204" i="1" s="1"/>
  <c r="M204" i="1"/>
  <c r="X204" i="1" s="1"/>
  <c r="Y204" i="1" s="1"/>
  <c r="K204" i="1"/>
  <c r="J204" i="1"/>
  <c r="H204" i="1"/>
  <c r="G204" i="1"/>
  <c r="E204" i="1"/>
  <c r="D204" i="1"/>
  <c r="B204" i="1"/>
  <c r="O204" i="1" s="1"/>
  <c r="CM203" i="1"/>
  <c r="CK203" i="1"/>
  <c r="CJ203" i="1"/>
  <c r="CI203" i="1"/>
  <c r="BV203" i="1"/>
  <c r="BJ203" i="1"/>
  <c r="BI203" i="1"/>
  <c r="BH203" i="1"/>
  <c r="BC203" i="1"/>
  <c r="AY203" i="1"/>
  <c r="BD203" i="1" s="1"/>
  <c r="Y203" i="1"/>
  <c r="AG203" i="1" s="1"/>
  <c r="X203" i="1"/>
  <c r="M203" i="1"/>
  <c r="K203" i="1"/>
  <c r="AJ203" i="1" s="1"/>
  <c r="AK203" i="1" s="1"/>
  <c r="J203" i="1"/>
  <c r="AI203" i="1" s="1"/>
  <c r="H203" i="1"/>
  <c r="G203" i="1"/>
  <c r="E203" i="1"/>
  <c r="BW203" i="1" s="1"/>
  <c r="D203" i="1"/>
  <c r="B203" i="1"/>
  <c r="O203" i="1" s="1"/>
  <c r="CU203" i="1" s="1"/>
  <c r="DX202" i="1"/>
  <c r="DW202" i="1"/>
  <c r="EC202" i="1" s="1"/>
  <c r="DF202" i="1"/>
  <c r="DN202" i="1" s="1"/>
  <c r="DE202" i="1"/>
  <c r="DC202" i="1"/>
  <c r="DK202" i="1" s="1"/>
  <c r="DB202" i="1"/>
  <c r="CM202" i="1"/>
  <c r="CK202" i="1"/>
  <c r="CJ202" i="1"/>
  <c r="CI202" i="1"/>
  <c r="CA202" i="1"/>
  <c r="BZ202" i="1"/>
  <c r="BY202" i="1"/>
  <c r="EE202" i="1" s="1"/>
  <c r="BX202" i="1"/>
  <c r="BW202" i="1"/>
  <c r="S202" i="1" s="1"/>
  <c r="R202" i="1" s="1" a="1"/>
  <c r="R202" i="1" s="1"/>
  <c r="DZ202" i="1"/>
  <c r="BJ202" i="1"/>
  <c r="BI202" i="1"/>
  <c r="BH202" i="1"/>
  <c r="BC202" i="1"/>
  <c r="AJ202" i="1"/>
  <c r="AK202" i="1" s="1"/>
  <c r="AI202" i="1"/>
  <c r="X202" i="1"/>
  <c r="Y202" i="1" s="1"/>
  <c r="M202" i="1"/>
  <c r="K202" i="1"/>
  <c r="J202" i="1"/>
  <c r="H202" i="1"/>
  <c r="G202" i="1"/>
  <c r="E202" i="1"/>
  <c r="D202" i="1"/>
  <c r="BV202" i="1" s="1"/>
  <c r="B202" i="1"/>
  <c r="O202" i="1" s="1"/>
  <c r="DU201" i="1"/>
  <c r="CM201" i="1"/>
  <c r="CK201" i="1"/>
  <c r="CJ201" i="1"/>
  <c r="CI201" i="1"/>
  <c r="BW201" i="1"/>
  <c r="BV201" i="1"/>
  <c r="BJ201" i="1"/>
  <c r="BI201" i="1"/>
  <c r="BH201" i="1"/>
  <c r="BC201" i="1"/>
  <c r="AI201" i="1"/>
  <c r="S201" i="1"/>
  <c r="R201" i="1" s="1" a="1"/>
  <c r="R201" i="1" s="1"/>
  <c r="M201" i="1"/>
  <c r="X201" i="1" s="1"/>
  <c r="Y201" i="1" s="1"/>
  <c r="Z201" i="1" s="1"/>
  <c r="K201" i="1"/>
  <c r="AJ201" i="1" s="1"/>
  <c r="AK201" i="1" s="1"/>
  <c r="J201" i="1"/>
  <c r="H201" i="1"/>
  <c r="G201" i="1"/>
  <c r="E201" i="1"/>
  <c r="D201" i="1"/>
  <c r="B201" i="1"/>
  <c r="O201" i="1" s="1"/>
  <c r="V201" i="1" s="1"/>
  <c r="AR201" i="1" s="1"/>
  <c r="AS201" i="1" s="1"/>
  <c r="DS200" i="1"/>
  <c r="DR200" i="1"/>
  <c r="DQ200" i="1"/>
  <c r="DH200" i="1"/>
  <c r="DI200" i="1" s="1"/>
  <c r="CM200" i="1"/>
  <c r="CK200" i="1"/>
  <c r="CJ200" i="1"/>
  <c r="CI200" i="1"/>
  <c r="CA200" i="1"/>
  <c r="BJ200" i="1"/>
  <c r="BI200" i="1"/>
  <c r="BH200" i="1"/>
  <c r="BC200" i="1"/>
  <c r="AM200" i="1"/>
  <c r="AM200" i="1" a="1"/>
  <c r="AK200" i="1"/>
  <c r="AY200" i="1" s="1"/>
  <c r="BD200" i="1" s="1"/>
  <c r="AJ200" i="1"/>
  <c r="AI200" i="1"/>
  <c r="Y200" i="1"/>
  <c r="AG200" i="1" s="1"/>
  <c r="X200" i="1"/>
  <c r="Q200" i="1"/>
  <c r="M200" i="1"/>
  <c r="K200" i="1"/>
  <c r="J200" i="1"/>
  <c r="H200" i="1"/>
  <c r="G200" i="1"/>
  <c r="DZ200" i="1" s="1"/>
  <c r="E200" i="1"/>
  <c r="BW200" i="1" s="1"/>
  <c r="D200" i="1"/>
  <c r="BV200" i="1" s="1"/>
  <c r="B200" i="1"/>
  <c r="O200" i="1" s="1"/>
  <c r="DW199" i="1"/>
  <c r="EC199" i="1" s="1"/>
  <c r="DE199" i="1"/>
  <c r="DF199" i="1" s="1"/>
  <c r="DN199" i="1" s="1"/>
  <c r="DC199" i="1"/>
  <c r="DK199" i="1" s="1"/>
  <c r="DB199" i="1"/>
  <c r="CM199" i="1"/>
  <c r="CK199" i="1"/>
  <c r="CJ199" i="1"/>
  <c r="CI199" i="1"/>
  <c r="BZ199" i="1"/>
  <c r="DX199" i="1" s="1"/>
  <c r="BY199" i="1"/>
  <c r="EE199" i="1" s="1"/>
  <c r="BX199" i="1"/>
  <c r="BW199" i="1"/>
  <c r="BV199" i="1"/>
  <c r="BJ199" i="1"/>
  <c r="BI199" i="1"/>
  <c r="BH199" i="1"/>
  <c r="BC199" i="1"/>
  <c r="AI199" i="1"/>
  <c r="M199" i="1"/>
  <c r="X199" i="1" s="1"/>
  <c r="Y199" i="1" s="1"/>
  <c r="K199" i="1"/>
  <c r="AJ199" i="1" s="1"/>
  <c r="AK199" i="1" s="1"/>
  <c r="J199" i="1"/>
  <c r="H199" i="1"/>
  <c r="G199" i="1"/>
  <c r="E199" i="1"/>
  <c r="D199" i="1"/>
  <c r="B199" i="1"/>
  <c r="O199" i="1" s="1"/>
  <c r="DI198" i="1"/>
  <c r="DH198" i="1"/>
  <c r="CM198" i="1"/>
  <c r="CK198" i="1"/>
  <c r="CJ198" i="1"/>
  <c r="CI198" i="1"/>
  <c r="BV198" i="1"/>
  <c r="BJ198" i="1"/>
  <c r="BI198" i="1"/>
  <c r="BH198" i="1"/>
  <c r="BC198" i="1"/>
  <c r="AY198" i="1"/>
  <c r="BD198" i="1" s="1"/>
  <c r="AG198" i="1"/>
  <c r="M198" i="1"/>
  <c r="X198" i="1" s="1"/>
  <c r="Y198" i="1" s="1"/>
  <c r="Z198" i="1" s="1"/>
  <c r="AA198" i="1" s="1"/>
  <c r="K198" i="1"/>
  <c r="AJ198" i="1" s="1"/>
  <c r="AK198" i="1" s="1"/>
  <c r="J198" i="1"/>
  <c r="AI198" i="1" s="1"/>
  <c r="H198" i="1"/>
  <c r="G198" i="1"/>
  <c r="E198" i="1"/>
  <c r="BW198" i="1" s="1"/>
  <c r="D198" i="1"/>
  <c r="B198" i="1"/>
  <c r="O198" i="1" s="1"/>
  <c r="U198" i="1" s="1"/>
  <c r="DE197" i="1"/>
  <c r="DF197" i="1" s="1"/>
  <c r="DN197" i="1" s="1"/>
  <c r="CU197" i="1"/>
  <c r="CM197" i="1"/>
  <c r="CK197" i="1"/>
  <c r="CJ197" i="1"/>
  <c r="CI197" i="1"/>
  <c r="BJ197" i="1"/>
  <c r="BI197" i="1"/>
  <c r="BH197" i="1"/>
  <c r="BG197" i="1"/>
  <c r="BL197" i="1" s="1"/>
  <c r="BF197" i="1"/>
  <c r="BC197" i="1"/>
  <c r="AJ197" i="1"/>
  <c r="AK197" i="1" s="1"/>
  <c r="AY197" i="1" s="1"/>
  <c r="BD197" i="1" s="1"/>
  <c r="BE197" i="1" s="1"/>
  <c r="Y197" i="1"/>
  <c r="AG197" i="1" s="1"/>
  <c r="X197" i="1"/>
  <c r="P197" i="1"/>
  <c r="M197" i="1"/>
  <c r="K197" i="1"/>
  <c r="J197" i="1"/>
  <c r="AI197" i="1" s="1"/>
  <c r="H197" i="1"/>
  <c r="G197" i="1"/>
  <c r="E197" i="1"/>
  <c r="BW197" i="1" s="1"/>
  <c r="CA197" i="1" s="1"/>
  <c r="D197" i="1"/>
  <c r="BV197" i="1" s="1"/>
  <c r="B197" i="1"/>
  <c r="O197" i="1" s="1"/>
  <c r="DU196" i="1"/>
  <c r="DC196" i="1"/>
  <c r="DK196" i="1" s="1"/>
  <c r="DB196" i="1"/>
  <c r="CM196" i="1"/>
  <c r="CK196" i="1"/>
  <c r="CJ196" i="1"/>
  <c r="CI196" i="1"/>
  <c r="BX196" i="1"/>
  <c r="BY196" i="1" s="1"/>
  <c r="EE196" i="1" s="1"/>
  <c r="BW196" i="1"/>
  <c r="DW196" i="1" s="1"/>
  <c r="EC196" i="1" s="1"/>
  <c r="BV196" i="1"/>
  <c r="BJ196" i="1"/>
  <c r="BI196" i="1"/>
  <c r="BH196" i="1"/>
  <c r="BC196" i="1"/>
  <c r="U196" i="1"/>
  <c r="O196" i="1"/>
  <c r="M196" i="1"/>
  <c r="X196" i="1" s="1"/>
  <c r="Y196" i="1" s="1"/>
  <c r="Z196" i="1" s="1"/>
  <c r="K196" i="1"/>
  <c r="AJ196" i="1" s="1"/>
  <c r="AK196" i="1" s="1"/>
  <c r="J196" i="1"/>
  <c r="AI196" i="1" s="1"/>
  <c r="H196" i="1"/>
  <c r="G196" i="1"/>
  <c r="E196" i="1"/>
  <c r="D196" i="1"/>
  <c r="B196" i="1"/>
  <c r="DS195" i="1"/>
  <c r="DR195" i="1"/>
  <c r="DH195" i="1"/>
  <c r="DI195" i="1" s="1"/>
  <c r="CM195" i="1"/>
  <c r="CK195" i="1"/>
  <c r="CJ195" i="1"/>
  <c r="CI195" i="1"/>
  <c r="BJ195" i="1"/>
  <c r="BI195" i="1"/>
  <c r="BH195" i="1"/>
  <c r="BC195" i="1"/>
  <c r="M195" i="1"/>
  <c r="X195" i="1" s="1"/>
  <c r="Y195" i="1" s="1"/>
  <c r="K195" i="1"/>
  <c r="AJ195" i="1" s="1"/>
  <c r="AK195" i="1" s="1"/>
  <c r="AM195" i="1" s="1" a="1"/>
  <c r="AM195" i="1" s="1"/>
  <c r="J195" i="1"/>
  <c r="AI195" i="1" s="1"/>
  <c r="H195" i="1"/>
  <c r="G195" i="1"/>
  <c r="E195" i="1"/>
  <c r="BW195" i="1" s="1"/>
  <c r="D195" i="1"/>
  <c r="BV195" i="1" s="1"/>
  <c r="B195" i="1"/>
  <c r="O195" i="1" s="1"/>
  <c r="DE194" i="1"/>
  <c r="DF194" i="1" s="1"/>
  <c r="DN194" i="1" s="1"/>
  <c r="DC194" i="1"/>
  <c r="DK194" i="1" s="1"/>
  <c r="CM194" i="1"/>
  <c r="CK194" i="1"/>
  <c r="CJ194" i="1"/>
  <c r="CI194" i="1"/>
  <c r="BJ194" i="1"/>
  <c r="BI194" i="1"/>
  <c r="BH194" i="1"/>
  <c r="BC194" i="1"/>
  <c r="AK194" i="1"/>
  <c r="AI194" i="1"/>
  <c r="Y194" i="1"/>
  <c r="AG194" i="1" s="1"/>
  <c r="X194" i="1"/>
  <c r="O194" i="1"/>
  <c r="M194" i="1"/>
  <c r="K194" i="1"/>
  <c r="AJ194" i="1" s="1"/>
  <c r="J194" i="1"/>
  <c r="H194" i="1"/>
  <c r="G194" i="1"/>
  <c r="E194" i="1"/>
  <c r="BW194" i="1" s="1"/>
  <c r="BZ194" i="1" s="1"/>
  <c r="DX194" i="1" s="1"/>
  <c r="D194" i="1"/>
  <c r="BV194" i="1" s="1"/>
  <c r="B194" i="1"/>
  <c r="DW193" i="1"/>
  <c r="EC193" i="1" s="1"/>
  <c r="DU193" i="1"/>
  <c r="DS193" i="1"/>
  <c r="DB193" i="1"/>
  <c r="CM193" i="1"/>
  <c r="CK193" i="1"/>
  <c r="CJ193" i="1"/>
  <c r="CI193" i="1"/>
  <c r="BW193" i="1"/>
  <c r="BV193" i="1"/>
  <c r="BJ193" i="1"/>
  <c r="BI193" i="1"/>
  <c r="BH193" i="1"/>
  <c r="BC193" i="1"/>
  <c r="U193" i="1"/>
  <c r="S193" i="1"/>
  <c r="R193" i="1" s="1" a="1"/>
  <c r="R193" i="1" s="1"/>
  <c r="M193" i="1"/>
  <c r="X193" i="1" s="1"/>
  <c r="Y193" i="1" s="1"/>
  <c r="Z193" i="1" s="1"/>
  <c r="AA193" i="1" s="1"/>
  <c r="K193" i="1"/>
  <c r="AJ193" i="1" s="1"/>
  <c r="AK193" i="1" s="1"/>
  <c r="J193" i="1"/>
  <c r="AI193" i="1" s="1"/>
  <c r="H193" i="1"/>
  <c r="G193" i="1"/>
  <c r="E193" i="1"/>
  <c r="D193" i="1"/>
  <c r="B193" i="1"/>
  <c r="O193" i="1" s="1"/>
  <c r="DR192" i="1"/>
  <c r="DQ192" i="1"/>
  <c r="DH192" i="1"/>
  <c r="DI192" i="1" s="1"/>
  <c r="DF192" i="1"/>
  <c r="DN192" i="1" s="1"/>
  <c r="DE192" i="1"/>
  <c r="CM192" i="1"/>
  <c r="CK192" i="1"/>
  <c r="CJ192" i="1"/>
  <c r="CI192" i="1"/>
  <c r="BJ192" i="1"/>
  <c r="BI192" i="1"/>
  <c r="BH192" i="1"/>
  <c r="BC192" i="1"/>
  <c r="AL192" i="1"/>
  <c r="AI192" i="1"/>
  <c r="Z192" i="1"/>
  <c r="AE192" i="1" s="1"/>
  <c r="X192" i="1"/>
  <c r="Y192" i="1" s="1"/>
  <c r="AG192" i="1" s="1"/>
  <c r="Q192" i="1"/>
  <c r="P192" i="1"/>
  <c r="M192" i="1"/>
  <c r="K192" i="1"/>
  <c r="AJ192" i="1" s="1"/>
  <c r="AK192" i="1" s="1"/>
  <c r="AM192" i="1" s="1" a="1"/>
  <c r="AM192" i="1" s="1"/>
  <c r="J192" i="1"/>
  <c r="H192" i="1"/>
  <c r="G192" i="1"/>
  <c r="E192" i="1"/>
  <c r="BW192" i="1" s="1"/>
  <c r="D192" i="1"/>
  <c r="BV192" i="1" s="1"/>
  <c r="B192" i="1"/>
  <c r="O192" i="1" s="1"/>
  <c r="CU192" i="1" s="1"/>
  <c r="DW191" i="1"/>
  <c r="EC191" i="1" s="1"/>
  <c r="DC191" i="1"/>
  <c r="DK191" i="1" s="1"/>
  <c r="DB191" i="1"/>
  <c r="CM191" i="1"/>
  <c r="CK191" i="1"/>
  <c r="CJ191" i="1"/>
  <c r="CI191" i="1"/>
  <c r="BX191" i="1"/>
  <c r="BW191" i="1"/>
  <c r="DS191" i="1" s="1"/>
  <c r="BJ191" i="1"/>
  <c r="BI191" i="1"/>
  <c r="BH191" i="1"/>
  <c r="BC191" i="1"/>
  <c r="AK191" i="1"/>
  <c r="AJ191" i="1"/>
  <c r="X191" i="1"/>
  <c r="Y191" i="1" s="1"/>
  <c r="V191" i="1"/>
  <c r="AR191" i="1" s="1"/>
  <c r="AS191" i="1" s="1"/>
  <c r="U191" i="1"/>
  <c r="S191" i="1"/>
  <c r="R191" i="1" s="1" a="1"/>
  <c r="R191" i="1" s="1"/>
  <c r="O191" i="1"/>
  <c r="M191" i="1"/>
  <c r="K191" i="1"/>
  <c r="J191" i="1"/>
  <c r="AI191" i="1" s="1"/>
  <c r="H191" i="1"/>
  <c r="G191" i="1"/>
  <c r="E191" i="1"/>
  <c r="D191" i="1"/>
  <c r="BV191" i="1" s="1"/>
  <c r="B191" i="1"/>
  <c r="DQ190" i="1"/>
  <c r="CM190" i="1"/>
  <c r="CK190" i="1"/>
  <c r="CJ190" i="1"/>
  <c r="CI190" i="1"/>
  <c r="BW190" i="1"/>
  <c r="BV190" i="1"/>
  <c r="BJ190" i="1"/>
  <c r="BI190" i="1"/>
  <c r="BH190" i="1"/>
  <c r="BC190" i="1"/>
  <c r="X190" i="1"/>
  <c r="Y190" i="1" s="1"/>
  <c r="Z190" i="1" s="1"/>
  <c r="S190" i="1"/>
  <c r="R190" i="1" s="1" a="1"/>
  <c r="R190" i="1" s="1"/>
  <c r="M190" i="1"/>
  <c r="K190" i="1"/>
  <c r="AJ190" i="1" s="1"/>
  <c r="AK190" i="1" s="1"/>
  <c r="J190" i="1"/>
  <c r="AI190" i="1" s="1"/>
  <c r="H190" i="1"/>
  <c r="G190" i="1"/>
  <c r="E190" i="1"/>
  <c r="D190" i="1"/>
  <c r="B190" i="1"/>
  <c r="O190" i="1" s="1"/>
  <c r="DQ189" i="1"/>
  <c r="CM189" i="1"/>
  <c r="CK189" i="1"/>
  <c r="CJ189" i="1"/>
  <c r="CI189" i="1"/>
  <c r="BZ189" i="1"/>
  <c r="DX189" i="1" s="1"/>
  <c r="BJ189" i="1"/>
  <c r="BI189" i="1"/>
  <c r="BH189" i="1"/>
  <c r="BC189" i="1"/>
  <c r="AJ189" i="1"/>
  <c r="AK189" i="1" s="1"/>
  <c r="V189" i="1"/>
  <c r="AR189" i="1" s="1"/>
  <c r="AS189" i="1" s="1"/>
  <c r="AT189" i="1" s="1"/>
  <c r="Q189" i="1"/>
  <c r="O189" i="1"/>
  <c r="M189" i="1"/>
  <c r="X189" i="1" s="1"/>
  <c r="Y189" i="1" s="1"/>
  <c r="K189" i="1"/>
  <c r="J189" i="1"/>
  <c r="AI189" i="1" s="1"/>
  <c r="H189" i="1"/>
  <c r="G189" i="1"/>
  <c r="E189" i="1"/>
  <c r="BW189" i="1" s="1"/>
  <c r="DH189" i="1" s="1"/>
  <c r="DI189" i="1" s="1"/>
  <c r="D189" i="1"/>
  <c r="BV189" i="1" s="1"/>
  <c r="B189" i="1"/>
  <c r="DS188" i="1"/>
  <c r="DB188" i="1"/>
  <c r="CM188" i="1"/>
  <c r="CK188" i="1"/>
  <c r="CJ188" i="1"/>
  <c r="CI188" i="1"/>
  <c r="BW188" i="1"/>
  <c r="BV188" i="1"/>
  <c r="BJ188" i="1"/>
  <c r="BI188" i="1"/>
  <c r="BH188" i="1"/>
  <c r="BC188" i="1"/>
  <c r="AJ188" i="1"/>
  <c r="AK188" i="1" s="1"/>
  <c r="AI188" i="1"/>
  <c r="X188" i="1"/>
  <c r="Y188" i="1" s="1"/>
  <c r="V188" i="1"/>
  <c r="AR188" i="1" s="1"/>
  <c r="AS188" i="1" s="1"/>
  <c r="U188" i="1"/>
  <c r="S188" i="1"/>
  <c r="R188" i="1" s="1" a="1"/>
  <c r="R188" i="1" s="1"/>
  <c r="M188" i="1"/>
  <c r="K188" i="1"/>
  <c r="J188" i="1"/>
  <c r="H188" i="1"/>
  <c r="G188" i="1"/>
  <c r="E188" i="1"/>
  <c r="D188" i="1"/>
  <c r="B188" i="1"/>
  <c r="O188" i="1" s="1"/>
  <c r="DW187" i="1"/>
  <c r="EC187" i="1" s="1"/>
  <c r="DS187" i="1"/>
  <c r="DH187" i="1"/>
  <c r="DI187" i="1" s="1"/>
  <c r="DB187" i="1"/>
  <c r="CM187" i="1"/>
  <c r="CK187" i="1"/>
  <c r="CJ187" i="1"/>
  <c r="CI187" i="1"/>
  <c r="CA187" i="1"/>
  <c r="BZ187" i="1"/>
  <c r="DX187" i="1" s="1"/>
  <c r="BV187" i="1"/>
  <c r="BJ187" i="1"/>
  <c r="BI187" i="1"/>
  <c r="BH187" i="1"/>
  <c r="BC187" i="1"/>
  <c r="AJ187" i="1"/>
  <c r="AK187" i="1" s="1"/>
  <c r="S187" i="1"/>
  <c r="R187" i="1" s="1" a="1"/>
  <c r="R187" i="1" s="1"/>
  <c r="O187" i="1"/>
  <c r="U187" i="1" s="1"/>
  <c r="M187" i="1"/>
  <c r="X187" i="1" s="1"/>
  <c r="Y187" i="1" s="1"/>
  <c r="Z187" i="1" s="1"/>
  <c r="K187" i="1"/>
  <c r="J187" i="1"/>
  <c r="AI187" i="1" s="1"/>
  <c r="H187" i="1"/>
  <c r="G187" i="1"/>
  <c r="E187" i="1"/>
  <c r="BW187" i="1" s="1"/>
  <c r="DU187" i="1" s="1"/>
  <c r="D187" i="1"/>
  <c r="B187" i="1"/>
  <c r="DB186" i="1"/>
  <c r="CM186" i="1"/>
  <c r="CK186" i="1"/>
  <c r="CJ186" i="1"/>
  <c r="CI186" i="1"/>
  <c r="BJ186" i="1"/>
  <c r="BI186" i="1"/>
  <c r="BH186" i="1"/>
  <c r="BC186" i="1"/>
  <c r="AJ186" i="1"/>
  <c r="AK186" i="1" s="1"/>
  <c r="AI186" i="1"/>
  <c r="O186" i="1"/>
  <c r="M186" i="1"/>
  <c r="X186" i="1" s="1"/>
  <c r="Y186" i="1" s="1"/>
  <c r="K186" i="1"/>
  <c r="J186" i="1"/>
  <c r="H186" i="1"/>
  <c r="G186" i="1"/>
  <c r="E186" i="1"/>
  <c r="BW186" i="1" s="1"/>
  <c r="DE186" i="1" s="1"/>
  <c r="DF186" i="1" s="1"/>
  <c r="DN186" i="1" s="1"/>
  <c r="D186" i="1"/>
  <c r="BV186" i="1" s="1"/>
  <c r="B186" i="1"/>
  <c r="EB185" i="1"/>
  <c r="DW185" i="1"/>
  <c r="EC185" i="1" s="1"/>
  <c r="DS185" i="1"/>
  <c r="DK185" i="1"/>
  <c r="DL185" i="1" s="1"/>
  <c r="AN185" i="1" s="1" a="1"/>
  <c r="AN185" i="1" s="1"/>
  <c r="DC185" i="1"/>
  <c r="DB185" i="1"/>
  <c r="CM185" i="1"/>
  <c r="CK185" i="1"/>
  <c r="CJ185" i="1"/>
  <c r="CI185" i="1"/>
  <c r="CE185" i="1"/>
  <c r="BX185" i="1"/>
  <c r="BY185" i="1" s="1"/>
  <c r="BW185" i="1"/>
  <c r="DR185" i="1" s="1"/>
  <c r="EA185" i="1"/>
  <c r="BJ185" i="1"/>
  <c r="BI185" i="1"/>
  <c r="BH185" i="1"/>
  <c r="BC185" i="1"/>
  <c r="AJ185" i="1"/>
  <c r="AK185" i="1" s="1"/>
  <c r="AI185" i="1"/>
  <c r="Y185" i="1"/>
  <c r="S185" i="1"/>
  <c r="R185" i="1" s="1" a="1"/>
  <c r="R185" i="1" s="1"/>
  <c r="M185" i="1"/>
  <c r="X185" i="1" s="1"/>
  <c r="K185" i="1"/>
  <c r="J185" i="1"/>
  <c r="H185" i="1"/>
  <c r="G185" i="1"/>
  <c r="E185" i="1"/>
  <c r="D185" i="1"/>
  <c r="BV185" i="1" s="1"/>
  <c r="B185" i="1"/>
  <c r="O185" i="1" s="1"/>
  <c r="U185" i="1" s="1"/>
  <c r="CU184" i="1"/>
  <c r="CM184" i="1"/>
  <c r="CK184" i="1"/>
  <c r="CJ184" i="1"/>
  <c r="CI184" i="1"/>
  <c r="BJ184" i="1"/>
  <c r="BI184" i="1"/>
  <c r="BH184" i="1"/>
  <c r="BC184" i="1"/>
  <c r="AI184" i="1"/>
  <c r="Y184" i="1"/>
  <c r="AG184" i="1" s="1"/>
  <c r="X184" i="1"/>
  <c r="P184" i="1"/>
  <c r="M184" i="1"/>
  <c r="K184" i="1"/>
  <c r="AJ184" i="1" s="1"/>
  <c r="AK184" i="1" s="1"/>
  <c r="J184" i="1"/>
  <c r="H184" i="1"/>
  <c r="G184" i="1"/>
  <c r="DZ184" i="1" s="1"/>
  <c r="E184" i="1"/>
  <c r="BW184" i="1" s="1"/>
  <c r="D184" i="1"/>
  <c r="BV184" i="1" s="1"/>
  <c r="B184" i="1"/>
  <c r="O184" i="1" s="1"/>
  <c r="DW183" i="1"/>
  <c r="EC183" i="1" s="1"/>
  <c r="DU183" i="1"/>
  <c r="DH183" i="1"/>
  <c r="DI183" i="1" s="1"/>
  <c r="DC183" i="1"/>
  <c r="DK183" i="1" s="1"/>
  <c r="CM183" i="1"/>
  <c r="CK183" i="1"/>
  <c r="CJ183" i="1"/>
  <c r="CI183" i="1"/>
  <c r="BW183" i="1"/>
  <c r="DB183" i="1" s="1"/>
  <c r="BJ183" i="1"/>
  <c r="BI183" i="1"/>
  <c r="BH183" i="1"/>
  <c r="BC183" i="1"/>
  <c r="AJ183" i="1"/>
  <c r="AK183" i="1" s="1"/>
  <c r="AI183" i="1"/>
  <c r="O183" i="1"/>
  <c r="M183" i="1"/>
  <c r="X183" i="1" s="1"/>
  <c r="Y183" i="1" s="1"/>
  <c r="K183" i="1"/>
  <c r="J183" i="1"/>
  <c r="H183" i="1"/>
  <c r="G183" i="1"/>
  <c r="E183" i="1"/>
  <c r="D183" i="1"/>
  <c r="BV183" i="1" s="1"/>
  <c r="B183" i="1"/>
  <c r="DU182" i="1"/>
  <c r="DR182" i="1"/>
  <c r="CM182" i="1"/>
  <c r="CK182" i="1"/>
  <c r="CJ182" i="1"/>
  <c r="CI182" i="1"/>
  <c r="BW182" i="1"/>
  <c r="S182" i="1" s="1"/>
  <c r="R182" i="1" s="1" a="1"/>
  <c r="R182" i="1" s="1"/>
  <c r="BV182" i="1"/>
  <c r="BJ182" i="1"/>
  <c r="BI182" i="1"/>
  <c r="BH182" i="1"/>
  <c r="BC182" i="1"/>
  <c r="AI182" i="1"/>
  <c r="X182" i="1"/>
  <c r="Y182" i="1" s="1"/>
  <c r="M182" i="1"/>
  <c r="K182" i="1"/>
  <c r="AJ182" i="1" s="1"/>
  <c r="AK182" i="1" s="1"/>
  <c r="J182" i="1"/>
  <c r="H182" i="1"/>
  <c r="G182" i="1"/>
  <c r="E182" i="1"/>
  <c r="D182" i="1"/>
  <c r="B182" i="1"/>
  <c r="O182" i="1" s="1"/>
  <c r="V182" i="1" s="1"/>
  <c r="AR182" i="1" s="1"/>
  <c r="AS182" i="1" s="1"/>
  <c r="DH181" i="1"/>
  <c r="DI181" i="1" s="1"/>
  <c r="DC181" i="1"/>
  <c r="DK181" i="1" s="1"/>
  <c r="CM181" i="1"/>
  <c r="CK181" i="1"/>
  <c r="CJ181" i="1"/>
  <c r="CI181" i="1"/>
  <c r="BV181" i="1"/>
  <c r="BJ181" i="1"/>
  <c r="BI181" i="1"/>
  <c r="BH181" i="1"/>
  <c r="BC181" i="1"/>
  <c r="AK181" i="1"/>
  <c r="AL181" i="1" s="1"/>
  <c r="Y181" i="1"/>
  <c r="AG181" i="1" s="1"/>
  <c r="X181" i="1"/>
  <c r="M181" i="1"/>
  <c r="K181" i="1"/>
  <c r="AJ181" i="1" s="1"/>
  <c r="J181" i="1"/>
  <c r="AI181" i="1" s="1"/>
  <c r="H181" i="1"/>
  <c r="G181" i="1"/>
  <c r="E181" i="1"/>
  <c r="BW181" i="1" s="1"/>
  <c r="DS181" i="1" s="1"/>
  <c r="D181" i="1"/>
  <c r="B181" i="1"/>
  <c r="O181" i="1" s="1"/>
  <c r="DU180" i="1"/>
  <c r="DE180" i="1"/>
  <c r="DF180" i="1" s="1"/>
  <c r="DN180" i="1" s="1"/>
  <c r="CM180" i="1"/>
  <c r="CK180" i="1"/>
  <c r="CJ180" i="1"/>
  <c r="CI180" i="1"/>
  <c r="BZ180" i="1"/>
  <c r="DX180" i="1" s="1"/>
  <c r="BW180" i="1"/>
  <c r="DC180" i="1" s="1"/>
  <c r="DK180" i="1" s="1"/>
  <c r="BJ180" i="1"/>
  <c r="BI180" i="1"/>
  <c r="BH180" i="1"/>
  <c r="BC180" i="1"/>
  <c r="AJ180" i="1"/>
  <c r="AK180" i="1" s="1"/>
  <c r="X180" i="1"/>
  <c r="Y180" i="1" s="1"/>
  <c r="V180" i="1"/>
  <c r="AR180" i="1" s="1"/>
  <c r="AS180" i="1" s="1"/>
  <c r="S180" i="1"/>
  <c r="R180" i="1" s="1" a="1"/>
  <c r="R180" i="1" s="1"/>
  <c r="Q180" i="1"/>
  <c r="P180" i="1"/>
  <c r="O180" i="1"/>
  <c r="M180" i="1"/>
  <c r="K180" i="1"/>
  <c r="J180" i="1"/>
  <c r="AI180" i="1" s="1"/>
  <c r="H180" i="1"/>
  <c r="G180" i="1"/>
  <c r="E180" i="1"/>
  <c r="D180" i="1"/>
  <c r="BV180" i="1" s="1"/>
  <c r="B180" i="1"/>
  <c r="CM179" i="1"/>
  <c r="CK179" i="1"/>
  <c r="CJ179" i="1"/>
  <c r="CI179" i="1"/>
  <c r="BV179" i="1"/>
  <c r="BJ179" i="1"/>
  <c r="BI179" i="1"/>
  <c r="BH179" i="1"/>
  <c r="BC179" i="1"/>
  <c r="AY179" i="1"/>
  <c r="BD179" i="1" s="1"/>
  <c r="V179" i="1"/>
  <c r="AR179" i="1" s="1"/>
  <c r="AS179" i="1" s="1"/>
  <c r="AU179" i="1" s="1"/>
  <c r="Q179" i="1"/>
  <c r="M179" i="1"/>
  <c r="X179" i="1" s="1"/>
  <c r="Y179" i="1" s="1"/>
  <c r="Z179" i="1" s="1"/>
  <c r="K179" i="1"/>
  <c r="AJ179" i="1" s="1"/>
  <c r="AK179" i="1" s="1"/>
  <c r="AM179" i="1" s="1" a="1"/>
  <c r="AM179" i="1" s="1"/>
  <c r="J179" i="1"/>
  <c r="AI179" i="1" s="1"/>
  <c r="H179" i="1"/>
  <c r="G179" i="1"/>
  <c r="E179" i="1"/>
  <c r="BW179" i="1" s="1"/>
  <c r="D179" i="1"/>
  <c r="B179" i="1"/>
  <c r="O179" i="1" s="1"/>
  <c r="DS178" i="1"/>
  <c r="DH178" i="1"/>
  <c r="DI178" i="1" s="1"/>
  <c r="DE178" i="1"/>
  <c r="DF178" i="1" s="1"/>
  <c r="DN178" i="1" s="1"/>
  <c r="CM178" i="1"/>
  <c r="CK178" i="1"/>
  <c r="CJ178" i="1"/>
  <c r="CI178" i="1"/>
  <c r="BJ178" i="1"/>
  <c r="BI178" i="1"/>
  <c r="BH178" i="1"/>
  <c r="BC178" i="1"/>
  <c r="AJ178" i="1"/>
  <c r="AK178" i="1" s="1"/>
  <c r="AY178" i="1" s="1"/>
  <c r="BD178" i="1" s="1"/>
  <c r="M178" i="1"/>
  <c r="X178" i="1" s="1"/>
  <c r="Y178" i="1" s="1"/>
  <c r="K178" i="1"/>
  <c r="J178" i="1"/>
  <c r="AI178" i="1" s="1"/>
  <c r="H178" i="1"/>
  <c r="G178" i="1"/>
  <c r="E178" i="1"/>
  <c r="BW178" i="1" s="1"/>
  <c r="DW178" i="1" s="1"/>
  <c r="EC178" i="1" s="1"/>
  <c r="D178" i="1"/>
  <c r="BV178" i="1" s="1"/>
  <c r="B178" i="1"/>
  <c r="O178" i="1" s="1"/>
  <c r="U178" i="1" s="1"/>
  <c r="DU177" i="1"/>
  <c r="DS177" i="1"/>
  <c r="DE177" i="1"/>
  <c r="DF177" i="1" s="1"/>
  <c r="DN177" i="1" s="1"/>
  <c r="CM177" i="1"/>
  <c r="CK177" i="1"/>
  <c r="CJ177" i="1"/>
  <c r="CI177" i="1"/>
  <c r="BZ177" i="1"/>
  <c r="DX177" i="1" s="1"/>
  <c r="BW177" i="1"/>
  <c r="DC177" i="1" s="1"/>
  <c r="DK177" i="1" s="1"/>
  <c r="BV177" i="1"/>
  <c r="BJ177" i="1"/>
  <c r="BI177" i="1"/>
  <c r="BH177" i="1"/>
  <c r="BC177" i="1"/>
  <c r="AJ177" i="1"/>
  <c r="AK177" i="1" s="1"/>
  <c r="X177" i="1"/>
  <c r="Y177" i="1" s="1"/>
  <c r="Z177" i="1" s="1"/>
  <c r="AA177" i="1" s="1"/>
  <c r="V177" i="1"/>
  <c r="AR177" i="1" s="1"/>
  <c r="AS177" i="1" s="1"/>
  <c r="U177" i="1"/>
  <c r="P177" i="1"/>
  <c r="O177" i="1"/>
  <c r="M177" i="1"/>
  <c r="K177" i="1"/>
  <c r="J177" i="1"/>
  <c r="AI177" i="1" s="1"/>
  <c r="H177" i="1"/>
  <c r="G177" i="1"/>
  <c r="E177" i="1"/>
  <c r="D177" i="1"/>
  <c r="B177" i="1"/>
  <c r="DS176" i="1"/>
  <c r="DR176" i="1"/>
  <c r="DK176" i="1"/>
  <c r="DL176" i="1" s="1"/>
  <c r="AN176" i="1" s="1" a="1"/>
  <c r="AN176" i="1" s="1"/>
  <c r="AP176" i="1" s="1"/>
  <c r="BN176" i="1" s="1"/>
  <c r="DH176" i="1"/>
  <c r="DI176" i="1" s="1"/>
  <c r="DE176" i="1"/>
  <c r="DF176" i="1" s="1"/>
  <c r="DN176" i="1" s="1"/>
  <c r="CU176" i="1"/>
  <c r="CM176" i="1"/>
  <c r="CK176" i="1"/>
  <c r="CJ176" i="1"/>
  <c r="CI176" i="1"/>
  <c r="CA176" i="1"/>
  <c r="BZ176" i="1"/>
  <c r="DX176" i="1" s="1"/>
  <c r="EI176" i="1" s="1"/>
  <c r="BW176" i="1"/>
  <c r="DC176" i="1" s="1"/>
  <c r="BJ176" i="1"/>
  <c r="BI176" i="1"/>
  <c r="BH176" i="1"/>
  <c r="BC176" i="1"/>
  <c r="AY176" i="1"/>
  <c r="BD176" i="1" s="1"/>
  <c r="AM176" i="1" a="1"/>
  <c r="AM176" i="1" s="1"/>
  <c r="AL176" i="1"/>
  <c r="Y176" i="1"/>
  <c r="Z176" i="1" s="1"/>
  <c r="AA176" i="1" s="1"/>
  <c r="X176" i="1"/>
  <c r="U176" i="1"/>
  <c r="S176" i="1"/>
  <c r="R176" i="1" s="1" a="1"/>
  <c r="R176" i="1" s="1"/>
  <c r="Q176" i="1"/>
  <c r="M176" i="1"/>
  <c r="K176" i="1"/>
  <c r="AJ176" i="1" s="1"/>
  <c r="AK176" i="1" s="1"/>
  <c r="J176" i="1"/>
  <c r="AI176" i="1" s="1"/>
  <c r="H176" i="1"/>
  <c r="G176" i="1"/>
  <c r="E176" i="1"/>
  <c r="D176" i="1"/>
  <c r="BV176" i="1" s="1"/>
  <c r="B176" i="1"/>
  <c r="O176" i="1" s="1"/>
  <c r="V176" i="1" s="1"/>
  <c r="AR176" i="1" s="1"/>
  <c r="AS176" i="1" s="1"/>
  <c r="AT176" i="1" s="1"/>
  <c r="CM175" i="1"/>
  <c r="CK175" i="1"/>
  <c r="CJ175" i="1"/>
  <c r="CI175" i="1"/>
  <c r="BW175" i="1"/>
  <c r="BJ175" i="1"/>
  <c r="BI175" i="1"/>
  <c r="BH175" i="1"/>
  <c r="BE175" i="1"/>
  <c r="BC175" i="1"/>
  <c r="AM175" i="1" a="1"/>
  <c r="AM175" i="1" s="1"/>
  <c r="AL175" i="1"/>
  <c r="AK175" i="1"/>
  <c r="AY175" i="1" s="1"/>
  <c r="BD175" i="1" s="1"/>
  <c r="BG175" i="1" s="1"/>
  <c r="AI175" i="1"/>
  <c r="Y175" i="1"/>
  <c r="AG175" i="1" s="1"/>
  <c r="X175" i="1"/>
  <c r="O175" i="1"/>
  <c r="M175" i="1"/>
  <c r="K175" i="1"/>
  <c r="AJ175" i="1" s="1"/>
  <c r="J175" i="1"/>
  <c r="H175" i="1"/>
  <c r="G175" i="1"/>
  <c r="E175" i="1"/>
  <c r="D175" i="1"/>
  <c r="BV175" i="1" s="1"/>
  <c r="B175" i="1"/>
  <c r="DW174" i="1"/>
  <c r="EC174" i="1" s="1"/>
  <c r="DS174" i="1"/>
  <c r="DR174" i="1"/>
  <c r="DH174" i="1"/>
  <c r="DI174" i="1" s="1"/>
  <c r="CU174" i="1"/>
  <c r="CM174" i="1"/>
  <c r="CK174" i="1"/>
  <c r="CJ174" i="1"/>
  <c r="CI174" i="1"/>
  <c r="BX174" i="1"/>
  <c r="BW174" i="1"/>
  <c r="DC174" i="1" s="1"/>
  <c r="DK174" i="1" s="1"/>
  <c r="BV174" i="1"/>
  <c r="ED174" i="1"/>
  <c r="BJ174" i="1"/>
  <c r="BI174" i="1"/>
  <c r="BH174" i="1"/>
  <c r="BC174" i="1"/>
  <c r="U174" i="1"/>
  <c r="O174" i="1"/>
  <c r="V174" i="1" s="1"/>
  <c r="AR174" i="1" s="1"/>
  <c r="AS174" i="1" s="1"/>
  <c r="M174" i="1"/>
  <c r="X174" i="1" s="1"/>
  <c r="Y174" i="1" s="1"/>
  <c r="Z174" i="1" s="1"/>
  <c r="AE174" i="1" s="1"/>
  <c r="K174" i="1"/>
  <c r="AJ174" i="1" s="1"/>
  <c r="AK174" i="1" s="1"/>
  <c r="J174" i="1"/>
  <c r="AI174" i="1" s="1"/>
  <c r="H174" i="1"/>
  <c r="G174" i="1"/>
  <c r="E174" i="1"/>
  <c r="D174" i="1"/>
  <c r="B174" i="1"/>
  <c r="DQ173" i="1"/>
  <c r="DE173" i="1"/>
  <c r="DF173" i="1" s="1"/>
  <c r="DN173" i="1" s="1"/>
  <c r="CM173" i="1"/>
  <c r="CK173" i="1"/>
  <c r="CJ173" i="1"/>
  <c r="CI173" i="1"/>
  <c r="BJ173" i="1"/>
  <c r="BI173" i="1"/>
  <c r="BH173" i="1"/>
  <c r="BC173" i="1"/>
  <c r="AK173" i="1"/>
  <c r="X173" i="1"/>
  <c r="Y173" i="1" s="1"/>
  <c r="S173" i="1"/>
  <c r="R173" i="1" s="1" a="1"/>
  <c r="R173" i="1" s="1"/>
  <c r="Q173" i="1"/>
  <c r="O173" i="1"/>
  <c r="M173" i="1"/>
  <c r="K173" i="1"/>
  <c r="AJ173" i="1" s="1"/>
  <c r="J173" i="1"/>
  <c r="AI173" i="1" s="1"/>
  <c r="H173" i="1"/>
  <c r="G173" i="1"/>
  <c r="E173" i="1"/>
  <c r="BW173" i="1" s="1"/>
  <c r="D173" i="1"/>
  <c r="BV173" i="1" s="1"/>
  <c r="B173" i="1"/>
  <c r="DC172" i="1"/>
  <c r="DK172" i="1" s="1"/>
  <c r="CM172" i="1"/>
  <c r="CK172" i="1"/>
  <c r="CJ172" i="1"/>
  <c r="CI172" i="1"/>
  <c r="BV172" i="1"/>
  <c r="BJ172" i="1"/>
  <c r="BI172" i="1"/>
  <c r="BH172" i="1"/>
  <c r="BC172" i="1"/>
  <c r="AK172" i="1"/>
  <c r="AJ172" i="1"/>
  <c r="M172" i="1"/>
  <c r="X172" i="1" s="1"/>
  <c r="Y172" i="1" s="1"/>
  <c r="AG172" i="1" s="1"/>
  <c r="K172" i="1"/>
  <c r="J172" i="1"/>
  <c r="AI172" i="1" s="1"/>
  <c r="H172" i="1"/>
  <c r="G172" i="1"/>
  <c r="E172" i="1"/>
  <c r="BW172" i="1" s="1"/>
  <c r="DB172" i="1" s="1"/>
  <c r="D172" i="1"/>
  <c r="B172" i="1"/>
  <c r="O172" i="1" s="1"/>
  <c r="DU171" i="1"/>
  <c r="DR171" i="1"/>
  <c r="DQ171" i="1"/>
  <c r="CU171" i="1"/>
  <c r="CM171" i="1"/>
  <c r="CK171" i="1"/>
  <c r="CJ171" i="1"/>
  <c r="CI171" i="1"/>
  <c r="CA171" i="1"/>
  <c r="BX171" i="1"/>
  <c r="BW171" i="1"/>
  <c r="DB171" i="1" s="1"/>
  <c r="BV171" i="1"/>
  <c r="BJ171" i="1"/>
  <c r="BI171" i="1"/>
  <c r="BH171" i="1"/>
  <c r="BC171" i="1"/>
  <c r="U171" i="1"/>
  <c r="Q171" i="1"/>
  <c r="M171" i="1"/>
  <c r="X171" i="1" s="1"/>
  <c r="Y171" i="1" s="1"/>
  <c r="K171" i="1"/>
  <c r="AJ171" i="1" s="1"/>
  <c r="AK171" i="1" s="1"/>
  <c r="J171" i="1"/>
  <c r="AI171" i="1" s="1"/>
  <c r="H171" i="1"/>
  <c r="G171" i="1"/>
  <c r="E171" i="1"/>
  <c r="D171" i="1"/>
  <c r="B171" i="1"/>
  <c r="O171" i="1" s="1"/>
  <c r="DX170" i="1"/>
  <c r="EK170" i="1" s="1"/>
  <c r="DW170" i="1"/>
  <c r="EC170" i="1" s="1"/>
  <c r="DR170" i="1"/>
  <c r="DQ170" i="1"/>
  <c r="DI170" i="1"/>
  <c r="DH170" i="1"/>
  <c r="DE170" i="1"/>
  <c r="DF170" i="1" s="1"/>
  <c r="DN170" i="1" s="1"/>
  <c r="DC170" i="1"/>
  <c r="DK170" i="1" s="1"/>
  <c r="EB170" i="1" s="1"/>
  <c r="DB170" i="1"/>
  <c r="CU170" i="1"/>
  <c r="CM170" i="1"/>
  <c r="CK170" i="1"/>
  <c r="CJ170" i="1"/>
  <c r="CI170" i="1"/>
  <c r="BZ170" i="1"/>
  <c r="BX170" i="1"/>
  <c r="BJ170" i="1"/>
  <c r="BI170" i="1"/>
  <c r="BH170" i="1"/>
  <c r="BC170" i="1"/>
  <c r="AL170" i="1"/>
  <c r="AJ170" i="1"/>
  <c r="AK170" i="1" s="1"/>
  <c r="Y170" i="1"/>
  <c r="AG170" i="1" s="1"/>
  <c r="V170" i="1"/>
  <c r="AR170" i="1" s="1"/>
  <c r="AS170" i="1" s="1"/>
  <c r="P170" i="1"/>
  <c r="O170" i="1"/>
  <c r="U170" i="1" s="1"/>
  <c r="M170" i="1"/>
  <c r="X170" i="1" s="1"/>
  <c r="K170" i="1"/>
  <c r="J170" i="1"/>
  <c r="AI170" i="1" s="1"/>
  <c r="H170" i="1"/>
  <c r="G170" i="1"/>
  <c r="DZ170" i="1" s="1"/>
  <c r="E170" i="1"/>
  <c r="BW170" i="1" s="1"/>
  <c r="CA170" i="1" s="1"/>
  <c r="D170" i="1"/>
  <c r="BV170" i="1" s="1"/>
  <c r="B170" i="1"/>
  <c r="DW169" i="1"/>
  <c r="EC169" i="1" s="1"/>
  <c r="DU169" i="1"/>
  <c r="DS169" i="1"/>
  <c r="DK169" i="1"/>
  <c r="DC169" i="1"/>
  <c r="DB169" i="1"/>
  <c r="CM169" i="1"/>
  <c r="CK169" i="1"/>
  <c r="CJ169" i="1"/>
  <c r="CI169" i="1"/>
  <c r="BX169" i="1"/>
  <c r="BW169" i="1"/>
  <c r="BJ169" i="1"/>
  <c r="BI169" i="1"/>
  <c r="BH169" i="1"/>
  <c r="BC169" i="1"/>
  <c r="AI169" i="1"/>
  <c r="S169" i="1"/>
  <c r="R169" i="1" s="1" a="1"/>
  <c r="R169" i="1" s="1"/>
  <c r="O169" i="1"/>
  <c r="M169" i="1"/>
  <c r="X169" i="1" s="1"/>
  <c r="Y169" i="1" s="1"/>
  <c r="K169" i="1"/>
  <c r="AJ169" i="1" s="1"/>
  <c r="AK169" i="1" s="1"/>
  <c r="J169" i="1"/>
  <c r="H169" i="1"/>
  <c r="G169" i="1"/>
  <c r="E169" i="1"/>
  <c r="D169" i="1"/>
  <c r="BV169" i="1" s="1"/>
  <c r="B169" i="1"/>
  <c r="DQ168" i="1"/>
  <c r="DE168" i="1"/>
  <c r="DF168" i="1" s="1"/>
  <c r="DN168" i="1" s="1"/>
  <c r="CU168" i="1"/>
  <c r="CM168" i="1"/>
  <c r="CK168" i="1"/>
  <c r="CJ168" i="1"/>
  <c r="CI168" i="1"/>
  <c r="BZ168" i="1"/>
  <c r="DX168" i="1" s="1"/>
  <c r="EI168" i="1" s="1"/>
  <c r="BW168" i="1"/>
  <c r="DH168" i="1" s="1"/>
  <c r="DI168" i="1" s="1"/>
  <c r="BJ168" i="1"/>
  <c r="BI168" i="1"/>
  <c r="BH168" i="1"/>
  <c r="BC168" i="1"/>
  <c r="S168" i="1"/>
  <c r="R168" i="1" s="1" a="1"/>
  <c r="R168" i="1" s="1"/>
  <c r="P168" i="1"/>
  <c r="M168" i="1"/>
  <c r="X168" i="1" s="1"/>
  <c r="Y168" i="1" s="1"/>
  <c r="AG168" i="1" s="1"/>
  <c r="K168" i="1"/>
  <c r="AJ168" i="1" s="1"/>
  <c r="AK168" i="1" s="1"/>
  <c r="J168" i="1"/>
  <c r="AI168" i="1" s="1"/>
  <c r="H168" i="1"/>
  <c r="G168" i="1"/>
  <c r="E168" i="1"/>
  <c r="D168" i="1"/>
  <c r="BV168" i="1" s="1"/>
  <c r="B168" i="1"/>
  <c r="O168" i="1" s="1"/>
  <c r="DX167" i="1"/>
  <c r="EK167" i="1" s="1"/>
  <c r="DW167" i="1"/>
  <c r="EC167" i="1" s="1"/>
  <c r="DU167" i="1"/>
  <c r="DE167" i="1"/>
  <c r="DF167" i="1" s="1"/>
  <c r="DN167" i="1" s="1"/>
  <c r="DC167" i="1"/>
  <c r="DK167" i="1" s="1"/>
  <c r="CM167" i="1"/>
  <c r="CK167" i="1"/>
  <c r="CJ167" i="1"/>
  <c r="CI167" i="1"/>
  <c r="BZ167" i="1"/>
  <c r="BJ167" i="1"/>
  <c r="BI167" i="1"/>
  <c r="BH167" i="1"/>
  <c r="BC167" i="1"/>
  <c r="AJ167" i="1"/>
  <c r="AK167" i="1" s="1"/>
  <c r="AI167" i="1"/>
  <c r="Y167" i="1"/>
  <c r="X167" i="1"/>
  <c r="M167" i="1"/>
  <c r="K167" i="1"/>
  <c r="J167" i="1"/>
  <c r="H167" i="1"/>
  <c r="G167" i="1"/>
  <c r="E167" i="1"/>
  <c r="BW167" i="1" s="1"/>
  <c r="D167" i="1"/>
  <c r="BV167" i="1" s="1"/>
  <c r="B167" i="1"/>
  <c r="O167" i="1" s="1"/>
  <c r="U167" i="1" s="1"/>
  <c r="CU166" i="1"/>
  <c r="CM166" i="1"/>
  <c r="CK166" i="1"/>
  <c r="CJ166" i="1"/>
  <c r="CI166" i="1"/>
  <c r="BW166" i="1"/>
  <c r="BV166" i="1"/>
  <c r="BJ166" i="1"/>
  <c r="BI166" i="1"/>
  <c r="BH166" i="1"/>
  <c r="BC166" i="1"/>
  <c r="X166" i="1"/>
  <c r="Y166" i="1" s="1"/>
  <c r="Z166" i="1" s="1"/>
  <c r="AE166" i="1" s="1"/>
  <c r="V166" i="1"/>
  <c r="AR166" i="1" s="1"/>
  <c r="AS166" i="1" s="1"/>
  <c r="U166" i="1"/>
  <c r="M166" i="1"/>
  <c r="K166" i="1"/>
  <c r="AJ166" i="1" s="1"/>
  <c r="AK166" i="1" s="1"/>
  <c r="J166" i="1"/>
  <c r="AI166" i="1" s="1"/>
  <c r="H166" i="1"/>
  <c r="G166" i="1"/>
  <c r="E166" i="1"/>
  <c r="D166" i="1"/>
  <c r="B166" i="1"/>
  <c r="O166" i="1" s="1"/>
  <c r="EB165" i="1"/>
  <c r="DS165" i="1"/>
  <c r="DR165" i="1"/>
  <c r="DH165" i="1"/>
  <c r="DI165" i="1" s="1"/>
  <c r="DC165" i="1"/>
  <c r="DK165" i="1" s="1"/>
  <c r="DL165" i="1" s="1"/>
  <c r="AN165" i="1" s="1" a="1"/>
  <c r="AN165" i="1" s="1"/>
  <c r="CM165" i="1"/>
  <c r="CK165" i="1"/>
  <c r="CJ165" i="1"/>
  <c r="CI165" i="1"/>
  <c r="BV165" i="1"/>
  <c r="BJ165" i="1"/>
  <c r="BI165" i="1"/>
  <c r="BH165" i="1"/>
  <c r="BC165" i="1"/>
  <c r="X165" i="1"/>
  <c r="Y165" i="1" s="1"/>
  <c r="M165" i="1"/>
  <c r="K165" i="1"/>
  <c r="AJ165" i="1" s="1"/>
  <c r="AK165" i="1" s="1"/>
  <c r="J165" i="1"/>
  <c r="AI165" i="1" s="1"/>
  <c r="H165" i="1"/>
  <c r="G165" i="1"/>
  <c r="E165" i="1"/>
  <c r="BW165" i="1" s="1"/>
  <c r="D165" i="1"/>
  <c r="B165" i="1"/>
  <c r="O165" i="1" s="1"/>
  <c r="CM164" i="1"/>
  <c r="CK164" i="1"/>
  <c r="CJ164" i="1"/>
  <c r="CI164" i="1"/>
  <c r="BJ164" i="1"/>
  <c r="BI164" i="1"/>
  <c r="BH164" i="1"/>
  <c r="BC164" i="1"/>
  <c r="AY164" i="1"/>
  <c r="BD164" i="1" s="1"/>
  <c r="AK164" i="1"/>
  <c r="AM164" i="1" s="1" a="1"/>
  <c r="AM164" i="1" s="1"/>
  <c r="AJ164" i="1"/>
  <c r="V164" i="1"/>
  <c r="AR164" i="1" s="1"/>
  <c r="AS164" i="1" s="1"/>
  <c r="U164" i="1"/>
  <c r="Q164" i="1"/>
  <c r="O164" i="1"/>
  <c r="CU164" i="1" s="1"/>
  <c r="M164" i="1"/>
  <c r="X164" i="1" s="1"/>
  <c r="Y164" i="1" s="1"/>
  <c r="Z164" i="1" s="1"/>
  <c r="K164" i="1"/>
  <c r="J164" i="1"/>
  <c r="AI164" i="1" s="1"/>
  <c r="H164" i="1"/>
  <c r="G164" i="1"/>
  <c r="E164" i="1"/>
  <c r="BW164" i="1" s="1"/>
  <c r="D164" i="1"/>
  <c r="BV164" i="1" s="1"/>
  <c r="B164" i="1"/>
  <c r="DH163" i="1"/>
  <c r="DI163" i="1" s="1"/>
  <c r="DF163" i="1"/>
  <c r="DN163" i="1" s="1"/>
  <c r="DE163" i="1"/>
  <c r="CM163" i="1"/>
  <c r="CK163" i="1"/>
  <c r="CJ163" i="1"/>
  <c r="CI163" i="1"/>
  <c r="BJ163" i="1"/>
  <c r="BI163" i="1"/>
  <c r="BH163" i="1"/>
  <c r="BC163" i="1"/>
  <c r="AJ163" i="1"/>
  <c r="AK163" i="1" s="1"/>
  <c r="M163" i="1"/>
  <c r="X163" i="1" s="1"/>
  <c r="Y163" i="1" s="1"/>
  <c r="AG163" i="1" s="1"/>
  <c r="K163" i="1"/>
  <c r="J163" i="1"/>
  <c r="AI163" i="1" s="1"/>
  <c r="H163" i="1"/>
  <c r="G163" i="1"/>
  <c r="E163" i="1"/>
  <c r="BW163" i="1" s="1"/>
  <c r="DB163" i="1" s="1"/>
  <c r="D163" i="1"/>
  <c r="BV163" i="1" s="1"/>
  <c r="B163" i="1"/>
  <c r="O163" i="1" s="1"/>
  <c r="U163" i="1" s="1"/>
  <c r="DW162" i="1"/>
  <c r="EC162" i="1" s="1"/>
  <c r="DS162" i="1"/>
  <c r="DE162" i="1"/>
  <c r="DF162" i="1" s="1"/>
  <c r="DN162" i="1" s="1"/>
  <c r="DC162" i="1"/>
  <c r="DK162" i="1" s="1"/>
  <c r="DL162" i="1" s="1"/>
  <c r="AN162" i="1" s="1" a="1"/>
  <c r="AN162" i="1" s="1"/>
  <c r="DB162" i="1"/>
  <c r="CM162" i="1"/>
  <c r="CK162" i="1"/>
  <c r="CJ162" i="1"/>
  <c r="CI162" i="1"/>
  <c r="BZ162" i="1"/>
  <c r="DX162" i="1" s="1"/>
  <c r="BY162" i="1"/>
  <c r="EE162" i="1" s="1"/>
  <c r="BX162" i="1"/>
  <c r="BW162" i="1"/>
  <c r="DH162" i="1" s="1"/>
  <c r="DI162" i="1" s="1"/>
  <c r="BV162" i="1"/>
  <c r="BJ162" i="1"/>
  <c r="BI162" i="1"/>
  <c r="BH162" i="1"/>
  <c r="BC162" i="1"/>
  <c r="AJ162" i="1"/>
  <c r="AK162" i="1" s="1"/>
  <c r="AI162" i="1"/>
  <c r="X162" i="1"/>
  <c r="Y162" i="1" s="1"/>
  <c r="V162" i="1"/>
  <c r="AR162" i="1" s="1"/>
  <c r="AS162" i="1" s="1"/>
  <c r="M162" i="1"/>
  <c r="K162" i="1"/>
  <c r="J162" i="1"/>
  <c r="H162" i="1"/>
  <c r="G162" i="1"/>
  <c r="E162" i="1"/>
  <c r="D162" i="1"/>
  <c r="B162" i="1"/>
  <c r="O162" i="1" s="1"/>
  <c r="DS161" i="1"/>
  <c r="DR161" i="1"/>
  <c r="CU161" i="1"/>
  <c r="CM161" i="1"/>
  <c r="CK161" i="1"/>
  <c r="CJ161" i="1"/>
  <c r="CI161" i="1"/>
  <c r="BZ161" i="1"/>
  <c r="DX161" i="1" s="1"/>
  <c r="EI161" i="1" s="1"/>
  <c r="BV161" i="1"/>
  <c r="BJ161" i="1"/>
  <c r="BI161" i="1"/>
  <c r="BH161" i="1"/>
  <c r="BF161" i="1"/>
  <c r="BC161" i="1"/>
  <c r="AL161" i="1"/>
  <c r="AJ161" i="1"/>
  <c r="AK161" i="1" s="1"/>
  <c r="AY161" i="1" s="1"/>
  <c r="BD161" i="1" s="1"/>
  <c r="Y161" i="1"/>
  <c r="Z161" i="1" s="1"/>
  <c r="AE161" i="1" s="1"/>
  <c r="U161" i="1"/>
  <c r="S161" i="1"/>
  <c r="R161" i="1" s="1" a="1"/>
  <c r="R161" i="1" s="1"/>
  <c r="P161" i="1"/>
  <c r="M161" i="1"/>
  <c r="X161" i="1" s="1"/>
  <c r="K161" i="1"/>
  <c r="J161" i="1"/>
  <c r="AI161" i="1" s="1"/>
  <c r="H161" i="1"/>
  <c r="G161" i="1"/>
  <c r="E161" i="1"/>
  <c r="BW161" i="1" s="1"/>
  <c r="DE161" i="1" s="1"/>
  <c r="DF161" i="1" s="1"/>
  <c r="DN161" i="1" s="1"/>
  <c r="D161" i="1"/>
  <c r="B161" i="1"/>
  <c r="O161" i="1" s="1"/>
  <c r="CM160" i="1"/>
  <c r="CK160" i="1"/>
  <c r="CJ160" i="1"/>
  <c r="CI160" i="1"/>
  <c r="BJ160" i="1"/>
  <c r="BI160" i="1"/>
  <c r="BH160" i="1"/>
  <c r="BC160" i="1"/>
  <c r="AK160" i="1"/>
  <c r="AY160" i="1" s="1"/>
  <c r="BD160" i="1" s="1"/>
  <c r="BG160" i="1" s="1"/>
  <c r="AI160" i="1"/>
  <c r="Y160" i="1"/>
  <c r="AG160" i="1" s="1"/>
  <c r="X160" i="1"/>
  <c r="M160" i="1"/>
  <c r="K160" i="1"/>
  <c r="AJ160" i="1" s="1"/>
  <c r="J160" i="1"/>
  <c r="H160" i="1"/>
  <c r="G160" i="1"/>
  <c r="E160" i="1"/>
  <c r="BW160" i="1" s="1"/>
  <c r="D160" i="1"/>
  <c r="BV160" i="1" s="1"/>
  <c r="B160" i="1"/>
  <c r="O160" i="1" s="1"/>
  <c r="DH159" i="1"/>
  <c r="DI159" i="1" s="1"/>
  <c r="DC159" i="1"/>
  <c r="DK159" i="1" s="1"/>
  <c r="DB159" i="1"/>
  <c r="CM159" i="1"/>
  <c r="CK159" i="1"/>
  <c r="CJ159" i="1"/>
  <c r="CI159" i="1"/>
  <c r="BW159" i="1"/>
  <c r="DW159" i="1" s="1"/>
  <c r="EC159" i="1" s="1"/>
  <c r="BV159" i="1"/>
  <c r="BJ159" i="1"/>
  <c r="BI159" i="1"/>
  <c r="BH159" i="1"/>
  <c r="BC159" i="1"/>
  <c r="AJ159" i="1"/>
  <c r="AK159" i="1" s="1"/>
  <c r="V159" i="1"/>
  <c r="AR159" i="1" s="1"/>
  <c r="AS159" i="1" s="1"/>
  <c r="AT159" i="1" s="1"/>
  <c r="U159" i="1"/>
  <c r="O159" i="1"/>
  <c r="CU159" i="1" s="1"/>
  <c r="M159" i="1"/>
  <c r="X159" i="1" s="1"/>
  <c r="Y159" i="1" s="1"/>
  <c r="Z159" i="1" s="1"/>
  <c r="AE159" i="1" s="1"/>
  <c r="K159" i="1"/>
  <c r="J159" i="1"/>
  <c r="AI159" i="1" s="1"/>
  <c r="H159" i="1"/>
  <c r="G159" i="1"/>
  <c r="E159" i="1"/>
  <c r="D159" i="1"/>
  <c r="B159" i="1"/>
  <c r="DR158" i="1"/>
  <c r="DQ158" i="1"/>
  <c r="CM158" i="1"/>
  <c r="CK158" i="1"/>
  <c r="CJ158" i="1"/>
  <c r="CI158" i="1"/>
  <c r="BW158" i="1"/>
  <c r="DC158" i="1" s="1"/>
  <c r="DK158" i="1" s="1"/>
  <c r="BJ158" i="1"/>
  <c r="BI158" i="1"/>
  <c r="BH158" i="1"/>
  <c r="BC158" i="1"/>
  <c r="AK158" i="1"/>
  <c r="Y158" i="1"/>
  <c r="AG158" i="1" s="1"/>
  <c r="X158" i="1"/>
  <c r="O158" i="1"/>
  <c r="V158" i="1" s="1"/>
  <c r="AR158" i="1" s="1"/>
  <c r="AS158" i="1" s="1"/>
  <c r="M158" i="1"/>
  <c r="K158" i="1"/>
  <c r="AJ158" i="1" s="1"/>
  <c r="J158" i="1"/>
  <c r="AI158" i="1" s="1"/>
  <c r="H158" i="1"/>
  <c r="G158" i="1"/>
  <c r="E158" i="1"/>
  <c r="D158" i="1"/>
  <c r="BV158" i="1" s="1"/>
  <c r="B158" i="1"/>
  <c r="DC157" i="1"/>
  <c r="DK157" i="1" s="1"/>
  <c r="DB157" i="1"/>
  <c r="CM157" i="1"/>
  <c r="CK157" i="1"/>
  <c r="CJ157" i="1"/>
  <c r="CI157" i="1"/>
  <c r="BW157" i="1"/>
  <c r="BJ157" i="1"/>
  <c r="BI157" i="1"/>
  <c r="BH157" i="1"/>
  <c r="BC157" i="1"/>
  <c r="AI157" i="1"/>
  <c r="M157" i="1"/>
  <c r="X157" i="1" s="1"/>
  <c r="Y157" i="1" s="1"/>
  <c r="K157" i="1"/>
  <c r="AJ157" i="1" s="1"/>
  <c r="AK157" i="1" s="1"/>
  <c r="J157" i="1"/>
  <c r="H157" i="1"/>
  <c r="G157" i="1"/>
  <c r="E157" i="1"/>
  <c r="D157" i="1"/>
  <c r="BV157" i="1" s="1"/>
  <c r="B157" i="1"/>
  <c r="O157" i="1" s="1"/>
  <c r="DS156" i="1"/>
  <c r="DR156" i="1"/>
  <c r="CM156" i="1"/>
  <c r="CK156" i="1"/>
  <c r="CJ156" i="1"/>
  <c r="CI156" i="1"/>
  <c r="BV156" i="1"/>
  <c r="BJ156" i="1"/>
  <c r="BI156" i="1"/>
  <c r="BH156" i="1"/>
  <c r="BC156" i="1"/>
  <c r="AJ156" i="1"/>
  <c r="AK156" i="1" s="1"/>
  <c r="AI156" i="1"/>
  <c r="X156" i="1"/>
  <c r="Y156" i="1" s="1"/>
  <c r="Z156" i="1" s="1"/>
  <c r="Q156" i="1"/>
  <c r="M156" i="1"/>
  <c r="K156" i="1"/>
  <c r="J156" i="1"/>
  <c r="H156" i="1"/>
  <c r="G156" i="1"/>
  <c r="E156" i="1"/>
  <c r="BW156" i="1" s="1"/>
  <c r="D156" i="1"/>
  <c r="B156" i="1"/>
  <c r="O156" i="1" s="1"/>
  <c r="DX155" i="1"/>
  <c r="EK155" i="1" s="1"/>
  <c r="DW155" i="1"/>
  <c r="EC155" i="1" s="1"/>
  <c r="DR155" i="1"/>
  <c r="DQ155" i="1"/>
  <c r="DH155" i="1"/>
  <c r="DI155" i="1" s="1"/>
  <c r="DE155" i="1"/>
  <c r="DF155" i="1" s="1"/>
  <c r="DN155" i="1" s="1"/>
  <c r="DB155" i="1"/>
  <c r="CM155" i="1"/>
  <c r="CK155" i="1"/>
  <c r="CJ155" i="1"/>
  <c r="CI155" i="1"/>
  <c r="CA155" i="1"/>
  <c r="BZ155" i="1"/>
  <c r="BJ155" i="1"/>
  <c r="BI155" i="1"/>
  <c r="BH155" i="1"/>
  <c r="BC155" i="1"/>
  <c r="AJ155" i="1"/>
  <c r="AK155" i="1" s="1"/>
  <c r="S155" i="1"/>
  <c r="R155" i="1" s="1" a="1"/>
  <c r="R155" i="1" s="1"/>
  <c r="P155" i="1"/>
  <c r="O155" i="1"/>
  <c r="U155" i="1" s="1"/>
  <c r="M155" i="1"/>
  <c r="X155" i="1" s="1"/>
  <c r="Y155" i="1" s="1"/>
  <c r="K155" i="1"/>
  <c r="J155" i="1"/>
  <c r="AI155" i="1" s="1"/>
  <c r="H155" i="1"/>
  <c r="G155" i="1"/>
  <c r="E155" i="1"/>
  <c r="BW155" i="1" s="1"/>
  <c r="DU155" i="1" s="1"/>
  <c r="D155" i="1"/>
  <c r="BV155" i="1" s="1"/>
  <c r="B155" i="1"/>
  <c r="DZ154" i="1"/>
  <c r="DB154" i="1"/>
  <c r="CM154" i="1"/>
  <c r="CK154" i="1"/>
  <c r="CJ154" i="1"/>
  <c r="CI154" i="1"/>
  <c r="BW154" i="1"/>
  <c r="DW154" i="1" s="1"/>
  <c r="EC154" i="1" s="1"/>
  <c r="BV154" i="1"/>
  <c r="BJ154" i="1"/>
  <c r="BI154" i="1"/>
  <c r="BH154" i="1"/>
  <c r="BC154" i="1"/>
  <c r="AJ154" i="1"/>
  <c r="AK154" i="1" s="1"/>
  <c r="X154" i="1"/>
  <c r="Y154" i="1" s="1"/>
  <c r="M154" i="1"/>
  <c r="K154" i="1"/>
  <c r="J154" i="1"/>
  <c r="AI154" i="1" s="1"/>
  <c r="H154" i="1"/>
  <c r="G154" i="1"/>
  <c r="E154" i="1"/>
  <c r="D154" i="1"/>
  <c r="B154" i="1"/>
  <c r="O154" i="1" s="1"/>
  <c r="DR153" i="1"/>
  <c r="DQ153" i="1"/>
  <c r="CU153" i="1"/>
  <c r="CM153" i="1"/>
  <c r="CK153" i="1"/>
  <c r="CJ153" i="1"/>
  <c r="CI153" i="1"/>
  <c r="BJ153" i="1"/>
  <c r="BI153" i="1"/>
  <c r="BH153" i="1"/>
  <c r="BC153" i="1"/>
  <c r="AJ153" i="1"/>
  <c r="AK153" i="1" s="1"/>
  <c r="Q153" i="1"/>
  <c r="O153" i="1"/>
  <c r="V153" i="1" s="1"/>
  <c r="AR153" i="1" s="1"/>
  <c r="AS153" i="1" s="1"/>
  <c r="M153" i="1"/>
  <c r="X153" i="1" s="1"/>
  <c r="Y153" i="1" s="1"/>
  <c r="K153" i="1"/>
  <c r="J153" i="1"/>
  <c r="AI153" i="1" s="1"/>
  <c r="H153" i="1"/>
  <c r="G153" i="1"/>
  <c r="E153" i="1"/>
  <c r="BW153" i="1" s="1"/>
  <c r="D153" i="1"/>
  <c r="BV153" i="1" s="1"/>
  <c r="B153" i="1"/>
  <c r="DW152" i="1"/>
  <c r="EC152" i="1" s="1"/>
  <c r="DU152" i="1"/>
  <c r="DB152" i="1"/>
  <c r="CM152" i="1"/>
  <c r="CK152" i="1"/>
  <c r="CJ152" i="1"/>
  <c r="CI152" i="1"/>
  <c r="BX152" i="1"/>
  <c r="BW152" i="1"/>
  <c r="DZ152" i="1"/>
  <c r="BJ152" i="1"/>
  <c r="BI152" i="1"/>
  <c r="BH152" i="1"/>
  <c r="BC152" i="1"/>
  <c r="AJ152" i="1"/>
  <c r="AK152" i="1" s="1"/>
  <c r="AI152" i="1"/>
  <c r="O152" i="1"/>
  <c r="Q152" i="1" s="1"/>
  <c r="M152" i="1"/>
  <c r="X152" i="1" s="1"/>
  <c r="Y152" i="1" s="1"/>
  <c r="K152" i="1"/>
  <c r="J152" i="1"/>
  <c r="H152" i="1"/>
  <c r="G152" i="1"/>
  <c r="E152" i="1"/>
  <c r="D152" i="1"/>
  <c r="BV152" i="1" s="1"/>
  <c r="B152" i="1"/>
  <c r="DI151" i="1"/>
  <c r="DH151" i="1"/>
  <c r="CM151" i="1"/>
  <c r="CK151" i="1"/>
  <c r="CJ151" i="1"/>
  <c r="CI151" i="1"/>
  <c r="BW151" i="1"/>
  <c r="DQ151" i="1" s="1"/>
  <c r="BJ151" i="1"/>
  <c r="BI151" i="1"/>
  <c r="BH151" i="1"/>
  <c r="BC151" i="1"/>
  <c r="V151" i="1"/>
  <c r="AR151" i="1" s="1"/>
  <c r="AS151" i="1" s="1"/>
  <c r="U151" i="1"/>
  <c r="S151" i="1"/>
  <c r="R151" i="1" s="1" a="1"/>
  <c r="R151" i="1" s="1"/>
  <c r="Q151" i="1"/>
  <c r="P151" i="1"/>
  <c r="O151" i="1"/>
  <c r="CU151" i="1" s="1"/>
  <c r="M151" i="1"/>
  <c r="X151" i="1" s="1"/>
  <c r="Y151" i="1" s="1"/>
  <c r="K151" i="1"/>
  <c r="AJ151" i="1" s="1"/>
  <c r="AK151" i="1" s="1"/>
  <c r="J151" i="1"/>
  <c r="AI151" i="1" s="1"/>
  <c r="H151" i="1"/>
  <c r="G151" i="1"/>
  <c r="E151" i="1"/>
  <c r="D151" i="1"/>
  <c r="BV151" i="1" s="1"/>
  <c r="B151" i="1"/>
  <c r="DQ150" i="1"/>
  <c r="CM150" i="1"/>
  <c r="CK150" i="1"/>
  <c r="CJ150" i="1"/>
  <c r="CI150" i="1"/>
  <c r="BW150" i="1"/>
  <c r="DU150" i="1" s="1"/>
  <c r="DZ150" i="1"/>
  <c r="BJ150" i="1"/>
  <c r="BI150" i="1"/>
  <c r="BH150" i="1"/>
  <c r="BC150" i="1"/>
  <c r="AI150" i="1"/>
  <c r="X150" i="1"/>
  <c r="Y150" i="1" s="1"/>
  <c r="M150" i="1"/>
  <c r="K150" i="1"/>
  <c r="AJ150" i="1" s="1"/>
  <c r="AK150" i="1" s="1"/>
  <c r="J150" i="1"/>
  <c r="H150" i="1"/>
  <c r="G150" i="1"/>
  <c r="E150" i="1"/>
  <c r="D150" i="1"/>
  <c r="BV150" i="1" s="1"/>
  <c r="B150" i="1"/>
  <c r="O150" i="1" s="1"/>
  <c r="DW149" i="1"/>
  <c r="EC149" i="1" s="1"/>
  <c r="DU149" i="1"/>
  <c r="DB149" i="1"/>
  <c r="CM149" i="1"/>
  <c r="CK149" i="1"/>
  <c r="CJ149" i="1"/>
  <c r="CI149" i="1"/>
  <c r="BW149" i="1"/>
  <c r="BV149" i="1"/>
  <c r="BJ149" i="1"/>
  <c r="BI149" i="1"/>
  <c r="BH149" i="1"/>
  <c r="BC149" i="1"/>
  <c r="AI149" i="1"/>
  <c r="V149" i="1"/>
  <c r="AR149" i="1" s="1"/>
  <c r="AS149" i="1" s="1"/>
  <c r="O149" i="1"/>
  <c r="Q149" i="1" s="1"/>
  <c r="M149" i="1"/>
  <c r="X149" i="1" s="1"/>
  <c r="Y149" i="1" s="1"/>
  <c r="Z149" i="1" s="1"/>
  <c r="K149" i="1"/>
  <c r="AJ149" i="1" s="1"/>
  <c r="AK149" i="1" s="1"/>
  <c r="J149" i="1"/>
  <c r="H149" i="1"/>
  <c r="G149" i="1"/>
  <c r="E149" i="1"/>
  <c r="D149" i="1"/>
  <c r="B149" i="1"/>
  <c r="EB148" i="1"/>
  <c r="DX148" i="1"/>
  <c r="EI148" i="1" s="1"/>
  <c r="DS148" i="1"/>
  <c r="DR148" i="1"/>
  <c r="DK148" i="1"/>
  <c r="DL148" i="1" s="1"/>
  <c r="DH148" i="1"/>
  <c r="DI148" i="1" s="1"/>
  <c r="DF148" i="1"/>
  <c r="DN148" i="1" s="1"/>
  <c r="DE148" i="1"/>
  <c r="DC148" i="1"/>
  <c r="CM148" i="1"/>
  <c r="CK148" i="1"/>
  <c r="CJ148" i="1"/>
  <c r="CI148" i="1"/>
  <c r="CA148" i="1"/>
  <c r="BZ148" i="1"/>
  <c r="BW148" i="1"/>
  <c r="DW148" i="1" s="1"/>
  <c r="EC148" i="1" s="1"/>
  <c r="BV148" i="1"/>
  <c r="ED148" i="1"/>
  <c r="BJ148" i="1"/>
  <c r="BI148" i="1"/>
  <c r="BH148" i="1"/>
  <c r="BC148" i="1"/>
  <c r="AN148" i="1" a="1"/>
  <c r="AN148" i="1" s="1"/>
  <c r="AM148" i="1" a="1"/>
  <c r="AM148" i="1" s="1"/>
  <c r="AO148" i="1" s="1"/>
  <c r="X148" i="1"/>
  <c r="Y148" i="1" s="1"/>
  <c r="S148" i="1"/>
  <c r="R148" i="1" s="1" a="1"/>
  <c r="R148" i="1" s="1"/>
  <c r="M148" i="1"/>
  <c r="K148" i="1"/>
  <c r="AJ148" i="1" s="1"/>
  <c r="AK148" i="1" s="1"/>
  <c r="J148" i="1"/>
  <c r="AI148" i="1" s="1"/>
  <c r="H148" i="1"/>
  <c r="G148" i="1"/>
  <c r="E148" i="1"/>
  <c r="D148" i="1"/>
  <c r="B148" i="1"/>
  <c r="O148" i="1" s="1"/>
  <c r="Q148" i="1" s="1"/>
  <c r="CM147" i="1"/>
  <c r="CK147" i="1"/>
  <c r="CJ147" i="1"/>
  <c r="CI147" i="1"/>
  <c r="BJ147" i="1"/>
  <c r="BI147" i="1"/>
  <c r="BH147" i="1"/>
  <c r="BC147" i="1"/>
  <c r="Y147" i="1"/>
  <c r="X147" i="1"/>
  <c r="M147" i="1"/>
  <c r="K147" i="1"/>
  <c r="AJ147" i="1" s="1"/>
  <c r="AK147" i="1" s="1"/>
  <c r="J147" i="1"/>
  <c r="AI147" i="1" s="1"/>
  <c r="H147" i="1"/>
  <c r="G147" i="1"/>
  <c r="E147" i="1"/>
  <c r="BW147" i="1" s="1"/>
  <c r="D147" i="1"/>
  <c r="BV147" i="1" s="1"/>
  <c r="B147" i="1"/>
  <c r="O147" i="1" s="1"/>
  <c r="CM146" i="1"/>
  <c r="CK146" i="1"/>
  <c r="CJ146" i="1"/>
  <c r="CI146" i="1"/>
  <c r="CA146" i="1"/>
  <c r="BW146" i="1"/>
  <c r="DU146" i="1" s="1"/>
  <c r="BV146" i="1"/>
  <c r="BJ146" i="1"/>
  <c r="BI146" i="1"/>
  <c r="BH146" i="1"/>
  <c r="BC146" i="1"/>
  <c r="AJ146" i="1"/>
  <c r="AK146" i="1" s="1"/>
  <c r="AI146" i="1"/>
  <c r="U146" i="1"/>
  <c r="Q146" i="1"/>
  <c r="O146" i="1"/>
  <c r="P146" i="1" s="1"/>
  <c r="M146" i="1"/>
  <c r="X146" i="1" s="1"/>
  <c r="Y146" i="1" s="1"/>
  <c r="Z146" i="1" s="1"/>
  <c r="AA146" i="1" s="1"/>
  <c r="K146" i="1"/>
  <c r="J146" i="1"/>
  <c r="H146" i="1"/>
  <c r="G146" i="1"/>
  <c r="E146" i="1"/>
  <c r="D146" i="1"/>
  <c r="B146" i="1"/>
  <c r="DE145" i="1"/>
  <c r="DF145" i="1" s="1"/>
  <c r="DN145" i="1" s="1"/>
  <c r="CU145" i="1"/>
  <c r="CM145" i="1"/>
  <c r="CK145" i="1"/>
  <c r="CJ145" i="1"/>
  <c r="CI145" i="1"/>
  <c r="BV145" i="1"/>
  <c r="BJ145" i="1"/>
  <c r="BI145" i="1"/>
  <c r="BH145" i="1"/>
  <c r="BC145" i="1"/>
  <c r="AM145" i="1" a="1"/>
  <c r="AM145" i="1" s="1"/>
  <c r="AJ145" i="1"/>
  <c r="AK145" i="1" s="1"/>
  <c r="X145" i="1"/>
  <c r="Y145" i="1" s="1"/>
  <c r="V145" i="1"/>
  <c r="AR145" i="1" s="1"/>
  <c r="AS145" i="1" s="1"/>
  <c r="Q145" i="1"/>
  <c r="M145" i="1"/>
  <c r="K145" i="1"/>
  <c r="J145" i="1"/>
  <c r="AI145" i="1" s="1"/>
  <c r="H145" i="1"/>
  <c r="G145" i="1"/>
  <c r="E145" i="1"/>
  <c r="BW145" i="1" s="1"/>
  <c r="BZ145" i="1" s="1"/>
  <c r="DX145" i="1" s="1"/>
  <c r="D145" i="1"/>
  <c r="B145" i="1"/>
  <c r="O145" i="1" s="1"/>
  <c r="U145" i="1" s="1"/>
  <c r="CM144" i="1"/>
  <c r="CK144" i="1"/>
  <c r="CJ144" i="1"/>
  <c r="CI144" i="1"/>
  <c r="BJ144" i="1"/>
  <c r="BI144" i="1"/>
  <c r="BH144" i="1"/>
  <c r="BC144" i="1"/>
  <c r="AL144" i="1"/>
  <c r="AK144" i="1"/>
  <c r="AJ144" i="1"/>
  <c r="X144" i="1"/>
  <c r="Y144" i="1" s="1"/>
  <c r="O144" i="1"/>
  <c r="M144" i="1"/>
  <c r="K144" i="1"/>
  <c r="J144" i="1"/>
  <c r="AI144" i="1" s="1"/>
  <c r="H144" i="1"/>
  <c r="G144" i="1"/>
  <c r="E144" i="1"/>
  <c r="BW144" i="1" s="1"/>
  <c r="D144" i="1"/>
  <c r="BV144" i="1" s="1"/>
  <c r="B144" i="1"/>
  <c r="DB143" i="1"/>
  <c r="CU143" i="1"/>
  <c r="CM143" i="1"/>
  <c r="CK143" i="1"/>
  <c r="CJ143" i="1"/>
  <c r="CI143" i="1"/>
  <c r="BW143" i="1"/>
  <c r="BV143" i="1"/>
  <c r="BJ143" i="1"/>
  <c r="BI143" i="1"/>
  <c r="BH143" i="1"/>
  <c r="BC143" i="1"/>
  <c r="AG143" i="1"/>
  <c r="AE143" i="1"/>
  <c r="AA143" i="1"/>
  <c r="U143" i="1"/>
  <c r="M143" i="1"/>
  <c r="X143" i="1" s="1"/>
  <c r="Y143" i="1" s="1"/>
  <c r="Z143" i="1" s="1"/>
  <c r="K143" i="1"/>
  <c r="AJ143" i="1" s="1"/>
  <c r="AK143" i="1" s="1"/>
  <c r="J143" i="1"/>
  <c r="AI143" i="1" s="1"/>
  <c r="H143" i="1"/>
  <c r="G143" i="1"/>
  <c r="E143" i="1"/>
  <c r="D143" i="1"/>
  <c r="B143" i="1"/>
  <c r="O143" i="1" s="1"/>
  <c r="P143" i="1" s="1"/>
  <c r="DQ142" i="1"/>
  <c r="CU142" i="1"/>
  <c r="CM142" i="1"/>
  <c r="CK142" i="1"/>
  <c r="CJ142" i="1"/>
  <c r="CI142" i="1"/>
  <c r="BZ142" i="1"/>
  <c r="DX142" i="1" s="1"/>
  <c r="BJ142" i="1"/>
  <c r="BI142" i="1"/>
  <c r="BH142" i="1"/>
  <c r="BC142" i="1"/>
  <c r="AI142" i="1"/>
  <c r="U142" i="1"/>
  <c r="Q142" i="1"/>
  <c r="P142" i="1"/>
  <c r="O142" i="1"/>
  <c r="V142" i="1" s="1"/>
  <c r="AR142" i="1" s="1"/>
  <c r="AS142" i="1" s="1"/>
  <c r="M142" i="1"/>
  <c r="X142" i="1" s="1"/>
  <c r="Y142" i="1" s="1"/>
  <c r="AG142" i="1" s="1"/>
  <c r="K142" i="1"/>
  <c r="AJ142" i="1" s="1"/>
  <c r="AK142" i="1" s="1"/>
  <c r="J142" i="1"/>
  <c r="H142" i="1"/>
  <c r="G142" i="1"/>
  <c r="E142" i="1"/>
  <c r="BW142" i="1" s="1"/>
  <c r="DR142" i="1" s="1"/>
  <c r="D142" i="1"/>
  <c r="BV142" i="1" s="1"/>
  <c r="B142" i="1"/>
  <c r="DU141" i="1"/>
  <c r="DR141" i="1"/>
  <c r="DK141" i="1"/>
  <c r="DC141" i="1"/>
  <c r="DB141" i="1"/>
  <c r="CM141" i="1"/>
  <c r="CK141" i="1"/>
  <c r="CJ141" i="1"/>
  <c r="CI141" i="1"/>
  <c r="BX141" i="1"/>
  <c r="BW141" i="1"/>
  <c r="S141" i="1" s="1"/>
  <c r="R141" i="1" s="1" a="1"/>
  <c r="R141" i="1" s="1"/>
  <c r="BJ141" i="1"/>
  <c r="BI141" i="1"/>
  <c r="BH141" i="1"/>
  <c r="BC141" i="1"/>
  <c r="AJ141" i="1"/>
  <c r="AK141" i="1" s="1"/>
  <c r="AI141" i="1"/>
  <c r="M141" i="1"/>
  <c r="X141" i="1" s="1"/>
  <c r="Y141" i="1" s="1"/>
  <c r="K141" i="1"/>
  <c r="J141" i="1"/>
  <c r="H141" i="1"/>
  <c r="G141" i="1"/>
  <c r="E141" i="1"/>
  <c r="D141" i="1"/>
  <c r="BV141" i="1" s="1"/>
  <c r="B141" i="1"/>
  <c r="O141" i="1" s="1"/>
  <c r="DU140" i="1"/>
  <c r="DR140" i="1"/>
  <c r="DQ140" i="1"/>
  <c r="DH140" i="1"/>
  <c r="DI140" i="1" s="1"/>
  <c r="DC140" i="1"/>
  <c r="DK140" i="1" s="1"/>
  <c r="CM140" i="1"/>
  <c r="CK140" i="1"/>
  <c r="CJ140" i="1"/>
  <c r="CI140" i="1"/>
  <c r="BW140" i="1"/>
  <c r="S140" i="1" s="1"/>
  <c r="R140" i="1" s="1" a="1"/>
  <c r="R140" i="1" s="1"/>
  <c r="BV140" i="1"/>
  <c r="BJ140" i="1"/>
  <c r="BI140" i="1"/>
  <c r="BH140" i="1"/>
  <c r="BC140" i="1"/>
  <c r="AG140" i="1"/>
  <c r="Z140" i="1"/>
  <c r="X140" i="1"/>
  <c r="Y140" i="1" s="1"/>
  <c r="O140" i="1"/>
  <c r="M140" i="1"/>
  <c r="K140" i="1"/>
  <c r="AJ140" i="1" s="1"/>
  <c r="AK140" i="1" s="1"/>
  <c r="J140" i="1"/>
  <c r="AI140" i="1" s="1"/>
  <c r="H140" i="1"/>
  <c r="G140" i="1"/>
  <c r="E140" i="1"/>
  <c r="D140" i="1"/>
  <c r="B140" i="1"/>
  <c r="DW139" i="1"/>
  <c r="EC139" i="1" s="1"/>
  <c r="DE139" i="1"/>
  <c r="DF139" i="1" s="1"/>
  <c r="DN139" i="1" s="1"/>
  <c r="DC139" i="1"/>
  <c r="DK139" i="1" s="1"/>
  <c r="CM139" i="1"/>
  <c r="CK139" i="1"/>
  <c r="CJ139" i="1"/>
  <c r="CI139" i="1"/>
  <c r="BZ139" i="1"/>
  <c r="DX139" i="1" s="1"/>
  <c r="EK139" i="1" s="1"/>
  <c r="BJ139" i="1"/>
  <c r="BI139" i="1"/>
  <c r="BH139" i="1"/>
  <c r="BC139" i="1"/>
  <c r="AK139" i="1"/>
  <c r="AJ139" i="1"/>
  <c r="Y139" i="1"/>
  <c r="X139" i="1"/>
  <c r="M139" i="1"/>
  <c r="K139" i="1"/>
  <c r="J139" i="1"/>
  <c r="AI139" i="1" s="1"/>
  <c r="H139" i="1"/>
  <c r="G139" i="1"/>
  <c r="E139" i="1"/>
  <c r="BW139" i="1" s="1"/>
  <c r="DB139" i="1" s="1"/>
  <c r="D139" i="1"/>
  <c r="BV139" i="1" s="1"/>
  <c r="B139" i="1"/>
  <c r="O139" i="1" s="1"/>
  <c r="CM138" i="1"/>
  <c r="CK138" i="1"/>
  <c r="CJ138" i="1"/>
  <c r="CI138" i="1"/>
  <c r="BV138" i="1"/>
  <c r="DZ138" i="1"/>
  <c r="BJ138" i="1"/>
  <c r="BI138" i="1"/>
  <c r="BH138" i="1"/>
  <c r="BC138" i="1"/>
  <c r="AJ138" i="1"/>
  <c r="AK138" i="1" s="1"/>
  <c r="AY138" i="1" s="1"/>
  <c r="BD138" i="1" s="1"/>
  <c r="X138" i="1"/>
  <c r="Y138" i="1" s="1"/>
  <c r="AG138" i="1" s="1"/>
  <c r="V138" i="1"/>
  <c r="AR138" i="1" s="1"/>
  <c r="AS138" i="1" s="1"/>
  <c r="U138" i="1"/>
  <c r="M138" i="1"/>
  <c r="K138" i="1"/>
  <c r="J138" i="1"/>
  <c r="AI138" i="1" s="1"/>
  <c r="H138" i="1"/>
  <c r="G138" i="1"/>
  <c r="E138" i="1"/>
  <c r="BW138" i="1" s="1"/>
  <c r="D138" i="1"/>
  <c r="B138" i="1"/>
  <c r="O138" i="1" s="1"/>
  <c r="DW137" i="1"/>
  <c r="EC137" i="1" s="1"/>
  <c r="DS137" i="1"/>
  <c r="DR137" i="1"/>
  <c r="DQ137" i="1"/>
  <c r="DI137" i="1"/>
  <c r="DH137" i="1"/>
  <c r="CU137" i="1"/>
  <c r="CM137" i="1"/>
  <c r="CK137" i="1"/>
  <c r="CJ137" i="1"/>
  <c r="CI137" i="1"/>
  <c r="CA137" i="1"/>
  <c r="BX137" i="1"/>
  <c r="BV137" i="1"/>
  <c r="BJ137" i="1"/>
  <c r="BI137" i="1"/>
  <c r="BH137" i="1"/>
  <c r="BC137" i="1"/>
  <c r="AJ137" i="1"/>
  <c r="AK137" i="1" s="1"/>
  <c r="Q137" i="1"/>
  <c r="O137" i="1"/>
  <c r="V137" i="1" s="1"/>
  <c r="AR137" i="1" s="1"/>
  <c r="AS137" i="1" s="1"/>
  <c r="AU137" i="1" s="1"/>
  <c r="M137" i="1"/>
  <c r="X137" i="1" s="1"/>
  <c r="Y137" i="1" s="1"/>
  <c r="K137" i="1"/>
  <c r="J137" i="1"/>
  <c r="AI137" i="1" s="1"/>
  <c r="H137" i="1"/>
  <c r="G137" i="1"/>
  <c r="E137" i="1"/>
  <c r="BW137" i="1" s="1"/>
  <c r="D137" i="1"/>
  <c r="B137" i="1"/>
  <c r="DW136" i="1"/>
  <c r="EC136" i="1" s="1"/>
  <c r="DU136" i="1"/>
  <c r="DN136" i="1"/>
  <c r="DE136" i="1"/>
  <c r="DF136" i="1" s="1"/>
  <c r="DC136" i="1"/>
  <c r="DK136" i="1" s="1"/>
  <c r="DB136" i="1"/>
  <c r="CM136" i="1"/>
  <c r="CK136" i="1"/>
  <c r="CJ136" i="1"/>
  <c r="CI136" i="1"/>
  <c r="CA136" i="1"/>
  <c r="BX136" i="1"/>
  <c r="BY136" i="1" s="1"/>
  <c r="BW136" i="1"/>
  <c r="BZ136" i="1" s="1"/>
  <c r="DX136" i="1" s="1"/>
  <c r="BJ136" i="1"/>
  <c r="BI136" i="1"/>
  <c r="BH136" i="1"/>
  <c r="BC136" i="1"/>
  <c r="AJ136" i="1"/>
  <c r="AK136" i="1" s="1"/>
  <c r="AI136" i="1"/>
  <c r="O136" i="1"/>
  <c r="M136" i="1"/>
  <c r="X136" i="1" s="1"/>
  <c r="Y136" i="1" s="1"/>
  <c r="K136" i="1"/>
  <c r="J136" i="1"/>
  <c r="H136" i="1"/>
  <c r="G136" i="1"/>
  <c r="E136" i="1"/>
  <c r="D136" i="1"/>
  <c r="BV136" i="1" s="1"/>
  <c r="B136" i="1"/>
  <c r="CM135" i="1"/>
  <c r="CK135" i="1"/>
  <c r="CJ135" i="1"/>
  <c r="CI135" i="1"/>
  <c r="BV135" i="1"/>
  <c r="BJ135" i="1"/>
  <c r="BI135" i="1"/>
  <c r="BH135" i="1"/>
  <c r="BC135" i="1"/>
  <c r="Y135" i="1"/>
  <c r="AG135" i="1" s="1"/>
  <c r="V135" i="1"/>
  <c r="AR135" i="1" s="1"/>
  <c r="AS135" i="1" s="1"/>
  <c r="U135" i="1"/>
  <c r="M135" i="1"/>
  <c r="X135" i="1" s="1"/>
  <c r="K135" i="1"/>
  <c r="AJ135" i="1" s="1"/>
  <c r="AK135" i="1" s="1"/>
  <c r="J135" i="1"/>
  <c r="AI135" i="1" s="1"/>
  <c r="H135" i="1"/>
  <c r="G135" i="1"/>
  <c r="E135" i="1"/>
  <c r="BW135" i="1" s="1"/>
  <c r="D135" i="1"/>
  <c r="B135" i="1"/>
  <c r="O135" i="1" s="1"/>
  <c r="CM134" i="1"/>
  <c r="CK134" i="1"/>
  <c r="CJ134" i="1"/>
  <c r="CI134" i="1"/>
  <c r="DZ134" i="1"/>
  <c r="BJ134" i="1"/>
  <c r="BI134" i="1"/>
  <c r="BH134" i="1"/>
  <c r="BC134" i="1"/>
  <c r="AI134" i="1"/>
  <c r="Y134" i="1"/>
  <c r="AG134" i="1" s="1"/>
  <c r="X134" i="1"/>
  <c r="Q134" i="1"/>
  <c r="P134" i="1"/>
  <c r="M134" i="1"/>
  <c r="K134" i="1"/>
  <c r="AJ134" i="1" s="1"/>
  <c r="AK134" i="1" s="1"/>
  <c r="AY134" i="1" s="1"/>
  <c r="BD134" i="1" s="1"/>
  <c r="BE134" i="1" s="1"/>
  <c r="J134" i="1"/>
  <c r="H134" i="1"/>
  <c r="G134" i="1"/>
  <c r="E134" i="1"/>
  <c r="BW134" i="1" s="1"/>
  <c r="D134" i="1"/>
  <c r="BV134" i="1" s="1"/>
  <c r="B134" i="1"/>
  <c r="O134" i="1" s="1"/>
  <c r="CM133" i="1"/>
  <c r="CK133" i="1"/>
  <c r="CJ133" i="1"/>
  <c r="CI133" i="1"/>
  <c r="BZ133" i="1"/>
  <c r="DX133" i="1" s="1"/>
  <c r="BX133" i="1"/>
  <c r="BW133" i="1"/>
  <c r="BV133" i="1"/>
  <c r="BJ133" i="1"/>
  <c r="BI133" i="1"/>
  <c r="BH133" i="1"/>
  <c r="BC133" i="1"/>
  <c r="AJ133" i="1"/>
  <c r="AK133" i="1" s="1"/>
  <c r="AI133" i="1"/>
  <c r="X133" i="1"/>
  <c r="Y133" i="1" s="1"/>
  <c r="Z133" i="1" s="1"/>
  <c r="AE133" i="1" s="1"/>
  <c r="U133" i="1"/>
  <c r="O133" i="1"/>
  <c r="M133" i="1"/>
  <c r="K133" i="1"/>
  <c r="J133" i="1"/>
  <c r="H133" i="1"/>
  <c r="G133" i="1"/>
  <c r="E133" i="1"/>
  <c r="D133" i="1"/>
  <c r="B133" i="1"/>
  <c r="DX132" i="1"/>
  <c r="EI132" i="1" s="1"/>
  <c r="DS132" i="1"/>
  <c r="DR132" i="1"/>
  <c r="DL132" i="1"/>
  <c r="AN132" i="1" s="1" a="1"/>
  <c r="AN132" i="1" s="1"/>
  <c r="DK132" i="1"/>
  <c r="DI132" i="1"/>
  <c r="DH132" i="1"/>
  <c r="DF132" i="1"/>
  <c r="DN132" i="1" s="1"/>
  <c r="DE132" i="1"/>
  <c r="DC132" i="1"/>
  <c r="CM132" i="1"/>
  <c r="CK132" i="1"/>
  <c r="CJ132" i="1"/>
  <c r="CI132" i="1"/>
  <c r="CA132" i="1"/>
  <c r="BZ132" i="1"/>
  <c r="BW132" i="1"/>
  <c r="DW132" i="1" s="1"/>
  <c r="EC132" i="1" s="1"/>
  <c r="BV132" i="1"/>
  <c r="BJ132" i="1"/>
  <c r="BI132" i="1"/>
  <c r="BH132" i="1"/>
  <c r="BC132" i="1"/>
  <c r="X132" i="1"/>
  <c r="Y132" i="1" s="1"/>
  <c r="S132" i="1"/>
  <c r="R132" i="1" s="1" a="1"/>
  <c r="R132" i="1" s="1"/>
  <c r="M132" i="1"/>
  <c r="K132" i="1"/>
  <c r="AJ132" i="1" s="1"/>
  <c r="AK132" i="1" s="1"/>
  <c r="AL132" i="1" s="1"/>
  <c r="J132" i="1"/>
  <c r="AI132" i="1" s="1"/>
  <c r="H132" i="1"/>
  <c r="G132" i="1"/>
  <c r="E132" i="1"/>
  <c r="D132" i="1"/>
  <c r="B132" i="1"/>
  <c r="O132" i="1" s="1"/>
  <c r="DR131" i="1"/>
  <c r="DF131" i="1"/>
  <c r="DN131" i="1" s="1"/>
  <c r="DE131" i="1"/>
  <c r="CM131" i="1"/>
  <c r="CK131" i="1"/>
  <c r="CJ131" i="1"/>
  <c r="CI131" i="1"/>
  <c r="BJ131" i="1"/>
  <c r="BI131" i="1"/>
  <c r="BH131" i="1"/>
  <c r="BC131" i="1"/>
  <c r="AK131" i="1"/>
  <c r="AI131" i="1"/>
  <c r="X131" i="1"/>
  <c r="Y131" i="1" s="1"/>
  <c r="AG131" i="1" s="1"/>
  <c r="P131" i="1"/>
  <c r="O131" i="1"/>
  <c r="M131" i="1"/>
  <c r="K131" i="1"/>
  <c r="AJ131" i="1" s="1"/>
  <c r="J131" i="1"/>
  <c r="H131" i="1"/>
  <c r="G131" i="1"/>
  <c r="E131" i="1"/>
  <c r="BW131" i="1" s="1"/>
  <c r="D131" i="1"/>
  <c r="BV131" i="1" s="1"/>
  <c r="B131" i="1"/>
  <c r="DS130" i="1"/>
  <c r="CM130" i="1"/>
  <c r="CK130" i="1"/>
  <c r="CJ130" i="1"/>
  <c r="CI130" i="1"/>
  <c r="CA130" i="1"/>
  <c r="BV130" i="1"/>
  <c r="BJ130" i="1"/>
  <c r="BI130" i="1"/>
  <c r="BH130" i="1"/>
  <c r="BC130" i="1"/>
  <c r="AY130" i="1"/>
  <c r="BD130" i="1" s="1"/>
  <c r="AM130" i="1"/>
  <c r="AM130" i="1" a="1"/>
  <c r="AK130" i="1"/>
  <c r="AI130" i="1"/>
  <c r="AG130" i="1"/>
  <c r="AA130" i="1"/>
  <c r="Z130" i="1"/>
  <c r="AE130" i="1" s="1"/>
  <c r="O130" i="1"/>
  <c r="P130" i="1" s="1"/>
  <c r="M130" i="1"/>
  <c r="X130" i="1" s="1"/>
  <c r="Y130" i="1" s="1"/>
  <c r="K130" i="1"/>
  <c r="AJ130" i="1" s="1"/>
  <c r="J130" i="1"/>
  <c r="H130" i="1"/>
  <c r="G130" i="1"/>
  <c r="E130" i="1"/>
  <c r="BW130" i="1" s="1"/>
  <c r="DB130" i="1" s="1"/>
  <c r="D130" i="1"/>
  <c r="B130" i="1"/>
  <c r="DW129" i="1"/>
  <c r="EC129" i="1" s="1"/>
  <c r="DH129" i="1"/>
  <c r="DI129" i="1" s="1"/>
  <c r="DC129" i="1"/>
  <c r="DK129" i="1" s="1"/>
  <c r="CM129" i="1"/>
  <c r="CK129" i="1"/>
  <c r="CJ129" i="1"/>
  <c r="CI129" i="1"/>
  <c r="BJ129" i="1"/>
  <c r="BI129" i="1"/>
  <c r="BH129" i="1"/>
  <c r="BC129" i="1"/>
  <c r="AJ129" i="1"/>
  <c r="AK129" i="1" s="1"/>
  <c r="M129" i="1"/>
  <c r="X129" i="1" s="1"/>
  <c r="Y129" i="1" s="1"/>
  <c r="K129" i="1"/>
  <c r="J129" i="1"/>
  <c r="AI129" i="1" s="1"/>
  <c r="H129" i="1"/>
  <c r="G129" i="1"/>
  <c r="E129" i="1"/>
  <c r="BW129" i="1" s="1"/>
  <c r="D129" i="1"/>
  <c r="BV129" i="1" s="1"/>
  <c r="B129" i="1"/>
  <c r="O129" i="1" s="1"/>
  <c r="DW128" i="1"/>
  <c r="EC128" i="1" s="1"/>
  <c r="DS128" i="1"/>
  <c r="DC128" i="1"/>
  <c r="DK128" i="1" s="1"/>
  <c r="DB128" i="1"/>
  <c r="CM128" i="1"/>
  <c r="CK128" i="1"/>
  <c r="CJ128" i="1"/>
  <c r="CI128" i="1"/>
  <c r="BJ128" i="1"/>
  <c r="BI128" i="1"/>
  <c r="BH128" i="1"/>
  <c r="BC128" i="1"/>
  <c r="AJ128" i="1"/>
  <c r="AK128" i="1" s="1"/>
  <c r="X128" i="1"/>
  <c r="Y128" i="1" s="1"/>
  <c r="M128" i="1"/>
  <c r="K128" i="1"/>
  <c r="J128" i="1"/>
  <c r="AI128" i="1" s="1"/>
  <c r="H128" i="1"/>
  <c r="G128" i="1"/>
  <c r="E128" i="1"/>
  <c r="BW128" i="1" s="1"/>
  <c r="D128" i="1"/>
  <c r="BV128" i="1" s="1"/>
  <c r="B128" i="1"/>
  <c r="O128" i="1" s="1"/>
  <c r="DU127" i="1"/>
  <c r="DS127" i="1"/>
  <c r="DB127" i="1"/>
  <c r="CM127" i="1"/>
  <c r="CK127" i="1"/>
  <c r="CJ127" i="1"/>
  <c r="CI127" i="1"/>
  <c r="BJ127" i="1"/>
  <c r="BI127" i="1"/>
  <c r="BH127" i="1"/>
  <c r="BC127" i="1"/>
  <c r="Y127" i="1"/>
  <c r="AG127" i="1" s="1"/>
  <c r="M127" i="1"/>
  <c r="X127" i="1" s="1"/>
  <c r="K127" i="1"/>
  <c r="AJ127" i="1" s="1"/>
  <c r="AK127" i="1" s="1"/>
  <c r="J127" i="1"/>
  <c r="AI127" i="1" s="1"/>
  <c r="H127" i="1"/>
  <c r="G127" i="1"/>
  <c r="E127" i="1"/>
  <c r="BW127" i="1" s="1"/>
  <c r="D127" i="1"/>
  <c r="BV127" i="1" s="1"/>
  <c r="B127" i="1"/>
  <c r="O127" i="1" s="1"/>
  <c r="CU126" i="1"/>
  <c r="CM126" i="1"/>
  <c r="CK126" i="1"/>
  <c r="CJ126" i="1"/>
  <c r="CI126" i="1"/>
  <c r="BJ126" i="1"/>
  <c r="BI126" i="1"/>
  <c r="BH126" i="1"/>
  <c r="BC126" i="1"/>
  <c r="AI126" i="1"/>
  <c r="V126" i="1"/>
  <c r="AR126" i="1" s="1"/>
  <c r="AS126" i="1" s="1"/>
  <c r="Q126" i="1"/>
  <c r="O126" i="1"/>
  <c r="M126" i="1"/>
  <c r="X126" i="1" s="1"/>
  <c r="Y126" i="1" s="1"/>
  <c r="K126" i="1"/>
  <c r="AJ126" i="1" s="1"/>
  <c r="AK126" i="1" s="1"/>
  <c r="J126" i="1"/>
  <c r="H126" i="1"/>
  <c r="G126" i="1"/>
  <c r="E126" i="1"/>
  <c r="BW126" i="1" s="1"/>
  <c r="D126" i="1"/>
  <c r="BV126" i="1" s="1"/>
  <c r="B126" i="1"/>
  <c r="DU125" i="1"/>
  <c r="DS125" i="1"/>
  <c r="DR125" i="1"/>
  <c r="DH125" i="1"/>
  <c r="DI125" i="1" s="1"/>
  <c r="DC125" i="1"/>
  <c r="DK125" i="1" s="1"/>
  <c r="EB125" i="1" s="1"/>
  <c r="CM125" i="1"/>
  <c r="CK125" i="1"/>
  <c r="CJ125" i="1"/>
  <c r="CI125" i="1"/>
  <c r="ED125" i="1"/>
  <c r="BJ125" i="1"/>
  <c r="BI125" i="1"/>
  <c r="BH125" i="1"/>
  <c r="BC125" i="1"/>
  <c r="AI125" i="1"/>
  <c r="M125" i="1"/>
  <c r="X125" i="1" s="1"/>
  <c r="Y125" i="1" s="1"/>
  <c r="K125" i="1"/>
  <c r="AJ125" i="1" s="1"/>
  <c r="AK125" i="1" s="1"/>
  <c r="J125" i="1"/>
  <c r="H125" i="1"/>
  <c r="G125" i="1"/>
  <c r="E125" i="1"/>
  <c r="BW125" i="1" s="1"/>
  <c r="D125" i="1"/>
  <c r="BV125" i="1" s="1"/>
  <c r="B125" i="1"/>
  <c r="O125" i="1" s="1"/>
  <c r="V125" i="1" s="1"/>
  <c r="AR125" i="1" s="1"/>
  <c r="AS125" i="1" s="1"/>
  <c r="DE124" i="1"/>
  <c r="DF124" i="1" s="1"/>
  <c r="DN124" i="1" s="1"/>
  <c r="CM124" i="1"/>
  <c r="CK124" i="1"/>
  <c r="CJ124" i="1"/>
  <c r="CI124" i="1"/>
  <c r="BW124" i="1"/>
  <c r="BV124" i="1"/>
  <c r="BJ124" i="1"/>
  <c r="BI124" i="1"/>
  <c r="BH124" i="1"/>
  <c r="BC124" i="1"/>
  <c r="AI124" i="1"/>
  <c r="X124" i="1"/>
  <c r="Y124" i="1" s="1"/>
  <c r="Z124" i="1" s="1"/>
  <c r="AE124" i="1" s="1"/>
  <c r="M124" i="1"/>
  <c r="K124" i="1"/>
  <c r="AJ124" i="1" s="1"/>
  <c r="AK124" i="1" s="1"/>
  <c r="J124" i="1"/>
  <c r="H124" i="1"/>
  <c r="G124" i="1"/>
  <c r="E124" i="1"/>
  <c r="D124" i="1"/>
  <c r="B124" i="1"/>
  <c r="O124" i="1" s="1"/>
  <c r="DQ123" i="1"/>
  <c r="DE123" i="1"/>
  <c r="DF123" i="1" s="1"/>
  <c r="DN123" i="1" s="1"/>
  <c r="DC123" i="1"/>
  <c r="DK123" i="1" s="1"/>
  <c r="CM123" i="1"/>
  <c r="CK123" i="1"/>
  <c r="CJ123" i="1"/>
  <c r="CI123" i="1"/>
  <c r="CA123" i="1"/>
  <c r="BV123" i="1"/>
  <c r="BJ123" i="1"/>
  <c r="BI123" i="1"/>
  <c r="BH123" i="1"/>
  <c r="BC123" i="1"/>
  <c r="Y123" i="1"/>
  <c r="X123" i="1"/>
  <c r="M123" i="1"/>
  <c r="K123" i="1"/>
  <c r="AJ123" i="1" s="1"/>
  <c r="AK123" i="1" s="1"/>
  <c r="J123" i="1"/>
  <c r="AI123" i="1" s="1"/>
  <c r="H123" i="1"/>
  <c r="G123" i="1"/>
  <c r="E123" i="1"/>
  <c r="BW123" i="1" s="1"/>
  <c r="D123" i="1"/>
  <c r="B123" i="1"/>
  <c r="O123" i="1" s="1"/>
  <c r="DQ122" i="1"/>
  <c r="CM122" i="1"/>
  <c r="CK122" i="1"/>
  <c r="CJ122" i="1"/>
  <c r="CI122" i="1"/>
  <c r="DZ122" i="1"/>
  <c r="BJ122" i="1"/>
  <c r="BI122" i="1"/>
  <c r="BH122" i="1"/>
  <c r="BC122" i="1"/>
  <c r="AJ122" i="1"/>
  <c r="AK122" i="1" s="1"/>
  <c r="Q122" i="1"/>
  <c r="M122" i="1"/>
  <c r="X122" i="1" s="1"/>
  <c r="Y122" i="1" s="1"/>
  <c r="K122" i="1"/>
  <c r="J122" i="1"/>
  <c r="AI122" i="1" s="1"/>
  <c r="H122" i="1"/>
  <c r="G122" i="1"/>
  <c r="E122" i="1"/>
  <c r="BW122" i="1" s="1"/>
  <c r="D122" i="1"/>
  <c r="BV122" i="1" s="1"/>
  <c r="B122" i="1"/>
  <c r="O122" i="1" s="1"/>
  <c r="CM121" i="1"/>
  <c r="CK121" i="1"/>
  <c r="CJ121" i="1"/>
  <c r="CI121" i="1"/>
  <c r="CA121" i="1"/>
  <c r="BV121" i="1"/>
  <c r="BJ121" i="1"/>
  <c r="BI121" i="1"/>
  <c r="BH121" i="1"/>
  <c r="BC121" i="1"/>
  <c r="M121" i="1"/>
  <c r="X121" i="1" s="1"/>
  <c r="Y121" i="1" s="1"/>
  <c r="Z121" i="1" s="1"/>
  <c r="K121" i="1"/>
  <c r="AJ121" i="1" s="1"/>
  <c r="AK121" i="1" s="1"/>
  <c r="J121" i="1"/>
  <c r="AI121" i="1" s="1"/>
  <c r="H121" i="1"/>
  <c r="G121" i="1"/>
  <c r="E121" i="1"/>
  <c r="BW121" i="1" s="1"/>
  <c r="D121" i="1"/>
  <c r="B121" i="1"/>
  <c r="O121" i="1" s="1"/>
  <c r="DW120" i="1"/>
  <c r="EC120" i="1" s="1"/>
  <c r="DB120" i="1"/>
  <c r="CM120" i="1"/>
  <c r="CK120" i="1"/>
  <c r="CJ120" i="1"/>
  <c r="CI120" i="1"/>
  <c r="BJ120" i="1"/>
  <c r="BI120" i="1"/>
  <c r="BH120" i="1"/>
  <c r="BC120" i="1"/>
  <c r="AJ120" i="1"/>
  <c r="AK120" i="1" s="1"/>
  <c r="AI120" i="1"/>
  <c r="V120" i="1"/>
  <c r="AR120" i="1" s="1"/>
  <c r="AS120" i="1" s="1"/>
  <c r="U120" i="1"/>
  <c r="Q120" i="1"/>
  <c r="P120" i="1"/>
  <c r="O120" i="1"/>
  <c r="CU120" i="1" s="1"/>
  <c r="M120" i="1"/>
  <c r="X120" i="1" s="1"/>
  <c r="Y120" i="1" s="1"/>
  <c r="K120" i="1"/>
  <c r="J120" i="1"/>
  <c r="H120" i="1"/>
  <c r="G120" i="1"/>
  <c r="E120" i="1"/>
  <c r="BW120" i="1" s="1"/>
  <c r="D120" i="1"/>
  <c r="BV120" i="1" s="1"/>
  <c r="B120" i="1"/>
  <c r="DW119" i="1"/>
  <c r="EC119" i="1" s="1"/>
  <c r="DS119" i="1"/>
  <c r="DR119" i="1"/>
  <c r="DI119" i="1"/>
  <c r="DH119" i="1"/>
  <c r="DE119" i="1"/>
  <c r="DF119" i="1" s="1"/>
  <c r="DN119" i="1" s="1"/>
  <c r="DB119" i="1"/>
  <c r="CM119" i="1"/>
  <c r="CK119" i="1"/>
  <c r="CJ119" i="1"/>
  <c r="CI119" i="1"/>
  <c r="BZ119" i="1"/>
  <c r="DX119" i="1" s="1"/>
  <c r="BX119" i="1"/>
  <c r="BY119" i="1" s="1"/>
  <c r="BW119" i="1"/>
  <c r="CA119" i="1" s="1"/>
  <c r="BJ119" i="1"/>
  <c r="BI119" i="1"/>
  <c r="BH119" i="1"/>
  <c r="BC119" i="1"/>
  <c r="AJ119" i="1"/>
  <c r="AK119" i="1" s="1"/>
  <c r="AI119" i="1"/>
  <c r="S119" i="1"/>
  <c r="R119" i="1" s="1" a="1"/>
  <c r="R119" i="1" s="1"/>
  <c r="M119" i="1"/>
  <c r="X119" i="1" s="1"/>
  <c r="Y119" i="1" s="1"/>
  <c r="K119" i="1"/>
  <c r="J119" i="1"/>
  <c r="H119" i="1"/>
  <c r="G119" i="1"/>
  <c r="E119" i="1"/>
  <c r="D119" i="1"/>
  <c r="BV119" i="1" s="1"/>
  <c r="B119" i="1"/>
  <c r="O119" i="1" s="1"/>
  <c r="CM118" i="1"/>
  <c r="CK118" i="1"/>
  <c r="CJ118" i="1"/>
  <c r="CI118" i="1"/>
  <c r="DZ118" i="1"/>
  <c r="BJ118" i="1"/>
  <c r="BI118" i="1"/>
  <c r="BH118" i="1"/>
  <c r="BC118" i="1"/>
  <c r="Y118" i="1"/>
  <c r="X118" i="1"/>
  <c r="M118" i="1"/>
  <c r="K118" i="1"/>
  <c r="AJ118" i="1" s="1"/>
  <c r="AK118" i="1" s="1"/>
  <c r="J118" i="1"/>
  <c r="AI118" i="1" s="1"/>
  <c r="H118" i="1"/>
  <c r="G118" i="1"/>
  <c r="E118" i="1"/>
  <c r="BW118" i="1" s="1"/>
  <c r="D118" i="1"/>
  <c r="BV118" i="1" s="1"/>
  <c r="B118" i="1"/>
  <c r="O118" i="1" s="1"/>
  <c r="DU117" i="1"/>
  <c r="CM117" i="1"/>
  <c r="CK117" i="1"/>
  <c r="CJ117" i="1"/>
  <c r="CI117" i="1"/>
  <c r="BW117" i="1"/>
  <c r="BJ117" i="1"/>
  <c r="BI117" i="1"/>
  <c r="BH117" i="1"/>
  <c r="BC117" i="1"/>
  <c r="AI117" i="1"/>
  <c r="U117" i="1"/>
  <c r="Q117" i="1"/>
  <c r="P117" i="1"/>
  <c r="O117" i="1"/>
  <c r="CU117" i="1" s="1"/>
  <c r="M117" i="1"/>
  <c r="X117" i="1" s="1"/>
  <c r="Y117" i="1" s="1"/>
  <c r="K117" i="1"/>
  <c r="AJ117" i="1" s="1"/>
  <c r="AK117" i="1" s="1"/>
  <c r="J117" i="1"/>
  <c r="H117" i="1"/>
  <c r="G117" i="1"/>
  <c r="E117" i="1"/>
  <c r="D117" i="1"/>
  <c r="BV117" i="1" s="1"/>
  <c r="B117" i="1"/>
  <c r="DH116" i="1"/>
  <c r="DI116" i="1" s="1"/>
  <c r="CU116" i="1"/>
  <c r="CM116" i="1"/>
  <c r="CK116" i="1"/>
  <c r="CJ116" i="1"/>
  <c r="CI116" i="1"/>
  <c r="BW116" i="1"/>
  <c r="CA116" i="1" s="1"/>
  <c r="BV116" i="1"/>
  <c r="BJ116" i="1"/>
  <c r="BI116" i="1"/>
  <c r="BH116" i="1"/>
  <c r="BC116" i="1"/>
  <c r="AI116" i="1"/>
  <c r="X116" i="1"/>
  <c r="Y116" i="1" s="1"/>
  <c r="V116" i="1"/>
  <c r="AR116" i="1" s="1"/>
  <c r="AS116" i="1" s="1"/>
  <c r="U116" i="1"/>
  <c r="Q116" i="1"/>
  <c r="O116" i="1"/>
  <c r="P116" i="1" s="1"/>
  <c r="M116" i="1"/>
  <c r="K116" i="1"/>
  <c r="AJ116" i="1" s="1"/>
  <c r="AK116" i="1" s="1"/>
  <c r="J116" i="1"/>
  <c r="H116" i="1"/>
  <c r="G116" i="1"/>
  <c r="E116" i="1"/>
  <c r="D116" i="1"/>
  <c r="B116" i="1"/>
  <c r="CM115" i="1"/>
  <c r="CK115" i="1"/>
  <c r="CJ115" i="1"/>
  <c r="CI115" i="1"/>
  <c r="BJ115" i="1"/>
  <c r="BI115" i="1"/>
  <c r="BH115" i="1"/>
  <c r="BC115" i="1"/>
  <c r="AK115" i="1"/>
  <c r="AM115" i="1" s="1" a="1"/>
  <c r="AM115" i="1" s="1"/>
  <c r="AJ115" i="1"/>
  <c r="X115" i="1"/>
  <c r="Y115" i="1" s="1"/>
  <c r="M115" i="1"/>
  <c r="K115" i="1"/>
  <c r="J115" i="1"/>
  <c r="AI115" i="1" s="1"/>
  <c r="H115" i="1"/>
  <c r="G115" i="1"/>
  <c r="E115" i="1"/>
  <c r="BW115" i="1" s="1"/>
  <c r="D115" i="1"/>
  <c r="BV115" i="1" s="1"/>
  <c r="B115" i="1"/>
  <c r="O115" i="1" s="1"/>
  <c r="DX114" i="1"/>
  <c r="EK114" i="1" s="1"/>
  <c r="DS114" i="1"/>
  <c r="DK114" i="1"/>
  <c r="DE114" i="1"/>
  <c r="DF114" i="1" s="1"/>
  <c r="DN114" i="1" s="1"/>
  <c r="DC114" i="1"/>
  <c r="CM114" i="1"/>
  <c r="CK114" i="1"/>
  <c r="CJ114" i="1"/>
  <c r="CI114" i="1"/>
  <c r="BZ114" i="1"/>
  <c r="BW114" i="1"/>
  <c r="DR114" i="1" s="1"/>
  <c r="BV114" i="1"/>
  <c r="BJ114" i="1"/>
  <c r="BI114" i="1"/>
  <c r="BH114" i="1"/>
  <c r="BC114" i="1"/>
  <c r="X114" i="1"/>
  <c r="Y114" i="1" s="1"/>
  <c r="Z114" i="1" s="1"/>
  <c r="S114" i="1"/>
  <c r="R114" i="1" s="1" a="1"/>
  <c r="R114" i="1" s="1"/>
  <c r="M114" i="1"/>
  <c r="K114" i="1"/>
  <c r="AJ114" i="1" s="1"/>
  <c r="AK114" i="1" s="1"/>
  <c r="J114" i="1"/>
  <c r="AI114" i="1" s="1"/>
  <c r="H114" i="1"/>
  <c r="G114" i="1"/>
  <c r="E114" i="1"/>
  <c r="D114" i="1"/>
  <c r="B114" i="1"/>
  <c r="O114" i="1" s="1"/>
  <c r="CM113" i="1"/>
  <c r="CK113" i="1"/>
  <c r="CJ113" i="1"/>
  <c r="CI113" i="1"/>
  <c r="BV113" i="1"/>
  <c r="BJ113" i="1"/>
  <c r="BI113" i="1"/>
  <c r="BH113" i="1"/>
  <c r="BC113" i="1"/>
  <c r="AM113" i="1" a="1"/>
  <c r="AM113" i="1" s="1"/>
  <c r="Q113" i="1"/>
  <c r="M113" i="1"/>
  <c r="X113" i="1" s="1"/>
  <c r="Y113" i="1" s="1"/>
  <c r="K113" i="1"/>
  <c r="AJ113" i="1" s="1"/>
  <c r="AK113" i="1" s="1"/>
  <c r="J113" i="1"/>
  <c r="AI113" i="1" s="1"/>
  <c r="H113" i="1"/>
  <c r="G113" i="1"/>
  <c r="E113" i="1"/>
  <c r="BW113" i="1" s="1"/>
  <c r="CA113" i="1" s="1"/>
  <c r="D113" i="1"/>
  <c r="B113" i="1"/>
  <c r="O113" i="1" s="1"/>
  <c r="CM112" i="1"/>
  <c r="CK112" i="1"/>
  <c r="CJ112" i="1"/>
  <c r="CI112" i="1"/>
  <c r="BJ112" i="1"/>
  <c r="BI112" i="1"/>
  <c r="BH112" i="1"/>
  <c r="BC112" i="1"/>
  <c r="AJ112" i="1"/>
  <c r="AK112" i="1" s="1"/>
  <c r="AI112" i="1"/>
  <c r="M112" i="1"/>
  <c r="X112" i="1" s="1"/>
  <c r="Y112" i="1" s="1"/>
  <c r="K112" i="1"/>
  <c r="J112" i="1"/>
  <c r="H112" i="1"/>
  <c r="G112" i="1"/>
  <c r="E112" i="1"/>
  <c r="BW112" i="1" s="1"/>
  <c r="D112" i="1"/>
  <c r="BV112" i="1" s="1"/>
  <c r="B112" i="1"/>
  <c r="O112" i="1" s="1"/>
  <c r="V112" i="1" s="1"/>
  <c r="AR112" i="1" s="1"/>
  <c r="AS112" i="1" s="1"/>
  <c r="DW111" i="1"/>
  <c r="EC111" i="1" s="1"/>
  <c r="DS111" i="1"/>
  <c r="DR111" i="1"/>
  <c r="DI111" i="1"/>
  <c r="DH111" i="1"/>
  <c r="DC111" i="1"/>
  <c r="DK111" i="1" s="1"/>
  <c r="DB111" i="1"/>
  <c r="CM111" i="1"/>
  <c r="CK111" i="1"/>
  <c r="CJ111" i="1"/>
  <c r="CI111" i="1"/>
  <c r="BX111" i="1"/>
  <c r="BW111" i="1"/>
  <c r="DQ111" i="1" s="1"/>
  <c r="BV111" i="1"/>
  <c r="BJ111" i="1"/>
  <c r="BI111" i="1"/>
  <c r="BH111" i="1"/>
  <c r="BC111" i="1"/>
  <c r="AJ111" i="1"/>
  <c r="AK111" i="1" s="1"/>
  <c r="V111" i="1"/>
  <c r="AR111" i="1" s="1"/>
  <c r="AS111" i="1" s="1"/>
  <c r="AW111" i="1" s="1"/>
  <c r="O111" i="1"/>
  <c r="CU111" i="1" s="1"/>
  <c r="M111" i="1"/>
  <c r="X111" i="1" s="1"/>
  <c r="Y111" i="1" s="1"/>
  <c r="K111" i="1"/>
  <c r="J111" i="1"/>
  <c r="AI111" i="1" s="1"/>
  <c r="H111" i="1"/>
  <c r="G111" i="1"/>
  <c r="E111" i="1"/>
  <c r="D111" i="1"/>
  <c r="B111" i="1"/>
  <c r="DS110" i="1"/>
  <c r="DI110" i="1"/>
  <c r="DH110" i="1"/>
  <c r="DE110" i="1"/>
  <c r="DF110" i="1" s="1"/>
  <c r="DN110" i="1" s="1"/>
  <c r="DC110" i="1"/>
  <c r="DK110" i="1" s="1"/>
  <c r="CM110" i="1"/>
  <c r="CK110" i="1"/>
  <c r="CJ110" i="1"/>
  <c r="CI110" i="1"/>
  <c r="CA110" i="1"/>
  <c r="BZ110" i="1"/>
  <c r="DX110" i="1" s="1"/>
  <c r="BW110" i="1"/>
  <c r="DW110" i="1" s="1"/>
  <c r="EC110" i="1" s="1"/>
  <c r="BJ110" i="1"/>
  <c r="BI110" i="1"/>
  <c r="BH110" i="1"/>
  <c r="BC110" i="1"/>
  <c r="AL110" i="1"/>
  <c r="AI110" i="1"/>
  <c r="Y110" i="1"/>
  <c r="X110" i="1"/>
  <c r="S110" i="1"/>
  <c r="R110" i="1" s="1" a="1"/>
  <c r="R110" i="1" s="1"/>
  <c r="M110" i="1"/>
  <c r="K110" i="1"/>
  <c r="AJ110" i="1" s="1"/>
  <c r="AK110" i="1" s="1"/>
  <c r="J110" i="1"/>
  <c r="H110" i="1"/>
  <c r="G110" i="1"/>
  <c r="E110" i="1"/>
  <c r="D110" i="1"/>
  <c r="BV110" i="1" s="1"/>
  <c r="B110" i="1"/>
  <c r="O110" i="1" s="1"/>
  <c r="P110" i="1" s="1"/>
  <c r="DU109" i="1"/>
  <c r="CM109" i="1"/>
  <c r="CK109" i="1"/>
  <c r="CJ109" i="1"/>
  <c r="CI109" i="1"/>
  <c r="BW109" i="1"/>
  <c r="BJ109" i="1"/>
  <c r="BI109" i="1"/>
  <c r="BH109" i="1"/>
  <c r="BC109" i="1"/>
  <c r="AI109" i="1"/>
  <c r="Y109" i="1"/>
  <c r="AG109" i="1" s="1"/>
  <c r="X109" i="1"/>
  <c r="M109" i="1"/>
  <c r="K109" i="1"/>
  <c r="AJ109" i="1" s="1"/>
  <c r="AK109" i="1" s="1"/>
  <c r="J109" i="1"/>
  <c r="H109" i="1"/>
  <c r="G109" i="1"/>
  <c r="E109" i="1"/>
  <c r="D109" i="1"/>
  <c r="BV109" i="1" s="1"/>
  <c r="B109" i="1"/>
  <c r="O109" i="1" s="1"/>
  <c r="U109" i="1" s="1"/>
  <c r="DR108" i="1"/>
  <c r="DH108" i="1"/>
  <c r="DI108" i="1" s="1"/>
  <c r="CM108" i="1"/>
  <c r="CK108" i="1"/>
  <c r="CJ108" i="1"/>
  <c r="CI108" i="1"/>
  <c r="BW108" i="1"/>
  <c r="DQ108" i="1" s="1"/>
  <c r="BV108" i="1"/>
  <c r="BJ108" i="1"/>
  <c r="BI108" i="1"/>
  <c r="BH108" i="1"/>
  <c r="BC108" i="1"/>
  <c r="AI108" i="1"/>
  <c r="U108" i="1"/>
  <c r="M108" i="1"/>
  <c r="X108" i="1" s="1"/>
  <c r="Y108" i="1" s="1"/>
  <c r="K108" i="1"/>
  <c r="AJ108" i="1" s="1"/>
  <c r="AK108" i="1" s="1"/>
  <c r="J108" i="1"/>
  <c r="H108" i="1"/>
  <c r="G108" i="1"/>
  <c r="E108" i="1"/>
  <c r="D108" i="1"/>
  <c r="B108" i="1"/>
  <c r="O108" i="1" s="1"/>
  <c r="CU108" i="1" s="1"/>
  <c r="DC107" i="1"/>
  <c r="DK107" i="1" s="1"/>
  <c r="CM107" i="1"/>
  <c r="CK107" i="1"/>
  <c r="CJ107" i="1"/>
  <c r="CI107" i="1"/>
  <c r="BV107" i="1"/>
  <c r="BJ107" i="1"/>
  <c r="BI107" i="1"/>
  <c r="BH107" i="1"/>
  <c r="BC107" i="1"/>
  <c r="AK107" i="1"/>
  <c r="AJ107" i="1"/>
  <c r="X107" i="1"/>
  <c r="Y107" i="1" s="1"/>
  <c r="M107" i="1"/>
  <c r="K107" i="1"/>
  <c r="J107" i="1"/>
  <c r="AI107" i="1" s="1"/>
  <c r="H107" i="1"/>
  <c r="G107" i="1"/>
  <c r="E107" i="1"/>
  <c r="BW107" i="1" s="1"/>
  <c r="DH107" i="1" s="1"/>
  <c r="DI107" i="1" s="1"/>
  <c r="D107" i="1"/>
  <c r="B107" i="1"/>
  <c r="O107" i="1" s="1"/>
  <c r="DK106" i="1"/>
  <c r="DC106" i="1"/>
  <c r="CM106" i="1"/>
  <c r="CK106" i="1"/>
  <c r="CJ106" i="1"/>
  <c r="CI106" i="1"/>
  <c r="BV106" i="1"/>
  <c r="BJ106" i="1"/>
  <c r="BI106" i="1"/>
  <c r="BH106" i="1"/>
  <c r="BC106" i="1"/>
  <c r="AY106" i="1"/>
  <c r="BD106" i="1" s="1"/>
  <c r="AK106" i="1"/>
  <c r="X106" i="1"/>
  <c r="Y106" i="1" s="1"/>
  <c r="Z106" i="1" s="1"/>
  <c r="S106" i="1"/>
  <c r="R106" i="1" s="1" a="1"/>
  <c r="R106" i="1" s="1"/>
  <c r="M106" i="1"/>
  <c r="K106" i="1"/>
  <c r="AJ106" i="1" s="1"/>
  <c r="J106" i="1"/>
  <c r="AI106" i="1" s="1"/>
  <c r="H106" i="1"/>
  <c r="G106" i="1"/>
  <c r="E106" i="1"/>
  <c r="BW106" i="1" s="1"/>
  <c r="D106" i="1"/>
  <c r="B106" i="1"/>
  <c r="O106" i="1" s="1"/>
  <c r="CM105" i="1"/>
  <c r="CK105" i="1"/>
  <c r="CJ105" i="1"/>
  <c r="CI105" i="1"/>
  <c r="BV105" i="1"/>
  <c r="BJ105" i="1"/>
  <c r="BI105" i="1"/>
  <c r="BH105" i="1"/>
  <c r="BC105" i="1"/>
  <c r="M105" i="1"/>
  <c r="X105" i="1" s="1"/>
  <c r="Y105" i="1" s="1"/>
  <c r="AG105" i="1" s="1"/>
  <c r="K105" i="1"/>
  <c r="AJ105" i="1" s="1"/>
  <c r="AK105" i="1" s="1"/>
  <c r="AY105" i="1" s="1"/>
  <c r="BD105" i="1" s="1"/>
  <c r="J105" i="1"/>
  <c r="AI105" i="1" s="1"/>
  <c r="H105" i="1"/>
  <c r="G105" i="1"/>
  <c r="DZ105" i="1" s="1"/>
  <c r="E105" i="1"/>
  <c r="BW105" i="1" s="1"/>
  <c r="DQ105" i="1" s="1"/>
  <c r="D105" i="1"/>
  <c r="B105" i="1"/>
  <c r="O105" i="1" s="1"/>
  <c r="DW104" i="1"/>
  <c r="EC104" i="1" s="1"/>
  <c r="CM104" i="1"/>
  <c r="CK104" i="1"/>
  <c r="CJ104" i="1"/>
  <c r="CI104" i="1"/>
  <c r="CA104" i="1"/>
  <c r="BJ104" i="1"/>
  <c r="BI104" i="1"/>
  <c r="BH104" i="1"/>
  <c r="BC104" i="1"/>
  <c r="AJ104" i="1"/>
  <c r="AK104" i="1" s="1"/>
  <c r="AI104" i="1"/>
  <c r="V104" i="1"/>
  <c r="AR104" i="1" s="1"/>
  <c r="AS104" i="1" s="1"/>
  <c r="U104" i="1"/>
  <c r="Q104" i="1"/>
  <c r="O104" i="1"/>
  <c r="CU104" i="1" s="1"/>
  <c r="M104" i="1"/>
  <c r="X104" i="1" s="1"/>
  <c r="Y104" i="1" s="1"/>
  <c r="AG104" i="1" s="1"/>
  <c r="K104" i="1"/>
  <c r="J104" i="1"/>
  <c r="H104" i="1"/>
  <c r="G104" i="1"/>
  <c r="DZ104" i="1" s="1"/>
  <c r="E104" i="1"/>
  <c r="BW104" i="1" s="1"/>
  <c r="DB104" i="1" s="1"/>
  <c r="D104" i="1"/>
  <c r="BV104" i="1" s="1"/>
  <c r="B104" i="1"/>
  <c r="EB103" i="1"/>
  <c r="DW103" i="1"/>
  <c r="EC103" i="1" s="1"/>
  <c r="DS103" i="1"/>
  <c r="DR103" i="1"/>
  <c r="DN103" i="1"/>
  <c r="DK103" i="1"/>
  <c r="DL103" i="1" s="1"/>
  <c r="DI103" i="1"/>
  <c r="DH103" i="1"/>
  <c r="DE103" i="1"/>
  <c r="DF103" i="1" s="1"/>
  <c r="DC103" i="1"/>
  <c r="DB103" i="1"/>
  <c r="CU103" i="1"/>
  <c r="CM103" i="1"/>
  <c r="CK103" i="1"/>
  <c r="CJ103" i="1"/>
  <c r="CI103" i="1"/>
  <c r="BZ103" i="1"/>
  <c r="DX103" i="1" s="1"/>
  <c r="EI103" i="1" s="1"/>
  <c r="BX103" i="1"/>
  <c r="BW103" i="1"/>
  <c r="CA103" i="1" s="1"/>
  <c r="BJ103" i="1"/>
  <c r="BI103" i="1"/>
  <c r="BH103" i="1"/>
  <c r="BC103" i="1"/>
  <c r="AN103" i="1" a="1"/>
  <c r="AN103" i="1" s="1"/>
  <c r="AJ103" i="1"/>
  <c r="AK103" i="1" s="1"/>
  <c r="S103" i="1"/>
  <c r="R103" i="1" s="1" a="1"/>
  <c r="R103" i="1" s="1"/>
  <c r="M103" i="1"/>
  <c r="X103" i="1" s="1"/>
  <c r="Y103" i="1" s="1"/>
  <c r="K103" i="1"/>
  <c r="J103" i="1"/>
  <c r="AI103" i="1" s="1"/>
  <c r="H103" i="1"/>
  <c r="G103" i="1"/>
  <c r="E103" i="1"/>
  <c r="D103" i="1"/>
  <c r="BV103" i="1" s="1"/>
  <c r="B103" i="1"/>
  <c r="O103" i="1" s="1"/>
  <c r="DS102" i="1"/>
  <c r="DC102" i="1"/>
  <c r="DK102" i="1" s="1"/>
  <c r="DL102" i="1" s="1"/>
  <c r="CM102" i="1"/>
  <c r="CK102" i="1"/>
  <c r="CJ102" i="1"/>
  <c r="CI102" i="1"/>
  <c r="BZ102" i="1"/>
  <c r="DX102" i="1" s="1"/>
  <c r="BV102" i="1"/>
  <c r="BJ102" i="1"/>
  <c r="BI102" i="1"/>
  <c r="BH102" i="1"/>
  <c r="BC102" i="1"/>
  <c r="AN102" i="1" a="1"/>
  <c r="AN102" i="1" s="1"/>
  <c r="AK102" i="1"/>
  <c r="AM102" i="1" s="1" a="1"/>
  <c r="AM102" i="1" s="1"/>
  <c r="AO102" i="1" s="1"/>
  <c r="Y102" i="1"/>
  <c r="Z102" i="1" s="1"/>
  <c r="AA102" i="1" s="1"/>
  <c r="X102" i="1"/>
  <c r="M102" i="1"/>
  <c r="K102" i="1"/>
  <c r="AJ102" i="1" s="1"/>
  <c r="J102" i="1"/>
  <c r="AI102" i="1" s="1"/>
  <c r="H102" i="1"/>
  <c r="G102" i="1"/>
  <c r="E102" i="1"/>
  <c r="BW102" i="1" s="1"/>
  <c r="DE102" i="1" s="1"/>
  <c r="DF102" i="1" s="1"/>
  <c r="DN102" i="1" s="1"/>
  <c r="D102" i="1"/>
  <c r="B102" i="1"/>
  <c r="O102" i="1" s="1"/>
  <c r="DF101" i="1"/>
  <c r="DN101" i="1" s="1"/>
  <c r="DE101" i="1"/>
  <c r="CM101" i="1"/>
  <c r="CK101" i="1"/>
  <c r="CJ101" i="1"/>
  <c r="CI101" i="1"/>
  <c r="CA101" i="1"/>
  <c r="BW101" i="1"/>
  <c r="S101" i="1" s="1"/>
  <c r="R101" i="1" s="1" a="1"/>
  <c r="R101" i="1" s="1"/>
  <c r="BJ101" i="1"/>
  <c r="BI101" i="1"/>
  <c r="BH101" i="1"/>
  <c r="BC101" i="1"/>
  <c r="Y101" i="1"/>
  <c r="Z101" i="1" s="1"/>
  <c r="U101" i="1"/>
  <c r="Q101" i="1"/>
  <c r="P101" i="1"/>
  <c r="O101" i="1"/>
  <c r="CU101" i="1" s="1"/>
  <c r="M101" i="1"/>
  <c r="X101" i="1" s="1"/>
  <c r="K101" i="1"/>
  <c r="AJ101" i="1" s="1"/>
  <c r="AK101" i="1" s="1"/>
  <c r="AY101" i="1" s="1"/>
  <c r="BD101" i="1" s="1"/>
  <c r="J101" i="1"/>
  <c r="AI101" i="1" s="1"/>
  <c r="H101" i="1"/>
  <c r="G101" i="1"/>
  <c r="E101" i="1"/>
  <c r="D101" i="1"/>
  <c r="BV101" i="1" s="1"/>
  <c r="B101" i="1"/>
  <c r="DH100" i="1"/>
  <c r="DI100" i="1" s="1"/>
  <c r="CU100" i="1"/>
  <c r="CM100" i="1"/>
  <c r="CK100" i="1"/>
  <c r="CJ100" i="1"/>
  <c r="CI100" i="1"/>
  <c r="CA100" i="1"/>
  <c r="BW100" i="1"/>
  <c r="DR100" i="1" s="1"/>
  <c r="BV100" i="1"/>
  <c r="BJ100" i="1"/>
  <c r="BI100" i="1"/>
  <c r="BH100" i="1"/>
  <c r="BC100" i="1"/>
  <c r="AI100" i="1"/>
  <c r="V100" i="1"/>
  <c r="AR100" i="1" s="1"/>
  <c r="AS100" i="1" s="1"/>
  <c r="AW100" i="1" s="1"/>
  <c r="U100" i="1"/>
  <c r="S100" i="1"/>
  <c r="R100" i="1" s="1" a="1"/>
  <c r="R100" i="1" s="1"/>
  <c r="Q100" i="1"/>
  <c r="O100" i="1"/>
  <c r="P100" i="1" s="1"/>
  <c r="M100" i="1"/>
  <c r="X100" i="1" s="1"/>
  <c r="Y100" i="1" s="1"/>
  <c r="AG100" i="1" s="1"/>
  <c r="K100" i="1"/>
  <c r="AJ100" i="1" s="1"/>
  <c r="AK100" i="1" s="1"/>
  <c r="J100" i="1"/>
  <c r="H100" i="1"/>
  <c r="G100" i="1"/>
  <c r="E100" i="1"/>
  <c r="D100" i="1"/>
  <c r="B100" i="1"/>
  <c r="DS99" i="1"/>
  <c r="DQ99" i="1"/>
  <c r="DH99" i="1"/>
  <c r="DI99" i="1" s="1"/>
  <c r="DC99" i="1"/>
  <c r="DK99" i="1" s="1"/>
  <c r="DB99" i="1"/>
  <c r="CM99" i="1"/>
  <c r="CK99" i="1"/>
  <c r="CJ99" i="1"/>
  <c r="CI99" i="1"/>
  <c r="BJ99" i="1"/>
  <c r="BI99" i="1"/>
  <c r="BH99" i="1"/>
  <c r="BC99" i="1"/>
  <c r="AK99" i="1"/>
  <c r="AJ99" i="1"/>
  <c r="Y99" i="1"/>
  <c r="AG99" i="1" s="1"/>
  <c r="X99" i="1"/>
  <c r="S99" i="1"/>
  <c r="R99" i="1" s="1" a="1"/>
  <c r="R99" i="1" s="1"/>
  <c r="M99" i="1"/>
  <c r="K99" i="1"/>
  <c r="J99" i="1"/>
  <c r="AI99" i="1" s="1"/>
  <c r="H99" i="1"/>
  <c r="G99" i="1"/>
  <c r="E99" i="1"/>
  <c r="BW99" i="1" s="1"/>
  <c r="DW99" i="1" s="1"/>
  <c r="EC99" i="1" s="1"/>
  <c r="D99" i="1"/>
  <c r="BV99" i="1" s="1"/>
  <c r="B99" i="1"/>
  <c r="O99" i="1" s="1"/>
  <c r="CM98" i="1"/>
  <c r="CK98" i="1"/>
  <c r="CJ98" i="1"/>
  <c r="CI98" i="1"/>
  <c r="BV98" i="1"/>
  <c r="BJ98" i="1"/>
  <c r="BI98" i="1"/>
  <c r="BH98" i="1"/>
  <c r="BC98" i="1"/>
  <c r="AJ98" i="1"/>
  <c r="AK98" i="1" s="1"/>
  <c r="X98" i="1"/>
  <c r="Y98" i="1" s="1"/>
  <c r="V98" i="1"/>
  <c r="AR98" i="1" s="1"/>
  <c r="AS98" i="1" s="1"/>
  <c r="U98" i="1"/>
  <c r="Q98" i="1"/>
  <c r="O98" i="1"/>
  <c r="CU98" i="1" s="1"/>
  <c r="M98" i="1"/>
  <c r="K98" i="1"/>
  <c r="J98" i="1"/>
  <c r="AI98" i="1" s="1"/>
  <c r="H98" i="1"/>
  <c r="G98" i="1"/>
  <c r="E98" i="1"/>
  <c r="BW98" i="1" s="1"/>
  <c r="D98" i="1"/>
  <c r="B98" i="1"/>
  <c r="DU97" i="1"/>
  <c r="DQ97" i="1"/>
  <c r="DK97" i="1"/>
  <c r="DL97" i="1" s="1"/>
  <c r="AN97" i="1" s="1" a="1"/>
  <c r="AN97" i="1" s="1"/>
  <c r="AP97" i="1" s="1"/>
  <c r="BN97" i="1" s="1"/>
  <c r="CM97" i="1"/>
  <c r="CK97" i="1"/>
  <c r="CJ97" i="1"/>
  <c r="CI97" i="1"/>
  <c r="BW97" i="1"/>
  <c r="DC97" i="1" s="1"/>
  <c r="BV97" i="1"/>
  <c r="BJ97" i="1"/>
  <c r="BI97" i="1"/>
  <c r="BH97" i="1"/>
  <c r="BC97" i="1"/>
  <c r="AM97" i="1" a="1"/>
  <c r="AM97" i="1" s="1"/>
  <c r="AJ97" i="1"/>
  <c r="AK97" i="1" s="1"/>
  <c r="AY97" i="1" s="1"/>
  <c r="BD97" i="1" s="1"/>
  <c r="U97" i="1"/>
  <c r="Q97" i="1"/>
  <c r="P97" i="1"/>
  <c r="M97" i="1"/>
  <c r="X97" i="1" s="1"/>
  <c r="Y97" i="1" s="1"/>
  <c r="K97" i="1"/>
  <c r="J97" i="1"/>
  <c r="AI97" i="1" s="1"/>
  <c r="H97" i="1"/>
  <c r="G97" i="1"/>
  <c r="E97" i="1"/>
  <c r="D97" i="1"/>
  <c r="B97" i="1"/>
  <c r="O97" i="1" s="1"/>
  <c r="CU97" i="1" s="1"/>
  <c r="DH96" i="1"/>
  <c r="DI96" i="1" s="1"/>
  <c r="DE96" i="1"/>
  <c r="DF96" i="1" s="1"/>
  <c r="DN96" i="1" s="1"/>
  <c r="CM96" i="1"/>
  <c r="CK96" i="1"/>
  <c r="CJ96" i="1"/>
  <c r="CI96" i="1"/>
  <c r="CA96" i="1"/>
  <c r="BW96" i="1"/>
  <c r="S96" i="1" s="1"/>
  <c r="R96" i="1" s="1" a="1"/>
  <c r="R96" i="1" s="1"/>
  <c r="BJ96" i="1"/>
  <c r="BI96" i="1"/>
  <c r="BH96" i="1"/>
  <c r="BC96" i="1"/>
  <c r="AJ96" i="1"/>
  <c r="AK96" i="1" s="1"/>
  <c r="AI96" i="1"/>
  <c r="Y96" i="1"/>
  <c r="AG96" i="1" s="1"/>
  <c r="X96" i="1"/>
  <c r="M96" i="1"/>
  <c r="K96" i="1"/>
  <c r="J96" i="1"/>
  <c r="H96" i="1"/>
  <c r="G96" i="1"/>
  <c r="E96" i="1"/>
  <c r="D96" i="1"/>
  <c r="BV96" i="1" s="1"/>
  <c r="B96" i="1"/>
  <c r="O96" i="1" s="1"/>
  <c r="DX95" i="1"/>
  <c r="EI95" i="1" s="1"/>
  <c r="DW95" i="1"/>
  <c r="EC95" i="1" s="1"/>
  <c r="DU95" i="1"/>
  <c r="DS95" i="1"/>
  <c r="DR95" i="1"/>
  <c r="DH95" i="1"/>
  <c r="DI95" i="1" s="1"/>
  <c r="DE95" i="1"/>
  <c r="DF95" i="1" s="1"/>
  <c r="DN95" i="1" s="1"/>
  <c r="DB95" i="1"/>
  <c r="CU95" i="1"/>
  <c r="CM95" i="1"/>
  <c r="CK95" i="1"/>
  <c r="CJ95" i="1"/>
  <c r="CI95" i="1"/>
  <c r="BZ95" i="1"/>
  <c r="BY95" i="1"/>
  <c r="CR95" i="1" s="1"/>
  <c r="CW95" i="1" s="1"/>
  <c r="BX95" i="1"/>
  <c r="BW95" i="1"/>
  <c r="BJ95" i="1"/>
  <c r="BI95" i="1"/>
  <c r="BH95" i="1"/>
  <c r="BC95" i="1"/>
  <c r="AJ95" i="1"/>
  <c r="AK95" i="1" s="1"/>
  <c r="AI95" i="1"/>
  <c r="V95" i="1"/>
  <c r="AR95" i="1" s="1"/>
  <c r="AS95" i="1" s="1"/>
  <c r="U95" i="1"/>
  <c r="S95" i="1"/>
  <c r="R95" i="1" s="1" a="1"/>
  <c r="R95" i="1" s="1"/>
  <c r="P95" i="1"/>
  <c r="O95" i="1"/>
  <c r="Q95" i="1" s="1"/>
  <c r="M95" i="1"/>
  <c r="X95" i="1" s="1"/>
  <c r="Y95" i="1" s="1"/>
  <c r="K95" i="1"/>
  <c r="J95" i="1"/>
  <c r="H95" i="1"/>
  <c r="G95" i="1"/>
  <c r="E95" i="1"/>
  <c r="D95" i="1"/>
  <c r="BV95" i="1" s="1"/>
  <c r="B95" i="1"/>
  <c r="CM94" i="1"/>
  <c r="CK94" i="1"/>
  <c r="CJ94" i="1"/>
  <c r="CI94" i="1"/>
  <c r="BJ94" i="1"/>
  <c r="BI94" i="1"/>
  <c r="BH94" i="1"/>
  <c r="BC94" i="1"/>
  <c r="AJ94" i="1"/>
  <c r="AK94" i="1" s="1"/>
  <c r="AI94" i="1"/>
  <c r="Y94" i="1"/>
  <c r="M94" i="1"/>
  <c r="X94" i="1" s="1"/>
  <c r="K94" i="1"/>
  <c r="J94" i="1"/>
  <c r="H94" i="1"/>
  <c r="G94" i="1"/>
  <c r="E94" i="1"/>
  <c r="BW94" i="1" s="1"/>
  <c r="D94" i="1"/>
  <c r="BV94" i="1" s="1"/>
  <c r="B94" i="1"/>
  <c r="O94" i="1" s="1"/>
  <c r="DU93" i="1"/>
  <c r="CM93" i="1"/>
  <c r="CK93" i="1"/>
  <c r="CJ93" i="1"/>
  <c r="CI93" i="1"/>
  <c r="BW93" i="1"/>
  <c r="BV93" i="1"/>
  <c r="BJ93" i="1"/>
  <c r="BI93" i="1"/>
  <c r="BH93" i="1"/>
  <c r="BC93" i="1"/>
  <c r="AI93" i="1"/>
  <c r="O93" i="1"/>
  <c r="Q93" i="1" s="1"/>
  <c r="M93" i="1"/>
  <c r="X93" i="1" s="1"/>
  <c r="Y93" i="1" s="1"/>
  <c r="K93" i="1"/>
  <c r="AJ93" i="1" s="1"/>
  <c r="AK93" i="1" s="1"/>
  <c r="J93" i="1"/>
  <c r="H93" i="1"/>
  <c r="G93" i="1"/>
  <c r="E93" i="1"/>
  <c r="D93" i="1"/>
  <c r="B93" i="1"/>
  <c r="DS92" i="1"/>
  <c r="DR92" i="1"/>
  <c r="DK92" i="1"/>
  <c r="DL92" i="1" s="1"/>
  <c r="AN92" i="1" s="1" a="1"/>
  <c r="AN92" i="1" s="1"/>
  <c r="DH92" i="1"/>
  <c r="DI92" i="1" s="1"/>
  <c r="DE92" i="1"/>
  <c r="DF92" i="1" s="1"/>
  <c r="DN92" i="1" s="1"/>
  <c r="DC92" i="1"/>
  <c r="CM92" i="1"/>
  <c r="CK92" i="1"/>
  <c r="CJ92" i="1"/>
  <c r="CI92" i="1"/>
  <c r="CA92" i="1"/>
  <c r="BZ92" i="1"/>
  <c r="DX92" i="1" s="1"/>
  <c r="BW92" i="1"/>
  <c r="DW92" i="1" s="1"/>
  <c r="EC92" i="1" s="1"/>
  <c r="BJ92" i="1"/>
  <c r="BI92" i="1"/>
  <c r="BH92" i="1"/>
  <c r="BC92" i="1"/>
  <c r="AI92" i="1"/>
  <c r="Y92" i="1"/>
  <c r="X92" i="1"/>
  <c r="S92" i="1"/>
  <c r="R92" i="1" s="1" a="1"/>
  <c r="R92" i="1" s="1"/>
  <c r="M92" i="1"/>
  <c r="K92" i="1"/>
  <c r="AJ92" i="1" s="1"/>
  <c r="AK92" i="1" s="1"/>
  <c r="J92" i="1"/>
  <c r="H92" i="1"/>
  <c r="G92" i="1"/>
  <c r="E92" i="1"/>
  <c r="D92" i="1"/>
  <c r="BV92" i="1" s="1"/>
  <c r="B92" i="1"/>
  <c r="O92" i="1" s="1"/>
  <c r="CM91" i="1"/>
  <c r="CK91" i="1"/>
  <c r="CJ91" i="1"/>
  <c r="CI91" i="1"/>
  <c r="BJ91" i="1"/>
  <c r="BI91" i="1"/>
  <c r="BH91" i="1"/>
  <c r="BC91" i="1"/>
  <c r="AI91" i="1"/>
  <c r="X91" i="1"/>
  <c r="Y91" i="1" s="1"/>
  <c r="AG91" i="1" s="1"/>
  <c r="M91" i="1"/>
  <c r="K91" i="1"/>
  <c r="AJ91" i="1" s="1"/>
  <c r="AK91" i="1" s="1"/>
  <c r="J91" i="1"/>
  <c r="H91" i="1"/>
  <c r="G91" i="1"/>
  <c r="E91" i="1"/>
  <c r="BW91" i="1" s="1"/>
  <c r="D91" i="1"/>
  <c r="BV91" i="1" s="1"/>
  <c r="B91" i="1"/>
  <c r="O91" i="1" s="1"/>
  <c r="DW90" i="1"/>
  <c r="EC90" i="1" s="1"/>
  <c r="DR90" i="1"/>
  <c r="DH90" i="1"/>
  <c r="DI90" i="1" s="1"/>
  <c r="DB90" i="1"/>
  <c r="CM90" i="1"/>
  <c r="CK90" i="1"/>
  <c r="CJ90" i="1"/>
  <c r="CI90" i="1"/>
  <c r="BX90" i="1"/>
  <c r="BW90" i="1"/>
  <c r="CA90" i="1" s="1"/>
  <c r="BV90" i="1"/>
  <c r="BJ90" i="1"/>
  <c r="BI90" i="1"/>
  <c r="BH90" i="1"/>
  <c r="BD90" i="1"/>
  <c r="BC90" i="1"/>
  <c r="AY90" i="1"/>
  <c r="AJ90" i="1"/>
  <c r="AK90" i="1" s="1"/>
  <c r="M90" i="1"/>
  <c r="X90" i="1" s="1"/>
  <c r="Y90" i="1" s="1"/>
  <c r="Z90" i="1" s="1"/>
  <c r="AE90" i="1" s="1"/>
  <c r="K90" i="1"/>
  <c r="J90" i="1"/>
  <c r="AI90" i="1" s="1"/>
  <c r="H90" i="1"/>
  <c r="G90" i="1"/>
  <c r="E90" i="1"/>
  <c r="D90" i="1"/>
  <c r="B90" i="1"/>
  <c r="O90" i="1" s="1"/>
  <c r="CU90" i="1" s="1"/>
  <c r="CM89" i="1"/>
  <c r="CK89" i="1"/>
  <c r="CJ89" i="1"/>
  <c r="CI89" i="1"/>
  <c r="CA89" i="1"/>
  <c r="BV89" i="1"/>
  <c r="BJ89" i="1"/>
  <c r="BI89" i="1"/>
  <c r="BH89" i="1"/>
  <c r="BC89" i="1"/>
  <c r="AM89" i="1"/>
  <c r="AM89" i="1" a="1"/>
  <c r="AK89" i="1"/>
  <c r="AJ89" i="1"/>
  <c r="X89" i="1"/>
  <c r="Y89" i="1" s="1"/>
  <c r="Q89" i="1"/>
  <c r="O89" i="1"/>
  <c r="M89" i="1"/>
  <c r="K89" i="1"/>
  <c r="J89" i="1"/>
  <c r="AI89" i="1" s="1"/>
  <c r="H89" i="1"/>
  <c r="G89" i="1"/>
  <c r="E89" i="1"/>
  <c r="BW89" i="1" s="1"/>
  <c r="D89" i="1"/>
  <c r="B89" i="1"/>
  <c r="CM88" i="1"/>
  <c r="CK88" i="1"/>
  <c r="CJ88" i="1"/>
  <c r="CI88" i="1"/>
  <c r="BV88" i="1"/>
  <c r="BJ88" i="1"/>
  <c r="BI88" i="1"/>
  <c r="BH88" i="1"/>
  <c r="BC88" i="1"/>
  <c r="AJ88" i="1"/>
  <c r="AK88" i="1" s="1"/>
  <c r="V88" i="1"/>
  <c r="AR88" i="1" s="1"/>
  <c r="AS88" i="1" s="1"/>
  <c r="M88" i="1"/>
  <c r="X88" i="1" s="1"/>
  <c r="Y88" i="1" s="1"/>
  <c r="K88" i="1"/>
  <c r="J88" i="1"/>
  <c r="AI88" i="1" s="1"/>
  <c r="H88" i="1"/>
  <c r="G88" i="1"/>
  <c r="E88" i="1"/>
  <c r="BW88" i="1" s="1"/>
  <c r="D88" i="1"/>
  <c r="B88" i="1"/>
  <c r="O88" i="1" s="1"/>
  <c r="CM87" i="1"/>
  <c r="CK87" i="1"/>
  <c r="CJ87" i="1"/>
  <c r="CI87" i="1"/>
  <c r="BV87" i="1"/>
  <c r="BJ87" i="1"/>
  <c r="BI87" i="1"/>
  <c r="BH87" i="1"/>
  <c r="BC87" i="1"/>
  <c r="M87" i="1"/>
  <c r="X87" i="1" s="1"/>
  <c r="Y87" i="1" s="1"/>
  <c r="Z87" i="1" s="1"/>
  <c r="K87" i="1"/>
  <c r="AJ87" i="1" s="1"/>
  <c r="AK87" i="1" s="1"/>
  <c r="AY87" i="1" s="1"/>
  <c r="BD87" i="1" s="1"/>
  <c r="J87" i="1"/>
  <c r="AI87" i="1" s="1"/>
  <c r="H87" i="1"/>
  <c r="G87" i="1"/>
  <c r="DZ87" i="1" s="1"/>
  <c r="E87" i="1"/>
  <c r="BW87" i="1" s="1"/>
  <c r="D87" i="1"/>
  <c r="B87" i="1"/>
  <c r="O87" i="1" s="1"/>
  <c r="DE86" i="1"/>
  <c r="DF86" i="1" s="1"/>
  <c r="DN86" i="1" s="1"/>
  <c r="CM86" i="1"/>
  <c r="CK86" i="1"/>
  <c r="CJ86" i="1"/>
  <c r="CI86" i="1"/>
  <c r="DZ86" i="1"/>
  <c r="BJ86" i="1"/>
  <c r="BI86" i="1"/>
  <c r="BH86" i="1"/>
  <c r="BC86" i="1"/>
  <c r="AJ86" i="1"/>
  <c r="AK86" i="1" s="1"/>
  <c r="AM86" i="1" s="1" a="1"/>
  <c r="AM86" i="1" s="1"/>
  <c r="AI86" i="1"/>
  <c r="V86" i="1"/>
  <c r="AR86" i="1" s="1"/>
  <c r="AS86" i="1" s="1"/>
  <c r="Q86" i="1"/>
  <c r="P86" i="1"/>
  <c r="O86" i="1"/>
  <c r="U86" i="1" s="1"/>
  <c r="M86" i="1"/>
  <c r="X86" i="1" s="1"/>
  <c r="Y86" i="1" s="1"/>
  <c r="K86" i="1"/>
  <c r="J86" i="1"/>
  <c r="H86" i="1"/>
  <c r="G86" i="1"/>
  <c r="E86" i="1"/>
  <c r="BW86" i="1" s="1"/>
  <c r="BZ86" i="1" s="1"/>
  <c r="DX86" i="1" s="1"/>
  <c r="D86" i="1"/>
  <c r="BV86" i="1" s="1"/>
  <c r="B86" i="1"/>
  <c r="DU85" i="1"/>
  <c r="DS85" i="1"/>
  <c r="CM85" i="1"/>
  <c r="CK85" i="1"/>
  <c r="CJ85" i="1"/>
  <c r="CI85" i="1"/>
  <c r="BW85" i="1"/>
  <c r="S85" i="1" s="1"/>
  <c r="R85" i="1" s="1" a="1"/>
  <c r="R85" i="1" s="1"/>
  <c r="BV85" i="1"/>
  <c r="BJ85" i="1"/>
  <c r="BI85" i="1"/>
  <c r="BH85" i="1"/>
  <c r="BC85" i="1"/>
  <c r="AI85" i="1"/>
  <c r="X85" i="1"/>
  <c r="Y85" i="1" s="1"/>
  <c r="V85" i="1"/>
  <c r="AR85" i="1" s="1"/>
  <c r="AS85" i="1" s="1"/>
  <c r="U85" i="1"/>
  <c r="M85" i="1"/>
  <c r="K85" i="1"/>
  <c r="AJ85" i="1" s="1"/>
  <c r="AK85" i="1" s="1"/>
  <c r="J85" i="1"/>
  <c r="H85" i="1"/>
  <c r="G85" i="1"/>
  <c r="E85" i="1"/>
  <c r="D85" i="1"/>
  <c r="B85" i="1"/>
  <c r="O85" i="1" s="1"/>
  <c r="DS84" i="1"/>
  <c r="DR84" i="1"/>
  <c r="DQ84" i="1"/>
  <c r="DH84" i="1"/>
  <c r="DI84" i="1" s="1"/>
  <c r="DE84" i="1"/>
  <c r="DF84" i="1" s="1"/>
  <c r="DN84" i="1" s="1"/>
  <c r="CM84" i="1"/>
  <c r="CK84" i="1"/>
  <c r="CJ84" i="1"/>
  <c r="CI84" i="1"/>
  <c r="BZ84" i="1"/>
  <c r="DX84" i="1" s="1"/>
  <c r="EK84" i="1" s="1"/>
  <c r="BJ84" i="1"/>
  <c r="BI84" i="1"/>
  <c r="BH84" i="1"/>
  <c r="BC84" i="1"/>
  <c r="Y84" i="1"/>
  <c r="AG84" i="1" s="1"/>
  <c r="X84" i="1"/>
  <c r="P84" i="1"/>
  <c r="M84" i="1"/>
  <c r="K84" i="1"/>
  <c r="AJ84" i="1" s="1"/>
  <c r="AK84" i="1" s="1"/>
  <c r="AL84" i="1" s="1"/>
  <c r="J84" i="1"/>
  <c r="AI84" i="1" s="1"/>
  <c r="H84" i="1"/>
  <c r="G84" i="1"/>
  <c r="E84" i="1"/>
  <c r="BW84" i="1" s="1"/>
  <c r="D84" i="1"/>
  <c r="BV84" i="1" s="1"/>
  <c r="B84" i="1"/>
  <c r="O84" i="1" s="1"/>
  <c r="DX83" i="1"/>
  <c r="DW83" i="1"/>
  <c r="EC83" i="1" s="1"/>
  <c r="DF83" i="1"/>
  <c r="DN83" i="1" s="1"/>
  <c r="DE83" i="1"/>
  <c r="DC83" i="1"/>
  <c r="DK83" i="1" s="1"/>
  <c r="DB83" i="1"/>
  <c r="CM83" i="1"/>
  <c r="CK83" i="1"/>
  <c r="CJ83" i="1"/>
  <c r="CI83" i="1"/>
  <c r="BZ83" i="1"/>
  <c r="BY83" i="1"/>
  <c r="EE83" i="1" s="1"/>
  <c r="BX83" i="1"/>
  <c r="BW83" i="1"/>
  <c r="CA83" i="1" s="1"/>
  <c r="BJ83" i="1"/>
  <c r="BI83" i="1"/>
  <c r="BH83" i="1"/>
  <c r="BC83" i="1"/>
  <c r="AJ83" i="1"/>
  <c r="AK83" i="1" s="1"/>
  <c r="AI83" i="1"/>
  <c r="X83" i="1"/>
  <c r="Y83" i="1" s="1"/>
  <c r="M83" i="1"/>
  <c r="K83" i="1"/>
  <c r="J83" i="1"/>
  <c r="H83" i="1"/>
  <c r="G83" i="1"/>
  <c r="E83" i="1"/>
  <c r="D83" i="1"/>
  <c r="BV83" i="1" s="1"/>
  <c r="B83" i="1"/>
  <c r="O83" i="1" s="1"/>
  <c r="DR82" i="1"/>
  <c r="DI82" i="1"/>
  <c r="DH82" i="1"/>
  <c r="CU82" i="1"/>
  <c r="CM82" i="1"/>
  <c r="CK82" i="1"/>
  <c r="CJ82" i="1"/>
  <c r="CI82" i="1"/>
  <c r="BW82" i="1"/>
  <c r="DQ82" i="1" s="1"/>
  <c r="BV82" i="1"/>
  <c r="BJ82" i="1"/>
  <c r="BI82" i="1"/>
  <c r="BH82" i="1"/>
  <c r="BC82" i="1"/>
  <c r="AY82" i="1"/>
  <c r="BD82" i="1" s="1"/>
  <c r="V82" i="1"/>
  <c r="AR82" i="1" s="1"/>
  <c r="AS82" i="1" s="1"/>
  <c r="AU82" i="1" s="1"/>
  <c r="U82" i="1"/>
  <c r="S82" i="1"/>
  <c r="R82" i="1" s="1" a="1"/>
  <c r="R82" i="1" s="1"/>
  <c r="Q82" i="1"/>
  <c r="O82" i="1"/>
  <c r="P82" i="1" s="1"/>
  <c r="M82" i="1"/>
  <c r="X82" i="1" s="1"/>
  <c r="Y82" i="1" s="1"/>
  <c r="Z82" i="1" s="1"/>
  <c r="AE82" i="1" s="1"/>
  <c r="K82" i="1"/>
  <c r="AJ82" i="1" s="1"/>
  <c r="AK82" i="1" s="1"/>
  <c r="J82" i="1"/>
  <c r="AI82" i="1" s="1"/>
  <c r="H82" i="1"/>
  <c r="G82" i="1"/>
  <c r="E82" i="1"/>
  <c r="D82" i="1"/>
  <c r="B82" i="1"/>
  <c r="DR81" i="1"/>
  <c r="DC81" i="1"/>
  <c r="DK81" i="1" s="1"/>
  <c r="CM81" i="1"/>
  <c r="CK81" i="1"/>
  <c r="CJ81" i="1"/>
  <c r="CI81" i="1"/>
  <c r="BJ81" i="1"/>
  <c r="BI81" i="1"/>
  <c r="BH81" i="1"/>
  <c r="BC81" i="1"/>
  <c r="AM81" i="1" a="1"/>
  <c r="AM81" i="1" s="1"/>
  <c r="AK81" i="1"/>
  <c r="AJ81" i="1"/>
  <c r="X81" i="1"/>
  <c r="Y81" i="1" s="1"/>
  <c r="M81" i="1"/>
  <c r="K81" i="1"/>
  <c r="J81" i="1"/>
  <c r="AI81" i="1" s="1"/>
  <c r="H81" i="1"/>
  <c r="G81" i="1"/>
  <c r="E81" i="1"/>
  <c r="BW81" i="1" s="1"/>
  <c r="D81" i="1"/>
  <c r="BV81" i="1" s="1"/>
  <c r="B81" i="1"/>
  <c r="O81" i="1" s="1"/>
  <c r="CM80" i="1"/>
  <c r="CK80" i="1"/>
  <c r="CJ80" i="1"/>
  <c r="CI80" i="1"/>
  <c r="BW80" i="1"/>
  <c r="DE80" i="1" s="1"/>
  <c r="DF80" i="1" s="1"/>
  <c r="DN80" i="1" s="1"/>
  <c r="BV80" i="1"/>
  <c r="BJ80" i="1"/>
  <c r="BI80" i="1"/>
  <c r="BH80" i="1"/>
  <c r="BC80" i="1"/>
  <c r="AJ80" i="1"/>
  <c r="AK80" i="1" s="1"/>
  <c r="O80" i="1"/>
  <c r="M80" i="1"/>
  <c r="X80" i="1" s="1"/>
  <c r="Y80" i="1" s="1"/>
  <c r="Z80" i="1" s="1"/>
  <c r="K80" i="1"/>
  <c r="J80" i="1"/>
  <c r="AI80" i="1" s="1"/>
  <c r="H80" i="1"/>
  <c r="G80" i="1"/>
  <c r="E80" i="1"/>
  <c r="D80" i="1"/>
  <c r="B80" i="1"/>
  <c r="DS79" i="1"/>
  <c r="DQ79" i="1"/>
  <c r="CM79" i="1"/>
  <c r="CK79" i="1"/>
  <c r="CJ79" i="1"/>
  <c r="CI79" i="1"/>
  <c r="BV79" i="1"/>
  <c r="BJ79" i="1"/>
  <c r="BI79" i="1"/>
  <c r="BH79" i="1"/>
  <c r="BC79" i="1"/>
  <c r="AJ79" i="1"/>
  <c r="AK79" i="1" s="1"/>
  <c r="U79" i="1"/>
  <c r="S79" i="1"/>
  <c r="R79" i="1" s="1" a="1"/>
  <c r="R79" i="1" s="1"/>
  <c r="Q79" i="1"/>
  <c r="M79" i="1"/>
  <c r="X79" i="1" s="1"/>
  <c r="Y79" i="1" s="1"/>
  <c r="AG79" i="1" s="1"/>
  <c r="K79" i="1"/>
  <c r="J79" i="1"/>
  <c r="AI79" i="1" s="1"/>
  <c r="H79" i="1"/>
  <c r="G79" i="1"/>
  <c r="E79" i="1"/>
  <c r="BW79" i="1" s="1"/>
  <c r="D79" i="1"/>
  <c r="B79" i="1"/>
  <c r="O79" i="1" s="1"/>
  <c r="DQ78" i="1"/>
  <c r="CM78" i="1"/>
  <c r="CK78" i="1"/>
  <c r="CJ78" i="1"/>
  <c r="CI78" i="1"/>
  <c r="BJ78" i="1"/>
  <c r="BI78" i="1"/>
  <c r="BH78" i="1"/>
  <c r="BD78" i="1"/>
  <c r="BC78" i="1"/>
  <c r="AM78" i="1" a="1"/>
  <c r="AM78" i="1" s="1"/>
  <c r="AL78" i="1"/>
  <c r="AJ78" i="1"/>
  <c r="AK78" i="1" s="1"/>
  <c r="AY78" i="1" s="1"/>
  <c r="AI78" i="1"/>
  <c r="Q78" i="1"/>
  <c r="M78" i="1"/>
  <c r="X78" i="1" s="1"/>
  <c r="Y78" i="1" s="1"/>
  <c r="K78" i="1"/>
  <c r="J78" i="1"/>
  <c r="H78" i="1"/>
  <c r="G78" i="1"/>
  <c r="E78" i="1"/>
  <c r="BW78" i="1" s="1"/>
  <c r="DE78" i="1" s="1"/>
  <c r="DF78" i="1" s="1"/>
  <c r="DN78" i="1" s="1"/>
  <c r="D78" i="1"/>
  <c r="BV78" i="1" s="1"/>
  <c r="B78" i="1"/>
  <c r="O78" i="1" s="1"/>
  <c r="U78" i="1" s="1"/>
  <c r="DU77" i="1"/>
  <c r="DC77" i="1"/>
  <c r="DK77" i="1" s="1"/>
  <c r="DL77" i="1" s="1"/>
  <c r="AN77" i="1" s="1" a="1"/>
  <c r="AN77" i="1" s="1"/>
  <c r="DB77" i="1"/>
  <c r="CM77" i="1"/>
  <c r="CK77" i="1"/>
  <c r="CJ77" i="1"/>
  <c r="CI77" i="1"/>
  <c r="BW77" i="1"/>
  <c r="BV77" i="1"/>
  <c r="BJ77" i="1"/>
  <c r="BI77" i="1"/>
  <c r="BH77" i="1"/>
  <c r="BC77" i="1"/>
  <c r="AJ77" i="1"/>
  <c r="AK77" i="1" s="1"/>
  <c r="AI77" i="1"/>
  <c r="U77" i="1"/>
  <c r="O77" i="1"/>
  <c r="M77" i="1"/>
  <c r="X77" i="1" s="1"/>
  <c r="Y77" i="1" s="1"/>
  <c r="Z77" i="1" s="1"/>
  <c r="AA77" i="1" s="1"/>
  <c r="K77" i="1"/>
  <c r="J77" i="1"/>
  <c r="H77" i="1"/>
  <c r="G77" i="1"/>
  <c r="E77" i="1"/>
  <c r="D77" i="1"/>
  <c r="B77" i="1"/>
  <c r="EB76" i="1"/>
  <c r="DS76" i="1"/>
  <c r="DR76" i="1"/>
  <c r="DK76" i="1"/>
  <c r="DL76" i="1" s="1"/>
  <c r="DH76" i="1"/>
  <c r="DI76" i="1" s="1"/>
  <c r="DE76" i="1"/>
  <c r="DF76" i="1" s="1"/>
  <c r="DN76" i="1" s="1"/>
  <c r="DC76" i="1"/>
  <c r="CM76" i="1"/>
  <c r="CK76" i="1"/>
  <c r="CJ76" i="1"/>
  <c r="CI76" i="1"/>
  <c r="CA76" i="1"/>
  <c r="BZ76" i="1"/>
  <c r="DX76" i="1" s="1"/>
  <c r="EI76" i="1" s="1"/>
  <c r="BW76" i="1"/>
  <c r="DW76" i="1" s="1"/>
  <c r="EC76" i="1" s="1"/>
  <c r="ED76" i="1"/>
  <c r="BJ76" i="1"/>
  <c r="BI76" i="1"/>
  <c r="BH76" i="1"/>
  <c r="BC76" i="1"/>
  <c r="AN76" i="1" a="1"/>
  <c r="AN76" i="1" s="1"/>
  <c r="AM76" i="1" a="1"/>
  <c r="AM76" i="1" s="1"/>
  <c r="AO76" i="1" s="1"/>
  <c r="AL76" i="1"/>
  <c r="AI76" i="1"/>
  <c r="Y76" i="1"/>
  <c r="X76" i="1"/>
  <c r="S76" i="1"/>
  <c r="R76" i="1" s="1" a="1"/>
  <c r="R76" i="1" s="1"/>
  <c r="Q76" i="1"/>
  <c r="P76" i="1"/>
  <c r="M76" i="1"/>
  <c r="K76" i="1"/>
  <c r="AJ76" i="1" s="1"/>
  <c r="AK76" i="1" s="1"/>
  <c r="J76" i="1"/>
  <c r="H76" i="1"/>
  <c r="G76" i="1"/>
  <c r="E76" i="1"/>
  <c r="D76" i="1"/>
  <c r="BV76" i="1" s="1"/>
  <c r="B76" i="1"/>
  <c r="O76" i="1" s="1"/>
  <c r="CM75" i="1"/>
  <c r="CK75" i="1"/>
  <c r="CJ75" i="1"/>
  <c r="CI75" i="1"/>
  <c r="BJ75" i="1"/>
  <c r="BI75" i="1"/>
  <c r="BH75" i="1"/>
  <c r="BC75" i="1"/>
  <c r="AK75" i="1"/>
  <c r="AM75" i="1" s="1" a="1"/>
  <c r="AM75" i="1" s="1"/>
  <c r="X75" i="1"/>
  <c r="Y75" i="1" s="1"/>
  <c r="V75" i="1"/>
  <c r="AR75" i="1" s="1"/>
  <c r="AS75" i="1" s="1"/>
  <c r="U75" i="1"/>
  <c r="O75" i="1"/>
  <c r="M75" i="1"/>
  <c r="K75" i="1"/>
  <c r="AJ75" i="1" s="1"/>
  <c r="J75" i="1"/>
  <c r="AI75" i="1" s="1"/>
  <c r="H75" i="1"/>
  <c r="G75" i="1"/>
  <c r="E75" i="1"/>
  <c r="BW75" i="1" s="1"/>
  <c r="D75" i="1"/>
  <c r="BV75" i="1" s="1"/>
  <c r="B75" i="1"/>
  <c r="CM74" i="1"/>
  <c r="CK74" i="1"/>
  <c r="CJ74" i="1"/>
  <c r="CI74" i="1"/>
  <c r="BV74" i="1"/>
  <c r="DZ74" i="1"/>
  <c r="BJ74" i="1"/>
  <c r="BI74" i="1"/>
  <c r="BH74" i="1"/>
  <c r="BC74" i="1"/>
  <c r="AJ74" i="1"/>
  <c r="AK74" i="1" s="1"/>
  <c r="AY74" i="1" s="1"/>
  <c r="BD74" i="1" s="1"/>
  <c r="AI74" i="1"/>
  <c r="M74" i="1"/>
  <c r="X74" i="1" s="1"/>
  <c r="Y74" i="1" s="1"/>
  <c r="Z74" i="1" s="1"/>
  <c r="K74" i="1"/>
  <c r="J74" i="1"/>
  <c r="H74" i="1"/>
  <c r="G74" i="1"/>
  <c r="E74" i="1"/>
  <c r="BW74" i="1" s="1"/>
  <c r="D74" i="1"/>
  <c r="B74" i="1"/>
  <c r="O74" i="1" s="1"/>
  <c r="CU74" i="1" s="1"/>
  <c r="CM73" i="1"/>
  <c r="CK73" i="1"/>
  <c r="CJ73" i="1"/>
  <c r="CI73" i="1"/>
  <c r="BV73" i="1"/>
  <c r="BJ73" i="1"/>
  <c r="BI73" i="1"/>
  <c r="BH73" i="1"/>
  <c r="BC73" i="1"/>
  <c r="AK73" i="1"/>
  <c r="AY73" i="1" s="1"/>
  <c r="BD73" i="1" s="1"/>
  <c r="AJ73" i="1"/>
  <c r="Q73" i="1"/>
  <c r="O73" i="1"/>
  <c r="U73" i="1" s="1"/>
  <c r="M73" i="1"/>
  <c r="X73" i="1" s="1"/>
  <c r="Y73" i="1" s="1"/>
  <c r="K73" i="1"/>
  <c r="J73" i="1"/>
  <c r="AI73" i="1" s="1"/>
  <c r="H73" i="1"/>
  <c r="G73" i="1"/>
  <c r="E73" i="1"/>
  <c r="BW73" i="1" s="1"/>
  <c r="D73" i="1"/>
  <c r="B73" i="1"/>
  <c r="CM72" i="1"/>
  <c r="CK72" i="1"/>
  <c r="CJ72" i="1"/>
  <c r="CI72" i="1"/>
  <c r="BJ72" i="1"/>
  <c r="BI72" i="1"/>
  <c r="BH72" i="1"/>
  <c r="BC72" i="1"/>
  <c r="AJ72" i="1"/>
  <c r="AK72" i="1" s="1"/>
  <c r="M72" i="1"/>
  <c r="X72" i="1" s="1"/>
  <c r="Y72" i="1" s="1"/>
  <c r="K72" i="1"/>
  <c r="J72" i="1"/>
  <c r="AI72" i="1" s="1"/>
  <c r="H72" i="1"/>
  <c r="G72" i="1"/>
  <c r="E72" i="1"/>
  <c r="BW72" i="1" s="1"/>
  <c r="DW72" i="1" s="1"/>
  <c r="EC72" i="1" s="1"/>
  <c r="D72" i="1"/>
  <c r="BV72" i="1" s="1"/>
  <c r="B72" i="1"/>
  <c r="O72" i="1" s="1"/>
  <c r="CU71" i="1"/>
  <c r="CM71" i="1"/>
  <c r="CK71" i="1"/>
  <c r="CJ71" i="1"/>
  <c r="CI71" i="1"/>
  <c r="BJ71" i="1"/>
  <c r="BI71" i="1"/>
  <c r="BH71" i="1"/>
  <c r="BC71" i="1"/>
  <c r="AY71" i="1"/>
  <c r="BD71" i="1" s="1"/>
  <c r="BE71" i="1" s="1"/>
  <c r="AL71" i="1"/>
  <c r="Y71" i="1"/>
  <c r="AG71" i="1" s="1"/>
  <c r="V71" i="1"/>
  <c r="AR71" i="1" s="1"/>
  <c r="AS71" i="1" s="1"/>
  <c r="P71" i="1"/>
  <c r="M71" i="1"/>
  <c r="X71" i="1" s="1"/>
  <c r="K71" i="1"/>
  <c r="AJ71" i="1" s="1"/>
  <c r="AK71" i="1" s="1"/>
  <c r="AM71" i="1" s="1" a="1"/>
  <c r="AM71" i="1" s="1"/>
  <c r="J71" i="1"/>
  <c r="AI71" i="1" s="1"/>
  <c r="H71" i="1"/>
  <c r="G71" i="1"/>
  <c r="DZ71" i="1" s="1"/>
  <c r="E71" i="1"/>
  <c r="BW71" i="1" s="1"/>
  <c r="D71" i="1"/>
  <c r="BV71" i="1" s="1"/>
  <c r="B71" i="1"/>
  <c r="O71" i="1" s="1"/>
  <c r="U71" i="1" s="1"/>
  <c r="DH70" i="1"/>
  <c r="DI70" i="1" s="1"/>
  <c r="CM70" i="1"/>
  <c r="CK70" i="1"/>
  <c r="CJ70" i="1"/>
  <c r="CI70" i="1"/>
  <c r="BW70" i="1"/>
  <c r="DR70" i="1" s="1"/>
  <c r="BV70" i="1"/>
  <c r="DZ70" i="1"/>
  <c r="BJ70" i="1"/>
  <c r="BI70" i="1"/>
  <c r="BH70" i="1"/>
  <c r="BC70" i="1"/>
  <c r="AI70" i="1"/>
  <c r="X70" i="1"/>
  <c r="Y70" i="1" s="1"/>
  <c r="O70" i="1"/>
  <c r="CU70" i="1" s="1"/>
  <c r="M70" i="1"/>
  <c r="K70" i="1"/>
  <c r="AJ70" i="1" s="1"/>
  <c r="AK70" i="1" s="1"/>
  <c r="J70" i="1"/>
  <c r="H70" i="1"/>
  <c r="G70" i="1"/>
  <c r="E70" i="1"/>
  <c r="D70" i="1"/>
  <c r="B70" i="1"/>
  <c r="CM69" i="1"/>
  <c r="CK69" i="1"/>
  <c r="CJ69" i="1"/>
  <c r="CI69" i="1"/>
  <c r="BV69" i="1"/>
  <c r="BJ69" i="1"/>
  <c r="BI69" i="1"/>
  <c r="BH69" i="1"/>
  <c r="BC69" i="1"/>
  <c r="Y69" i="1"/>
  <c r="AG69" i="1" s="1"/>
  <c r="X69" i="1"/>
  <c r="M69" i="1"/>
  <c r="K69" i="1"/>
  <c r="AJ69" i="1" s="1"/>
  <c r="AK69" i="1" s="1"/>
  <c r="J69" i="1"/>
  <c r="AI69" i="1" s="1"/>
  <c r="H69" i="1"/>
  <c r="G69" i="1"/>
  <c r="E69" i="1"/>
  <c r="BW69" i="1" s="1"/>
  <c r="D69" i="1"/>
  <c r="B69" i="1"/>
  <c r="O69" i="1" s="1"/>
  <c r="CM68" i="1"/>
  <c r="CK68" i="1"/>
  <c r="CJ68" i="1"/>
  <c r="CI68" i="1"/>
  <c r="BJ68" i="1"/>
  <c r="BI68" i="1"/>
  <c r="BH68" i="1"/>
  <c r="BC68" i="1"/>
  <c r="AJ68" i="1"/>
  <c r="AK68" i="1" s="1"/>
  <c r="AI68" i="1"/>
  <c r="X68" i="1"/>
  <c r="Y68" i="1" s="1"/>
  <c r="M68" i="1"/>
  <c r="K68" i="1"/>
  <c r="J68" i="1"/>
  <c r="H68" i="1"/>
  <c r="G68" i="1"/>
  <c r="E68" i="1"/>
  <c r="BW68" i="1" s="1"/>
  <c r="D68" i="1"/>
  <c r="BV68" i="1" s="1"/>
  <c r="B68" i="1"/>
  <c r="O68" i="1" s="1"/>
  <c r="DW67" i="1"/>
  <c r="EC67" i="1" s="1"/>
  <c r="DB67" i="1"/>
  <c r="CM67" i="1"/>
  <c r="CK67" i="1"/>
  <c r="CJ67" i="1"/>
  <c r="CI67" i="1"/>
  <c r="BX67" i="1"/>
  <c r="BW67" i="1"/>
  <c r="DH67" i="1" s="1"/>
  <c r="DI67" i="1" s="1"/>
  <c r="BV67" i="1"/>
  <c r="BJ67" i="1"/>
  <c r="BI67" i="1"/>
  <c r="BH67" i="1"/>
  <c r="BC67" i="1"/>
  <c r="AJ67" i="1"/>
  <c r="AK67" i="1" s="1"/>
  <c r="V67" i="1"/>
  <c r="AR67" i="1" s="1"/>
  <c r="AS67" i="1" s="1"/>
  <c r="O67" i="1"/>
  <c r="Q67" i="1" s="1"/>
  <c r="M67" i="1"/>
  <c r="X67" i="1" s="1"/>
  <c r="Y67" i="1" s="1"/>
  <c r="K67" i="1"/>
  <c r="J67" i="1"/>
  <c r="AI67" i="1" s="1"/>
  <c r="H67" i="1"/>
  <c r="G67" i="1"/>
  <c r="E67" i="1"/>
  <c r="D67" i="1"/>
  <c r="B67" i="1"/>
  <c r="CM66" i="1"/>
  <c r="CK66" i="1"/>
  <c r="CJ66" i="1"/>
  <c r="CI66" i="1"/>
  <c r="BJ66" i="1"/>
  <c r="BI66" i="1"/>
  <c r="BH66" i="1"/>
  <c r="BC66" i="1"/>
  <c r="Y66" i="1"/>
  <c r="AG66" i="1" s="1"/>
  <c r="X66" i="1"/>
  <c r="M66" i="1"/>
  <c r="K66" i="1"/>
  <c r="AJ66" i="1" s="1"/>
  <c r="AK66" i="1" s="1"/>
  <c r="J66" i="1"/>
  <c r="AI66" i="1" s="1"/>
  <c r="H66" i="1"/>
  <c r="G66" i="1"/>
  <c r="E66" i="1"/>
  <c r="BW66" i="1" s="1"/>
  <c r="D66" i="1"/>
  <c r="BV66" i="1" s="1"/>
  <c r="B66" i="1"/>
  <c r="O66" i="1" s="1"/>
  <c r="CM65" i="1"/>
  <c r="CK65" i="1"/>
  <c r="CJ65" i="1"/>
  <c r="CI65" i="1"/>
  <c r="BJ65" i="1"/>
  <c r="BI65" i="1"/>
  <c r="BH65" i="1"/>
  <c r="BC65" i="1"/>
  <c r="AI65" i="1"/>
  <c r="Y65" i="1"/>
  <c r="AG65" i="1" s="1"/>
  <c r="X65" i="1"/>
  <c r="M65" i="1"/>
  <c r="K65" i="1"/>
  <c r="AJ65" i="1" s="1"/>
  <c r="AK65" i="1" s="1"/>
  <c r="J65" i="1"/>
  <c r="H65" i="1"/>
  <c r="G65" i="1"/>
  <c r="E65" i="1"/>
  <c r="BW65" i="1" s="1"/>
  <c r="D65" i="1"/>
  <c r="BV65" i="1" s="1"/>
  <c r="B65" i="1"/>
  <c r="O65" i="1" s="1"/>
  <c r="CM64" i="1"/>
  <c r="CK64" i="1"/>
  <c r="CJ64" i="1"/>
  <c r="CI64" i="1"/>
  <c r="BW64" i="1"/>
  <c r="DH64" i="1" s="1"/>
  <c r="DI64" i="1" s="1"/>
  <c r="BV64" i="1"/>
  <c r="BJ64" i="1"/>
  <c r="BI64" i="1"/>
  <c r="BH64" i="1"/>
  <c r="BC64" i="1"/>
  <c r="AI64" i="1"/>
  <c r="U64" i="1"/>
  <c r="O64" i="1"/>
  <c r="Q64" i="1" s="1"/>
  <c r="M64" i="1"/>
  <c r="X64" i="1" s="1"/>
  <c r="Y64" i="1" s="1"/>
  <c r="K64" i="1"/>
  <c r="AJ64" i="1" s="1"/>
  <c r="AK64" i="1" s="1"/>
  <c r="J64" i="1"/>
  <c r="H64" i="1"/>
  <c r="G64" i="1"/>
  <c r="E64" i="1"/>
  <c r="D64" i="1"/>
  <c r="B64" i="1"/>
  <c r="CM63" i="1"/>
  <c r="CK63" i="1"/>
  <c r="CJ63" i="1"/>
  <c r="CI63" i="1"/>
  <c r="BJ63" i="1"/>
  <c r="BI63" i="1"/>
  <c r="BH63" i="1"/>
  <c r="BC63" i="1"/>
  <c r="X63" i="1"/>
  <c r="Y63" i="1" s="1"/>
  <c r="M63" i="1"/>
  <c r="K63" i="1"/>
  <c r="AJ63" i="1" s="1"/>
  <c r="AK63" i="1" s="1"/>
  <c r="J63" i="1"/>
  <c r="AI63" i="1" s="1"/>
  <c r="H63" i="1"/>
  <c r="G63" i="1"/>
  <c r="E63" i="1"/>
  <c r="BW63" i="1" s="1"/>
  <c r="D63" i="1"/>
  <c r="BV63" i="1" s="1"/>
  <c r="B63" i="1"/>
  <c r="O63" i="1" s="1"/>
  <c r="CM62" i="1"/>
  <c r="CK62" i="1"/>
  <c r="CJ62" i="1"/>
  <c r="CI62" i="1"/>
  <c r="BJ62" i="1"/>
  <c r="BI62" i="1"/>
  <c r="BH62" i="1"/>
  <c r="BC62" i="1"/>
  <c r="X62" i="1"/>
  <c r="Y62" i="1" s="1"/>
  <c r="M62" i="1"/>
  <c r="K62" i="1"/>
  <c r="AJ62" i="1" s="1"/>
  <c r="AK62" i="1" s="1"/>
  <c r="J62" i="1"/>
  <c r="AI62" i="1" s="1"/>
  <c r="H62" i="1"/>
  <c r="G62" i="1"/>
  <c r="E62" i="1"/>
  <c r="BW62" i="1" s="1"/>
  <c r="D62" i="1"/>
  <c r="BV62" i="1" s="1"/>
  <c r="B62" i="1"/>
  <c r="O62" i="1" s="1"/>
  <c r="DR61" i="1"/>
  <c r="CM61" i="1"/>
  <c r="CK61" i="1"/>
  <c r="CJ61" i="1"/>
  <c r="CI61" i="1"/>
  <c r="BX61" i="1"/>
  <c r="BY61" i="1" s="1"/>
  <c r="EE61" i="1" s="1"/>
  <c r="BW61" i="1"/>
  <c r="CA61" i="1" s="1"/>
  <c r="BV61" i="1"/>
  <c r="BJ61" i="1"/>
  <c r="BI61" i="1"/>
  <c r="BH61" i="1"/>
  <c r="BC61" i="1"/>
  <c r="S61" i="1"/>
  <c r="R61" i="1" s="1" a="1"/>
  <c r="R61" i="1" s="1"/>
  <c r="M61" i="1"/>
  <c r="X61" i="1" s="1"/>
  <c r="Y61" i="1" s="1"/>
  <c r="Z61" i="1" s="1"/>
  <c r="K61" i="1"/>
  <c r="AJ61" i="1" s="1"/>
  <c r="AK61" i="1" s="1"/>
  <c r="J61" i="1"/>
  <c r="AI61" i="1" s="1"/>
  <c r="H61" i="1"/>
  <c r="G61" i="1"/>
  <c r="E61" i="1"/>
  <c r="D61" i="1"/>
  <c r="B61" i="1"/>
  <c r="O61" i="1" s="1"/>
  <c r="CM60" i="1"/>
  <c r="CK60" i="1"/>
  <c r="CJ60" i="1"/>
  <c r="CI60" i="1"/>
  <c r="BJ60" i="1"/>
  <c r="BI60" i="1"/>
  <c r="BH60" i="1"/>
  <c r="BC60" i="1"/>
  <c r="AM60" i="1" a="1"/>
  <c r="AM60" i="1" s="1"/>
  <c r="AK60" i="1"/>
  <c r="AL60" i="1" s="1"/>
  <c r="AJ60" i="1"/>
  <c r="Q60" i="1"/>
  <c r="O60" i="1"/>
  <c r="V60" i="1" s="1"/>
  <c r="AR60" i="1" s="1"/>
  <c r="AS60" i="1" s="1"/>
  <c r="M60" i="1"/>
  <c r="X60" i="1" s="1"/>
  <c r="Y60" i="1" s="1"/>
  <c r="K60" i="1"/>
  <c r="J60" i="1"/>
  <c r="AI60" i="1" s="1"/>
  <c r="H60" i="1"/>
  <c r="G60" i="1"/>
  <c r="E60" i="1"/>
  <c r="BW60" i="1" s="1"/>
  <c r="D60" i="1"/>
  <c r="BV60" i="1" s="1"/>
  <c r="B60" i="1"/>
  <c r="CM59" i="1"/>
  <c r="CK59" i="1"/>
  <c r="CJ59" i="1"/>
  <c r="CI59" i="1"/>
  <c r="BJ59" i="1"/>
  <c r="BI59" i="1"/>
  <c r="BH59" i="1"/>
  <c r="BC59" i="1"/>
  <c r="AJ59" i="1"/>
  <c r="AK59" i="1" s="1"/>
  <c r="M59" i="1"/>
  <c r="X59" i="1" s="1"/>
  <c r="Y59" i="1" s="1"/>
  <c r="K59" i="1"/>
  <c r="J59" i="1"/>
  <c r="AI59" i="1" s="1"/>
  <c r="H59" i="1"/>
  <c r="G59" i="1"/>
  <c r="E59" i="1"/>
  <c r="BW59" i="1" s="1"/>
  <c r="S59" i="1" s="1"/>
  <c r="R59" i="1" s="1" a="1"/>
  <c r="R59" i="1" s="1"/>
  <c r="D59" i="1"/>
  <c r="BV59" i="1" s="1"/>
  <c r="B59" i="1"/>
  <c r="O59" i="1" s="1"/>
  <c r="V59" i="1" s="1"/>
  <c r="AR59" i="1" s="1"/>
  <c r="AS59" i="1" s="1"/>
  <c r="CM58" i="1"/>
  <c r="CK58" i="1"/>
  <c r="CJ58" i="1"/>
  <c r="CI58" i="1"/>
  <c r="BV58" i="1"/>
  <c r="BJ58" i="1"/>
  <c r="BI58" i="1"/>
  <c r="BH58" i="1"/>
  <c r="BC58" i="1"/>
  <c r="AI58" i="1"/>
  <c r="M58" i="1"/>
  <c r="X58" i="1" s="1"/>
  <c r="Y58" i="1" s="1"/>
  <c r="AG58" i="1" s="1"/>
  <c r="K58" i="1"/>
  <c r="AJ58" i="1" s="1"/>
  <c r="AK58" i="1" s="1"/>
  <c r="J58" i="1"/>
  <c r="H58" i="1"/>
  <c r="G58" i="1"/>
  <c r="DZ58" i="1" s="1"/>
  <c r="E58" i="1"/>
  <c r="BW58" i="1" s="1"/>
  <c r="DS58" i="1" s="1"/>
  <c r="D58" i="1"/>
  <c r="B58" i="1"/>
  <c r="O58" i="1" s="1"/>
  <c r="DW57" i="1"/>
  <c r="EC57" i="1" s="1"/>
  <c r="DH57" i="1"/>
  <c r="DI57" i="1" s="1"/>
  <c r="DE57" i="1"/>
  <c r="DF57" i="1" s="1"/>
  <c r="DN57" i="1" s="1"/>
  <c r="DC57" i="1"/>
  <c r="DK57" i="1" s="1"/>
  <c r="DB57" i="1"/>
  <c r="CM57" i="1"/>
  <c r="CK57" i="1"/>
  <c r="CJ57" i="1"/>
  <c r="CI57" i="1"/>
  <c r="CA57" i="1"/>
  <c r="BZ57" i="1"/>
  <c r="DX57" i="1" s="1"/>
  <c r="BX57" i="1"/>
  <c r="BW57" i="1"/>
  <c r="S57" i="1" s="1"/>
  <c r="R57" i="1" s="1" a="1"/>
  <c r="R57" i="1" s="1"/>
  <c r="BJ57" i="1"/>
  <c r="BI57" i="1"/>
  <c r="BH57" i="1"/>
  <c r="BC57" i="1"/>
  <c r="AJ57" i="1"/>
  <c r="AK57" i="1" s="1"/>
  <c r="AI57" i="1"/>
  <c r="P57" i="1"/>
  <c r="O57" i="1"/>
  <c r="U57" i="1" s="1"/>
  <c r="M57" i="1"/>
  <c r="X57" i="1" s="1"/>
  <c r="Y57" i="1" s="1"/>
  <c r="K57" i="1"/>
  <c r="J57" i="1"/>
  <c r="H57" i="1"/>
  <c r="G57" i="1"/>
  <c r="E57" i="1"/>
  <c r="D57" i="1"/>
  <c r="BV57" i="1" s="1"/>
  <c r="B57" i="1"/>
  <c r="CM56" i="1"/>
  <c r="CK56" i="1"/>
  <c r="CJ56" i="1"/>
  <c r="CI56" i="1"/>
  <c r="BW56" i="1"/>
  <c r="DR56" i="1" s="1"/>
  <c r="DZ56" i="1"/>
  <c r="BJ56" i="1"/>
  <c r="BI56" i="1"/>
  <c r="BH56" i="1"/>
  <c r="BC56" i="1"/>
  <c r="AI56" i="1"/>
  <c r="X56" i="1"/>
  <c r="Y56" i="1" s="1"/>
  <c r="M56" i="1"/>
  <c r="K56" i="1"/>
  <c r="AJ56" i="1" s="1"/>
  <c r="AK56" i="1" s="1"/>
  <c r="J56" i="1"/>
  <c r="H56" i="1"/>
  <c r="G56" i="1"/>
  <c r="E56" i="1"/>
  <c r="D56" i="1"/>
  <c r="BV56" i="1" s="1"/>
  <c r="B56" i="1"/>
  <c r="O56" i="1" s="1"/>
  <c r="U56" i="1" s="1"/>
  <c r="DH55" i="1"/>
  <c r="DI55" i="1" s="1"/>
  <c r="CU55" i="1"/>
  <c r="CM55" i="1"/>
  <c r="CK55" i="1"/>
  <c r="CJ55" i="1"/>
  <c r="CI55" i="1"/>
  <c r="BV55" i="1"/>
  <c r="DZ55" i="1"/>
  <c r="BJ55" i="1"/>
  <c r="BI55" i="1"/>
  <c r="BH55" i="1"/>
  <c r="BC55" i="1"/>
  <c r="Y55" i="1"/>
  <c r="Z55" i="1" s="1"/>
  <c r="AE55" i="1" s="1"/>
  <c r="X55" i="1"/>
  <c r="M55" i="1"/>
  <c r="K55" i="1"/>
  <c r="AJ55" i="1" s="1"/>
  <c r="AK55" i="1" s="1"/>
  <c r="AY55" i="1" s="1"/>
  <c r="BD55" i="1" s="1"/>
  <c r="J55" i="1"/>
  <c r="AI55" i="1" s="1"/>
  <c r="H55" i="1"/>
  <c r="G55" i="1"/>
  <c r="E55" i="1"/>
  <c r="BW55" i="1" s="1"/>
  <c r="D55" i="1"/>
  <c r="B55" i="1"/>
  <c r="O55" i="1" s="1"/>
  <c r="DU54" i="1"/>
  <c r="DC54" i="1"/>
  <c r="DK54" i="1" s="1"/>
  <c r="CM54" i="1"/>
  <c r="CK54" i="1"/>
  <c r="CJ54" i="1"/>
  <c r="CI54" i="1"/>
  <c r="BW54" i="1"/>
  <c r="BV54" i="1"/>
  <c r="BJ54" i="1"/>
  <c r="BI54" i="1"/>
  <c r="BH54" i="1"/>
  <c r="BC54" i="1"/>
  <c r="AK54" i="1"/>
  <c r="AI54" i="1"/>
  <c r="X54" i="1"/>
  <c r="Y54" i="1" s="1"/>
  <c r="M54" i="1"/>
  <c r="K54" i="1"/>
  <c r="AJ54" i="1" s="1"/>
  <c r="J54" i="1"/>
  <c r="H54" i="1"/>
  <c r="G54" i="1"/>
  <c r="E54" i="1"/>
  <c r="D54" i="1"/>
  <c r="B54" i="1"/>
  <c r="O54" i="1" s="1"/>
  <c r="CM53" i="1"/>
  <c r="CK53" i="1"/>
  <c r="CJ53" i="1"/>
  <c r="CI53" i="1"/>
  <c r="BV53" i="1"/>
  <c r="BJ53" i="1"/>
  <c r="BI53" i="1"/>
  <c r="BH53" i="1"/>
  <c r="BC53" i="1"/>
  <c r="AY53" i="1"/>
  <c r="BD53" i="1" s="1"/>
  <c r="V53" i="1"/>
  <c r="AR53" i="1" s="1"/>
  <c r="AS53" i="1" s="1"/>
  <c r="U53" i="1"/>
  <c r="M53" i="1"/>
  <c r="X53" i="1" s="1"/>
  <c r="Y53" i="1" s="1"/>
  <c r="Z53" i="1" s="1"/>
  <c r="K53" i="1"/>
  <c r="AJ53" i="1" s="1"/>
  <c r="AK53" i="1" s="1"/>
  <c r="J53" i="1"/>
  <c r="AI53" i="1" s="1"/>
  <c r="H53" i="1"/>
  <c r="G53" i="1"/>
  <c r="E53" i="1"/>
  <c r="BW53" i="1" s="1"/>
  <c r="DH53" i="1" s="1"/>
  <c r="DI53" i="1" s="1"/>
  <c r="D53" i="1"/>
  <c r="B53" i="1"/>
  <c r="O53" i="1" s="1"/>
  <c r="DS52" i="1"/>
  <c r="DR52" i="1"/>
  <c r="CU52" i="1"/>
  <c r="CM52" i="1"/>
  <c r="CK52" i="1"/>
  <c r="CJ52" i="1"/>
  <c r="CI52" i="1"/>
  <c r="CA52" i="1"/>
  <c r="BJ52" i="1"/>
  <c r="BI52" i="1"/>
  <c r="BH52" i="1"/>
  <c r="BC52" i="1"/>
  <c r="AJ52" i="1"/>
  <c r="AK52" i="1" s="1"/>
  <c r="X52" i="1"/>
  <c r="Y52" i="1" s="1"/>
  <c r="Q52" i="1"/>
  <c r="M52" i="1"/>
  <c r="K52" i="1"/>
  <c r="J52" i="1"/>
  <c r="AI52" i="1" s="1"/>
  <c r="H52" i="1"/>
  <c r="G52" i="1"/>
  <c r="E52" i="1"/>
  <c r="BW52" i="1" s="1"/>
  <c r="D52" i="1"/>
  <c r="BV52" i="1" s="1"/>
  <c r="B52" i="1"/>
  <c r="O52" i="1" s="1"/>
  <c r="DE51" i="1"/>
  <c r="DF51" i="1" s="1"/>
  <c r="DN51" i="1" s="1"/>
  <c r="DC51" i="1"/>
  <c r="DK51" i="1" s="1"/>
  <c r="DB51" i="1"/>
  <c r="CM51" i="1"/>
  <c r="CK51" i="1"/>
  <c r="CJ51" i="1"/>
  <c r="CI51" i="1"/>
  <c r="BZ51" i="1"/>
  <c r="DX51" i="1" s="1"/>
  <c r="BW51" i="1"/>
  <c r="DU51" i="1" s="1"/>
  <c r="BV51" i="1"/>
  <c r="BJ51" i="1"/>
  <c r="BI51" i="1"/>
  <c r="BH51" i="1"/>
  <c r="BC51" i="1"/>
  <c r="O51" i="1"/>
  <c r="M51" i="1"/>
  <c r="X51" i="1" s="1"/>
  <c r="Y51" i="1" s="1"/>
  <c r="Z51" i="1" s="1"/>
  <c r="K51" i="1"/>
  <c r="AJ51" i="1" s="1"/>
  <c r="AK51" i="1" s="1"/>
  <c r="J51" i="1"/>
  <c r="AI51" i="1" s="1"/>
  <c r="H51" i="1"/>
  <c r="G51" i="1"/>
  <c r="E51" i="1"/>
  <c r="D51" i="1"/>
  <c r="B51" i="1"/>
  <c r="DH50" i="1"/>
  <c r="DI50" i="1" s="1"/>
  <c r="CM50" i="1"/>
  <c r="CK50" i="1"/>
  <c r="CJ50" i="1"/>
  <c r="CI50" i="1"/>
  <c r="BJ50" i="1"/>
  <c r="BI50" i="1"/>
  <c r="BH50" i="1"/>
  <c r="BC50" i="1"/>
  <c r="U50" i="1"/>
  <c r="Q50" i="1"/>
  <c r="M50" i="1"/>
  <c r="X50" i="1" s="1"/>
  <c r="Y50" i="1" s="1"/>
  <c r="K50" i="1"/>
  <c r="AJ50" i="1" s="1"/>
  <c r="AK50" i="1" s="1"/>
  <c r="AM50" i="1" s="1" a="1"/>
  <c r="AM50" i="1" s="1"/>
  <c r="J50" i="1"/>
  <c r="AI50" i="1" s="1"/>
  <c r="H50" i="1"/>
  <c r="G50" i="1"/>
  <c r="E50" i="1"/>
  <c r="BW50" i="1" s="1"/>
  <c r="CA50" i="1" s="1"/>
  <c r="D50" i="1"/>
  <c r="BV50" i="1" s="1"/>
  <c r="B50" i="1"/>
  <c r="O50" i="1" s="1"/>
  <c r="DQ49" i="1"/>
  <c r="DE49" i="1"/>
  <c r="DF49" i="1" s="1"/>
  <c r="DN49" i="1" s="1"/>
  <c r="CU49" i="1"/>
  <c r="CM49" i="1"/>
  <c r="CK49" i="1"/>
  <c r="CJ49" i="1"/>
  <c r="CI49" i="1"/>
  <c r="BZ49" i="1"/>
  <c r="DX49" i="1" s="1"/>
  <c r="EK49" i="1" s="1"/>
  <c r="BJ49" i="1"/>
  <c r="BI49" i="1"/>
  <c r="BH49" i="1"/>
  <c r="BC49" i="1"/>
  <c r="AI49" i="1"/>
  <c r="X49" i="1"/>
  <c r="Y49" i="1" s="1"/>
  <c r="V49" i="1"/>
  <c r="AR49" i="1" s="1"/>
  <c r="AS49" i="1" s="1"/>
  <c r="P49" i="1"/>
  <c r="M49" i="1"/>
  <c r="K49" i="1"/>
  <c r="AJ49" i="1" s="1"/>
  <c r="AK49" i="1" s="1"/>
  <c r="J49" i="1"/>
  <c r="H49" i="1"/>
  <c r="G49" i="1"/>
  <c r="E49" i="1"/>
  <c r="BW49" i="1" s="1"/>
  <c r="D49" i="1"/>
  <c r="BV49" i="1" s="1"/>
  <c r="B49" i="1"/>
  <c r="O49" i="1" s="1"/>
  <c r="DH48" i="1"/>
  <c r="DI48" i="1" s="1"/>
  <c r="DC48" i="1"/>
  <c r="DK48" i="1" s="1"/>
  <c r="EB48" i="1" s="1"/>
  <c r="CM48" i="1"/>
  <c r="CK48" i="1"/>
  <c r="CJ48" i="1"/>
  <c r="CI48" i="1"/>
  <c r="BW48" i="1"/>
  <c r="DB48" i="1" s="1"/>
  <c r="BV48" i="1"/>
  <c r="EA48" i="1"/>
  <c r="BJ48" i="1"/>
  <c r="BI48" i="1"/>
  <c r="BH48" i="1"/>
  <c r="BC48" i="1"/>
  <c r="AI48" i="1"/>
  <c r="O48" i="1"/>
  <c r="M48" i="1"/>
  <c r="X48" i="1" s="1"/>
  <c r="Y48" i="1" s="1"/>
  <c r="Z48" i="1" s="1"/>
  <c r="AE48" i="1" s="1"/>
  <c r="K48" i="1"/>
  <c r="AJ48" i="1" s="1"/>
  <c r="AK48" i="1" s="1"/>
  <c r="J48" i="1"/>
  <c r="H48" i="1"/>
  <c r="G48" i="1"/>
  <c r="E48" i="1"/>
  <c r="D48" i="1"/>
  <c r="B48" i="1"/>
  <c r="CU47" i="1"/>
  <c r="CM47" i="1"/>
  <c r="CK47" i="1"/>
  <c r="CJ47" i="1"/>
  <c r="CI47" i="1"/>
  <c r="BV47" i="1"/>
  <c r="BJ47" i="1"/>
  <c r="BI47" i="1"/>
  <c r="BH47" i="1"/>
  <c r="BC47" i="1"/>
  <c r="V47" i="1"/>
  <c r="AR47" i="1" s="1"/>
  <c r="AS47" i="1" s="1"/>
  <c r="U47" i="1"/>
  <c r="Q47" i="1"/>
  <c r="P47" i="1"/>
  <c r="O47" i="1"/>
  <c r="M47" i="1"/>
  <c r="X47" i="1" s="1"/>
  <c r="Y47" i="1" s="1"/>
  <c r="K47" i="1"/>
  <c r="AJ47" i="1" s="1"/>
  <c r="AK47" i="1" s="1"/>
  <c r="J47" i="1"/>
  <c r="AI47" i="1" s="1"/>
  <c r="H47" i="1"/>
  <c r="G47" i="1"/>
  <c r="E47" i="1"/>
  <c r="BW47" i="1" s="1"/>
  <c r="D47" i="1"/>
  <c r="B47" i="1"/>
  <c r="CM46" i="1"/>
  <c r="CK46" i="1"/>
  <c r="CJ46" i="1"/>
  <c r="CI46" i="1"/>
  <c r="BJ46" i="1"/>
  <c r="BI46" i="1"/>
  <c r="BH46" i="1"/>
  <c r="BC46" i="1"/>
  <c r="AJ46" i="1"/>
  <c r="AK46" i="1" s="1"/>
  <c r="AI46" i="1"/>
  <c r="O46" i="1"/>
  <c r="U46" i="1" s="1"/>
  <c r="M46" i="1"/>
  <c r="X46" i="1" s="1"/>
  <c r="Y46" i="1" s="1"/>
  <c r="K46" i="1"/>
  <c r="J46" i="1"/>
  <c r="H46" i="1"/>
  <c r="G46" i="1"/>
  <c r="E46" i="1"/>
  <c r="BW46" i="1" s="1"/>
  <c r="D46" i="1"/>
  <c r="BV46" i="1" s="1"/>
  <c r="B46" i="1"/>
  <c r="CM45" i="1"/>
  <c r="CK45" i="1"/>
  <c r="CJ45" i="1"/>
  <c r="CI45" i="1"/>
  <c r="BW45" i="1"/>
  <c r="DR45" i="1" s="1"/>
  <c r="BV45" i="1"/>
  <c r="BJ45" i="1"/>
  <c r="BI45" i="1"/>
  <c r="BH45" i="1"/>
  <c r="BC45" i="1"/>
  <c r="S45" i="1"/>
  <c r="R45" i="1" s="1" a="1"/>
  <c r="R45" i="1" s="1"/>
  <c r="M45" i="1"/>
  <c r="X45" i="1" s="1"/>
  <c r="Y45" i="1" s="1"/>
  <c r="K45" i="1"/>
  <c r="AJ45" i="1" s="1"/>
  <c r="AK45" i="1" s="1"/>
  <c r="J45" i="1"/>
  <c r="AI45" i="1" s="1"/>
  <c r="H45" i="1"/>
  <c r="G45" i="1"/>
  <c r="E45" i="1"/>
  <c r="D45" i="1"/>
  <c r="B45" i="1"/>
  <c r="O45" i="1" s="1"/>
  <c r="CM44" i="1"/>
  <c r="CK44" i="1"/>
  <c r="CJ44" i="1"/>
  <c r="CI44" i="1"/>
  <c r="BJ44" i="1"/>
  <c r="BI44" i="1"/>
  <c r="BH44" i="1"/>
  <c r="BC44" i="1"/>
  <c r="Y44" i="1"/>
  <c r="AG44" i="1" s="1"/>
  <c r="X44" i="1"/>
  <c r="M44" i="1"/>
  <c r="K44" i="1"/>
  <c r="AJ44" i="1" s="1"/>
  <c r="AK44" i="1" s="1"/>
  <c r="J44" i="1"/>
  <c r="AI44" i="1" s="1"/>
  <c r="H44" i="1"/>
  <c r="G44" i="1"/>
  <c r="E44" i="1"/>
  <c r="BW44" i="1" s="1"/>
  <c r="D44" i="1"/>
  <c r="BV44" i="1" s="1"/>
  <c r="B44" i="1"/>
  <c r="O44" i="1" s="1"/>
  <c r="CM43" i="1"/>
  <c r="CK43" i="1"/>
  <c r="CJ43" i="1"/>
  <c r="CI43" i="1"/>
  <c r="BW43" i="1"/>
  <c r="S43" i="1" s="1"/>
  <c r="R43" i="1" s="1" a="1"/>
  <c r="R43" i="1" s="1"/>
  <c r="DZ43" i="1"/>
  <c r="BJ43" i="1"/>
  <c r="BI43" i="1"/>
  <c r="BH43" i="1"/>
  <c r="BC43" i="1"/>
  <c r="AI43" i="1"/>
  <c r="M43" i="1"/>
  <c r="X43" i="1" s="1"/>
  <c r="Y43" i="1" s="1"/>
  <c r="K43" i="1"/>
  <c r="AJ43" i="1" s="1"/>
  <c r="AK43" i="1" s="1"/>
  <c r="J43" i="1"/>
  <c r="H43" i="1"/>
  <c r="G43" i="1"/>
  <c r="E43" i="1"/>
  <c r="D43" i="1"/>
  <c r="BV43" i="1" s="1"/>
  <c r="B43" i="1"/>
  <c r="O43" i="1" s="1"/>
  <c r="DS42" i="1"/>
  <c r="DH42" i="1"/>
  <c r="DI42" i="1" s="1"/>
  <c r="CM42" i="1"/>
  <c r="CK42" i="1"/>
  <c r="CJ42" i="1"/>
  <c r="CI42" i="1"/>
  <c r="BW42" i="1"/>
  <c r="DQ42" i="1" s="1"/>
  <c r="BV42" i="1"/>
  <c r="BJ42" i="1"/>
  <c r="BI42" i="1"/>
  <c r="BH42" i="1"/>
  <c r="BC42" i="1"/>
  <c r="S42" i="1"/>
  <c r="R42" i="1" s="1" a="1"/>
  <c r="R42" i="1" s="1"/>
  <c r="M42" i="1"/>
  <c r="X42" i="1" s="1"/>
  <c r="Y42" i="1" s="1"/>
  <c r="K42" i="1"/>
  <c r="AJ42" i="1" s="1"/>
  <c r="AK42" i="1" s="1"/>
  <c r="J42" i="1"/>
  <c r="AI42" i="1" s="1"/>
  <c r="H42" i="1"/>
  <c r="G42" i="1"/>
  <c r="E42" i="1"/>
  <c r="D42" i="1"/>
  <c r="B42" i="1"/>
  <c r="O42" i="1" s="1"/>
  <c r="CM41" i="1"/>
  <c r="CK41" i="1"/>
  <c r="CJ41" i="1"/>
  <c r="CI41" i="1"/>
  <c r="DZ41" i="1"/>
  <c r="BJ41" i="1"/>
  <c r="BI41" i="1"/>
  <c r="BH41" i="1"/>
  <c r="BC41" i="1"/>
  <c r="AM41" i="1" a="1"/>
  <c r="AM41" i="1" s="1"/>
  <c r="AL41" i="1"/>
  <c r="AK41" i="1"/>
  <c r="AY41" i="1" s="1"/>
  <c r="BD41" i="1" s="1"/>
  <c r="AJ41" i="1"/>
  <c r="X41" i="1"/>
  <c r="Y41" i="1" s="1"/>
  <c r="M41" i="1"/>
  <c r="K41" i="1"/>
  <c r="J41" i="1"/>
  <c r="AI41" i="1" s="1"/>
  <c r="H41" i="1"/>
  <c r="G41" i="1"/>
  <c r="E41" i="1"/>
  <c r="BW41" i="1" s="1"/>
  <c r="D41" i="1"/>
  <c r="BV41" i="1" s="1"/>
  <c r="B41" i="1"/>
  <c r="O41" i="1" s="1"/>
  <c r="CM40" i="1"/>
  <c r="CK40" i="1"/>
  <c r="CJ40" i="1"/>
  <c r="CI40" i="1"/>
  <c r="BW40" i="1"/>
  <c r="DH40" i="1" s="1"/>
  <c r="DI40" i="1" s="1"/>
  <c r="BV40" i="1"/>
  <c r="DZ40" i="1"/>
  <c r="BJ40" i="1"/>
  <c r="BI40" i="1"/>
  <c r="BH40" i="1"/>
  <c r="BC40" i="1"/>
  <c r="V40" i="1"/>
  <c r="AR40" i="1" s="1"/>
  <c r="AS40" i="1" s="1"/>
  <c r="O40" i="1"/>
  <c r="Q40" i="1" s="1"/>
  <c r="M40" i="1"/>
  <c r="X40" i="1" s="1"/>
  <c r="Y40" i="1" s="1"/>
  <c r="K40" i="1"/>
  <c r="AJ40" i="1" s="1"/>
  <c r="AK40" i="1" s="1"/>
  <c r="J40" i="1"/>
  <c r="AI40" i="1" s="1"/>
  <c r="H40" i="1"/>
  <c r="G40" i="1"/>
  <c r="E40" i="1"/>
  <c r="D40" i="1"/>
  <c r="B40" i="1"/>
  <c r="CM39" i="1"/>
  <c r="CK39" i="1"/>
  <c r="CJ39" i="1"/>
  <c r="CI39" i="1"/>
  <c r="BV39" i="1"/>
  <c r="BJ39" i="1"/>
  <c r="BI39" i="1"/>
  <c r="BH39" i="1"/>
  <c r="BC39" i="1"/>
  <c r="M39" i="1"/>
  <c r="X39" i="1" s="1"/>
  <c r="Y39" i="1" s="1"/>
  <c r="K39" i="1"/>
  <c r="AJ39" i="1" s="1"/>
  <c r="AK39" i="1" s="1"/>
  <c r="J39" i="1"/>
  <c r="AI39" i="1" s="1"/>
  <c r="H39" i="1"/>
  <c r="G39" i="1"/>
  <c r="E39" i="1"/>
  <c r="BW39" i="1" s="1"/>
  <c r="D39" i="1"/>
  <c r="B39" i="1"/>
  <c r="O39" i="1" s="1"/>
  <c r="CM38" i="1"/>
  <c r="CK38" i="1"/>
  <c r="CJ38" i="1"/>
  <c r="CI38" i="1"/>
  <c r="DZ38" i="1"/>
  <c r="BJ38" i="1"/>
  <c r="BI38" i="1"/>
  <c r="BH38" i="1"/>
  <c r="BC38" i="1"/>
  <c r="AI38" i="1"/>
  <c r="X38" i="1"/>
  <c r="Y38" i="1" s="1"/>
  <c r="M38" i="1"/>
  <c r="K38" i="1"/>
  <c r="AJ38" i="1" s="1"/>
  <c r="AK38" i="1" s="1"/>
  <c r="J38" i="1"/>
  <c r="H38" i="1"/>
  <c r="G38" i="1"/>
  <c r="E38" i="1"/>
  <c r="BW38" i="1" s="1"/>
  <c r="D38" i="1"/>
  <c r="BV38" i="1" s="1"/>
  <c r="B38" i="1"/>
  <c r="O38" i="1" s="1"/>
  <c r="DS37" i="1"/>
  <c r="CM37" i="1"/>
  <c r="CK37" i="1"/>
  <c r="CJ37" i="1"/>
  <c r="CI37" i="1"/>
  <c r="BW37" i="1"/>
  <c r="DH37" i="1" s="1"/>
  <c r="DI37" i="1" s="1"/>
  <c r="BV37" i="1"/>
  <c r="BJ37" i="1"/>
  <c r="BI37" i="1"/>
  <c r="BH37" i="1"/>
  <c r="BC37" i="1"/>
  <c r="U37" i="1"/>
  <c r="O37" i="1"/>
  <c r="Q37" i="1" s="1"/>
  <c r="M37" i="1"/>
  <c r="X37" i="1" s="1"/>
  <c r="Y37" i="1" s="1"/>
  <c r="K37" i="1"/>
  <c r="AJ37" i="1" s="1"/>
  <c r="AK37" i="1" s="1"/>
  <c r="J37" i="1"/>
  <c r="AI37" i="1" s="1"/>
  <c r="H37" i="1"/>
  <c r="G37" i="1"/>
  <c r="E37" i="1"/>
  <c r="D37" i="1"/>
  <c r="B37" i="1"/>
  <c r="CM36" i="1"/>
  <c r="CK36" i="1"/>
  <c r="CJ36" i="1"/>
  <c r="CI36" i="1"/>
  <c r="BJ36" i="1"/>
  <c r="BI36" i="1"/>
  <c r="BH36" i="1"/>
  <c r="BC36" i="1"/>
  <c r="X36" i="1"/>
  <c r="Y36" i="1" s="1"/>
  <c r="M36" i="1"/>
  <c r="K36" i="1"/>
  <c r="AJ36" i="1" s="1"/>
  <c r="AK36" i="1" s="1"/>
  <c r="J36" i="1"/>
  <c r="AI36" i="1" s="1"/>
  <c r="H36" i="1"/>
  <c r="G36" i="1"/>
  <c r="E36" i="1"/>
  <c r="BW36" i="1" s="1"/>
  <c r="D36" i="1"/>
  <c r="BV36" i="1" s="1"/>
  <c r="B36" i="1"/>
  <c r="O36" i="1" s="1"/>
  <c r="CM35" i="1"/>
  <c r="CK35" i="1"/>
  <c r="CJ35" i="1"/>
  <c r="CI35" i="1"/>
  <c r="BJ35" i="1"/>
  <c r="BI35" i="1"/>
  <c r="BH35" i="1"/>
  <c r="BC35" i="1"/>
  <c r="AK35" i="1"/>
  <c r="AY35" i="1" s="1"/>
  <c r="BD35" i="1" s="1"/>
  <c r="AJ35" i="1"/>
  <c r="X35" i="1"/>
  <c r="Y35" i="1" s="1"/>
  <c r="M35" i="1"/>
  <c r="K35" i="1"/>
  <c r="J35" i="1"/>
  <c r="AI35" i="1" s="1"/>
  <c r="H35" i="1"/>
  <c r="G35" i="1"/>
  <c r="E35" i="1"/>
  <c r="BW35" i="1" s="1"/>
  <c r="D35" i="1"/>
  <c r="BV35" i="1" s="1"/>
  <c r="B35" i="1"/>
  <c r="O35" i="1" s="1"/>
  <c r="DS34" i="1"/>
  <c r="DR34" i="1"/>
  <c r="CU34" i="1"/>
  <c r="CM34" i="1"/>
  <c r="CK34" i="1"/>
  <c r="CJ34" i="1"/>
  <c r="CI34" i="1"/>
  <c r="BW34" i="1"/>
  <c r="CA34" i="1" s="1"/>
  <c r="BV34" i="1"/>
  <c r="BJ34" i="1"/>
  <c r="BI34" i="1"/>
  <c r="BH34" i="1"/>
  <c r="BC34" i="1"/>
  <c r="V34" i="1"/>
  <c r="AR34" i="1" s="1"/>
  <c r="AS34" i="1" s="1"/>
  <c r="U34" i="1"/>
  <c r="S34" i="1"/>
  <c r="R34" i="1" s="1" a="1"/>
  <c r="R34" i="1" s="1"/>
  <c r="Q34" i="1"/>
  <c r="O34" i="1"/>
  <c r="P34" i="1" s="1"/>
  <c r="M34" i="1"/>
  <c r="X34" i="1" s="1"/>
  <c r="Y34" i="1" s="1"/>
  <c r="K34" i="1"/>
  <c r="AJ34" i="1" s="1"/>
  <c r="AK34" i="1" s="1"/>
  <c r="J34" i="1"/>
  <c r="AI34" i="1" s="1"/>
  <c r="H34" i="1"/>
  <c r="G34" i="1"/>
  <c r="E34" i="1"/>
  <c r="D34" i="1"/>
  <c r="B34" i="1"/>
  <c r="CM33" i="1"/>
  <c r="CK33" i="1"/>
  <c r="CJ33" i="1"/>
  <c r="CI33" i="1"/>
  <c r="BZ33" i="1"/>
  <c r="DX33" i="1" s="1"/>
  <c r="BJ33" i="1"/>
  <c r="BI33" i="1"/>
  <c r="BH33" i="1"/>
  <c r="BC33" i="1"/>
  <c r="AK33" i="1"/>
  <c r="AL33" i="1" s="1"/>
  <c r="AJ33" i="1"/>
  <c r="Y33" i="1"/>
  <c r="AG33" i="1" s="1"/>
  <c r="X33" i="1"/>
  <c r="O33" i="1"/>
  <c r="M33" i="1"/>
  <c r="K33" i="1"/>
  <c r="J33" i="1"/>
  <c r="AI33" i="1" s="1"/>
  <c r="H33" i="1"/>
  <c r="G33" i="1"/>
  <c r="E33" i="1"/>
  <c r="BW33" i="1" s="1"/>
  <c r="D33" i="1"/>
  <c r="BV33" i="1" s="1"/>
  <c r="B33" i="1"/>
  <c r="DB32" i="1"/>
  <c r="CM32" i="1"/>
  <c r="CK32" i="1"/>
  <c r="CJ32" i="1"/>
  <c r="CI32" i="1"/>
  <c r="BX32" i="1"/>
  <c r="BW32" i="1"/>
  <c r="DS32" i="1" s="1"/>
  <c r="BJ32" i="1"/>
  <c r="BI32" i="1"/>
  <c r="BH32" i="1"/>
  <c r="BC32" i="1"/>
  <c r="AI32" i="1"/>
  <c r="U32" i="1"/>
  <c r="S32" i="1"/>
  <c r="R32" i="1" s="1" a="1"/>
  <c r="R32" i="1" s="1"/>
  <c r="M32" i="1"/>
  <c r="X32" i="1" s="1"/>
  <c r="Y32" i="1" s="1"/>
  <c r="K32" i="1"/>
  <c r="AJ32" i="1" s="1"/>
  <c r="AK32" i="1" s="1"/>
  <c r="J32" i="1"/>
  <c r="H32" i="1"/>
  <c r="G32" i="1"/>
  <c r="E32" i="1"/>
  <c r="D32" i="1"/>
  <c r="BV32" i="1" s="1"/>
  <c r="B32" i="1"/>
  <c r="O32" i="1" s="1"/>
  <c r="CM31" i="1"/>
  <c r="CK31" i="1"/>
  <c r="CJ31" i="1"/>
  <c r="CI31" i="1"/>
  <c r="BV31" i="1"/>
  <c r="BJ31" i="1"/>
  <c r="BI31" i="1"/>
  <c r="BH31" i="1"/>
  <c r="BC31" i="1"/>
  <c r="M31" i="1"/>
  <c r="X31" i="1" s="1"/>
  <c r="Y31" i="1" s="1"/>
  <c r="AG31" i="1" s="1"/>
  <c r="K31" i="1"/>
  <c r="AJ31" i="1" s="1"/>
  <c r="AK31" i="1" s="1"/>
  <c r="J31" i="1"/>
  <c r="AI31" i="1" s="1"/>
  <c r="H31" i="1"/>
  <c r="G31" i="1"/>
  <c r="E31" i="1"/>
  <c r="BW31" i="1" s="1"/>
  <c r="D31" i="1"/>
  <c r="B31" i="1"/>
  <c r="O31" i="1" s="1"/>
  <c r="CM30" i="1"/>
  <c r="CK30" i="1"/>
  <c r="CJ30" i="1"/>
  <c r="CI30" i="1"/>
  <c r="BJ30" i="1"/>
  <c r="BI30" i="1"/>
  <c r="BH30" i="1"/>
  <c r="BC30" i="1"/>
  <c r="AJ30" i="1"/>
  <c r="AK30" i="1" s="1"/>
  <c r="AI30" i="1"/>
  <c r="O30" i="1"/>
  <c r="M30" i="1"/>
  <c r="X30" i="1" s="1"/>
  <c r="Y30" i="1" s="1"/>
  <c r="K30" i="1"/>
  <c r="J30" i="1"/>
  <c r="H30" i="1"/>
  <c r="G30" i="1"/>
  <c r="E30" i="1"/>
  <c r="BW30" i="1" s="1"/>
  <c r="DW30" i="1" s="1"/>
  <c r="EC30" i="1" s="1"/>
  <c r="D30" i="1"/>
  <c r="BV30" i="1" s="1"/>
  <c r="B30" i="1"/>
  <c r="CM29" i="1"/>
  <c r="CK29" i="1"/>
  <c r="CJ29" i="1"/>
  <c r="CI29" i="1"/>
  <c r="BW29" i="1"/>
  <c r="DR29" i="1" s="1"/>
  <c r="BV29" i="1"/>
  <c r="BJ29" i="1"/>
  <c r="BI29" i="1"/>
  <c r="BH29" i="1"/>
  <c r="BC29" i="1"/>
  <c r="S29" i="1"/>
  <c r="R29" i="1" s="1" a="1"/>
  <c r="R29" i="1" s="1"/>
  <c r="M29" i="1"/>
  <c r="X29" i="1" s="1"/>
  <c r="Y29" i="1" s="1"/>
  <c r="K29" i="1"/>
  <c r="AJ29" i="1" s="1"/>
  <c r="AK29" i="1" s="1"/>
  <c r="J29" i="1"/>
  <c r="AI29" i="1" s="1"/>
  <c r="H29" i="1"/>
  <c r="G29" i="1"/>
  <c r="E29" i="1"/>
  <c r="D29" i="1"/>
  <c r="B29" i="1"/>
  <c r="O29" i="1" s="1"/>
  <c r="DH28" i="1"/>
  <c r="DI28" i="1" s="1"/>
  <c r="CM28" i="1"/>
  <c r="CK28" i="1"/>
  <c r="CJ28" i="1"/>
  <c r="CI28" i="1"/>
  <c r="CA28" i="1"/>
  <c r="BJ28" i="1"/>
  <c r="BI28" i="1"/>
  <c r="BH28" i="1"/>
  <c r="BC28" i="1"/>
  <c r="Y28" i="1"/>
  <c r="AG28" i="1" s="1"/>
  <c r="X28" i="1"/>
  <c r="M28" i="1"/>
  <c r="K28" i="1"/>
  <c r="AJ28" i="1" s="1"/>
  <c r="AK28" i="1" s="1"/>
  <c r="J28" i="1"/>
  <c r="AI28" i="1" s="1"/>
  <c r="H28" i="1"/>
  <c r="G28" i="1"/>
  <c r="E28" i="1"/>
  <c r="BW28" i="1" s="1"/>
  <c r="DQ28" i="1" s="1"/>
  <c r="D28" i="1"/>
  <c r="BV28" i="1" s="1"/>
  <c r="B28" i="1"/>
  <c r="O28" i="1" s="1"/>
  <c r="Q28" i="1" s="1"/>
  <c r="DC27" i="1"/>
  <c r="DK27" i="1" s="1"/>
  <c r="CM27" i="1"/>
  <c r="CK27" i="1"/>
  <c r="CJ27" i="1"/>
  <c r="CI27" i="1"/>
  <c r="BZ27" i="1"/>
  <c r="DX27" i="1" s="1"/>
  <c r="BY27" i="1"/>
  <c r="EE27" i="1" s="1"/>
  <c r="BX27" i="1"/>
  <c r="BW27" i="1"/>
  <c r="DW27" i="1" s="1"/>
  <c r="EC27" i="1" s="1"/>
  <c r="BJ27" i="1"/>
  <c r="BI27" i="1"/>
  <c r="BH27" i="1"/>
  <c r="BC27" i="1"/>
  <c r="AK27" i="1"/>
  <c r="AJ27" i="1"/>
  <c r="AI27" i="1"/>
  <c r="M27" i="1"/>
  <c r="X27" i="1" s="1"/>
  <c r="Y27" i="1" s="1"/>
  <c r="K27" i="1"/>
  <c r="J27" i="1"/>
  <c r="H27" i="1"/>
  <c r="G27" i="1"/>
  <c r="E27" i="1"/>
  <c r="D27" i="1"/>
  <c r="BV27" i="1" s="1"/>
  <c r="B27" i="1"/>
  <c r="O27" i="1" s="1"/>
  <c r="DS26" i="1"/>
  <c r="DI26" i="1"/>
  <c r="DH26" i="1"/>
  <c r="CM26" i="1"/>
  <c r="CK26" i="1"/>
  <c r="CJ26" i="1"/>
  <c r="CI26" i="1"/>
  <c r="BW26" i="1"/>
  <c r="DQ26" i="1" s="1"/>
  <c r="BV26" i="1"/>
  <c r="BJ26" i="1"/>
  <c r="BI26" i="1"/>
  <c r="BH26" i="1"/>
  <c r="BC26" i="1"/>
  <c r="AY26" i="1"/>
  <c r="BD26" i="1" s="1"/>
  <c r="U26" i="1"/>
  <c r="S26" i="1"/>
  <c r="R26" i="1" s="1" a="1"/>
  <c r="R26" i="1" s="1"/>
  <c r="M26" i="1"/>
  <c r="X26" i="1" s="1"/>
  <c r="Y26" i="1" s="1"/>
  <c r="Z26" i="1" s="1"/>
  <c r="AA26" i="1" s="1"/>
  <c r="K26" i="1"/>
  <c r="AJ26" i="1" s="1"/>
  <c r="AK26" i="1" s="1"/>
  <c r="J26" i="1"/>
  <c r="AI26" i="1" s="1"/>
  <c r="H26" i="1"/>
  <c r="G26" i="1"/>
  <c r="E26" i="1"/>
  <c r="D26" i="1"/>
  <c r="B26" i="1"/>
  <c r="O26" i="1" s="1"/>
  <c r="CM25" i="1"/>
  <c r="CK25" i="1"/>
  <c r="CJ25" i="1"/>
  <c r="CI25" i="1"/>
  <c r="DZ25" i="1"/>
  <c r="BJ25" i="1"/>
  <c r="BI25" i="1"/>
  <c r="BH25" i="1"/>
  <c r="BG25" i="1"/>
  <c r="BC25" i="1"/>
  <c r="AM25" i="1" a="1"/>
  <c r="AM25" i="1" s="1"/>
  <c r="AL25" i="1"/>
  <c r="AK25" i="1"/>
  <c r="AY25" i="1" s="1"/>
  <c r="BD25" i="1" s="1"/>
  <c r="BE25" i="1" s="1"/>
  <c r="AJ25" i="1"/>
  <c r="X25" i="1"/>
  <c r="Y25" i="1" s="1"/>
  <c r="P25" i="1"/>
  <c r="M25" i="1"/>
  <c r="K25" i="1"/>
  <c r="J25" i="1"/>
  <c r="AI25" i="1" s="1"/>
  <c r="H25" i="1"/>
  <c r="G25" i="1"/>
  <c r="E25" i="1"/>
  <c r="BW25" i="1" s="1"/>
  <c r="CA25" i="1" s="1"/>
  <c r="D25" i="1"/>
  <c r="BV25" i="1" s="1"/>
  <c r="B25" i="1"/>
  <c r="O25" i="1" s="1"/>
  <c r="Q25" i="1" s="1"/>
  <c r="DW24" i="1"/>
  <c r="EC24" i="1" s="1"/>
  <c r="DU24" i="1"/>
  <c r="CM24" i="1"/>
  <c r="CK24" i="1"/>
  <c r="CJ24" i="1"/>
  <c r="CI24" i="1"/>
  <c r="BW24" i="1"/>
  <c r="BV24" i="1"/>
  <c r="DZ24" i="1"/>
  <c r="BJ24" i="1"/>
  <c r="BI24" i="1"/>
  <c r="BH24" i="1"/>
  <c r="BC24" i="1"/>
  <c r="AJ24" i="1"/>
  <c r="AK24" i="1" s="1"/>
  <c r="AI24" i="1"/>
  <c r="AG24" i="1"/>
  <c r="V24" i="1"/>
  <c r="AR24" i="1" s="1"/>
  <c r="AS24" i="1" s="1"/>
  <c r="U24" i="1"/>
  <c r="O24" i="1"/>
  <c r="M24" i="1"/>
  <c r="X24" i="1" s="1"/>
  <c r="Y24" i="1" s="1"/>
  <c r="Z24" i="1" s="1"/>
  <c r="K24" i="1"/>
  <c r="J24" i="1"/>
  <c r="H24" i="1"/>
  <c r="G24" i="1"/>
  <c r="E24" i="1"/>
  <c r="D24" i="1"/>
  <c r="B24" i="1"/>
  <c r="DS23" i="1"/>
  <c r="CU23" i="1"/>
  <c r="CM23" i="1"/>
  <c r="CK23" i="1"/>
  <c r="CJ23" i="1"/>
  <c r="CI23" i="1"/>
  <c r="CA23" i="1"/>
  <c r="BV23" i="1"/>
  <c r="DZ23" i="1"/>
  <c r="BJ23" i="1"/>
  <c r="BI23" i="1"/>
  <c r="BH23" i="1"/>
  <c r="BC23" i="1"/>
  <c r="Q23" i="1"/>
  <c r="M23" i="1"/>
  <c r="X23" i="1" s="1"/>
  <c r="Y23" i="1" s="1"/>
  <c r="Z23" i="1" s="1"/>
  <c r="AA23" i="1" s="1"/>
  <c r="K23" i="1"/>
  <c r="AJ23" i="1" s="1"/>
  <c r="AK23" i="1" s="1"/>
  <c r="AM23" i="1" s="1" a="1"/>
  <c r="AM23" i="1" s="1"/>
  <c r="J23" i="1"/>
  <c r="AI23" i="1" s="1"/>
  <c r="H23" i="1"/>
  <c r="G23" i="1"/>
  <c r="E23" i="1"/>
  <c r="BW23" i="1" s="1"/>
  <c r="DR23" i="1" s="1"/>
  <c r="D23" i="1"/>
  <c r="B23" i="1"/>
  <c r="O23" i="1" s="1"/>
  <c r="DR22" i="1"/>
  <c r="DQ22" i="1"/>
  <c r="DE22" i="1"/>
  <c r="DF22" i="1" s="1"/>
  <c r="DN22" i="1" s="1"/>
  <c r="DC22" i="1"/>
  <c r="DK22" i="1" s="1"/>
  <c r="CM22" i="1"/>
  <c r="CK22" i="1"/>
  <c r="CJ22" i="1"/>
  <c r="CI22" i="1"/>
  <c r="CA22" i="1"/>
  <c r="BZ22" i="1"/>
  <c r="DX22" i="1" s="1"/>
  <c r="DZ22" i="1"/>
  <c r="BJ22" i="1"/>
  <c r="BI22" i="1"/>
  <c r="BH22" i="1"/>
  <c r="BC22" i="1"/>
  <c r="AI22" i="1"/>
  <c r="X22" i="1"/>
  <c r="Y22" i="1" s="1"/>
  <c r="M22" i="1"/>
  <c r="K22" i="1"/>
  <c r="AJ22" i="1" s="1"/>
  <c r="AK22" i="1" s="1"/>
  <c r="J22" i="1"/>
  <c r="H22" i="1"/>
  <c r="G22" i="1"/>
  <c r="E22" i="1"/>
  <c r="BW22" i="1" s="1"/>
  <c r="D22" i="1"/>
  <c r="BV22" i="1" s="1"/>
  <c r="B22" i="1"/>
  <c r="O22" i="1" s="1"/>
  <c r="CM21" i="1"/>
  <c r="CK21" i="1"/>
  <c r="CJ21" i="1"/>
  <c r="CI21" i="1"/>
  <c r="BW21" i="1"/>
  <c r="DS21" i="1" s="1"/>
  <c r="BV21" i="1"/>
  <c r="BJ21" i="1"/>
  <c r="BI21" i="1"/>
  <c r="BH21" i="1"/>
  <c r="BC21" i="1"/>
  <c r="AI21" i="1"/>
  <c r="O21" i="1"/>
  <c r="M21" i="1"/>
  <c r="X21" i="1" s="1"/>
  <c r="Y21" i="1" s="1"/>
  <c r="Z21" i="1" s="1"/>
  <c r="AA21" i="1" s="1"/>
  <c r="K21" i="1"/>
  <c r="AJ21" i="1" s="1"/>
  <c r="AK21" i="1" s="1"/>
  <c r="J21" i="1"/>
  <c r="H21" i="1"/>
  <c r="G21" i="1"/>
  <c r="E21" i="1"/>
  <c r="D21" i="1"/>
  <c r="B21" i="1"/>
  <c r="DS20" i="1"/>
  <c r="DR20" i="1"/>
  <c r="DE20" i="1"/>
  <c r="DF20" i="1" s="1"/>
  <c r="DN20" i="1" s="1"/>
  <c r="CU20" i="1"/>
  <c r="CM20" i="1"/>
  <c r="CK20" i="1"/>
  <c r="CJ20" i="1"/>
  <c r="CI20" i="1"/>
  <c r="CA20" i="1"/>
  <c r="BJ20" i="1"/>
  <c r="BI20" i="1"/>
  <c r="BH20" i="1"/>
  <c r="BC20" i="1"/>
  <c r="AL20" i="1"/>
  <c r="X20" i="1"/>
  <c r="Y20" i="1" s="1"/>
  <c r="AG20" i="1" s="1"/>
  <c r="S20" i="1"/>
  <c r="R20" i="1" s="1" a="1"/>
  <c r="R20" i="1" s="1"/>
  <c r="Q20" i="1"/>
  <c r="M20" i="1"/>
  <c r="K20" i="1"/>
  <c r="AJ20" i="1" s="1"/>
  <c r="AK20" i="1" s="1"/>
  <c r="AM20" i="1" s="1" a="1"/>
  <c r="AM20" i="1" s="1"/>
  <c r="J20" i="1"/>
  <c r="AI20" i="1" s="1"/>
  <c r="H20" i="1"/>
  <c r="G20" i="1"/>
  <c r="E20" i="1"/>
  <c r="BW20" i="1" s="1"/>
  <c r="D20" i="1"/>
  <c r="BV20" i="1" s="1"/>
  <c r="B20" i="1"/>
  <c r="O20" i="1" s="1"/>
  <c r="P20" i="1" s="1"/>
  <c r="DL19" i="1"/>
  <c r="AN19" i="1" s="1" a="1"/>
  <c r="AN19" i="1" s="1"/>
  <c r="DC19" i="1"/>
  <c r="DK19" i="1" s="1"/>
  <c r="CM19" i="1"/>
  <c r="CK19" i="1"/>
  <c r="CJ19" i="1"/>
  <c r="CI19" i="1"/>
  <c r="BZ19" i="1"/>
  <c r="DX19" i="1" s="1"/>
  <c r="BJ19" i="1"/>
  <c r="BI19" i="1"/>
  <c r="BH19" i="1"/>
  <c r="BC19" i="1"/>
  <c r="AJ19" i="1"/>
  <c r="AK19" i="1" s="1"/>
  <c r="P19" i="1"/>
  <c r="O19" i="1"/>
  <c r="M19" i="1"/>
  <c r="X19" i="1" s="1"/>
  <c r="Y19" i="1" s="1"/>
  <c r="K19" i="1"/>
  <c r="J19" i="1"/>
  <c r="AI19" i="1" s="1"/>
  <c r="H19" i="1"/>
  <c r="G19" i="1"/>
  <c r="E19" i="1"/>
  <c r="BW19" i="1" s="1"/>
  <c r="DE19" i="1" s="1"/>
  <c r="DF19" i="1" s="1"/>
  <c r="DN19" i="1" s="1"/>
  <c r="D19" i="1"/>
  <c r="BV19" i="1" s="1"/>
  <c r="B19" i="1"/>
  <c r="CM18" i="1"/>
  <c r="CK18" i="1"/>
  <c r="CJ18" i="1"/>
  <c r="CI18" i="1"/>
  <c r="BW18" i="1"/>
  <c r="S18" i="1" s="1"/>
  <c r="R18" i="1" s="1" a="1"/>
  <c r="R18" i="1" s="1"/>
  <c r="BV18" i="1"/>
  <c r="BJ18" i="1"/>
  <c r="BI18" i="1"/>
  <c r="BH18" i="1"/>
  <c r="BC18" i="1"/>
  <c r="AJ18" i="1"/>
  <c r="AK18" i="1" s="1"/>
  <c r="AI18" i="1"/>
  <c r="M18" i="1"/>
  <c r="X18" i="1" s="1"/>
  <c r="Y18" i="1" s="1"/>
  <c r="Z18" i="1" s="1"/>
  <c r="AE18" i="1" s="1"/>
  <c r="K18" i="1"/>
  <c r="J18" i="1"/>
  <c r="H18" i="1"/>
  <c r="G18" i="1"/>
  <c r="E18" i="1"/>
  <c r="D18" i="1"/>
  <c r="B18" i="1"/>
  <c r="O18" i="1" s="1"/>
  <c r="U18" i="1" s="1"/>
  <c r="CU17" i="1"/>
  <c r="CM17" i="1"/>
  <c r="CK17" i="1"/>
  <c r="CJ17" i="1"/>
  <c r="CI17" i="1"/>
  <c r="BJ17" i="1"/>
  <c r="BI17" i="1"/>
  <c r="BH17" i="1"/>
  <c r="BC17" i="1"/>
  <c r="AK17" i="1"/>
  <c r="AJ17" i="1"/>
  <c r="Y17" i="1"/>
  <c r="AG17" i="1" s="1"/>
  <c r="V17" i="1"/>
  <c r="AR17" i="1" s="1"/>
  <c r="AS17" i="1" s="1"/>
  <c r="Q17" i="1"/>
  <c r="P17" i="1"/>
  <c r="O17" i="1"/>
  <c r="U17" i="1" s="1"/>
  <c r="M17" i="1"/>
  <c r="X17" i="1" s="1"/>
  <c r="K17" i="1"/>
  <c r="J17" i="1"/>
  <c r="AI17" i="1" s="1"/>
  <c r="H17" i="1"/>
  <c r="G17" i="1"/>
  <c r="E17" i="1"/>
  <c r="BW17" i="1" s="1"/>
  <c r="DR17" i="1" s="1"/>
  <c r="D17" i="1"/>
  <c r="BV17" i="1" s="1"/>
  <c r="B17" i="1"/>
  <c r="CM16" i="1"/>
  <c r="CK16" i="1"/>
  <c r="CJ16" i="1"/>
  <c r="CI16" i="1"/>
  <c r="BJ16" i="1"/>
  <c r="BI16" i="1"/>
  <c r="BH16" i="1"/>
  <c r="BC16" i="1"/>
  <c r="X16" i="1"/>
  <c r="Y16" i="1" s="1"/>
  <c r="M16" i="1"/>
  <c r="K16" i="1"/>
  <c r="AJ16" i="1" s="1"/>
  <c r="AK16" i="1" s="1"/>
  <c r="J16" i="1"/>
  <c r="AI16" i="1" s="1"/>
  <c r="H16" i="1"/>
  <c r="G16" i="1"/>
  <c r="E16" i="1"/>
  <c r="BW16" i="1" s="1"/>
  <c r="D16" i="1"/>
  <c r="BV16" i="1" s="1"/>
  <c r="B16" i="1"/>
  <c r="O16" i="1" s="1"/>
  <c r="CU15" i="1"/>
  <c r="CM15" i="1"/>
  <c r="CK15" i="1"/>
  <c r="CJ15" i="1"/>
  <c r="CI15" i="1"/>
  <c r="BV15" i="1"/>
  <c r="BJ15" i="1"/>
  <c r="BI15" i="1"/>
  <c r="BH15" i="1"/>
  <c r="BC15" i="1"/>
  <c r="V15" i="1"/>
  <c r="AR15" i="1" s="1"/>
  <c r="AS15" i="1" s="1"/>
  <c r="U15" i="1"/>
  <c r="Q15" i="1"/>
  <c r="O15" i="1"/>
  <c r="P15" i="1" s="1"/>
  <c r="M15" i="1"/>
  <c r="X15" i="1" s="1"/>
  <c r="Y15" i="1" s="1"/>
  <c r="K15" i="1"/>
  <c r="AJ15" i="1" s="1"/>
  <c r="AK15" i="1" s="1"/>
  <c r="J15" i="1"/>
  <c r="AI15" i="1" s="1"/>
  <c r="H15" i="1"/>
  <c r="G15" i="1"/>
  <c r="E15" i="1"/>
  <c r="BW15" i="1" s="1"/>
  <c r="D15" i="1"/>
  <c r="B15" i="1"/>
  <c r="CM14" i="1"/>
  <c r="CK14" i="1"/>
  <c r="CJ14" i="1"/>
  <c r="CI14" i="1"/>
  <c r="BJ14" i="1"/>
  <c r="BI14" i="1"/>
  <c r="BH14" i="1"/>
  <c r="BC14" i="1"/>
  <c r="AK14" i="1"/>
  <c r="AL14" i="1" s="1"/>
  <c r="AJ14" i="1"/>
  <c r="O14" i="1"/>
  <c r="V14" i="1" s="1"/>
  <c r="AR14" i="1" s="1"/>
  <c r="AS14" i="1" s="1"/>
  <c r="M14" i="1"/>
  <c r="X14" i="1" s="1"/>
  <c r="Y14" i="1" s="1"/>
  <c r="K14" i="1"/>
  <c r="J14" i="1"/>
  <c r="AI14" i="1" s="1"/>
  <c r="H14" i="1"/>
  <c r="G14" i="1"/>
  <c r="E14" i="1"/>
  <c r="BW14" i="1" s="1"/>
  <c r="D14" i="1"/>
  <c r="BV14" i="1" s="1"/>
  <c r="B14" i="1"/>
  <c r="CM13" i="1"/>
  <c r="CK13" i="1"/>
  <c r="CJ13" i="1"/>
  <c r="CI13" i="1"/>
  <c r="BW13" i="1"/>
  <c r="DS13" i="1" s="1"/>
  <c r="BV13" i="1"/>
  <c r="BJ13" i="1"/>
  <c r="BI13" i="1"/>
  <c r="BH13" i="1"/>
  <c r="BC13" i="1"/>
  <c r="AI13" i="1"/>
  <c r="X13" i="1"/>
  <c r="Y13" i="1" s="1"/>
  <c r="V13" i="1"/>
  <c r="AR13" i="1" s="1"/>
  <c r="AS13" i="1" s="1"/>
  <c r="U13" i="1"/>
  <c r="S13" i="1"/>
  <c r="R13" i="1" s="1" a="1"/>
  <c r="R13" i="1" s="1"/>
  <c r="O13" i="1"/>
  <c r="CU13" i="1" s="1"/>
  <c r="M13" i="1"/>
  <c r="K13" i="1"/>
  <c r="AJ13" i="1" s="1"/>
  <c r="AK13" i="1" s="1"/>
  <c r="J13" i="1"/>
  <c r="H13" i="1"/>
  <c r="G13" i="1"/>
  <c r="E13" i="1"/>
  <c r="D13" i="1"/>
  <c r="B13" i="1"/>
  <c r="CM12" i="1"/>
  <c r="CK12" i="1"/>
  <c r="CJ12" i="1"/>
  <c r="CI12" i="1"/>
  <c r="BJ12" i="1"/>
  <c r="BI12" i="1"/>
  <c r="BH12" i="1"/>
  <c r="BC12" i="1"/>
  <c r="M12" i="1"/>
  <c r="X12" i="1" s="1"/>
  <c r="Y12" i="1" s="1"/>
  <c r="K12" i="1"/>
  <c r="AJ12" i="1" s="1"/>
  <c r="AK12" i="1" s="1"/>
  <c r="J12" i="1"/>
  <c r="AI12" i="1" s="1"/>
  <c r="H12" i="1"/>
  <c r="G12" i="1"/>
  <c r="E12" i="1"/>
  <c r="BW12" i="1" s="1"/>
  <c r="D12" i="1"/>
  <c r="BV12" i="1" s="1"/>
  <c r="B12" i="1"/>
  <c r="O12" i="1" s="1"/>
  <c r="AT10" i="1"/>
  <c r="BR13" i="1" l="1"/>
  <c r="BR29" i="1"/>
  <c r="BR45" i="1"/>
  <c r="BR62" i="1"/>
  <c r="BR78" i="1"/>
  <c r="BR94" i="1"/>
  <c r="BR110" i="1"/>
  <c r="BR126" i="1"/>
  <c r="BR142" i="1"/>
  <c r="BR158" i="1"/>
  <c r="BR174" i="1"/>
  <c r="BR190" i="1"/>
  <c r="BR206" i="1"/>
  <c r="BR222" i="1"/>
  <c r="BR238" i="1"/>
  <c r="DT238" i="1" s="1"/>
  <c r="BR254" i="1"/>
  <c r="BR270" i="1"/>
  <c r="BR286" i="1"/>
  <c r="BR302" i="1"/>
  <c r="BR318" i="1"/>
  <c r="BR334" i="1"/>
  <c r="BR350" i="1"/>
  <c r="BR366" i="1"/>
  <c r="BR382" i="1"/>
  <c r="BR398" i="1"/>
  <c r="BR26" i="1"/>
  <c r="BR42" i="1"/>
  <c r="BR59" i="1"/>
  <c r="BR75" i="1"/>
  <c r="BR5" i="1" s="1"/>
  <c r="BR91" i="1"/>
  <c r="BR107" i="1"/>
  <c r="BR123" i="1"/>
  <c r="BR139" i="1"/>
  <c r="BR155" i="1"/>
  <c r="BR171" i="1"/>
  <c r="BR187" i="1"/>
  <c r="BR203" i="1"/>
  <c r="BR219" i="1"/>
  <c r="BR235" i="1"/>
  <c r="BR251" i="1"/>
  <c r="BR267" i="1"/>
  <c r="BR283" i="1"/>
  <c r="BR299" i="1"/>
  <c r="BR315" i="1"/>
  <c r="BR331" i="1"/>
  <c r="BR347" i="1"/>
  <c r="BR363" i="1"/>
  <c r="BR379" i="1"/>
  <c r="BR395" i="1"/>
  <c r="DZ137" i="1"/>
  <c r="BR17" i="1"/>
  <c r="BR33" i="1"/>
  <c r="BR49" i="1"/>
  <c r="BR66" i="1"/>
  <c r="BR82" i="1"/>
  <c r="BR98" i="1"/>
  <c r="BR114" i="1"/>
  <c r="BR130" i="1"/>
  <c r="BR146" i="1"/>
  <c r="BR162" i="1"/>
  <c r="BR178" i="1"/>
  <c r="BR194" i="1"/>
  <c r="BR210" i="1"/>
  <c r="BR226" i="1"/>
  <c r="BR242" i="1"/>
  <c r="BR258" i="1"/>
  <c r="BR274" i="1"/>
  <c r="BR290" i="1"/>
  <c r="BR306" i="1"/>
  <c r="BR322" i="1"/>
  <c r="BR338" i="1"/>
  <c r="BR354" i="1"/>
  <c r="BR370" i="1"/>
  <c r="BR386" i="1"/>
  <c r="BR402" i="1"/>
  <c r="BR345" i="1"/>
  <c r="BR361" i="1"/>
  <c r="BR377" i="1"/>
  <c r="BR393" i="1"/>
  <c r="BR409" i="1"/>
  <c r="BR406" i="1"/>
  <c r="DZ297" i="1"/>
  <c r="DZ153" i="1"/>
  <c r="BR12" i="1"/>
  <c r="BR28" i="1"/>
  <c r="BR44" i="1"/>
  <c r="BR61" i="1"/>
  <c r="BR77" i="1"/>
  <c r="BR93" i="1"/>
  <c r="BR109" i="1"/>
  <c r="BR125" i="1"/>
  <c r="BR141" i="1"/>
  <c r="BR157" i="1"/>
  <c r="BR173" i="1"/>
  <c r="BR189" i="1"/>
  <c r="BR205" i="1"/>
  <c r="BR221" i="1"/>
  <c r="BR237" i="1"/>
  <c r="BR253" i="1"/>
  <c r="BR269" i="1"/>
  <c r="BR285" i="1"/>
  <c r="BR301" i="1"/>
  <c r="BR317" i="1"/>
  <c r="BR333" i="1"/>
  <c r="BR349" i="1"/>
  <c r="BR365" i="1"/>
  <c r="BR381" i="1"/>
  <c r="BR397" i="1"/>
  <c r="DZ187" i="1"/>
  <c r="DZ235" i="1"/>
  <c r="DZ251" i="1"/>
  <c r="BR215" i="1"/>
  <c r="BR231" i="1"/>
  <c r="DZ142" i="1"/>
  <c r="DZ377" i="1"/>
  <c r="DZ395" i="1"/>
  <c r="DZ208" i="1"/>
  <c r="DZ211" i="1"/>
  <c r="DZ273" i="1"/>
  <c r="DZ286" i="1"/>
  <c r="DZ100" i="1"/>
  <c r="DZ300" i="1"/>
  <c r="DT111" i="1"/>
  <c r="DZ129" i="1"/>
  <c r="DZ324" i="1"/>
  <c r="DZ340" i="1"/>
  <c r="DZ31" i="1"/>
  <c r="DZ173" i="1"/>
  <c r="DZ335" i="1"/>
  <c r="DZ356" i="1"/>
  <c r="DT371" i="1"/>
  <c r="DZ17" i="1"/>
  <c r="DZ322" i="1"/>
  <c r="DZ332" i="1"/>
  <c r="DZ127" i="1"/>
  <c r="DZ254" i="1"/>
  <c r="DZ303" i="1"/>
  <c r="DZ352" i="1"/>
  <c r="DZ400" i="1"/>
  <c r="DZ20" i="1"/>
  <c r="DZ190" i="1"/>
  <c r="DZ192" i="1"/>
  <c r="BL275" i="1"/>
  <c r="AA386" i="1"/>
  <c r="AE386" i="1"/>
  <c r="AA392" i="1"/>
  <c r="AE392" i="1"/>
  <c r="Z104" i="1"/>
  <c r="AG201" i="1"/>
  <c r="Z345" i="1"/>
  <c r="AA265" i="1"/>
  <c r="AE352" i="1"/>
  <c r="Z184" i="1"/>
  <c r="AE184" i="1" s="1"/>
  <c r="Z33" i="1"/>
  <c r="AE33" i="1" s="1"/>
  <c r="AG55" i="1"/>
  <c r="AG121" i="1"/>
  <c r="AE176" i="1"/>
  <c r="AA257" i="1"/>
  <c r="AG276" i="1"/>
  <c r="AA278" i="1"/>
  <c r="Z281" i="1"/>
  <c r="AG309" i="1"/>
  <c r="AA356" i="1"/>
  <c r="AE370" i="1"/>
  <c r="AE26" i="1"/>
  <c r="Z105" i="1"/>
  <c r="AG176" i="1"/>
  <c r="AG179" i="1"/>
  <c r="AG370" i="1"/>
  <c r="AG26" i="1"/>
  <c r="AG124" i="1"/>
  <c r="AG227" i="1"/>
  <c r="Z246" i="1"/>
  <c r="AA246" i="1" s="1"/>
  <c r="AG257" i="1"/>
  <c r="AG273" i="1"/>
  <c r="AG356" i="1"/>
  <c r="AG53" i="1"/>
  <c r="Z203" i="1"/>
  <c r="AE203" i="1" s="1"/>
  <c r="AA214" i="1"/>
  <c r="AG235" i="1"/>
  <c r="Z253" i="1"/>
  <c r="Z254" i="1"/>
  <c r="AE254" i="1" s="1"/>
  <c r="AG270" i="1"/>
  <c r="AE290" i="1"/>
  <c r="AA361" i="1"/>
  <c r="AG74" i="1"/>
  <c r="AG82" i="1"/>
  <c r="Z91" i="1"/>
  <c r="AG225" i="1"/>
  <c r="BL242" i="1"/>
  <c r="Z283" i="1"/>
  <c r="AE283" i="1" s="1"/>
  <c r="AG290" i="1"/>
  <c r="AE312" i="1"/>
  <c r="Z344" i="1"/>
  <c r="AG361" i="1"/>
  <c r="AE21" i="1"/>
  <c r="Z28" i="1"/>
  <c r="Z100" i="1"/>
  <c r="Z134" i="1"/>
  <c r="AG312" i="1"/>
  <c r="AG21" i="1"/>
  <c r="AG114" i="1"/>
  <c r="Z127" i="1"/>
  <c r="Z168" i="1"/>
  <c r="AE168" i="1" s="1"/>
  <c r="Z172" i="1"/>
  <c r="AG279" i="1"/>
  <c r="AA292" i="1"/>
  <c r="AG106" i="1"/>
  <c r="AG146" i="1"/>
  <c r="AA174" i="1"/>
  <c r="AG190" i="1"/>
  <c r="AE217" i="1"/>
  <c r="AE224" i="1"/>
  <c r="AE244" i="1"/>
  <c r="Z248" i="1"/>
  <c r="AE248" i="1" s="1"/>
  <c r="AA263" i="1"/>
  <c r="AE314" i="1"/>
  <c r="AG325" i="1"/>
  <c r="AG48" i="1"/>
  <c r="AA90" i="1"/>
  <c r="Z96" i="1"/>
  <c r="AG219" i="1"/>
  <c r="AG244" i="1"/>
  <c r="AG292" i="1"/>
  <c r="AG303" i="1"/>
  <c r="Z69" i="1"/>
  <c r="AE69" i="1" s="1"/>
  <c r="AE77" i="1"/>
  <c r="AA133" i="1"/>
  <c r="Z268" i="1"/>
  <c r="AG208" i="1"/>
  <c r="AE102" i="1"/>
  <c r="AG133" i="1"/>
  <c r="AG187" i="1"/>
  <c r="AG330" i="1"/>
  <c r="AE331" i="1"/>
  <c r="Z398" i="1"/>
  <c r="AA276" i="1"/>
  <c r="AG102" i="1"/>
  <c r="Z135" i="1"/>
  <c r="AA135" i="1" s="1"/>
  <c r="AG331" i="1"/>
  <c r="AG375" i="1"/>
  <c r="Z379" i="1"/>
  <c r="AG383" i="1"/>
  <c r="EI253" i="1"/>
  <c r="BL25" i="1"/>
  <c r="EK378" i="1"/>
  <c r="EK168" i="1"/>
  <c r="EK265" i="1"/>
  <c r="EK76" i="1"/>
  <c r="EK222" i="1"/>
  <c r="EK132" i="1"/>
  <c r="EI155" i="1"/>
  <c r="AT208" i="1"/>
  <c r="EF208" i="1" s="1"/>
  <c r="AW208" i="1"/>
  <c r="AU208" i="1"/>
  <c r="DT165" i="1"/>
  <c r="DT181" i="1"/>
  <c r="ED390" i="1"/>
  <c r="EA76" i="1"/>
  <c r="EK103" i="1"/>
  <c r="BL359" i="1"/>
  <c r="DO236" i="1" a="1"/>
  <c r="DO236" i="1" s="1"/>
  <c r="DY236" i="1" s="1"/>
  <c r="AU245" i="1"/>
  <c r="EI342" i="1"/>
  <c r="DT390" i="1"/>
  <c r="EA148" i="1"/>
  <c r="EK161" i="1"/>
  <c r="EI384" i="1"/>
  <c r="EK292" i="1"/>
  <c r="EI84" i="1"/>
  <c r="EK148" i="1"/>
  <c r="BL215" i="1"/>
  <c r="EA270" i="1"/>
  <c r="EI170" i="1"/>
  <c r="AU214" i="1"/>
  <c r="BL294" i="1"/>
  <c r="BL175" i="1"/>
  <c r="DT248" i="1"/>
  <c r="BL160" i="1"/>
  <c r="AY12" i="1"/>
  <c r="BD12" i="1" s="1"/>
  <c r="AM12" i="1" a="1"/>
  <c r="AM12" i="1" s="1"/>
  <c r="AL12" i="1"/>
  <c r="Z12" i="1"/>
  <c r="AG12" i="1"/>
  <c r="DZ12" i="1"/>
  <c r="AU15" i="1"/>
  <c r="AT15" i="1"/>
  <c r="AW15" i="1"/>
  <c r="BZ12" i="1"/>
  <c r="DX12" i="1" s="1"/>
  <c r="DS12" i="1"/>
  <c r="DC12" i="1"/>
  <c r="DK12" i="1" s="1"/>
  <c r="DW12" i="1"/>
  <c r="EC12" i="1" s="1"/>
  <c r="DB12" i="1"/>
  <c r="DU12" i="1"/>
  <c r="DQ12" i="1"/>
  <c r="BX12" i="1"/>
  <c r="S12" i="1"/>
  <c r="R12" i="1" s="1" a="1"/>
  <c r="R12" i="1" s="1"/>
  <c r="DH12" i="1"/>
  <c r="DI12" i="1" s="1"/>
  <c r="DR12" i="1"/>
  <c r="CA12" i="1"/>
  <c r="DE12" i="1"/>
  <c r="DF12" i="1" s="1"/>
  <c r="DN12" i="1" s="1"/>
  <c r="AM24" i="1" a="1"/>
  <c r="AM24" i="1" s="1"/>
  <c r="AL24" i="1"/>
  <c r="AY24" i="1"/>
  <c r="BD24" i="1" s="1"/>
  <c r="Z16" i="1"/>
  <c r="AG16" i="1"/>
  <c r="Q27" i="1"/>
  <c r="CU27" i="1"/>
  <c r="U27" i="1"/>
  <c r="V27" i="1"/>
  <c r="AR27" i="1" s="1"/>
  <c r="AS27" i="1" s="1"/>
  <c r="P27" i="1"/>
  <c r="CA14" i="1"/>
  <c r="DH14" i="1"/>
  <c r="DI14" i="1" s="1"/>
  <c r="S14" i="1"/>
  <c r="R14" i="1" s="1" a="1"/>
  <c r="R14" i="1" s="1"/>
  <c r="BZ14" i="1"/>
  <c r="DX14" i="1" s="1"/>
  <c r="DW14" i="1"/>
  <c r="EC14" i="1" s="1"/>
  <c r="DB14" i="1"/>
  <c r="BX14" i="1"/>
  <c r="DE14" i="1"/>
  <c r="DF14" i="1" s="1"/>
  <c r="DN14" i="1" s="1"/>
  <c r="DC14" i="1"/>
  <c r="DK14" i="1" s="1"/>
  <c r="DU14" i="1"/>
  <c r="DR14" i="1"/>
  <c r="DS14" i="1"/>
  <c r="DQ14" i="1"/>
  <c r="AM21" i="1" a="1"/>
  <c r="AM21" i="1" s="1"/>
  <c r="AL21" i="1"/>
  <c r="AY21" i="1"/>
  <c r="BD21" i="1" s="1"/>
  <c r="Z13" i="1"/>
  <c r="AG13" i="1"/>
  <c r="EK22" i="1"/>
  <c r="EI22" i="1"/>
  <c r="AM30" i="1" a="1"/>
  <c r="AM30" i="1" s="1"/>
  <c r="AL30" i="1"/>
  <c r="AY30" i="1"/>
  <c r="BD30" i="1" s="1"/>
  <c r="AW13" i="1"/>
  <c r="AU13" i="1"/>
  <c r="AT13" i="1"/>
  <c r="U22" i="1"/>
  <c r="V22" i="1"/>
  <c r="AR22" i="1" s="1"/>
  <c r="AS22" i="1" s="1"/>
  <c r="Q22" i="1"/>
  <c r="P22" i="1"/>
  <c r="CU22" i="1"/>
  <c r="DZ14" i="1"/>
  <c r="AY19" i="1"/>
  <c r="BD19" i="1" s="1"/>
  <c r="AM19" i="1" a="1"/>
  <c r="AM19" i="1" s="1"/>
  <c r="AO19" i="1" s="1"/>
  <c r="AL19" i="1"/>
  <c r="AM16" i="1" a="1"/>
  <c r="AM16" i="1" s="1"/>
  <c r="AL16" i="1"/>
  <c r="AY16" i="1"/>
  <c r="BD16" i="1" s="1"/>
  <c r="AG19" i="1"/>
  <c r="Z19" i="1"/>
  <c r="CA15" i="1"/>
  <c r="DE15" i="1"/>
  <c r="DF15" i="1" s="1"/>
  <c r="DN15" i="1" s="1"/>
  <c r="BZ15" i="1"/>
  <c r="DX15" i="1" s="1"/>
  <c r="DC15" i="1"/>
  <c r="DK15" i="1" s="1"/>
  <c r="DU15" i="1"/>
  <c r="DW15" i="1"/>
  <c r="EC15" i="1" s="1"/>
  <c r="DB15" i="1"/>
  <c r="BX15" i="1"/>
  <c r="DQ15" i="1"/>
  <c r="DS15" i="1"/>
  <c r="S15" i="1"/>
  <c r="R15" i="1" s="1" a="1"/>
  <c r="R15" i="1" s="1"/>
  <c r="DR15" i="1"/>
  <c r="DH15" i="1"/>
  <c r="DI15" i="1" s="1"/>
  <c r="EK27" i="1"/>
  <c r="EI27" i="1"/>
  <c r="DZ15" i="1"/>
  <c r="AG25" i="1"/>
  <c r="Z25" i="1"/>
  <c r="AU14" i="1"/>
  <c r="AW14" i="1"/>
  <c r="AT14" i="1"/>
  <c r="AW17" i="1"/>
  <c r="AT17" i="1"/>
  <c r="AU17" i="1"/>
  <c r="AY22" i="1"/>
  <c r="BD22" i="1" s="1"/>
  <c r="AM22" i="1" a="1"/>
  <c r="AM22" i="1" s="1"/>
  <c r="AL22" i="1"/>
  <c r="P12" i="1"/>
  <c r="CU12" i="1"/>
  <c r="V12" i="1"/>
  <c r="AR12" i="1" s="1"/>
  <c r="AS12" i="1" s="1"/>
  <c r="U12" i="1"/>
  <c r="Q12" i="1"/>
  <c r="AG27" i="1"/>
  <c r="Z27" i="1"/>
  <c r="AG14" i="1"/>
  <c r="Z14" i="1"/>
  <c r="AL15" i="1"/>
  <c r="AY15" i="1"/>
  <c r="BD15" i="1" s="1"/>
  <c r="AM15" i="1" a="1"/>
  <c r="AM15" i="1" s="1"/>
  <c r="CU16" i="1"/>
  <c r="Q16" i="1"/>
  <c r="V16" i="1"/>
  <c r="AR16" i="1" s="1"/>
  <c r="AS16" i="1" s="1"/>
  <c r="U16" i="1"/>
  <c r="P16" i="1"/>
  <c r="AG22" i="1"/>
  <c r="Z22" i="1"/>
  <c r="EK33" i="1"/>
  <c r="EI33" i="1"/>
  <c r="AG15" i="1"/>
  <c r="Z15" i="1"/>
  <c r="EK19" i="1"/>
  <c r="EI19" i="1"/>
  <c r="DR16" i="1"/>
  <c r="DQ16" i="1"/>
  <c r="DH16" i="1"/>
  <c r="DI16" i="1" s="1"/>
  <c r="CA16" i="1"/>
  <c r="DW16" i="1"/>
  <c r="EC16" i="1" s="1"/>
  <c r="DU16" i="1"/>
  <c r="DS16" i="1"/>
  <c r="BZ16" i="1"/>
  <c r="DX16" i="1" s="1"/>
  <c r="BX16" i="1"/>
  <c r="S16" i="1"/>
  <c r="R16" i="1" s="1" a="1"/>
  <c r="R16" i="1" s="1"/>
  <c r="DE16" i="1"/>
  <c r="DF16" i="1" s="1"/>
  <c r="DN16" i="1" s="1"/>
  <c r="DC16" i="1"/>
  <c r="DK16" i="1" s="1"/>
  <c r="DB16" i="1"/>
  <c r="AM13" i="1" a="1"/>
  <c r="AM13" i="1" s="1"/>
  <c r="AL13" i="1"/>
  <c r="AY13" i="1"/>
  <c r="BD13" i="1" s="1"/>
  <c r="EF14" i="1"/>
  <c r="CA17" i="1"/>
  <c r="DQ17" i="1"/>
  <c r="CU18" i="1"/>
  <c r="DC20" i="1"/>
  <c r="DK20" i="1" s="1"/>
  <c r="DW20" i="1"/>
  <c r="EC20" i="1" s="1"/>
  <c r="DB20" i="1"/>
  <c r="BX20" i="1"/>
  <c r="DU20" i="1"/>
  <c r="BZ20" i="1"/>
  <c r="DX20" i="1" s="1"/>
  <c r="DQ20" i="1"/>
  <c r="AE23" i="1"/>
  <c r="Q24" i="1"/>
  <c r="P24" i="1"/>
  <c r="CU24" i="1"/>
  <c r="DE25" i="1"/>
  <c r="DF25" i="1" s="1"/>
  <c r="DN25" i="1" s="1"/>
  <c r="DB27" i="1"/>
  <c r="V36" i="1"/>
  <c r="AR36" i="1" s="1"/>
  <c r="AS36" i="1" s="1"/>
  <c r="U36" i="1"/>
  <c r="Q36" i="1"/>
  <c r="P36" i="1"/>
  <c r="CU36" i="1"/>
  <c r="AM39" i="1" a="1"/>
  <c r="AM39" i="1" s="1"/>
  <c r="AL39" i="1"/>
  <c r="AY39" i="1"/>
  <c r="BD39" i="1" s="1"/>
  <c r="CU41" i="1"/>
  <c r="V41" i="1"/>
  <c r="AR41" i="1" s="1"/>
  <c r="AS41" i="1" s="1"/>
  <c r="U41" i="1"/>
  <c r="Q41" i="1"/>
  <c r="P41" i="1"/>
  <c r="DZ47" i="1"/>
  <c r="DZ16" i="1"/>
  <c r="AG23" i="1"/>
  <c r="EB27" i="1"/>
  <c r="DL27" i="1"/>
  <c r="AN27" i="1" s="1" a="1"/>
  <c r="AN27" i="1" s="1"/>
  <c r="AY28" i="1"/>
  <c r="BD28" i="1" s="1"/>
  <c r="AL28" i="1"/>
  <c r="CU28" i="1"/>
  <c r="AM29" i="1" a="1"/>
  <c r="AM29" i="1" s="1"/>
  <c r="AL29" i="1"/>
  <c r="AY29" i="1"/>
  <c r="BD29" i="1" s="1"/>
  <c r="DB30" i="1"/>
  <c r="AG39" i="1"/>
  <c r="Z39" i="1"/>
  <c r="AM40" i="1" a="1"/>
  <c r="AM40" i="1" s="1"/>
  <c r="AL40" i="1"/>
  <c r="AY40" i="1"/>
  <c r="BD40" i="1" s="1"/>
  <c r="CU44" i="1"/>
  <c r="V44" i="1"/>
  <c r="AR44" i="1" s="1"/>
  <c r="AS44" i="1" s="1"/>
  <c r="U44" i="1"/>
  <c r="Q44" i="1"/>
  <c r="P44" i="1"/>
  <c r="BE55" i="1"/>
  <c r="BG55" i="1"/>
  <c r="BL55" i="1" s="1"/>
  <c r="BF55" i="1"/>
  <c r="DU13" i="1"/>
  <c r="BX13" i="1"/>
  <c r="DB13" i="1"/>
  <c r="DW13" i="1"/>
  <c r="EC13" i="1" s="1"/>
  <c r="DL22" i="1"/>
  <c r="AN22" i="1" s="1" a="1"/>
  <c r="AN22" i="1" s="1"/>
  <c r="AP22" i="1" s="1"/>
  <c r="BN22" i="1" s="1"/>
  <c r="EB22" i="1"/>
  <c r="V23" i="1"/>
  <c r="AR23" i="1" s="1"/>
  <c r="AS23" i="1" s="1"/>
  <c r="P23" i="1"/>
  <c r="AW24" i="1"/>
  <c r="AU24" i="1"/>
  <c r="AT24" i="1"/>
  <c r="AM26" i="1" a="1"/>
  <c r="AM26" i="1" s="1"/>
  <c r="AL26" i="1"/>
  <c r="DE27" i="1"/>
  <c r="DF27" i="1" s="1"/>
  <c r="DN27" i="1" s="1"/>
  <c r="Z29" i="1"/>
  <c r="AG29" i="1"/>
  <c r="DC30" i="1"/>
  <c r="DK30" i="1" s="1"/>
  <c r="CU32" i="1"/>
  <c r="V32" i="1"/>
  <c r="AR32" i="1" s="1"/>
  <c r="AS32" i="1" s="1"/>
  <c r="Q32" i="1"/>
  <c r="P32" i="1"/>
  <c r="S36" i="1"/>
  <c r="R36" i="1" s="1" a="1"/>
  <c r="R36" i="1" s="1"/>
  <c r="DH36" i="1"/>
  <c r="DI36" i="1" s="1"/>
  <c r="CA36" i="1"/>
  <c r="DE36" i="1"/>
  <c r="DF36" i="1" s="1"/>
  <c r="DN36" i="1" s="1"/>
  <c r="BZ36" i="1"/>
  <c r="DX36" i="1" s="1"/>
  <c r="DC36" i="1"/>
  <c r="DK36" i="1" s="1"/>
  <c r="DW36" i="1"/>
  <c r="EC36" i="1" s="1"/>
  <c r="DB36" i="1"/>
  <c r="BX36" i="1"/>
  <c r="DU36" i="1"/>
  <c r="DS36" i="1"/>
  <c r="DR36" i="1"/>
  <c r="DQ36" i="1"/>
  <c r="AG40" i="1"/>
  <c r="Z40" i="1"/>
  <c r="DW41" i="1"/>
  <c r="EC41" i="1" s="1"/>
  <c r="DB41" i="1"/>
  <c r="BX41" i="1"/>
  <c r="DU41" i="1"/>
  <c r="DS41" i="1"/>
  <c r="DR41" i="1"/>
  <c r="DQ41" i="1"/>
  <c r="S41" i="1"/>
  <c r="R41" i="1" s="1" a="1"/>
  <c r="R41" i="1" s="1"/>
  <c r="DH41" i="1"/>
  <c r="DI41" i="1" s="1"/>
  <c r="CA41" i="1"/>
  <c r="DE41" i="1"/>
  <c r="DF41" i="1" s="1"/>
  <c r="DN41" i="1" s="1"/>
  <c r="BZ41" i="1"/>
  <c r="DX41" i="1" s="1"/>
  <c r="DC41" i="1"/>
  <c r="DK41" i="1" s="1"/>
  <c r="AM46" i="1" a="1"/>
  <c r="AM46" i="1" s="1"/>
  <c r="AL46" i="1"/>
  <c r="AY46" i="1"/>
  <c r="BD46" i="1" s="1"/>
  <c r="AM51" i="1" a="1"/>
  <c r="AM51" i="1" s="1"/>
  <c r="AY51" i="1"/>
  <c r="BD51" i="1" s="1"/>
  <c r="AL51" i="1"/>
  <c r="CU14" i="1"/>
  <c r="Q21" i="1"/>
  <c r="P21" i="1"/>
  <c r="CU21" i="1"/>
  <c r="S33" i="1"/>
  <c r="R33" i="1" s="1" a="1"/>
  <c r="R33" i="1" s="1"/>
  <c r="DH33" i="1"/>
  <c r="DI33" i="1" s="1"/>
  <c r="CA33" i="1"/>
  <c r="DW33" i="1"/>
  <c r="EC33" i="1" s="1"/>
  <c r="DB33" i="1"/>
  <c r="BX33" i="1"/>
  <c r="DU33" i="1"/>
  <c r="DS33" i="1"/>
  <c r="DR33" i="1"/>
  <c r="DQ33" i="1"/>
  <c r="AG35" i="1"/>
  <c r="Z35" i="1"/>
  <c r="DZ36" i="1"/>
  <c r="AM43" i="1" a="1"/>
  <c r="AM43" i="1" s="1"/>
  <c r="AL43" i="1"/>
  <c r="AY43" i="1"/>
  <c r="BD43" i="1" s="1"/>
  <c r="DC44" i="1"/>
  <c r="DK44" i="1" s="1"/>
  <c r="DW44" i="1"/>
  <c r="EC44" i="1" s="1"/>
  <c r="DB44" i="1"/>
  <c r="BX44" i="1"/>
  <c r="DU44" i="1"/>
  <c r="DS44" i="1"/>
  <c r="DR44" i="1"/>
  <c r="DQ44" i="1"/>
  <c r="S44" i="1"/>
  <c r="R44" i="1" s="1" a="1"/>
  <c r="R44" i="1" s="1"/>
  <c r="DH44" i="1"/>
  <c r="DI44" i="1" s="1"/>
  <c r="CA44" i="1"/>
  <c r="DE44" i="1"/>
  <c r="DF44" i="1" s="1"/>
  <c r="DN44" i="1" s="1"/>
  <c r="BZ44" i="1"/>
  <c r="DX44" i="1" s="1"/>
  <c r="AL47" i="1"/>
  <c r="AY47" i="1"/>
  <c r="BD47" i="1" s="1"/>
  <c r="AM47" i="1" a="1"/>
  <c r="AM47" i="1" s="1"/>
  <c r="P54" i="1"/>
  <c r="CU54" i="1"/>
  <c r="V54" i="1"/>
  <c r="AR54" i="1" s="1"/>
  <c r="AS54" i="1" s="1"/>
  <c r="U54" i="1"/>
  <c r="Q54" i="1"/>
  <c r="CA18" i="1"/>
  <c r="DE18" i="1"/>
  <c r="DF18" i="1" s="1"/>
  <c r="DN18" i="1" s="1"/>
  <c r="BZ18" i="1"/>
  <c r="DX18" i="1" s="1"/>
  <c r="DC18" i="1"/>
  <c r="DK18" i="1" s="1"/>
  <c r="DQ18" i="1"/>
  <c r="DH18" i="1"/>
  <c r="DI18" i="1" s="1"/>
  <c r="DB18" i="1"/>
  <c r="DS19" i="1"/>
  <c r="DR19" i="1"/>
  <c r="S19" i="1"/>
  <c r="R19" i="1" s="1" a="1"/>
  <c r="R19" i="1" s="1"/>
  <c r="DH19" i="1"/>
  <c r="DI19" i="1" s="1"/>
  <c r="CA19" i="1"/>
  <c r="DU19" i="1"/>
  <c r="AY20" i="1"/>
  <c r="BD20" i="1" s="1"/>
  <c r="S21" i="1"/>
  <c r="R21" i="1" s="1" a="1"/>
  <c r="R21" i="1" s="1"/>
  <c r="DE23" i="1"/>
  <c r="DF23" i="1" s="1"/>
  <c r="DN23" i="1" s="1"/>
  <c r="BZ23" i="1"/>
  <c r="DX23" i="1" s="1"/>
  <c r="DC23" i="1"/>
  <c r="DK23" i="1" s="1"/>
  <c r="DW23" i="1"/>
  <c r="EC23" i="1" s="1"/>
  <c r="DB23" i="1"/>
  <c r="BX23" i="1"/>
  <c r="DU23" i="1"/>
  <c r="DQ23" i="1"/>
  <c r="DH24" i="1"/>
  <c r="DI24" i="1" s="1"/>
  <c r="CA24" i="1"/>
  <c r="DE24" i="1"/>
  <c r="DF24" i="1" s="1"/>
  <c r="DN24" i="1" s="1"/>
  <c r="BZ24" i="1"/>
  <c r="DX24" i="1" s="1"/>
  <c r="DS24" i="1"/>
  <c r="DR24" i="1"/>
  <c r="DQ24" i="1"/>
  <c r="S24" i="1"/>
  <c r="R24" i="1" s="1" a="1"/>
  <c r="R24" i="1" s="1"/>
  <c r="DQ25" i="1"/>
  <c r="DZ33" i="1"/>
  <c r="DZ34" i="1"/>
  <c r="DZ37" i="1"/>
  <c r="AW40" i="1"/>
  <c r="AU40" i="1"/>
  <c r="AT40" i="1"/>
  <c r="AG43" i="1"/>
  <c r="Z43" i="1"/>
  <c r="DZ44" i="1"/>
  <c r="CU45" i="1"/>
  <c r="V45" i="1"/>
  <c r="AR45" i="1" s="1"/>
  <c r="AS45" i="1" s="1"/>
  <c r="U45" i="1"/>
  <c r="Q45" i="1"/>
  <c r="P45" i="1"/>
  <c r="AG47" i="1"/>
  <c r="Z47" i="1"/>
  <c r="AM18" i="1" a="1"/>
  <c r="AM18" i="1" s="1"/>
  <c r="AL18" i="1"/>
  <c r="DC13" i="1"/>
  <c r="DK13" i="1" s="1"/>
  <c r="BZ13" i="1"/>
  <c r="DX13" i="1" s="1"/>
  <c r="Q13" i="1"/>
  <c r="CA13" i="1"/>
  <c r="AY14" i="1"/>
  <c r="BD14" i="1" s="1"/>
  <c r="Z17" i="1"/>
  <c r="AA18" i="1"/>
  <c r="BX19" i="1"/>
  <c r="DQ19" i="1"/>
  <c r="U21" i="1"/>
  <c r="DB21" i="1"/>
  <c r="DU22" i="1"/>
  <c r="DS22" i="1"/>
  <c r="S22" i="1"/>
  <c r="R22" i="1" s="1" a="1"/>
  <c r="R22" i="1" s="1"/>
  <c r="DH22" i="1"/>
  <c r="DI22" i="1" s="1"/>
  <c r="DW22" i="1"/>
  <c r="EC22" i="1" s="1"/>
  <c r="DB22" i="1"/>
  <c r="BX22" i="1"/>
  <c r="BX24" i="1"/>
  <c r="DR25" i="1"/>
  <c r="DZ27" i="1"/>
  <c r="DU27" i="1"/>
  <c r="P31" i="1"/>
  <c r="V31" i="1"/>
  <c r="AR31" i="1" s="1"/>
  <c r="AS31" i="1" s="1"/>
  <c r="U31" i="1"/>
  <c r="Q31" i="1"/>
  <c r="BG35" i="1"/>
  <c r="BL35" i="1" s="1"/>
  <c r="BF35" i="1"/>
  <c r="BE35" i="1"/>
  <c r="P13" i="1"/>
  <c r="DE13" i="1"/>
  <c r="DF13" i="1" s="1"/>
  <c r="DN13" i="1" s="1"/>
  <c r="DH13" i="1"/>
  <c r="DI13" i="1" s="1"/>
  <c r="DZ18" i="1"/>
  <c r="DW19" i="1"/>
  <c r="EC19" i="1" s="1"/>
  <c r="V21" i="1"/>
  <c r="AR21" i="1" s="1"/>
  <c r="AS21" i="1" s="1"/>
  <c r="DC21" i="1"/>
  <c r="DK21" i="1" s="1"/>
  <c r="AM36" i="1" a="1"/>
  <c r="AM36" i="1" s="1"/>
  <c r="AL36" i="1"/>
  <c r="AY36" i="1"/>
  <c r="BD36" i="1" s="1"/>
  <c r="CU38" i="1"/>
  <c r="V38" i="1"/>
  <c r="AR38" i="1" s="1"/>
  <c r="AS38" i="1" s="1"/>
  <c r="U38" i="1"/>
  <c r="Q38" i="1"/>
  <c r="P38" i="1"/>
  <c r="AW49" i="1"/>
  <c r="AU49" i="1"/>
  <c r="AT49" i="1"/>
  <c r="AG18" i="1"/>
  <c r="V25" i="1"/>
  <c r="AR25" i="1" s="1"/>
  <c r="AS25" i="1" s="1"/>
  <c r="U25" i="1"/>
  <c r="BZ25" i="1"/>
  <c r="DX25" i="1" s="1"/>
  <c r="S27" i="1"/>
  <c r="R27" i="1" s="1" a="1"/>
  <c r="R27" i="1" s="1"/>
  <c r="DH27" i="1"/>
  <c r="DI27" i="1" s="1"/>
  <c r="CC27" i="1"/>
  <c r="CA27" i="1"/>
  <c r="DS27" i="1"/>
  <c r="DR27" i="1"/>
  <c r="DQ27" i="1"/>
  <c r="DE31" i="1"/>
  <c r="DF31" i="1" s="1"/>
  <c r="DN31" i="1" s="1"/>
  <c r="BZ31" i="1"/>
  <c r="DX31" i="1" s="1"/>
  <c r="DC31" i="1"/>
  <c r="DK31" i="1" s="1"/>
  <c r="DW31" i="1"/>
  <c r="EC31" i="1" s="1"/>
  <c r="DB31" i="1"/>
  <c r="BX31" i="1"/>
  <c r="DU31" i="1"/>
  <c r="DS31" i="1"/>
  <c r="S31" i="1"/>
  <c r="R31" i="1" s="1" a="1"/>
  <c r="R31" i="1" s="1"/>
  <c r="DH31" i="1"/>
  <c r="DI31" i="1" s="1"/>
  <c r="CA31" i="1"/>
  <c r="AM34" i="1" a="1"/>
  <c r="AM34" i="1" s="1"/>
  <c r="AL34" i="1"/>
  <c r="AY34" i="1"/>
  <c r="BD34" i="1" s="1"/>
  <c r="AM37" i="1" a="1"/>
  <c r="AM37" i="1" s="1"/>
  <c r="AL37" i="1"/>
  <c r="AY37" i="1"/>
  <c r="BD37" i="1" s="1"/>
  <c r="V42" i="1"/>
  <c r="AR42" i="1" s="1"/>
  <c r="AS42" i="1" s="1"/>
  <c r="U42" i="1"/>
  <c r="Q42" i="1"/>
  <c r="P42" i="1"/>
  <c r="CU42" i="1"/>
  <c r="AY44" i="1"/>
  <c r="BD44" i="1" s="1"/>
  <c r="AM44" i="1" a="1"/>
  <c r="AM44" i="1" s="1"/>
  <c r="AL44" i="1"/>
  <c r="AG49" i="1"/>
  <c r="Z49" i="1"/>
  <c r="S17" i="1"/>
  <c r="R17" i="1" s="1" a="1"/>
  <c r="R17" i="1" s="1"/>
  <c r="DW17" i="1"/>
  <c r="EC17" i="1" s="1"/>
  <c r="DB17" i="1"/>
  <c r="DU17" i="1"/>
  <c r="DS17" i="1"/>
  <c r="AY17" i="1"/>
  <c r="BD17" i="1" s="1"/>
  <c r="DR18" i="1"/>
  <c r="AL23" i="1"/>
  <c r="CE27" i="1"/>
  <c r="CR27" i="1"/>
  <c r="AM32" i="1" a="1"/>
  <c r="AM32" i="1" s="1"/>
  <c r="AL32" i="1"/>
  <c r="AY32" i="1"/>
  <c r="BD32" i="1" s="1"/>
  <c r="AG34" i="1"/>
  <c r="Z34" i="1"/>
  <c r="AG36" i="1"/>
  <c r="Z36" i="1"/>
  <c r="AG37" i="1"/>
  <c r="Z37" i="1"/>
  <c r="DU38" i="1"/>
  <c r="DS38" i="1"/>
  <c r="DR38" i="1"/>
  <c r="DQ38" i="1"/>
  <c r="S38" i="1"/>
  <c r="R38" i="1" s="1" a="1"/>
  <c r="R38" i="1" s="1"/>
  <c r="DH38" i="1"/>
  <c r="DI38" i="1" s="1"/>
  <c r="CA38" i="1"/>
  <c r="DE38" i="1"/>
  <c r="DF38" i="1" s="1"/>
  <c r="DN38" i="1" s="1"/>
  <c r="BZ38" i="1"/>
  <c r="DX38" i="1" s="1"/>
  <c r="DC38" i="1"/>
  <c r="DK38" i="1" s="1"/>
  <c r="DW38" i="1"/>
  <c r="EC38" i="1" s="1"/>
  <c r="DB38" i="1"/>
  <c r="BX38" i="1"/>
  <c r="AG41" i="1"/>
  <c r="Z41" i="1"/>
  <c r="AW59" i="1"/>
  <c r="AU59" i="1"/>
  <c r="AT59" i="1"/>
  <c r="AL17" i="1"/>
  <c r="DS18" i="1"/>
  <c r="AY23" i="1"/>
  <c r="BD23" i="1" s="1"/>
  <c r="DW25" i="1"/>
  <c r="EC25" i="1" s="1"/>
  <c r="DB25" i="1"/>
  <c r="BX25" i="1"/>
  <c r="DU25" i="1"/>
  <c r="DS25" i="1"/>
  <c r="S25" i="1"/>
  <c r="R25" i="1" s="1" a="1"/>
  <c r="R25" i="1" s="1"/>
  <c r="DH25" i="1"/>
  <c r="DI25" i="1" s="1"/>
  <c r="DC25" i="1"/>
  <c r="DK25" i="1" s="1"/>
  <c r="AM27" i="1" a="1"/>
  <c r="AM27" i="1" s="1"/>
  <c r="AO27" i="1" s="1"/>
  <c r="AY27" i="1"/>
  <c r="BD27" i="1" s="1"/>
  <c r="S30" i="1"/>
  <c r="R30" i="1" s="1" a="1"/>
  <c r="R30" i="1" s="1"/>
  <c r="DH30" i="1"/>
  <c r="DI30" i="1" s="1"/>
  <c r="CA30" i="1"/>
  <c r="DE30" i="1"/>
  <c r="DF30" i="1" s="1"/>
  <c r="DN30" i="1" s="1"/>
  <c r="BZ30" i="1"/>
  <c r="DX30" i="1" s="1"/>
  <c r="DU30" i="1"/>
  <c r="DS30" i="1"/>
  <c r="DR30" i="1"/>
  <c r="DQ30" i="1"/>
  <c r="Z32" i="1"/>
  <c r="AG32" i="1"/>
  <c r="V33" i="1"/>
  <c r="AR33" i="1" s="1"/>
  <c r="AS33" i="1" s="1"/>
  <c r="U33" i="1"/>
  <c r="Q33" i="1"/>
  <c r="CU33" i="1"/>
  <c r="AW47" i="1"/>
  <c r="AU47" i="1"/>
  <c r="AT47" i="1"/>
  <c r="AM17" i="1" a="1"/>
  <c r="AM17" i="1" s="1"/>
  <c r="DC17" i="1"/>
  <c r="DK17" i="1" s="1"/>
  <c r="Q18" i="1"/>
  <c r="P18" i="1"/>
  <c r="V18" i="1"/>
  <c r="AR18" i="1" s="1"/>
  <c r="AS18" i="1" s="1"/>
  <c r="BX18" i="1"/>
  <c r="CU19" i="1"/>
  <c r="Q19" i="1"/>
  <c r="AL27" i="1"/>
  <c r="AM28" i="1" a="1"/>
  <c r="AM28" i="1" s="1"/>
  <c r="P33" i="1"/>
  <c r="V39" i="1"/>
  <c r="AR39" i="1" s="1"/>
  <c r="AS39" i="1" s="1"/>
  <c r="U39" i="1"/>
  <c r="Q39" i="1"/>
  <c r="P39" i="1"/>
  <c r="CU39" i="1"/>
  <c r="BG41" i="1"/>
  <c r="BL41" i="1" s="1"/>
  <c r="BF41" i="1"/>
  <c r="BE41" i="1"/>
  <c r="DZ42" i="1"/>
  <c r="AM45" i="1" a="1"/>
  <c r="AM45" i="1" s="1"/>
  <c r="AL45" i="1"/>
  <c r="AY45" i="1"/>
  <c r="BD45" i="1" s="1"/>
  <c r="S46" i="1"/>
  <c r="R46" i="1" s="1" a="1"/>
  <c r="R46" i="1" s="1"/>
  <c r="DH46" i="1"/>
  <c r="DI46" i="1" s="1"/>
  <c r="CA46" i="1"/>
  <c r="DE46" i="1"/>
  <c r="DF46" i="1" s="1"/>
  <c r="DN46" i="1" s="1"/>
  <c r="BZ46" i="1"/>
  <c r="DX46" i="1" s="1"/>
  <c r="DC46" i="1"/>
  <c r="DK46" i="1" s="1"/>
  <c r="DW46" i="1"/>
  <c r="EC46" i="1" s="1"/>
  <c r="DB46" i="1"/>
  <c r="BX46" i="1"/>
  <c r="DU46" i="1"/>
  <c r="DS46" i="1"/>
  <c r="DR46" i="1"/>
  <c r="DQ46" i="1"/>
  <c r="AM48" i="1" a="1"/>
  <c r="AM48" i="1" s="1"/>
  <c r="AL48" i="1"/>
  <c r="AY48" i="1"/>
  <c r="BD48" i="1" s="1"/>
  <c r="DH21" i="1"/>
  <c r="DI21" i="1" s="1"/>
  <c r="CA21" i="1"/>
  <c r="DE21" i="1"/>
  <c r="DF21" i="1" s="1"/>
  <c r="DN21" i="1" s="1"/>
  <c r="BZ21" i="1"/>
  <c r="DX21" i="1" s="1"/>
  <c r="DR21" i="1"/>
  <c r="DQ21" i="1"/>
  <c r="BX30" i="1"/>
  <c r="AL31" i="1"/>
  <c r="AY31" i="1"/>
  <c r="BD31" i="1" s="1"/>
  <c r="AM31" i="1" a="1"/>
  <c r="AM31" i="1" s="1"/>
  <c r="CU35" i="1"/>
  <c r="V35" i="1"/>
  <c r="AR35" i="1" s="1"/>
  <c r="AS35" i="1" s="1"/>
  <c r="U35" i="1"/>
  <c r="Q35" i="1"/>
  <c r="P35" i="1"/>
  <c r="Z45" i="1"/>
  <c r="AG45" i="1"/>
  <c r="EK51" i="1"/>
  <c r="EI51" i="1"/>
  <c r="P14" i="1"/>
  <c r="AM14" i="1" a="1"/>
  <c r="AM14" i="1" s="1"/>
  <c r="DE17" i="1"/>
  <c r="DF17" i="1" s="1"/>
  <c r="DN17" i="1" s="1"/>
  <c r="DU18" i="1"/>
  <c r="V28" i="1"/>
  <c r="AR28" i="1" s="1"/>
  <c r="AS28" i="1" s="1"/>
  <c r="U28" i="1"/>
  <c r="P28" i="1"/>
  <c r="DW18" i="1"/>
  <c r="EC18" i="1" s="1"/>
  <c r="U19" i="1"/>
  <c r="Z20" i="1"/>
  <c r="BX21" i="1"/>
  <c r="DU21" i="1"/>
  <c r="V26" i="1"/>
  <c r="AR26" i="1" s="1"/>
  <c r="AS26" i="1" s="1"/>
  <c r="Q26" i="1"/>
  <c r="P26" i="1"/>
  <c r="CU26" i="1"/>
  <c r="AY38" i="1"/>
  <c r="BD38" i="1" s="1"/>
  <c r="AM38" i="1" a="1"/>
  <c r="AM38" i="1" s="1"/>
  <c r="AL38" i="1"/>
  <c r="S39" i="1"/>
  <c r="R39" i="1" s="1" a="1"/>
  <c r="R39" i="1" s="1"/>
  <c r="DH39" i="1"/>
  <c r="DI39" i="1" s="1"/>
  <c r="CA39" i="1"/>
  <c r="DE39" i="1"/>
  <c r="DF39" i="1" s="1"/>
  <c r="DN39" i="1" s="1"/>
  <c r="BZ39" i="1"/>
  <c r="DX39" i="1" s="1"/>
  <c r="DC39" i="1"/>
  <c r="DK39" i="1" s="1"/>
  <c r="DW39" i="1"/>
  <c r="EC39" i="1" s="1"/>
  <c r="DB39" i="1"/>
  <c r="BX39" i="1"/>
  <c r="DU39" i="1"/>
  <c r="DS39" i="1"/>
  <c r="DR39" i="1"/>
  <c r="DQ39" i="1"/>
  <c r="AG52" i="1"/>
  <c r="Z52" i="1"/>
  <c r="Q14" i="1"/>
  <c r="DQ13" i="1"/>
  <c r="BX17" i="1"/>
  <c r="DH17" i="1"/>
  <c r="DI17" i="1" s="1"/>
  <c r="V19" i="1"/>
  <c r="AR19" i="1" s="1"/>
  <c r="AS19" i="1" s="1"/>
  <c r="DH20" i="1"/>
  <c r="DI20" i="1" s="1"/>
  <c r="DW21" i="1"/>
  <c r="EC21" i="1" s="1"/>
  <c r="S23" i="1"/>
  <c r="R23" i="1" s="1" a="1"/>
  <c r="R23" i="1" s="1"/>
  <c r="DH23" i="1"/>
  <c r="DI23" i="1" s="1"/>
  <c r="DB24" i="1"/>
  <c r="DC28" i="1"/>
  <c r="DK28" i="1" s="1"/>
  <c r="DW28" i="1"/>
  <c r="EC28" i="1" s="1"/>
  <c r="DB28" i="1"/>
  <c r="BX28" i="1"/>
  <c r="DU28" i="1"/>
  <c r="DS28" i="1"/>
  <c r="DR28" i="1"/>
  <c r="S28" i="1"/>
  <c r="R28" i="1" s="1" a="1"/>
  <c r="R28" i="1" s="1"/>
  <c r="DE28" i="1"/>
  <c r="DF28" i="1" s="1"/>
  <c r="DN28" i="1" s="1"/>
  <c r="BZ28" i="1"/>
  <c r="DX28" i="1" s="1"/>
  <c r="Z31" i="1"/>
  <c r="CU31" i="1"/>
  <c r="AW34" i="1"/>
  <c r="AU34" i="1"/>
  <c r="AT34" i="1"/>
  <c r="DS35" i="1"/>
  <c r="DR35" i="1"/>
  <c r="DQ35" i="1"/>
  <c r="S35" i="1"/>
  <c r="R35" i="1" s="1" a="1"/>
  <c r="R35" i="1" s="1"/>
  <c r="DH35" i="1"/>
  <c r="DI35" i="1" s="1"/>
  <c r="CA35" i="1"/>
  <c r="DE35" i="1"/>
  <c r="DF35" i="1" s="1"/>
  <c r="DN35" i="1" s="1"/>
  <c r="BZ35" i="1"/>
  <c r="DX35" i="1" s="1"/>
  <c r="DC35" i="1"/>
  <c r="DK35" i="1" s="1"/>
  <c r="DW35" i="1"/>
  <c r="EC35" i="1" s="1"/>
  <c r="DB35" i="1"/>
  <c r="BX35" i="1"/>
  <c r="DU35" i="1"/>
  <c r="DZ39" i="1"/>
  <c r="AM42" i="1" a="1"/>
  <c r="AM42" i="1" s="1"/>
  <c r="AL42" i="1"/>
  <c r="AY42" i="1"/>
  <c r="BD42" i="1" s="1"/>
  <c r="Q43" i="1"/>
  <c r="P43" i="1"/>
  <c r="CU43" i="1"/>
  <c r="V43" i="1"/>
  <c r="AR43" i="1" s="1"/>
  <c r="AS43" i="1" s="1"/>
  <c r="U43" i="1"/>
  <c r="CU29" i="1"/>
  <c r="V29" i="1"/>
  <c r="AR29" i="1" s="1"/>
  <c r="AS29" i="1" s="1"/>
  <c r="U29" i="1"/>
  <c r="Q29" i="1"/>
  <c r="P29" i="1"/>
  <c r="DR13" i="1"/>
  <c r="U14" i="1"/>
  <c r="DB19" i="1"/>
  <c r="V20" i="1"/>
  <c r="AR20" i="1" s="1"/>
  <c r="AS20" i="1" s="1"/>
  <c r="U20" i="1"/>
  <c r="DZ21" i="1"/>
  <c r="U23" i="1"/>
  <c r="DC24" i="1"/>
  <c r="DK24" i="1" s="1"/>
  <c r="BF25" i="1"/>
  <c r="AG30" i="1"/>
  <c r="Z30" i="1"/>
  <c r="DQ31" i="1"/>
  <c r="DC33" i="1"/>
  <c r="DK33" i="1" s="1"/>
  <c r="AG38" i="1"/>
  <c r="Z38" i="1"/>
  <c r="Z42" i="1"/>
  <c r="AG42" i="1"/>
  <c r="BZ17" i="1"/>
  <c r="DX17" i="1" s="1"/>
  <c r="AY18" i="1"/>
  <c r="BD18" i="1" s="1"/>
  <c r="EB19" i="1"/>
  <c r="AE24" i="1"/>
  <c r="AA24" i="1"/>
  <c r="CU25" i="1"/>
  <c r="DZ26" i="1"/>
  <c r="BG26" i="1"/>
  <c r="BL26" i="1" s="1"/>
  <c r="BF26" i="1"/>
  <c r="BE26" i="1"/>
  <c r="U30" i="1"/>
  <c r="Q30" i="1"/>
  <c r="P30" i="1"/>
  <c r="CU30" i="1"/>
  <c r="V30" i="1"/>
  <c r="AR30" i="1" s="1"/>
  <c r="AS30" i="1" s="1"/>
  <c r="DR31" i="1"/>
  <c r="AM33" i="1" a="1"/>
  <c r="AM33" i="1" s="1"/>
  <c r="AY33" i="1"/>
  <c r="BD33" i="1" s="1"/>
  <c r="DE33" i="1"/>
  <c r="DF33" i="1" s="1"/>
  <c r="DN33" i="1" s="1"/>
  <c r="AG46" i="1"/>
  <c r="Z46" i="1"/>
  <c r="DW47" i="1"/>
  <c r="EC47" i="1" s="1"/>
  <c r="DB47" i="1"/>
  <c r="DU47" i="1"/>
  <c r="DS47" i="1"/>
  <c r="DQ47" i="1"/>
  <c r="BZ47" i="1"/>
  <c r="DX47" i="1" s="1"/>
  <c r="DH47" i="1"/>
  <c r="DI47" i="1" s="1"/>
  <c r="BX47" i="1"/>
  <c r="DE47" i="1"/>
  <c r="DF47" i="1" s="1"/>
  <c r="DN47" i="1" s="1"/>
  <c r="DC47" i="1"/>
  <c r="DK47" i="1" s="1"/>
  <c r="S47" i="1"/>
  <c r="R47" i="1" s="1" a="1"/>
  <c r="R47" i="1" s="1"/>
  <c r="DR47" i="1"/>
  <c r="CA47" i="1"/>
  <c r="DR26" i="1"/>
  <c r="DS29" i="1"/>
  <c r="DH34" i="1"/>
  <c r="DI34" i="1" s="1"/>
  <c r="S40" i="1"/>
  <c r="R40" i="1" s="1" a="1"/>
  <c r="R40" i="1" s="1"/>
  <c r="DR42" i="1"/>
  <c r="DS45" i="1"/>
  <c r="V46" i="1"/>
  <c r="AR46" i="1" s="1"/>
  <c r="AS46" i="1" s="1"/>
  <c r="ED48" i="1"/>
  <c r="S50" i="1"/>
  <c r="R50" i="1" s="1" a="1"/>
  <c r="R50" i="1" s="1"/>
  <c r="BX51" i="1"/>
  <c r="AM56" i="1" a="1"/>
  <c r="AM56" i="1" s="1"/>
  <c r="AL56" i="1"/>
  <c r="AY56" i="1"/>
  <c r="BD56" i="1" s="1"/>
  <c r="AL58" i="1"/>
  <c r="AY58" i="1"/>
  <c r="BD58" i="1" s="1"/>
  <c r="AM58" i="1" a="1"/>
  <c r="AM58" i="1" s="1"/>
  <c r="AG63" i="1"/>
  <c r="Z63" i="1"/>
  <c r="AG64" i="1"/>
  <c r="Z64" i="1"/>
  <c r="DU65" i="1"/>
  <c r="DS65" i="1"/>
  <c r="DR65" i="1"/>
  <c r="DQ65" i="1"/>
  <c r="S65" i="1"/>
  <c r="R65" i="1" s="1" a="1"/>
  <c r="R65" i="1" s="1"/>
  <c r="DH65" i="1"/>
  <c r="DI65" i="1" s="1"/>
  <c r="CA65" i="1"/>
  <c r="DE65" i="1"/>
  <c r="DF65" i="1" s="1"/>
  <c r="DN65" i="1" s="1"/>
  <c r="BZ65" i="1"/>
  <c r="DX65" i="1" s="1"/>
  <c r="DC65" i="1"/>
  <c r="DK65" i="1" s="1"/>
  <c r="DW65" i="1"/>
  <c r="EC65" i="1" s="1"/>
  <c r="DB65" i="1"/>
  <c r="BX65" i="1"/>
  <c r="AM67" i="1" a="1"/>
  <c r="AM67" i="1" s="1"/>
  <c r="AL67" i="1"/>
  <c r="AY67" i="1"/>
  <c r="BD67" i="1" s="1"/>
  <c r="AM70" i="1" a="1"/>
  <c r="AM70" i="1" s="1"/>
  <c r="AL70" i="1"/>
  <c r="AY70" i="1"/>
  <c r="BD70" i="1" s="1"/>
  <c r="Z72" i="1"/>
  <c r="AG72" i="1"/>
  <c r="AP76" i="1"/>
  <c r="BN76" i="1" s="1"/>
  <c r="CU83" i="1"/>
  <c r="V83" i="1"/>
  <c r="AR83" i="1" s="1"/>
  <c r="AS83" i="1" s="1"/>
  <c r="U83" i="1"/>
  <c r="Q83" i="1"/>
  <c r="P83" i="1"/>
  <c r="DE87" i="1"/>
  <c r="DF87" i="1" s="1"/>
  <c r="DN87" i="1" s="1"/>
  <c r="BZ87" i="1"/>
  <c r="DX87" i="1" s="1"/>
  <c r="DC87" i="1"/>
  <c r="DK87" i="1" s="1"/>
  <c r="DW87" i="1"/>
  <c r="EC87" i="1" s="1"/>
  <c r="DB87" i="1"/>
  <c r="BX87" i="1"/>
  <c r="DR87" i="1"/>
  <c r="S87" i="1"/>
  <c r="R87" i="1" s="1" a="1"/>
  <c r="R87" i="1" s="1"/>
  <c r="DH87" i="1"/>
  <c r="DI87" i="1" s="1"/>
  <c r="DS87" i="1"/>
  <c r="DQ87" i="1"/>
  <c r="CA87" i="1"/>
  <c r="DU87" i="1"/>
  <c r="DU32" i="1"/>
  <c r="S37" i="1"/>
  <c r="R37" i="1" s="1" a="1"/>
  <c r="R37" i="1" s="1"/>
  <c r="U40" i="1"/>
  <c r="AL49" i="1"/>
  <c r="AY52" i="1"/>
  <c r="BD52" i="1" s="1"/>
  <c r="AL52" i="1"/>
  <c r="S53" i="1"/>
  <c r="R53" i="1" s="1" a="1"/>
  <c r="R53" i="1" s="1"/>
  <c r="AM61" i="1" a="1"/>
  <c r="AM61" i="1" s="1"/>
  <c r="AL61" i="1"/>
  <c r="DZ65" i="1"/>
  <c r="DW68" i="1"/>
  <c r="EC68" i="1" s="1"/>
  <c r="DB68" i="1"/>
  <c r="BX68" i="1"/>
  <c r="DU68" i="1"/>
  <c r="DS68" i="1"/>
  <c r="DR68" i="1"/>
  <c r="DQ68" i="1"/>
  <c r="S68" i="1"/>
  <c r="R68" i="1" s="1" a="1"/>
  <c r="R68" i="1" s="1"/>
  <c r="DH68" i="1"/>
  <c r="DI68" i="1" s="1"/>
  <c r="CA68" i="1"/>
  <c r="DE68" i="1"/>
  <c r="DF68" i="1" s="1"/>
  <c r="DN68" i="1" s="1"/>
  <c r="BZ68" i="1"/>
  <c r="DX68" i="1" s="1"/>
  <c r="DC68" i="1"/>
  <c r="DK68" i="1" s="1"/>
  <c r="AL72" i="1"/>
  <c r="AM72" i="1" a="1"/>
  <c r="AM72" i="1" s="1"/>
  <c r="AY72" i="1"/>
  <c r="BD72" i="1" s="1"/>
  <c r="AW75" i="1"/>
  <c r="AU75" i="1"/>
  <c r="AT75" i="1"/>
  <c r="DU29" i="1"/>
  <c r="DW32" i="1"/>
  <c r="EC32" i="1" s="1"/>
  <c r="DU45" i="1"/>
  <c r="U49" i="1"/>
  <c r="Q49" i="1"/>
  <c r="AM52" i="1" a="1"/>
  <c r="AM52" i="1" s="1"/>
  <c r="DZ54" i="1"/>
  <c r="Z58" i="1"/>
  <c r="AM59" i="1" a="1"/>
  <c r="AM59" i="1" s="1"/>
  <c r="AL59" i="1"/>
  <c r="AY59" i="1"/>
  <c r="BD59" i="1" s="1"/>
  <c r="AE61" i="1"/>
  <c r="AA61" i="1"/>
  <c r="DZ62" i="1"/>
  <c r="V66" i="1"/>
  <c r="AR66" i="1" s="1"/>
  <c r="AS66" i="1" s="1"/>
  <c r="U66" i="1"/>
  <c r="Q66" i="1"/>
  <c r="P66" i="1"/>
  <c r="CU66" i="1"/>
  <c r="AG73" i="1"/>
  <c r="Z73" i="1"/>
  <c r="AG75" i="1"/>
  <c r="Z75" i="1"/>
  <c r="AG81" i="1"/>
  <c r="Z81" i="1"/>
  <c r="DU26" i="1"/>
  <c r="BX29" i="1"/>
  <c r="DB29" i="1"/>
  <c r="DW29" i="1"/>
  <c r="EC29" i="1" s="1"/>
  <c r="BY32" i="1"/>
  <c r="EE32" i="1" s="1"/>
  <c r="DC32" i="1"/>
  <c r="DK32" i="1" s="1"/>
  <c r="AA33" i="1"/>
  <c r="AL35" i="1"/>
  <c r="V37" i="1"/>
  <c r="AR37" i="1" s="1"/>
  <c r="AS37" i="1" s="1"/>
  <c r="DU42" i="1"/>
  <c r="BX45" i="1"/>
  <c r="DB45" i="1"/>
  <c r="DW45" i="1"/>
  <c r="EC45" i="1" s="1"/>
  <c r="Q48" i="1"/>
  <c r="P48" i="1"/>
  <c r="V48" i="1"/>
  <c r="AR48" i="1" s="1"/>
  <c r="AS48" i="1" s="1"/>
  <c r="CU48" i="1"/>
  <c r="EI49" i="1"/>
  <c r="V52" i="1"/>
  <c r="AR52" i="1" s="1"/>
  <c r="AS52" i="1" s="1"/>
  <c r="U52" i="1"/>
  <c r="P52" i="1"/>
  <c r="AT53" i="1"/>
  <c r="AW53" i="1"/>
  <c r="AU53" i="1"/>
  <c r="V55" i="1"/>
  <c r="AR55" i="1" s="1"/>
  <c r="AS55" i="1" s="1"/>
  <c r="U55" i="1"/>
  <c r="Q55" i="1"/>
  <c r="P55" i="1"/>
  <c r="AM57" i="1" a="1"/>
  <c r="AM57" i="1" s="1"/>
  <c r="AY57" i="1"/>
  <c r="BD57" i="1" s="1"/>
  <c r="AG70" i="1"/>
  <c r="Z70" i="1"/>
  <c r="DE74" i="1"/>
  <c r="DF74" i="1" s="1"/>
  <c r="DN74" i="1" s="1"/>
  <c r="BZ74" i="1"/>
  <c r="DX74" i="1" s="1"/>
  <c r="DC74" i="1"/>
  <c r="DK74" i="1" s="1"/>
  <c r="BX74" i="1"/>
  <c r="DH74" i="1"/>
  <c r="DI74" i="1" s="1"/>
  <c r="DB74" i="1"/>
  <c r="DW74" i="1"/>
  <c r="EC74" i="1" s="1"/>
  <c r="DU74" i="1"/>
  <c r="S74" i="1"/>
  <c r="R74" i="1" s="1" a="1"/>
  <c r="R74" i="1" s="1"/>
  <c r="DS74" i="1"/>
  <c r="DR74" i="1"/>
  <c r="DQ74" i="1"/>
  <c r="CA74" i="1"/>
  <c r="BX26" i="1"/>
  <c r="DB26" i="1"/>
  <c r="DW26" i="1"/>
  <c r="EC26" i="1" s="1"/>
  <c r="DC29" i="1"/>
  <c r="DK29" i="1" s="1"/>
  <c r="BZ32" i="1"/>
  <c r="DX32" i="1" s="1"/>
  <c r="DE32" i="1"/>
  <c r="DF32" i="1" s="1"/>
  <c r="DN32" i="1" s="1"/>
  <c r="AM35" i="1" a="1"/>
  <c r="AM35" i="1" s="1"/>
  <c r="BX42" i="1"/>
  <c r="DB42" i="1"/>
  <c r="DW42" i="1"/>
  <c r="EC42" i="1" s="1"/>
  <c r="DQ43" i="1"/>
  <c r="DC45" i="1"/>
  <c r="DK45" i="1" s="1"/>
  <c r="CU46" i="1"/>
  <c r="DU49" i="1"/>
  <c r="DS49" i="1"/>
  <c r="S49" i="1"/>
  <c r="R49" i="1" s="1" a="1"/>
  <c r="R49" i="1" s="1"/>
  <c r="DH49" i="1"/>
  <c r="DI49" i="1" s="1"/>
  <c r="CA49" i="1"/>
  <c r="DC49" i="1"/>
  <c r="DK49" i="1" s="1"/>
  <c r="DW49" i="1"/>
  <c r="EC49" i="1" s="1"/>
  <c r="DB49" i="1"/>
  <c r="BX49" i="1"/>
  <c r="S54" i="1"/>
  <c r="R54" i="1" s="1" a="1"/>
  <c r="R54" i="1" s="1"/>
  <c r="DH54" i="1"/>
  <c r="DI54" i="1" s="1"/>
  <c r="DE54" i="1"/>
  <c r="DF54" i="1" s="1"/>
  <c r="DN54" i="1" s="1"/>
  <c r="BZ54" i="1"/>
  <c r="DX54" i="1" s="1"/>
  <c r="DW54" i="1"/>
  <c r="EC54" i="1" s="1"/>
  <c r="DB54" i="1"/>
  <c r="BX54" i="1"/>
  <c r="DS54" i="1"/>
  <c r="DR54" i="1"/>
  <c r="DQ54" i="1"/>
  <c r="Z56" i="1"/>
  <c r="AG56" i="1"/>
  <c r="AL57" i="1"/>
  <c r="DQ58" i="1"/>
  <c r="S60" i="1"/>
  <c r="R60" i="1" s="1" a="1"/>
  <c r="R60" i="1" s="1"/>
  <c r="DH60" i="1"/>
  <c r="DI60" i="1" s="1"/>
  <c r="DE60" i="1"/>
  <c r="DF60" i="1" s="1"/>
  <c r="DN60" i="1" s="1"/>
  <c r="BZ60" i="1"/>
  <c r="DX60" i="1" s="1"/>
  <c r="DC60" i="1"/>
  <c r="DK60" i="1" s="1"/>
  <c r="DW60" i="1"/>
  <c r="EC60" i="1" s="1"/>
  <c r="DB60" i="1"/>
  <c r="BX60" i="1"/>
  <c r="DU60" i="1"/>
  <c r="DS60" i="1"/>
  <c r="DR60" i="1"/>
  <c r="DQ60" i="1"/>
  <c r="CA60" i="1"/>
  <c r="AG61" i="1"/>
  <c r="CU62" i="1"/>
  <c r="V62" i="1"/>
  <c r="AR62" i="1" s="1"/>
  <c r="AS62" i="1" s="1"/>
  <c r="U62" i="1"/>
  <c r="Q62" i="1"/>
  <c r="P62" i="1"/>
  <c r="AY65" i="1"/>
  <c r="BD65" i="1" s="1"/>
  <c r="AM65" i="1" a="1"/>
  <c r="AM65" i="1" s="1"/>
  <c r="AL65" i="1"/>
  <c r="S66" i="1"/>
  <c r="R66" i="1" s="1" a="1"/>
  <c r="R66" i="1" s="1"/>
  <c r="DH66" i="1"/>
  <c r="DI66" i="1" s="1"/>
  <c r="CA66" i="1"/>
  <c r="DE66" i="1"/>
  <c r="DF66" i="1" s="1"/>
  <c r="DN66" i="1" s="1"/>
  <c r="BZ66" i="1"/>
  <c r="DX66" i="1" s="1"/>
  <c r="DC66" i="1"/>
  <c r="DK66" i="1" s="1"/>
  <c r="DW66" i="1"/>
  <c r="EC66" i="1" s="1"/>
  <c r="DB66" i="1"/>
  <c r="BX66" i="1"/>
  <c r="DU66" i="1"/>
  <c r="DS66" i="1"/>
  <c r="DR66" i="1"/>
  <c r="DQ66" i="1"/>
  <c r="V69" i="1"/>
  <c r="AR69" i="1" s="1"/>
  <c r="AS69" i="1" s="1"/>
  <c r="U69" i="1"/>
  <c r="Q69" i="1"/>
  <c r="P69" i="1"/>
  <c r="CU69" i="1"/>
  <c r="DC71" i="1"/>
  <c r="DK71" i="1" s="1"/>
  <c r="DW71" i="1"/>
  <c r="EC71" i="1" s="1"/>
  <c r="DB71" i="1"/>
  <c r="BX71" i="1"/>
  <c r="DH71" i="1"/>
  <c r="DI71" i="1" s="1"/>
  <c r="DU71" i="1"/>
  <c r="DS71" i="1"/>
  <c r="DR71" i="1"/>
  <c r="DQ71" i="1"/>
  <c r="CA71" i="1"/>
  <c r="S71" i="1"/>
  <c r="R71" i="1" s="1" a="1"/>
  <c r="R71" i="1" s="1"/>
  <c r="BZ71" i="1"/>
  <c r="DX71" i="1" s="1"/>
  <c r="DE71" i="1"/>
  <c r="DF71" i="1" s="1"/>
  <c r="DN71" i="1" s="1"/>
  <c r="AM77" i="1" a="1"/>
  <c r="AM77" i="1" s="1"/>
  <c r="AO77" i="1" s="1"/>
  <c r="AL77" i="1"/>
  <c r="AY77" i="1"/>
  <c r="BD77" i="1" s="1"/>
  <c r="AU85" i="1"/>
  <c r="AT85" i="1"/>
  <c r="AW85" i="1"/>
  <c r="BF87" i="1"/>
  <c r="BE87" i="1"/>
  <c r="BG87" i="1"/>
  <c r="BL87" i="1" s="1"/>
  <c r="DC26" i="1"/>
  <c r="DK26" i="1" s="1"/>
  <c r="BZ29" i="1"/>
  <c r="DX29" i="1" s="1"/>
  <c r="DE29" i="1"/>
  <c r="DF29" i="1" s="1"/>
  <c r="DN29" i="1" s="1"/>
  <c r="CA32" i="1"/>
  <c r="DQ40" i="1"/>
  <c r="DC42" i="1"/>
  <c r="DK42" i="1" s="1"/>
  <c r="DR43" i="1"/>
  <c r="BZ45" i="1"/>
  <c r="DX45" i="1" s="1"/>
  <c r="DE45" i="1"/>
  <c r="DF45" i="1" s="1"/>
  <c r="DN45" i="1" s="1"/>
  <c r="U48" i="1"/>
  <c r="V50" i="1"/>
  <c r="AR50" i="1" s="1"/>
  <c r="AS50" i="1" s="1"/>
  <c r="P50" i="1"/>
  <c r="CU50" i="1"/>
  <c r="DW52" i="1"/>
  <c r="EC52" i="1" s="1"/>
  <c r="DB52" i="1"/>
  <c r="BX52" i="1"/>
  <c r="DU52" i="1"/>
  <c r="S52" i="1"/>
  <c r="R52" i="1" s="1" a="1"/>
  <c r="R52" i="1" s="1"/>
  <c r="DH52" i="1"/>
  <c r="DI52" i="1" s="1"/>
  <c r="DE52" i="1"/>
  <c r="DF52" i="1" s="1"/>
  <c r="DN52" i="1" s="1"/>
  <c r="BZ52" i="1"/>
  <c r="DX52" i="1" s="1"/>
  <c r="DC52" i="1"/>
  <c r="DK52" i="1" s="1"/>
  <c r="DC55" i="1"/>
  <c r="DK55" i="1" s="1"/>
  <c r="DW55" i="1"/>
  <c r="EC55" i="1" s="1"/>
  <c r="DB55" i="1"/>
  <c r="BX55" i="1"/>
  <c r="DU55" i="1"/>
  <c r="DS55" i="1"/>
  <c r="DQ55" i="1"/>
  <c r="S55" i="1"/>
  <c r="R55" i="1" s="1" a="1"/>
  <c r="R55" i="1" s="1"/>
  <c r="CA55" i="1"/>
  <c r="DE55" i="1"/>
  <c r="DF55" i="1" s="1"/>
  <c r="DN55" i="1" s="1"/>
  <c r="BZ55" i="1"/>
  <c r="DX55" i="1" s="1"/>
  <c r="DR55" i="1"/>
  <c r="DL57" i="1"/>
  <c r="AN57" i="1" s="1" a="1"/>
  <c r="AN57" i="1" s="1"/>
  <c r="AP57" i="1" s="1"/>
  <c r="BN57" i="1" s="1"/>
  <c r="EB57" i="1"/>
  <c r="DZ60" i="1"/>
  <c r="AY61" i="1"/>
  <c r="BD61" i="1" s="1"/>
  <c r="AA87" i="1"/>
  <c r="AE87" i="1"/>
  <c r="BZ26" i="1"/>
  <c r="DX26" i="1" s="1"/>
  <c r="DE26" i="1"/>
  <c r="DF26" i="1" s="1"/>
  <c r="DN26" i="1" s="1"/>
  <c r="CA29" i="1"/>
  <c r="CC32" i="1"/>
  <c r="DH32" i="1"/>
  <c r="DI32" i="1" s="1"/>
  <c r="DQ37" i="1"/>
  <c r="CU40" i="1"/>
  <c r="DR40" i="1"/>
  <c r="BZ42" i="1"/>
  <c r="DX42" i="1" s="1"/>
  <c r="DE42" i="1"/>
  <c r="DF42" i="1" s="1"/>
  <c r="DN42" i="1" s="1"/>
  <c r="DS43" i="1"/>
  <c r="CA45" i="1"/>
  <c r="AA48" i="1"/>
  <c r="CA54" i="1"/>
  <c r="DS62" i="1"/>
  <c r="DR62" i="1"/>
  <c r="DQ62" i="1"/>
  <c r="S62" i="1"/>
  <c r="R62" i="1" s="1" a="1"/>
  <c r="R62" i="1" s="1"/>
  <c r="DH62" i="1"/>
  <c r="DI62" i="1" s="1"/>
  <c r="CA62" i="1"/>
  <c r="DE62" i="1"/>
  <c r="DF62" i="1" s="1"/>
  <c r="DN62" i="1" s="1"/>
  <c r="BZ62" i="1"/>
  <c r="DX62" i="1" s="1"/>
  <c r="DC62" i="1"/>
  <c r="DK62" i="1" s="1"/>
  <c r="DW62" i="1"/>
  <c r="EC62" i="1" s="1"/>
  <c r="DB62" i="1"/>
  <c r="BX62" i="1"/>
  <c r="DU62" i="1"/>
  <c r="DQ69" i="1"/>
  <c r="S69" i="1"/>
  <c r="R69" i="1" s="1" a="1"/>
  <c r="R69" i="1" s="1"/>
  <c r="DH69" i="1"/>
  <c r="DI69" i="1" s="1"/>
  <c r="CA69" i="1"/>
  <c r="DE69" i="1"/>
  <c r="DF69" i="1" s="1"/>
  <c r="DN69" i="1" s="1"/>
  <c r="BZ69" i="1"/>
  <c r="DX69" i="1" s="1"/>
  <c r="DC69" i="1"/>
  <c r="DK69" i="1" s="1"/>
  <c r="DW69" i="1"/>
  <c r="EC69" i="1" s="1"/>
  <c r="DB69" i="1"/>
  <c r="BX69" i="1"/>
  <c r="DU69" i="1"/>
  <c r="DS69" i="1"/>
  <c r="DR69" i="1"/>
  <c r="BG73" i="1"/>
  <c r="BL73" i="1" s="1"/>
  <c r="BF73" i="1"/>
  <c r="BE73" i="1"/>
  <c r="EK86" i="1"/>
  <c r="EI86" i="1"/>
  <c r="Z88" i="1"/>
  <c r="AG88" i="1"/>
  <c r="CA26" i="1"/>
  <c r="DH29" i="1"/>
  <c r="DI29" i="1" s="1"/>
  <c r="CE32" i="1"/>
  <c r="DQ34" i="1"/>
  <c r="CU37" i="1"/>
  <c r="DR37" i="1"/>
  <c r="DS40" i="1"/>
  <c r="CA42" i="1"/>
  <c r="DH45" i="1"/>
  <c r="DI45" i="1" s="1"/>
  <c r="DE50" i="1"/>
  <c r="DF50" i="1" s="1"/>
  <c r="DN50" i="1" s="1"/>
  <c r="BZ50" i="1"/>
  <c r="DX50" i="1" s="1"/>
  <c r="DC50" i="1"/>
  <c r="DK50" i="1" s="1"/>
  <c r="DW50" i="1"/>
  <c r="EC50" i="1" s="1"/>
  <c r="DB50" i="1"/>
  <c r="BX50" i="1"/>
  <c r="DU50" i="1"/>
  <c r="DR50" i="1"/>
  <c r="DQ50" i="1"/>
  <c r="DZ51" i="1"/>
  <c r="Q53" i="1"/>
  <c r="P53" i="1"/>
  <c r="CU53" i="1"/>
  <c r="AG54" i="1"/>
  <c r="Z54" i="1"/>
  <c r="AG68" i="1"/>
  <c r="Z68" i="1"/>
  <c r="DZ69" i="1"/>
  <c r="AW88" i="1"/>
  <c r="AU88" i="1"/>
  <c r="AT88" i="1"/>
  <c r="DU43" i="1"/>
  <c r="AY49" i="1"/>
  <c r="BD49" i="1" s="1"/>
  <c r="AM49" i="1" a="1"/>
  <c r="AM49" i="1" s="1"/>
  <c r="DZ50" i="1"/>
  <c r="CU59" i="1"/>
  <c r="U59" i="1"/>
  <c r="Q59" i="1"/>
  <c r="P59" i="1"/>
  <c r="V63" i="1"/>
  <c r="AR63" i="1" s="1"/>
  <c r="AS63" i="1" s="1"/>
  <c r="U63" i="1"/>
  <c r="Q63" i="1"/>
  <c r="P63" i="1"/>
  <c r="CU63" i="1"/>
  <c r="AM66" i="1" a="1"/>
  <c r="AM66" i="1" s="1"/>
  <c r="AL66" i="1"/>
  <c r="AY66" i="1"/>
  <c r="BD66" i="1" s="1"/>
  <c r="AE74" i="1"/>
  <c r="AA74" i="1"/>
  <c r="DU40" i="1"/>
  <c r="BX43" i="1"/>
  <c r="DB43" i="1"/>
  <c r="DW43" i="1"/>
  <c r="EC43" i="1" s="1"/>
  <c r="Z44" i="1"/>
  <c r="DQ53" i="1"/>
  <c r="CA53" i="1"/>
  <c r="DE53" i="1"/>
  <c r="DF53" i="1" s="1"/>
  <c r="DN53" i="1" s="1"/>
  <c r="BZ53" i="1"/>
  <c r="DX53" i="1" s="1"/>
  <c r="DC53" i="1"/>
  <c r="DK53" i="1" s="1"/>
  <c r="DW53" i="1"/>
  <c r="EC53" i="1" s="1"/>
  <c r="DB53" i="1"/>
  <c r="BX53" i="1"/>
  <c r="DU53" i="1"/>
  <c r="DS53" i="1"/>
  <c r="DR53" i="1"/>
  <c r="BG53" i="1"/>
  <c r="BL53" i="1" s="1"/>
  <c r="BF53" i="1"/>
  <c r="BE53" i="1"/>
  <c r="AL54" i="1"/>
  <c r="AY54" i="1"/>
  <c r="BD54" i="1" s="1"/>
  <c r="AM55" i="1" a="1"/>
  <c r="AM55" i="1" s="1"/>
  <c r="AL55" i="1"/>
  <c r="AG60" i="1"/>
  <c r="Z60" i="1"/>
  <c r="AY68" i="1"/>
  <c r="BD68" i="1" s="1"/>
  <c r="AM68" i="1" a="1"/>
  <c r="AM68" i="1" s="1"/>
  <c r="AL68" i="1"/>
  <c r="CU72" i="1"/>
  <c r="P72" i="1"/>
  <c r="V72" i="1"/>
  <c r="AR72" i="1" s="1"/>
  <c r="AS72" i="1" s="1"/>
  <c r="U72" i="1"/>
  <c r="Q72" i="1"/>
  <c r="DS75" i="1"/>
  <c r="DR75" i="1"/>
  <c r="DH75" i="1"/>
  <c r="DI75" i="1" s="1"/>
  <c r="CA75" i="1"/>
  <c r="DW75" i="1"/>
  <c r="EC75" i="1" s="1"/>
  <c r="DB75" i="1"/>
  <c r="BX75" i="1"/>
  <c r="DC75" i="1"/>
  <c r="DK75" i="1" s="1"/>
  <c r="DU75" i="1"/>
  <c r="S75" i="1"/>
  <c r="R75" i="1" s="1" a="1"/>
  <c r="R75" i="1" s="1"/>
  <c r="DQ75" i="1"/>
  <c r="BZ75" i="1"/>
  <c r="DX75" i="1" s="1"/>
  <c r="DE75" i="1"/>
  <c r="DF75" i="1" s="1"/>
  <c r="DN75" i="1" s="1"/>
  <c r="AG78" i="1"/>
  <c r="Z78" i="1"/>
  <c r="DU37" i="1"/>
  <c r="BX40" i="1"/>
  <c r="DB40" i="1"/>
  <c r="DW40" i="1"/>
  <c r="EC40" i="1" s="1"/>
  <c r="DC43" i="1"/>
  <c r="DK43" i="1" s="1"/>
  <c r="P46" i="1"/>
  <c r="DL48" i="1"/>
  <c r="AN48" i="1" s="1" a="1"/>
  <c r="AN48" i="1" s="1"/>
  <c r="AP48" i="1" s="1"/>
  <c r="BN48" i="1" s="1"/>
  <c r="EB51" i="1"/>
  <c r="DL51" i="1"/>
  <c r="AN51" i="1" s="1" a="1"/>
  <c r="AN51" i="1" s="1"/>
  <c r="AP51" i="1" s="1"/>
  <c r="BN51" i="1" s="1"/>
  <c r="DZ53" i="1"/>
  <c r="AM54" i="1" a="1"/>
  <c r="AM54" i="1" s="1"/>
  <c r="AO54" i="1" s="1"/>
  <c r="CU56" i="1"/>
  <c r="V56" i="1"/>
  <c r="AR56" i="1" s="1"/>
  <c r="AS56" i="1" s="1"/>
  <c r="Q56" i="1"/>
  <c r="P56" i="1"/>
  <c r="P58" i="1"/>
  <c r="CU58" i="1"/>
  <c r="V58" i="1"/>
  <c r="AR58" i="1" s="1"/>
  <c r="AS58" i="1" s="1"/>
  <c r="U58" i="1"/>
  <c r="Q58" i="1"/>
  <c r="DS59" i="1"/>
  <c r="DR59" i="1"/>
  <c r="DQ59" i="1"/>
  <c r="DH59" i="1"/>
  <c r="DI59" i="1" s="1"/>
  <c r="CA59" i="1"/>
  <c r="DE59" i="1"/>
  <c r="DF59" i="1" s="1"/>
  <c r="DN59" i="1" s="1"/>
  <c r="BZ59" i="1"/>
  <c r="DX59" i="1" s="1"/>
  <c r="DC59" i="1"/>
  <c r="DK59" i="1" s="1"/>
  <c r="DW59" i="1"/>
  <c r="EC59" i="1" s="1"/>
  <c r="DB59" i="1"/>
  <c r="BX59" i="1"/>
  <c r="DU59" i="1"/>
  <c r="AW60" i="1"/>
  <c r="AU60" i="1"/>
  <c r="AT60" i="1"/>
  <c r="EF60" i="1" s="1"/>
  <c r="AY62" i="1"/>
  <c r="BD62" i="1" s="1"/>
  <c r="AM62" i="1" a="1"/>
  <c r="AM62" i="1" s="1"/>
  <c r="AL62" i="1"/>
  <c r="S63" i="1"/>
  <c r="R63" i="1" s="1" a="1"/>
  <c r="R63" i="1" s="1"/>
  <c r="DH63" i="1"/>
  <c r="DI63" i="1" s="1"/>
  <c r="CA63" i="1"/>
  <c r="DE63" i="1"/>
  <c r="DF63" i="1" s="1"/>
  <c r="DN63" i="1" s="1"/>
  <c r="BZ63" i="1"/>
  <c r="DX63" i="1" s="1"/>
  <c r="DC63" i="1"/>
  <c r="DK63" i="1" s="1"/>
  <c r="DW63" i="1"/>
  <c r="EC63" i="1" s="1"/>
  <c r="DB63" i="1"/>
  <c r="BX63" i="1"/>
  <c r="DU63" i="1"/>
  <c r="DS63" i="1"/>
  <c r="DR63" i="1"/>
  <c r="DQ63" i="1"/>
  <c r="AM69" i="1" a="1"/>
  <c r="AM69" i="1" s="1"/>
  <c r="AL69" i="1"/>
  <c r="AY69" i="1"/>
  <c r="BD69" i="1" s="1"/>
  <c r="V81" i="1"/>
  <c r="AR81" i="1" s="1"/>
  <c r="AS81" i="1" s="1"/>
  <c r="U81" i="1"/>
  <c r="P81" i="1"/>
  <c r="CU81" i="1"/>
  <c r="Q81" i="1"/>
  <c r="AY83" i="1"/>
  <c r="BD83" i="1" s="1"/>
  <c r="AM83" i="1" a="1"/>
  <c r="AM83" i="1" s="1"/>
  <c r="AL83" i="1"/>
  <c r="DU34" i="1"/>
  <c r="BX37" i="1"/>
  <c r="DB37" i="1"/>
  <c r="DW37" i="1"/>
  <c r="EC37" i="1" s="1"/>
  <c r="DC40" i="1"/>
  <c r="DK40" i="1" s="1"/>
  <c r="BZ43" i="1"/>
  <c r="DX43" i="1" s="1"/>
  <c r="DE43" i="1"/>
  <c r="DF43" i="1" s="1"/>
  <c r="DN43" i="1" s="1"/>
  <c r="Q46" i="1"/>
  <c r="CA48" i="1"/>
  <c r="DE48" i="1"/>
  <c r="DF48" i="1" s="1"/>
  <c r="DN48" i="1" s="1"/>
  <c r="BZ48" i="1"/>
  <c r="DX48" i="1" s="1"/>
  <c r="DR48" i="1"/>
  <c r="DQ48" i="1"/>
  <c r="S48" i="1"/>
  <c r="R48" i="1" s="1" a="1"/>
  <c r="R48" i="1" s="1"/>
  <c r="DS48" i="1"/>
  <c r="AL50" i="1"/>
  <c r="AY50" i="1"/>
  <c r="BD50" i="1" s="1"/>
  <c r="AE51" i="1"/>
  <c r="AA51" i="1"/>
  <c r="DZ57" i="1"/>
  <c r="Q61" i="1"/>
  <c r="P61" i="1"/>
  <c r="CU61" i="1"/>
  <c r="V61" i="1"/>
  <c r="AR61" i="1" s="1"/>
  <c r="AS61" i="1" s="1"/>
  <c r="U61" i="1"/>
  <c r="DZ63" i="1"/>
  <c r="AW71" i="1"/>
  <c r="AU71" i="1"/>
  <c r="AT71" i="1"/>
  <c r="EF71" i="1" s="1"/>
  <c r="BF74" i="1"/>
  <c r="BE74" i="1"/>
  <c r="BG74" i="1"/>
  <c r="BL74" i="1" s="1"/>
  <c r="AG86" i="1"/>
  <c r="Z86" i="1"/>
  <c r="DS91" i="1"/>
  <c r="DR91" i="1"/>
  <c r="DQ91" i="1"/>
  <c r="S91" i="1"/>
  <c r="R91" i="1" s="1" a="1"/>
  <c r="R91" i="1" s="1"/>
  <c r="DH91" i="1"/>
  <c r="DI91" i="1" s="1"/>
  <c r="CA91" i="1"/>
  <c r="DE91" i="1"/>
  <c r="DF91" i="1" s="1"/>
  <c r="DN91" i="1" s="1"/>
  <c r="BZ91" i="1"/>
  <c r="DX91" i="1" s="1"/>
  <c r="DC91" i="1"/>
  <c r="DK91" i="1" s="1"/>
  <c r="DW91" i="1"/>
  <c r="EC91" i="1" s="1"/>
  <c r="DB91" i="1"/>
  <c r="BX91" i="1"/>
  <c r="DU91" i="1"/>
  <c r="BX34" i="1"/>
  <c r="DB34" i="1"/>
  <c r="DW34" i="1"/>
  <c r="EC34" i="1" s="1"/>
  <c r="DC37" i="1"/>
  <c r="DK37" i="1" s="1"/>
  <c r="P40" i="1"/>
  <c r="BZ40" i="1"/>
  <c r="DX40" i="1" s="1"/>
  <c r="DE40" i="1"/>
  <c r="DF40" i="1" s="1"/>
  <c r="DN40" i="1" s="1"/>
  <c r="CA43" i="1"/>
  <c r="BX48" i="1"/>
  <c r="DT48" i="1"/>
  <c r="AG50" i="1"/>
  <c r="Z50" i="1"/>
  <c r="Q51" i="1"/>
  <c r="CU51" i="1"/>
  <c r="U51" i="1"/>
  <c r="EB54" i="1"/>
  <c r="DL54" i="1"/>
  <c r="AN54" i="1" s="1" a="1"/>
  <c r="AN54" i="1" s="1"/>
  <c r="DE58" i="1"/>
  <c r="DF58" i="1" s="1"/>
  <c r="DN58" i="1" s="1"/>
  <c r="BZ58" i="1"/>
  <c r="DX58" i="1" s="1"/>
  <c r="DC58" i="1"/>
  <c r="DK58" i="1" s="1"/>
  <c r="DW58" i="1"/>
  <c r="EC58" i="1" s="1"/>
  <c r="DB58" i="1"/>
  <c r="BX58" i="1"/>
  <c r="DU58" i="1"/>
  <c r="DR58" i="1"/>
  <c r="S58" i="1"/>
  <c r="R58" i="1" s="1" a="1"/>
  <c r="R58" i="1" s="1"/>
  <c r="DH58" i="1"/>
  <c r="DI58" i="1" s="1"/>
  <c r="CA58" i="1"/>
  <c r="AG62" i="1"/>
  <c r="Z62" i="1"/>
  <c r="DZ64" i="1"/>
  <c r="DQ32" i="1"/>
  <c r="DC34" i="1"/>
  <c r="DK34" i="1" s="1"/>
  <c r="P37" i="1"/>
  <c r="BZ37" i="1"/>
  <c r="DX37" i="1" s="1"/>
  <c r="DE37" i="1"/>
  <c r="DF37" i="1" s="1"/>
  <c r="DN37" i="1" s="1"/>
  <c r="CA40" i="1"/>
  <c r="DH43" i="1"/>
  <c r="DI43" i="1" s="1"/>
  <c r="DU48" i="1"/>
  <c r="DS50" i="1"/>
  <c r="P51" i="1"/>
  <c r="AM53" i="1" a="1"/>
  <c r="AM53" i="1" s="1"/>
  <c r="AL53" i="1"/>
  <c r="BY57" i="1"/>
  <c r="CR57" i="1"/>
  <c r="AG67" i="1"/>
  <c r="Z67" i="1"/>
  <c r="DQ29" i="1"/>
  <c r="DR32" i="1"/>
  <c r="BZ34" i="1"/>
  <c r="DX34" i="1" s="1"/>
  <c r="DE34" i="1"/>
  <c r="DF34" i="1" s="1"/>
  <c r="DN34" i="1" s="1"/>
  <c r="CA37" i="1"/>
  <c r="DQ45" i="1"/>
  <c r="DW48" i="1"/>
  <c r="EC48" i="1" s="1"/>
  <c r="DR49" i="1"/>
  <c r="V51" i="1"/>
  <c r="AR51" i="1" s="1"/>
  <c r="AS51" i="1" s="1"/>
  <c r="DQ52" i="1"/>
  <c r="AE53" i="1"/>
  <c r="AA53" i="1"/>
  <c r="AA55" i="1"/>
  <c r="EK57" i="1"/>
  <c r="EI57" i="1"/>
  <c r="DZ61" i="1"/>
  <c r="AM63" i="1" a="1"/>
  <c r="AM63" i="1" s="1"/>
  <c r="AL63" i="1"/>
  <c r="AY63" i="1"/>
  <c r="BD63" i="1" s="1"/>
  <c r="CU65" i="1"/>
  <c r="V65" i="1"/>
  <c r="AR65" i="1" s="1"/>
  <c r="AS65" i="1" s="1"/>
  <c r="U65" i="1"/>
  <c r="Q65" i="1"/>
  <c r="P65" i="1"/>
  <c r="DZ73" i="1"/>
  <c r="AM80" i="1" a="1"/>
  <c r="AM80" i="1" s="1"/>
  <c r="AY80" i="1"/>
  <c r="BD80" i="1" s="1"/>
  <c r="AL80" i="1"/>
  <c r="AG51" i="1"/>
  <c r="DH51" i="1"/>
  <c r="DI51" i="1" s="1"/>
  <c r="CA51" i="1"/>
  <c r="DS51" i="1"/>
  <c r="DR51" i="1"/>
  <c r="DQ51" i="1"/>
  <c r="S51" i="1"/>
  <c r="R51" i="1" s="1" a="1"/>
  <c r="R51" i="1" s="1"/>
  <c r="DW51" i="1"/>
  <c r="EC51" i="1" s="1"/>
  <c r="AG57" i="1"/>
  <c r="Z57" i="1"/>
  <c r="Z59" i="1"/>
  <c r="AG59" i="1"/>
  <c r="AM64" i="1" a="1"/>
  <c r="AM64" i="1" s="1"/>
  <c r="AL64" i="1"/>
  <c r="AY64" i="1"/>
  <c r="BD64" i="1" s="1"/>
  <c r="AW67" i="1"/>
  <c r="AU67" i="1"/>
  <c r="AT67" i="1"/>
  <c r="CU68" i="1"/>
  <c r="V68" i="1"/>
  <c r="AR68" i="1" s="1"/>
  <c r="AS68" i="1" s="1"/>
  <c r="U68" i="1"/>
  <c r="Q68" i="1"/>
  <c r="P68" i="1"/>
  <c r="AW86" i="1"/>
  <c r="AU86" i="1"/>
  <c r="AT86" i="1"/>
  <c r="DS56" i="1"/>
  <c r="V57" i="1"/>
  <c r="AR57" i="1" s="1"/>
  <c r="AS57" i="1" s="1"/>
  <c r="CC61" i="1"/>
  <c r="DH61" i="1"/>
  <c r="DI61" i="1" s="1"/>
  <c r="Z66" i="1"/>
  <c r="S67" i="1"/>
  <c r="R67" i="1" s="1" a="1"/>
  <c r="R67" i="1" s="1"/>
  <c r="AA69" i="1"/>
  <c r="U70" i="1"/>
  <c r="DS70" i="1"/>
  <c r="AL75" i="1"/>
  <c r="V76" i="1"/>
  <c r="AR76" i="1" s="1"/>
  <c r="AS76" i="1" s="1"/>
  <c r="U76" i="1"/>
  <c r="DH77" i="1"/>
  <c r="DI77" i="1" s="1"/>
  <c r="CA77" i="1"/>
  <c r="DE77" i="1"/>
  <c r="DF77" i="1" s="1"/>
  <c r="DN77" i="1" s="1"/>
  <c r="BZ77" i="1"/>
  <c r="DX77" i="1" s="1"/>
  <c r="DR77" i="1"/>
  <c r="DQ77" i="1"/>
  <c r="S77" i="1"/>
  <c r="R77" i="1" s="1" a="1"/>
  <c r="R77" i="1" s="1"/>
  <c r="DS77" i="1"/>
  <c r="Z79" i="1"/>
  <c r="DW81" i="1"/>
  <c r="EC81" i="1" s="1"/>
  <c r="DB81" i="1"/>
  <c r="BX81" i="1"/>
  <c r="DU81" i="1"/>
  <c r="S81" i="1"/>
  <c r="R81" i="1" s="1" a="1"/>
  <c r="R81" i="1" s="1"/>
  <c r="DH81" i="1"/>
  <c r="DI81" i="1" s="1"/>
  <c r="DE81" i="1"/>
  <c r="DF81" i="1" s="1"/>
  <c r="DN81" i="1" s="1"/>
  <c r="BZ81" i="1"/>
  <c r="DX81" i="1" s="1"/>
  <c r="DS81" i="1"/>
  <c r="Z84" i="1"/>
  <c r="AL86" i="1"/>
  <c r="BX86" i="1"/>
  <c r="BY90" i="1"/>
  <c r="CR90" i="1"/>
  <c r="CE90" i="1"/>
  <c r="DH93" i="1"/>
  <c r="DI93" i="1" s="1"/>
  <c r="CA93" i="1"/>
  <c r="DE93" i="1"/>
  <c r="DF93" i="1" s="1"/>
  <c r="DN93" i="1" s="1"/>
  <c r="BZ93" i="1"/>
  <c r="DX93" i="1" s="1"/>
  <c r="DC93" i="1"/>
  <c r="DK93" i="1" s="1"/>
  <c r="DW93" i="1"/>
  <c r="EC93" i="1" s="1"/>
  <c r="DB93" i="1"/>
  <c r="BX93" i="1"/>
  <c r="DS93" i="1"/>
  <c r="DR93" i="1"/>
  <c r="DQ93" i="1"/>
  <c r="S93" i="1"/>
  <c r="R93" i="1" s="1" a="1"/>
  <c r="R93" i="1" s="1"/>
  <c r="AM95" i="1" a="1"/>
  <c r="AM95" i="1" s="1"/>
  <c r="AY95" i="1"/>
  <c r="BD95" i="1" s="1"/>
  <c r="AL95" i="1"/>
  <c r="AG97" i="1"/>
  <c r="Z97" i="1"/>
  <c r="U99" i="1"/>
  <c r="Q99" i="1"/>
  <c r="P99" i="1"/>
  <c r="CU99" i="1"/>
  <c r="V99" i="1"/>
  <c r="AR99" i="1" s="1"/>
  <c r="AS99" i="1" s="1"/>
  <c r="CE61" i="1"/>
  <c r="S64" i="1"/>
  <c r="R64" i="1" s="1" a="1"/>
  <c r="R64" i="1" s="1"/>
  <c r="U67" i="1"/>
  <c r="V70" i="1"/>
  <c r="AR70" i="1" s="1"/>
  <c r="AS70" i="1" s="1"/>
  <c r="DU70" i="1"/>
  <c r="Q74" i="1"/>
  <c r="DZ76" i="1"/>
  <c r="BX77" i="1"/>
  <c r="P78" i="1"/>
  <c r="AE80" i="1"/>
  <c r="AA80" i="1"/>
  <c r="CA81" i="1"/>
  <c r="AG87" i="1"/>
  <c r="S89" i="1"/>
  <c r="R89" i="1" s="1" a="1"/>
  <c r="R89" i="1" s="1"/>
  <c r="DH89" i="1"/>
  <c r="DI89" i="1" s="1"/>
  <c r="DE89" i="1"/>
  <c r="DF89" i="1" s="1"/>
  <c r="DN89" i="1" s="1"/>
  <c r="BZ89" i="1"/>
  <c r="DX89" i="1" s="1"/>
  <c r="DW89" i="1"/>
  <c r="EC89" i="1" s="1"/>
  <c r="DB89" i="1"/>
  <c r="BX89" i="1"/>
  <c r="DU89" i="1"/>
  <c r="DS89" i="1"/>
  <c r="DR89" i="1"/>
  <c r="DQ89" i="1"/>
  <c r="DC89" i="1"/>
  <c r="DK89" i="1" s="1"/>
  <c r="Z98" i="1"/>
  <c r="AG98" i="1"/>
  <c r="DU56" i="1"/>
  <c r="DW70" i="1"/>
  <c r="EC70" i="1" s="1"/>
  <c r="BX72" i="1"/>
  <c r="S73" i="1"/>
  <c r="R73" i="1" s="1" a="1"/>
  <c r="R73" i="1" s="1"/>
  <c r="DU73" i="1"/>
  <c r="DS73" i="1"/>
  <c r="BG78" i="1"/>
  <c r="BL78" i="1" s="1"/>
  <c r="BE78" i="1"/>
  <c r="AL79" i="1"/>
  <c r="AY79" i="1"/>
  <c r="BD79" i="1" s="1"/>
  <c r="Q80" i="1"/>
  <c r="CU80" i="1"/>
  <c r="U80" i="1"/>
  <c r="DB80" i="1"/>
  <c r="S86" i="1"/>
  <c r="R86" i="1" s="1" a="1"/>
  <c r="R86" i="1" s="1"/>
  <c r="DC86" i="1"/>
  <c r="DK86" i="1" s="1"/>
  <c r="DU86" i="1"/>
  <c r="DS86" i="1"/>
  <c r="DR86" i="1"/>
  <c r="DQ86" i="1"/>
  <c r="CA86" i="1"/>
  <c r="AM88" i="1" a="1"/>
  <c r="AM88" i="1" s="1"/>
  <c r="AL88" i="1"/>
  <c r="DZ93" i="1"/>
  <c r="AG94" i="1"/>
  <c r="Z94" i="1"/>
  <c r="AY98" i="1"/>
  <c r="BD98" i="1" s="1"/>
  <c r="AM98" i="1" a="1"/>
  <c r="AM98" i="1" s="1"/>
  <c r="AL98" i="1"/>
  <c r="Q106" i="1"/>
  <c r="P106" i="1"/>
  <c r="CU106" i="1"/>
  <c r="V106" i="1"/>
  <c r="AR106" i="1" s="1"/>
  <c r="AS106" i="1" s="1"/>
  <c r="U106" i="1"/>
  <c r="BX56" i="1"/>
  <c r="DB56" i="1"/>
  <c r="DW56" i="1"/>
  <c r="EC56" i="1" s="1"/>
  <c r="DQ57" i="1"/>
  <c r="CU60" i="1"/>
  <c r="V64" i="1"/>
  <c r="AR64" i="1" s="1"/>
  <c r="AS64" i="1" s="1"/>
  <c r="S72" i="1"/>
  <c r="R72" i="1" s="1" a="1"/>
  <c r="R72" i="1" s="1"/>
  <c r="AL73" i="1"/>
  <c r="DT76" i="1"/>
  <c r="DZ77" i="1"/>
  <c r="DW77" i="1"/>
  <c r="EC77" i="1" s="1"/>
  <c r="V78" i="1"/>
  <c r="AR78" i="1" s="1"/>
  <c r="AS78" i="1" s="1"/>
  <c r="BF78" i="1"/>
  <c r="V79" i="1"/>
  <c r="AR79" i="1" s="1"/>
  <c r="AS79" i="1" s="1"/>
  <c r="P79" i="1"/>
  <c r="CU79" i="1"/>
  <c r="AM79" i="1" a="1"/>
  <c r="AM79" i="1" s="1"/>
  <c r="CA79" i="1"/>
  <c r="P80" i="1"/>
  <c r="DC80" i="1"/>
  <c r="DK80" i="1" s="1"/>
  <c r="AM85" i="1" a="1"/>
  <c r="AM85" i="1" s="1"/>
  <c r="AL85" i="1"/>
  <c r="AY85" i="1"/>
  <c r="BD85" i="1" s="1"/>
  <c r="AM87" i="1" a="1"/>
  <c r="AM87" i="1" s="1"/>
  <c r="AG90" i="1"/>
  <c r="AU98" i="1"/>
  <c r="AW98" i="1"/>
  <c r="AT98" i="1"/>
  <c r="DZ99" i="1"/>
  <c r="V102" i="1"/>
  <c r="AR102" i="1" s="1"/>
  <c r="AS102" i="1" s="1"/>
  <c r="U102" i="1"/>
  <c r="Q102" i="1"/>
  <c r="CU102" i="1"/>
  <c r="P102" i="1"/>
  <c r="DT103" i="1"/>
  <c r="DZ103" i="1"/>
  <c r="DC56" i="1"/>
  <c r="DK56" i="1" s="1"/>
  <c r="CU57" i="1"/>
  <c r="DR57" i="1"/>
  <c r="CR67" i="1"/>
  <c r="CA72" i="1"/>
  <c r="AM73" i="1" a="1"/>
  <c r="AM73" i="1" s="1"/>
  <c r="CU73" i="1"/>
  <c r="U74" i="1"/>
  <c r="CU78" i="1"/>
  <c r="S80" i="1"/>
  <c r="R80" i="1" s="1" a="1"/>
  <c r="R80" i="1" s="1"/>
  <c r="V84" i="1"/>
  <c r="AR84" i="1" s="1"/>
  <c r="AS84" i="1" s="1"/>
  <c r="U84" i="1"/>
  <c r="Q84" i="1"/>
  <c r="AM90" i="1" a="1"/>
  <c r="AM90" i="1" s="1"/>
  <c r="AL90" i="1"/>
  <c r="AY91" i="1"/>
  <c r="BD91" i="1" s="1"/>
  <c r="AM91" i="1" a="1"/>
  <c r="AM91" i="1" s="1"/>
  <c r="AL91" i="1"/>
  <c r="AG92" i="1"/>
  <c r="Z92" i="1"/>
  <c r="AY94" i="1"/>
  <c r="BD94" i="1" s="1"/>
  <c r="AM94" i="1" a="1"/>
  <c r="AM94" i="1" s="1"/>
  <c r="AL94" i="1"/>
  <c r="DO95" i="1" a="1"/>
  <c r="DO95" i="1" s="1"/>
  <c r="DY95" i="1" s="1"/>
  <c r="BE97" i="1"/>
  <c r="BG97" i="1"/>
  <c r="BL97" i="1" s="1"/>
  <c r="BF97" i="1"/>
  <c r="BF105" i="1"/>
  <c r="BE105" i="1"/>
  <c r="BG105" i="1"/>
  <c r="BL105" i="1" s="1"/>
  <c r="BZ56" i="1"/>
  <c r="DX56" i="1" s="1"/>
  <c r="DE56" i="1"/>
  <c r="DF56" i="1" s="1"/>
  <c r="DN56" i="1" s="1"/>
  <c r="DS57" i="1"/>
  <c r="AY60" i="1"/>
  <c r="BD60" i="1" s="1"/>
  <c r="DQ67" i="1"/>
  <c r="DS72" i="1"/>
  <c r="DB73" i="1"/>
  <c r="CU75" i="1"/>
  <c r="Q75" i="1"/>
  <c r="EB77" i="1"/>
  <c r="DB78" i="1"/>
  <c r="DE79" i="1"/>
  <c r="DF79" i="1" s="1"/>
  <c r="DN79" i="1" s="1"/>
  <c r="BZ79" i="1"/>
  <c r="DX79" i="1" s="1"/>
  <c r="DC79" i="1"/>
  <c r="DK79" i="1" s="1"/>
  <c r="DW79" i="1"/>
  <c r="EC79" i="1" s="1"/>
  <c r="DB79" i="1"/>
  <c r="BX79" i="1"/>
  <c r="DU79" i="1"/>
  <c r="DR79" i="1"/>
  <c r="V80" i="1"/>
  <c r="AR80" i="1" s="1"/>
  <c r="AS80" i="1" s="1"/>
  <c r="P87" i="1"/>
  <c r="CU87" i="1"/>
  <c r="V87" i="1"/>
  <c r="AR87" i="1" s="1"/>
  <c r="AS87" i="1" s="1"/>
  <c r="U87" i="1"/>
  <c r="CU88" i="1"/>
  <c r="U88" i="1"/>
  <c r="Q88" i="1"/>
  <c r="P88" i="1"/>
  <c r="AM93" i="1" a="1"/>
  <c r="AM93" i="1" s="1"/>
  <c r="AL93" i="1"/>
  <c r="AY93" i="1"/>
  <c r="BD93" i="1" s="1"/>
  <c r="AO97" i="1"/>
  <c r="CA56" i="1"/>
  <c r="CR61" i="1"/>
  <c r="DQ64" i="1"/>
  <c r="CU67" i="1"/>
  <c r="DR67" i="1"/>
  <c r="DB70" i="1"/>
  <c r="Q71" i="1"/>
  <c r="DC73" i="1"/>
  <c r="DK73" i="1" s="1"/>
  <c r="P75" i="1"/>
  <c r="AY76" i="1"/>
  <c r="BD76" i="1" s="1"/>
  <c r="AG80" i="1"/>
  <c r="AT82" i="1"/>
  <c r="AW82" i="1"/>
  <c r="DZ82" i="1"/>
  <c r="DC84" i="1"/>
  <c r="DK84" i="1" s="1"/>
  <c r="DW84" i="1"/>
  <c r="EC84" i="1" s="1"/>
  <c r="DB84" i="1"/>
  <c r="BX84" i="1"/>
  <c r="DU84" i="1"/>
  <c r="S84" i="1"/>
  <c r="R84" i="1" s="1" a="1"/>
  <c r="R84" i="1" s="1"/>
  <c r="CA84" i="1"/>
  <c r="AG93" i="1"/>
  <c r="Z93" i="1"/>
  <c r="AT125" i="1"/>
  <c r="AW125" i="1"/>
  <c r="AU125" i="1"/>
  <c r="DH56" i="1"/>
  <c r="DI56" i="1" s="1"/>
  <c r="DU57" i="1"/>
  <c r="DQ61" i="1"/>
  <c r="CU64" i="1"/>
  <c r="DR64" i="1"/>
  <c r="DS67" i="1"/>
  <c r="DC70" i="1"/>
  <c r="DK70" i="1" s="1"/>
  <c r="DE73" i="1"/>
  <c r="DF73" i="1" s="1"/>
  <c r="DN73" i="1" s="1"/>
  <c r="AY75" i="1"/>
  <c r="BD75" i="1" s="1"/>
  <c r="AA82" i="1"/>
  <c r="DS88" i="1"/>
  <c r="DR88" i="1"/>
  <c r="DQ88" i="1"/>
  <c r="DH88" i="1"/>
  <c r="DI88" i="1" s="1"/>
  <c r="CA88" i="1"/>
  <c r="DE88" i="1"/>
  <c r="DF88" i="1" s="1"/>
  <c r="DN88" i="1" s="1"/>
  <c r="BZ88" i="1"/>
  <c r="DX88" i="1" s="1"/>
  <c r="DC88" i="1"/>
  <c r="DK88" i="1" s="1"/>
  <c r="DW88" i="1"/>
  <c r="EC88" i="1" s="1"/>
  <c r="DB88" i="1"/>
  <c r="BX88" i="1"/>
  <c r="DU88" i="1"/>
  <c r="AY88" i="1"/>
  <c r="BD88" i="1" s="1"/>
  <c r="V89" i="1"/>
  <c r="AR89" i="1" s="1"/>
  <c r="AS89" i="1" s="1"/>
  <c r="U89" i="1"/>
  <c r="P89" i="1"/>
  <c r="CU89" i="1"/>
  <c r="AE91" i="1"/>
  <c r="AA91" i="1"/>
  <c r="DR98" i="1"/>
  <c r="DH98" i="1"/>
  <c r="DI98" i="1" s="1"/>
  <c r="DE98" i="1"/>
  <c r="DF98" i="1" s="1"/>
  <c r="DN98" i="1" s="1"/>
  <c r="BX98" i="1"/>
  <c r="DC98" i="1"/>
  <c r="DK98" i="1" s="1"/>
  <c r="DB98" i="1"/>
  <c r="DW98" i="1"/>
  <c r="EC98" i="1" s="1"/>
  <c r="DU98" i="1"/>
  <c r="S98" i="1"/>
  <c r="R98" i="1" s="1" a="1"/>
  <c r="R98" i="1" s="1"/>
  <c r="DS98" i="1"/>
  <c r="DQ98" i="1"/>
  <c r="CA98" i="1"/>
  <c r="BZ98" i="1"/>
  <c r="DX98" i="1" s="1"/>
  <c r="AG103" i="1"/>
  <c r="Z103" i="1"/>
  <c r="ED110" i="1"/>
  <c r="EA110" i="1"/>
  <c r="DS64" i="1"/>
  <c r="DE70" i="1"/>
  <c r="DF70" i="1" s="1"/>
  <c r="DN70" i="1" s="1"/>
  <c r="Q77" i="1"/>
  <c r="P77" i="1"/>
  <c r="CU77" i="1"/>
  <c r="DH80" i="1"/>
  <c r="DI80" i="1" s="1"/>
  <c r="CA80" i="1"/>
  <c r="DS80" i="1"/>
  <c r="DR80" i="1"/>
  <c r="DQ80" i="1"/>
  <c r="DU80" i="1"/>
  <c r="EB83" i="1"/>
  <c r="DZ85" i="1"/>
  <c r="DZ89" i="1"/>
  <c r="S56" i="1"/>
  <c r="R56" i="1" s="1" a="1"/>
  <c r="R56" i="1" s="1"/>
  <c r="P60" i="1"/>
  <c r="DS61" i="1"/>
  <c r="DU67" i="1"/>
  <c r="BX70" i="1"/>
  <c r="P73" i="1"/>
  <c r="BX73" i="1"/>
  <c r="DH73" i="1"/>
  <c r="DI73" i="1" s="1"/>
  <c r="P74" i="1"/>
  <c r="V74" i="1"/>
  <c r="AR74" i="1" s="1"/>
  <c r="AS74" i="1" s="1"/>
  <c r="BX80" i="1"/>
  <c r="DW80" i="1"/>
  <c r="EC80" i="1" s="1"/>
  <c r="Z85" i="1"/>
  <c r="AG85" i="1"/>
  <c r="DB86" i="1"/>
  <c r="Q90" i="1"/>
  <c r="P90" i="1"/>
  <c r="V90" i="1"/>
  <c r="AR90" i="1" s="1"/>
  <c r="AS90" i="1" s="1"/>
  <c r="U90" i="1"/>
  <c r="BG90" i="1"/>
  <c r="BL90" i="1" s="1"/>
  <c r="BF90" i="1"/>
  <c r="BE90" i="1"/>
  <c r="V92" i="1"/>
  <c r="AR92" i="1" s="1"/>
  <c r="AS92" i="1" s="1"/>
  <c r="U92" i="1"/>
  <c r="Q92" i="1"/>
  <c r="P92" i="1"/>
  <c r="CU92" i="1"/>
  <c r="Z95" i="1"/>
  <c r="AG95" i="1"/>
  <c r="AY96" i="1"/>
  <c r="BD96" i="1" s="1"/>
  <c r="AM96" i="1" a="1"/>
  <c r="AM96" i="1" s="1"/>
  <c r="AL96" i="1"/>
  <c r="EK102" i="1"/>
  <c r="EI102" i="1"/>
  <c r="DU64" i="1"/>
  <c r="DR72" i="1"/>
  <c r="DQ72" i="1"/>
  <c r="DH72" i="1"/>
  <c r="DI72" i="1" s="1"/>
  <c r="DE72" i="1"/>
  <c r="DF72" i="1" s="1"/>
  <c r="DN72" i="1" s="1"/>
  <c r="BZ72" i="1"/>
  <c r="DX72" i="1" s="1"/>
  <c r="DU72" i="1"/>
  <c r="AL74" i="1"/>
  <c r="DL81" i="1"/>
  <c r="AN81" i="1" s="1" a="1"/>
  <c r="AN81" i="1" s="1"/>
  <c r="AP81" i="1" s="1"/>
  <c r="BN81" i="1" s="1"/>
  <c r="EB81" i="1"/>
  <c r="AG83" i="1"/>
  <c r="Z83" i="1"/>
  <c r="AM84" i="1" a="1"/>
  <c r="AM84" i="1" s="1"/>
  <c r="AY84" i="1"/>
  <c r="BD84" i="1" s="1"/>
  <c r="CU94" i="1"/>
  <c r="V94" i="1"/>
  <c r="AR94" i="1" s="1"/>
  <c r="AS94" i="1" s="1"/>
  <c r="U94" i="1"/>
  <c r="Q94" i="1"/>
  <c r="P94" i="1"/>
  <c r="AW112" i="1"/>
  <c r="AU112" i="1"/>
  <c r="AT112" i="1"/>
  <c r="Q57" i="1"/>
  <c r="DU61" i="1"/>
  <c r="BX64" i="1"/>
  <c r="DB64" i="1"/>
  <c r="DW64" i="1"/>
  <c r="EC64" i="1" s="1"/>
  <c r="Z65" i="1"/>
  <c r="BY67" i="1"/>
  <c r="EE67" i="1" s="1"/>
  <c r="DC67" i="1"/>
  <c r="DK67" i="1" s="1"/>
  <c r="P70" i="1"/>
  <c r="BZ70" i="1"/>
  <c r="DX70" i="1" s="1"/>
  <c r="Z71" i="1"/>
  <c r="BF71" i="1"/>
  <c r="BZ73" i="1"/>
  <c r="DX73" i="1" s="1"/>
  <c r="AM74" i="1" a="1"/>
  <c r="AM74" i="1" s="1"/>
  <c r="V77" i="1"/>
  <c r="AR77" i="1" s="1"/>
  <c r="AS77" i="1" s="1"/>
  <c r="DU78" i="1"/>
  <c r="DS78" i="1"/>
  <c r="S78" i="1"/>
  <c r="R78" i="1" s="1" a="1"/>
  <c r="R78" i="1" s="1"/>
  <c r="DH78" i="1"/>
  <c r="DI78" i="1" s="1"/>
  <c r="CA78" i="1"/>
  <c r="DC78" i="1"/>
  <c r="DK78" i="1" s="1"/>
  <c r="DR78" i="1"/>
  <c r="BZ80" i="1"/>
  <c r="DX80" i="1" s="1"/>
  <c r="DZ83" i="1"/>
  <c r="DL83" i="1"/>
  <c r="AN83" i="1" s="1" a="1"/>
  <c r="AN83" i="1" s="1"/>
  <c r="AP83" i="1" s="1"/>
  <c r="BN83" i="1" s="1"/>
  <c r="DR85" i="1"/>
  <c r="DQ85" i="1"/>
  <c r="DH85" i="1"/>
  <c r="DI85" i="1" s="1"/>
  <c r="CA85" i="1"/>
  <c r="DE85" i="1"/>
  <c r="DF85" i="1" s="1"/>
  <c r="DN85" i="1" s="1"/>
  <c r="BZ85" i="1"/>
  <c r="DX85" i="1" s="1"/>
  <c r="DC85" i="1"/>
  <c r="DK85" i="1" s="1"/>
  <c r="DW85" i="1"/>
  <c r="EC85" i="1" s="1"/>
  <c r="DB85" i="1"/>
  <c r="BX85" i="1"/>
  <c r="AL87" i="1"/>
  <c r="AG89" i="1"/>
  <c r="Z89" i="1"/>
  <c r="CS95" i="1"/>
  <c r="CX95" i="1"/>
  <c r="CZ95" i="1" s="1"/>
  <c r="V107" i="1"/>
  <c r="AR107" i="1" s="1"/>
  <c r="AS107" i="1" s="1"/>
  <c r="U107" i="1"/>
  <c r="Q107" i="1"/>
  <c r="P107" i="1"/>
  <c r="CU107" i="1"/>
  <c r="DB61" i="1"/>
  <c r="DW61" i="1"/>
  <c r="EC61" i="1" s="1"/>
  <c r="DC64" i="1"/>
  <c r="DK64" i="1" s="1"/>
  <c r="P67" i="1"/>
  <c r="BZ67" i="1"/>
  <c r="DX67" i="1" s="1"/>
  <c r="DE67" i="1"/>
  <c r="DF67" i="1" s="1"/>
  <c r="DN67" i="1" s="1"/>
  <c r="Q70" i="1"/>
  <c r="CA70" i="1"/>
  <c r="BG71" i="1"/>
  <c r="BL71" i="1" s="1"/>
  <c r="CA73" i="1"/>
  <c r="BX78" i="1"/>
  <c r="DW78" i="1"/>
  <c r="EC78" i="1" s="1"/>
  <c r="DH86" i="1"/>
  <c r="DI86" i="1" s="1"/>
  <c r="DZ92" i="1"/>
  <c r="DU94" i="1"/>
  <c r="DS94" i="1"/>
  <c r="DR94" i="1"/>
  <c r="DQ94" i="1"/>
  <c r="S94" i="1"/>
  <c r="R94" i="1" s="1" a="1"/>
  <c r="R94" i="1" s="1"/>
  <c r="DH94" i="1"/>
  <c r="DI94" i="1" s="1"/>
  <c r="CA94" i="1"/>
  <c r="DE94" i="1"/>
  <c r="DF94" i="1" s="1"/>
  <c r="DN94" i="1" s="1"/>
  <c r="BZ94" i="1"/>
  <c r="DX94" i="1" s="1"/>
  <c r="DC94" i="1"/>
  <c r="DK94" i="1" s="1"/>
  <c r="DW94" i="1"/>
  <c r="EC94" i="1" s="1"/>
  <c r="DB94" i="1"/>
  <c r="BX94" i="1"/>
  <c r="CU96" i="1"/>
  <c r="V96" i="1"/>
  <c r="AR96" i="1" s="1"/>
  <c r="AS96" i="1" s="1"/>
  <c r="U96" i="1"/>
  <c r="Q96" i="1"/>
  <c r="P96" i="1"/>
  <c r="DC61" i="1"/>
  <c r="DK61" i="1" s="1"/>
  <c r="P64" i="1"/>
  <c r="BZ64" i="1"/>
  <c r="DX64" i="1" s="1"/>
  <c r="DE64" i="1"/>
  <c r="DF64" i="1" s="1"/>
  <c r="DN64" i="1" s="1"/>
  <c r="CA67" i="1"/>
  <c r="DB72" i="1"/>
  <c r="V73" i="1"/>
  <c r="AR73" i="1" s="1"/>
  <c r="AS73" i="1" s="1"/>
  <c r="DQ73" i="1"/>
  <c r="CU76" i="1"/>
  <c r="AG77" i="1"/>
  <c r="BZ78" i="1"/>
  <c r="DX78" i="1" s="1"/>
  <c r="DH79" i="1"/>
  <c r="DI79" i="1" s="1"/>
  <c r="S83" i="1"/>
  <c r="R83" i="1" s="1" a="1"/>
  <c r="R83" i="1" s="1"/>
  <c r="DH83" i="1"/>
  <c r="DI83" i="1" s="1"/>
  <c r="CC83" i="1"/>
  <c r="DS83" i="1"/>
  <c r="DR83" i="1"/>
  <c r="DQ83" i="1"/>
  <c r="DU83" i="1"/>
  <c r="CU84" i="1"/>
  <c r="CU85" i="1"/>
  <c r="Q85" i="1"/>
  <c r="P85" i="1"/>
  <c r="Q87" i="1"/>
  <c r="S88" i="1"/>
  <c r="R88" i="1" s="1" a="1"/>
  <c r="R88" i="1" s="1"/>
  <c r="DZ88" i="1"/>
  <c r="AL89" i="1"/>
  <c r="AY89" i="1"/>
  <c r="BD89" i="1" s="1"/>
  <c r="DZ90" i="1"/>
  <c r="DZ94" i="1"/>
  <c r="DQ56" i="1"/>
  <c r="U60" i="1"/>
  <c r="BZ61" i="1"/>
  <c r="DX61" i="1" s="1"/>
  <c r="DE61" i="1"/>
  <c r="DF61" i="1" s="1"/>
  <c r="DN61" i="1" s="1"/>
  <c r="CA64" i="1"/>
  <c r="CC67" i="1"/>
  <c r="DZ72" i="1"/>
  <c r="DC72" i="1"/>
  <c r="DK72" i="1" s="1"/>
  <c r="DR73" i="1"/>
  <c r="AG76" i="1"/>
  <c r="Z76" i="1"/>
  <c r="AY81" i="1"/>
  <c r="BD81" i="1" s="1"/>
  <c r="AL81" i="1"/>
  <c r="DQ81" i="1"/>
  <c r="AM82" i="1" a="1"/>
  <c r="AM82" i="1" s="1"/>
  <c r="AL82" i="1"/>
  <c r="CE83" i="1"/>
  <c r="CR83" i="1"/>
  <c r="CU91" i="1"/>
  <c r="V91" i="1"/>
  <c r="AR91" i="1" s="1"/>
  <c r="AS91" i="1" s="1"/>
  <c r="U91" i="1"/>
  <c r="Q91" i="1"/>
  <c r="P91" i="1"/>
  <c r="DZ91" i="1"/>
  <c r="EK92" i="1"/>
  <c r="EI92" i="1"/>
  <c r="AT95" i="1"/>
  <c r="AW95" i="1"/>
  <c r="AU95" i="1"/>
  <c r="DZ107" i="1"/>
  <c r="S70" i="1"/>
  <c r="R70" i="1" s="1" a="1"/>
  <c r="R70" i="1" s="1"/>
  <c r="DQ70" i="1"/>
  <c r="DW73" i="1"/>
  <c r="EC73" i="1" s="1"/>
  <c r="BG82" i="1"/>
  <c r="BL82" i="1" s="1"/>
  <c r="BF82" i="1"/>
  <c r="BE82" i="1"/>
  <c r="EK83" i="1"/>
  <c r="EI83" i="1"/>
  <c r="AY86" i="1"/>
  <c r="BD86" i="1" s="1"/>
  <c r="DW86" i="1"/>
  <c r="EC86" i="1" s="1"/>
  <c r="AM92" i="1" a="1"/>
  <c r="AM92" i="1" s="1"/>
  <c r="AO92" i="1" s="1"/>
  <c r="AL92" i="1"/>
  <c r="AY92" i="1"/>
  <c r="BD92" i="1" s="1"/>
  <c r="DZ96" i="1"/>
  <c r="BE101" i="1"/>
  <c r="BG101" i="1"/>
  <c r="BL101" i="1" s="1"/>
  <c r="BF101" i="1"/>
  <c r="AY102" i="1"/>
  <c r="BD102" i="1" s="1"/>
  <c r="AE105" i="1"/>
  <c r="AA105" i="1"/>
  <c r="DL107" i="1"/>
  <c r="AN107" i="1" s="1" a="1"/>
  <c r="AN107" i="1" s="1"/>
  <c r="EB107" i="1"/>
  <c r="AM109" i="1" a="1"/>
  <c r="AM109" i="1" s="1"/>
  <c r="AY109" i="1"/>
  <c r="BD109" i="1" s="1"/>
  <c r="Q119" i="1"/>
  <c r="P119" i="1"/>
  <c r="CU119" i="1"/>
  <c r="V119" i="1"/>
  <c r="AR119" i="1" s="1"/>
  <c r="AS119" i="1" s="1"/>
  <c r="U119" i="1"/>
  <c r="AY120" i="1"/>
  <c r="BD120" i="1" s="1"/>
  <c r="AM120" i="1" a="1"/>
  <c r="AM120" i="1" s="1"/>
  <c r="AL120" i="1"/>
  <c r="DZ121" i="1"/>
  <c r="AY136" i="1"/>
  <c r="BD136" i="1" s="1"/>
  <c r="AM136" i="1" a="1"/>
  <c r="AM136" i="1" s="1"/>
  <c r="AL136" i="1"/>
  <c r="DQ76" i="1"/>
  <c r="DS82" i="1"/>
  <c r="DQ92" i="1"/>
  <c r="V97" i="1"/>
  <c r="AR97" i="1" s="1"/>
  <c r="AS97" i="1" s="1"/>
  <c r="DT97" i="1"/>
  <c r="DW97" i="1"/>
  <c r="EC97" i="1" s="1"/>
  <c r="DR99" i="1"/>
  <c r="AM103" i="1" a="1"/>
  <c r="AM103" i="1" s="1"/>
  <c r="AO103" i="1" s="1"/>
  <c r="AL103" i="1"/>
  <c r="AY103" i="1"/>
  <c r="BD103" i="1" s="1"/>
  <c r="DQ104" i="1"/>
  <c r="DZ106" i="1"/>
  <c r="DL111" i="1"/>
  <c r="AN111" i="1" s="1" a="1"/>
  <c r="AN111" i="1" s="1"/>
  <c r="EB111" i="1"/>
  <c r="AG112" i="1"/>
  <c r="Z112" i="1"/>
  <c r="AM114" i="1" a="1"/>
  <c r="AM114" i="1" s="1"/>
  <c r="AL114" i="1"/>
  <c r="DS117" i="1"/>
  <c r="DR117" i="1"/>
  <c r="DQ117" i="1"/>
  <c r="S117" i="1"/>
  <c r="R117" i="1" s="1" a="1"/>
  <c r="R117" i="1" s="1"/>
  <c r="DH117" i="1"/>
  <c r="DI117" i="1" s="1"/>
  <c r="CA117" i="1"/>
  <c r="DE117" i="1"/>
  <c r="DF117" i="1" s="1"/>
  <c r="DN117" i="1" s="1"/>
  <c r="BZ117" i="1"/>
  <c r="DX117" i="1" s="1"/>
  <c r="DC117" i="1"/>
  <c r="DK117" i="1" s="1"/>
  <c r="DW117" i="1"/>
  <c r="EC117" i="1" s="1"/>
  <c r="DB117" i="1"/>
  <c r="BX117" i="1"/>
  <c r="AG118" i="1"/>
  <c r="Z118" i="1"/>
  <c r="AM123" i="1" a="1"/>
  <c r="AM123" i="1" s="1"/>
  <c r="AO123" i="1" s="1"/>
  <c r="AL123" i="1"/>
  <c r="AY123" i="1"/>
  <c r="BD123" i="1" s="1"/>
  <c r="EB123" i="1"/>
  <c r="DL123" i="1"/>
  <c r="AN123" i="1" s="1" a="1"/>
  <c r="AN123" i="1" s="1"/>
  <c r="DT125" i="1"/>
  <c r="DZ125" i="1"/>
  <c r="EK133" i="1"/>
  <c r="EI133" i="1"/>
  <c r="DQ135" i="1"/>
  <c r="CA135" i="1"/>
  <c r="DE135" i="1"/>
  <c r="DF135" i="1" s="1"/>
  <c r="DN135" i="1" s="1"/>
  <c r="BZ135" i="1"/>
  <c r="DX135" i="1" s="1"/>
  <c r="DC135" i="1"/>
  <c r="DK135" i="1" s="1"/>
  <c r="DW135" i="1"/>
  <c r="EC135" i="1" s="1"/>
  <c r="DB135" i="1"/>
  <c r="BX135" i="1"/>
  <c r="DR135" i="1"/>
  <c r="S135" i="1"/>
  <c r="R135" i="1" s="1" a="1"/>
  <c r="R135" i="1" s="1"/>
  <c r="DS135" i="1"/>
  <c r="DU135" i="1"/>
  <c r="DH135" i="1"/>
  <c r="DI135" i="1" s="1"/>
  <c r="S90" i="1"/>
  <c r="R90" i="1" s="1" a="1"/>
  <c r="R90" i="1" s="1"/>
  <c r="U93" i="1"/>
  <c r="CC95" i="1"/>
  <c r="EE95" i="1"/>
  <c r="DQ96" i="1"/>
  <c r="AL100" i="1"/>
  <c r="AY100" i="1"/>
  <c r="BD100" i="1" s="1"/>
  <c r="Q103" i="1"/>
  <c r="P103" i="1"/>
  <c r="U103" i="1"/>
  <c r="BY103" i="1"/>
  <c r="CR103" i="1"/>
  <c r="DO103" i="1" s="1" a="1"/>
  <c r="DO103" i="1" s="1"/>
  <c r="DY103" i="1" s="1"/>
  <c r="AM105" i="1" a="1"/>
  <c r="AM105" i="1" s="1"/>
  <c r="DW107" i="1"/>
  <c r="EC107" i="1" s="1"/>
  <c r="DB107" i="1"/>
  <c r="BX107" i="1"/>
  <c r="DU107" i="1"/>
  <c r="DS107" i="1"/>
  <c r="DQ107" i="1"/>
  <c r="S107" i="1"/>
  <c r="R107" i="1" s="1" a="1"/>
  <c r="R107" i="1" s="1"/>
  <c r="CA107" i="1"/>
  <c r="DE107" i="1"/>
  <c r="DF107" i="1" s="1"/>
  <c r="DN107" i="1" s="1"/>
  <c r="BZ107" i="1"/>
  <c r="DX107" i="1" s="1"/>
  <c r="P109" i="1"/>
  <c r="S109" i="1"/>
  <c r="R109" i="1" s="1" a="1"/>
  <c r="R109" i="1" s="1"/>
  <c r="DH109" i="1"/>
  <c r="DI109" i="1" s="1"/>
  <c r="CA109" i="1"/>
  <c r="DC109" i="1"/>
  <c r="DK109" i="1" s="1"/>
  <c r="DW109" i="1"/>
  <c r="EC109" i="1" s="1"/>
  <c r="DB109" i="1"/>
  <c r="BX109" i="1"/>
  <c r="DS109" i="1"/>
  <c r="DR109" i="1"/>
  <c r="DQ109" i="1"/>
  <c r="Q112" i="1"/>
  <c r="AG115" i="1"/>
  <c r="Z115" i="1"/>
  <c r="DZ117" i="1"/>
  <c r="AA140" i="1"/>
  <c r="AE140" i="1"/>
  <c r="DU82" i="1"/>
  <c r="V93" i="1"/>
  <c r="AR93" i="1" s="1"/>
  <c r="AS93" i="1" s="1"/>
  <c r="CE95" i="1"/>
  <c r="DR96" i="1"/>
  <c r="DB97" i="1"/>
  <c r="AT100" i="1"/>
  <c r="AE101" i="1"/>
  <c r="AA101" i="1"/>
  <c r="DR107" i="1"/>
  <c r="BZ109" i="1"/>
  <c r="DX109" i="1" s="1"/>
  <c r="P113" i="1"/>
  <c r="CU113" i="1"/>
  <c r="V113" i="1"/>
  <c r="AR113" i="1" s="1"/>
  <c r="AS113" i="1" s="1"/>
  <c r="U113" i="1"/>
  <c r="DZ119" i="1"/>
  <c r="CC119" i="1"/>
  <c r="EE119" i="1"/>
  <c r="AL121" i="1"/>
  <c r="AY121" i="1"/>
  <c r="BD121" i="1" s="1"/>
  <c r="AM121" i="1" a="1"/>
  <c r="AM121" i="1" s="1"/>
  <c r="P122" i="1"/>
  <c r="V122" i="1"/>
  <c r="AR122" i="1" s="1"/>
  <c r="AS122" i="1" s="1"/>
  <c r="CU122" i="1"/>
  <c r="U122" i="1"/>
  <c r="DT128" i="1"/>
  <c r="EB128" i="1"/>
  <c r="DL128" i="1"/>
  <c r="AN128" i="1" s="1" a="1"/>
  <c r="AN128" i="1" s="1"/>
  <c r="BX82" i="1"/>
  <c r="DB82" i="1"/>
  <c r="DW82" i="1"/>
  <c r="EC82" i="1" s="1"/>
  <c r="CU86" i="1"/>
  <c r="DS96" i="1"/>
  <c r="BX97" i="1"/>
  <c r="DE97" i="1"/>
  <c r="DF97" i="1" s="1"/>
  <c r="DN97" i="1" s="1"/>
  <c r="AU100" i="1"/>
  <c r="AG101" i="1"/>
  <c r="AY110" i="1"/>
  <c r="BD110" i="1" s="1"/>
  <c r="AM110" i="1" a="1"/>
  <c r="AM110" i="1" s="1"/>
  <c r="AO110" i="1" s="1"/>
  <c r="AE114" i="1"/>
  <c r="AA114" i="1"/>
  <c r="DZ116" i="1"/>
  <c r="EK119" i="1"/>
  <c r="EI119" i="1"/>
  <c r="DU120" i="1"/>
  <c r="DS120" i="1"/>
  <c r="DR120" i="1"/>
  <c r="DQ120" i="1"/>
  <c r="S120" i="1"/>
  <c r="R120" i="1" s="1" a="1"/>
  <c r="R120" i="1" s="1"/>
  <c r="DH120" i="1"/>
  <c r="DI120" i="1" s="1"/>
  <c r="CA120" i="1"/>
  <c r="DE120" i="1"/>
  <c r="DF120" i="1" s="1"/>
  <c r="DN120" i="1" s="1"/>
  <c r="BZ120" i="1"/>
  <c r="DX120" i="1" s="1"/>
  <c r="DC120" i="1"/>
  <c r="DK120" i="1" s="1"/>
  <c r="AE121" i="1"/>
  <c r="AA121" i="1"/>
  <c r="AG123" i="1"/>
  <c r="Z123" i="1"/>
  <c r="AM125" i="1" a="1"/>
  <c r="AM125" i="1" s="1"/>
  <c r="AL125" i="1"/>
  <c r="AY125" i="1"/>
  <c r="BD125" i="1" s="1"/>
  <c r="AG128" i="1"/>
  <c r="Z128" i="1"/>
  <c r="ED132" i="1"/>
  <c r="EA132" i="1"/>
  <c r="DU76" i="1"/>
  <c r="DC82" i="1"/>
  <c r="DK82" i="1" s="1"/>
  <c r="DU92" i="1"/>
  <c r="EK95" i="1"/>
  <c r="DU96" i="1"/>
  <c r="BZ97" i="1"/>
  <c r="DX97" i="1" s="1"/>
  <c r="EB97" i="1"/>
  <c r="DS101" i="1"/>
  <c r="DR101" i="1"/>
  <c r="DQ101" i="1"/>
  <c r="DH101" i="1"/>
  <c r="DI101" i="1" s="1"/>
  <c r="DC101" i="1"/>
  <c r="DK101" i="1" s="1"/>
  <c r="DW101" i="1"/>
  <c r="EC101" i="1" s="1"/>
  <c r="DB101" i="1"/>
  <c r="BX101" i="1"/>
  <c r="DU101" i="1"/>
  <c r="CE103" i="1"/>
  <c r="AM112" i="1" a="1"/>
  <c r="AM112" i="1" s="1"/>
  <c r="AL112" i="1"/>
  <c r="AY112" i="1"/>
  <c r="BD112" i="1" s="1"/>
  <c r="DE113" i="1"/>
  <c r="DF113" i="1" s="1"/>
  <c r="DN113" i="1" s="1"/>
  <c r="BZ113" i="1"/>
  <c r="DX113" i="1" s="1"/>
  <c r="DC113" i="1"/>
  <c r="DK113" i="1" s="1"/>
  <c r="DW113" i="1"/>
  <c r="EC113" i="1" s="1"/>
  <c r="DB113" i="1"/>
  <c r="BX113" i="1"/>
  <c r="DU113" i="1"/>
  <c r="DS113" i="1"/>
  <c r="DR113" i="1"/>
  <c r="DQ113" i="1"/>
  <c r="S113" i="1"/>
  <c r="R113" i="1" s="1" a="1"/>
  <c r="R113" i="1" s="1"/>
  <c r="DH113" i="1"/>
  <c r="DI113" i="1" s="1"/>
  <c r="AY117" i="1"/>
  <c r="BD117" i="1" s="1"/>
  <c r="AM117" i="1" a="1"/>
  <c r="AM117" i="1" s="1"/>
  <c r="AL117" i="1"/>
  <c r="CE119" i="1"/>
  <c r="DZ120" i="1"/>
  <c r="DS122" i="1"/>
  <c r="CA122" i="1"/>
  <c r="DH122" i="1"/>
  <c r="DI122" i="1" s="1"/>
  <c r="BZ122" i="1"/>
  <c r="DX122" i="1" s="1"/>
  <c r="DE122" i="1"/>
  <c r="DF122" i="1" s="1"/>
  <c r="DN122" i="1" s="1"/>
  <c r="BX122" i="1"/>
  <c r="DC122" i="1"/>
  <c r="DK122" i="1" s="1"/>
  <c r="DB122" i="1"/>
  <c r="DW122" i="1"/>
  <c r="EC122" i="1" s="1"/>
  <c r="DU122" i="1"/>
  <c r="S122" i="1"/>
  <c r="R122" i="1" s="1" a="1"/>
  <c r="R122" i="1" s="1"/>
  <c r="DR122" i="1"/>
  <c r="Q124" i="1"/>
  <c r="U124" i="1"/>
  <c r="P124" i="1"/>
  <c r="CU124" i="1"/>
  <c r="V124" i="1"/>
  <c r="AR124" i="1" s="1"/>
  <c r="AS124" i="1" s="1"/>
  <c r="Z125" i="1"/>
  <c r="AG125" i="1"/>
  <c r="AM128" i="1" a="1"/>
  <c r="AM128" i="1" s="1"/>
  <c r="AO128" i="1" s="1"/>
  <c r="AY128" i="1"/>
  <c r="BD128" i="1" s="1"/>
  <c r="AL128" i="1"/>
  <c r="BX76" i="1"/>
  <c r="DB76" i="1"/>
  <c r="BZ82" i="1"/>
  <c r="DX82" i="1" s="1"/>
  <c r="DE82" i="1"/>
  <c r="DF82" i="1" s="1"/>
  <c r="DN82" i="1" s="1"/>
  <c r="BX92" i="1"/>
  <c r="DB92" i="1"/>
  <c r="DW96" i="1"/>
  <c r="EC96" i="1" s="1"/>
  <c r="CA97" i="1"/>
  <c r="DH97" i="1"/>
  <c r="DI97" i="1" s="1"/>
  <c r="P98" i="1"/>
  <c r="Z99" i="1"/>
  <c r="AL101" i="1"/>
  <c r="BZ101" i="1"/>
  <c r="DX101" i="1" s="1"/>
  <c r="V105" i="1"/>
  <c r="AR105" i="1" s="1"/>
  <c r="AS105" i="1" s="1"/>
  <c r="U105" i="1"/>
  <c r="P105" i="1"/>
  <c r="CU105" i="1"/>
  <c r="AE106" i="1"/>
  <c r="AA106" i="1"/>
  <c r="EK110" i="1"/>
  <c r="EI110" i="1"/>
  <c r="DZ113" i="1"/>
  <c r="AY114" i="1"/>
  <c r="BD114" i="1" s="1"/>
  <c r="ED114" i="1"/>
  <c r="EA114" i="1"/>
  <c r="AG117" i="1"/>
  <c r="Z117" i="1"/>
  <c r="BX120" i="1"/>
  <c r="U129" i="1"/>
  <c r="CU129" i="1"/>
  <c r="V129" i="1"/>
  <c r="AR129" i="1" s="1"/>
  <c r="AS129" i="1" s="1"/>
  <c r="Q129" i="1"/>
  <c r="P129" i="1"/>
  <c r="V132" i="1"/>
  <c r="AR132" i="1" s="1"/>
  <c r="AS132" i="1" s="1"/>
  <c r="P132" i="1"/>
  <c r="CU132" i="1"/>
  <c r="U132" i="1"/>
  <c r="Q132" i="1"/>
  <c r="CA82" i="1"/>
  <c r="DQ90" i="1"/>
  <c r="CU93" i="1"/>
  <c r="AM101" i="1" a="1"/>
  <c r="AM101" i="1" s="1"/>
  <c r="DZ102" i="1"/>
  <c r="DT102" i="1"/>
  <c r="EA103" i="1"/>
  <c r="BX104" i="1"/>
  <c r="V108" i="1"/>
  <c r="AR108" i="1" s="1"/>
  <c r="AS108" i="1" s="1"/>
  <c r="Q108" i="1"/>
  <c r="P108" i="1"/>
  <c r="AL109" i="1"/>
  <c r="DZ111" i="1"/>
  <c r="ED111" i="1"/>
  <c r="EA111" i="1"/>
  <c r="AM116" i="1" a="1"/>
  <c r="AM116" i="1" s="1"/>
  <c r="AL116" i="1"/>
  <c r="AY116" i="1"/>
  <c r="BD116" i="1" s="1"/>
  <c r="AG119" i="1"/>
  <c r="Z119" i="1"/>
  <c r="CA124" i="1"/>
  <c r="DQ124" i="1"/>
  <c r="DC124" i="1"/>
  <c r="DK124" i="1" s="1"/>
  <c r="DB124" i="1"/>
  <c r="DW124" i="1"/>
  <c r="EC124" i="1" s="1"/>
  <c r="DU124" i="1"/>
  <c r="DS124" i="1"/>
  <c r="DR124" i="1"/>
  <c r="BZ124" i="1"/>
  <c r="DX124" i="1" s="1"/>
  <c r="S124" i="1"/>
  <c r="R124" i="1" s="1" a="1"/>
  <c r="R124" i="1" s="1"/>
  <c r="DH124" i="1"/>
  <c r="DI124" i="1" s="1"/>
  <c r="BX124" i="1"/>
  <c r="DR138" i="1"/>
  <c r="DH138" i="1"/>
  <c r="DI138" i="1" s="1"/>
  <c r="CA138" i="1"/>
  <c r="DE138" i="1"/>
  <c r="DF138" i="1" s="1"/>
  <c r="DN138" i="1" s="1"/>
  <c r="BZ138" i="1"/>
  <c r="DX138" i="1" s="1"/>
  <c r="DC138" i="1"/>
  <c r="DK138" i="1" s="1"/>
  <c r="DS138" i="1"/>
  <c r="S138" i="1"/>
  <c r="R138" i="1" s="1" a="1"/>
  <c r="R138" i="1" s="1"/>
  <c r="DW138" i="1"/>
  <c r="EC138" i="1" s="1"/>
  <c r="BX138" i="1"/>
  <c r="DU138" i="1"/>
  <c r="DQ138" i="1"/>
  <c r="DB138" i="1"/>
  <c r="DR144" i="1"/>
  <c r="S144" i="1"/>
  <c r="R144" i="1" s="1" a="1"/>
  <c r="R144" i="1" s="1"/>
  <c r="DH144" i="1"/>
  <c r="DI144" i="1" s="1"/>
  <c r="CA144" i="1"/>
  <c r="DW144" i="1"/>
  <c r="EC144" i="1" s="1"/>
  <c r="DB144" i="1"/>
  <c r="BX144" i="1"/>
  <c r="DU144" i="1"/>
  <c r="BZ144" i="1"/>
  <c r="DX144" i="1" s="1"/>
  <c r="DS144" i="1"/>
  <c r="DQ144" i="1"/>
  <c r="DE144" i="1"/>
  <c r="DF144" i="1" s="1"/>
  <c r="DN144" i="1" s="1"/>
  <c r="DC144" i="1"/>
  <c r="DK144" i="1" s="1"/>
  <c r="DB96" i="1"/>
  <c r="AW104" i="1"/>
  <c r="AU104" i="1"/>
  <c r="DH105" i="1"/>
  <c r="DI105" i="1" s="1"/>
  <c r="DE105" i="1"/>
  <c r="DF105" i="1" s="1"/>
  <c r="DN105" i="1" s="1"/>
  <c r="BZ105" i="1"/>
  <c r="DX105" i="1" s="1"/>
  <c r="DC105" i="1"/>
  <c r="DK105" i="1" s="1"/>
  <c r="DW105" i="1"/>
  <c r="EC105" i="1" s="1"/>
  <c r="DB105" i="1"/>
  <c r="BX105" i="1"/>
  <c r="DU105" i="1"/>
  <c r="DS105" i="1"/>
  <c r="DR105" i="1"/>
  <c r="AM106" i="1" a="1"/>
  <c r="AM106" i="1" s="1"/>
  <c r="AL106" i="1"/>
  <c r="V118" i="1"/>
  <c r="AR118" i="1" s="1"/>
  <c r="AS118" i="1" s="1"/>
  <c r="U118" i="1"/>
  <c r="Q118" i="1"/>
  <c r="P118" i="1"/>
  <c r="CU118" i="1"/>
  <c r="DZ124" i="1"/>
  <c r="AL127" i="1"/>
  <c r="AY127" i="1"/>
  <c r="BD127" i="1" s="1"/>
  <c r="AM127" i="1" a="1"/>
  <c r="AM127" i="1" s="1"/>
  <c r="DL129" i="1"/>
  <c r="AN129" i="1" s="1" a="1"/>
  <c r="AN129" i="1" s="1"/>
  <c r="EB129" i="1"/>
  <c r="AY131" i="1"/>
  <c r="BD131" i="1" s="1"/>
  <c r="AM131" i="1" a="1"/>
  <c r="AM131" i="1" s="1"/>
  <c r="AL131" i="1"/>
  <c r="AM133" i="1" a="1"/>
  <c r="AM133" i="1" s="1"/>
  <c r="AL133" i="1"/>
  <c r="AY133" i="1"/>
  <c r="BD133" i="1" s="1"/>
  <c r="S134" i="1"/>
  <c r="R134" i="1" s="1" a="1"/>
  <c r="R134" i="1" s="1"/>
  <c r="DC134" i="1"/>
  <c r="DK134" i="1" s="1"/>
  <c r="BZ134" i="1"/>
  <c r="DX134" i="1" s="1"/>
  <c r="DH134" i="1"/>
  <c r="DI134" i="1" s="1"/>
  <c r="BX134" i="1"/>
  <c r="DW134" i="1"/>
  <c r="EC134" i="1" s="1"/>
  <c r="DR134" i="1"/>
  <c r="CA134" i="1"/>
  <c r="DU134" i="1"/>
  <c r="DS134" i="1"/>
  <c r="DQ134" i="1"/>
  <c r="DE134" i="1"/>
  <c r="DF134" i="1" s="1"/>
  <c r="DN134" i="1" s="1"/>
  <c r="DB134" i="1"/>
  <c r="CR136" i="1"/>
  <c r="CE136" i="1"/>
  <c r="EE136" i="1"/>
  <c r="DS90" i="1"/>
  <c r="BX96" i="1"/>
  <c r="DC96" i="1"/>
  <c r="DK96" i="1" s="1"/>
  <c r="AL97" i="1"/>
  <c r="CA99" i="1"/>
  <c r="DE99" i="1"/>
  <c r="DF99" i="1" s="1"/>
  <c r="DN99" i="1" s="1"/>
  <c r="BZ99" i="1"/>
  <c r="DX99" i="1" s="1"/>
  <c r="DU99" i="1"/>
  <c r="DZ101" i="1"/>
  <c r="ED102" i="1"/>
  <c r="EA102" i="1"/>
  <c r="AE104" i="1"/>
  <c r="AA104" i="1"/>
  <c r="DE109" i="1"/>
  <c r="DF109" i="1" s="1"/>
  <c r="DN109" i="1" s="1"/>
  <c r="AG110" i="1"/>
  <c r="Z110" i="1"/>
  <c r="AL113" i="1"/>
  <c r="AY113" i="1"/>
  <c r="BD113" i="1" s="1"/>
  <c r="AG120" i="1"/>
  <c r="Z120" i="1"/>
  <c r="AM99" i="1" a="1"/>
  <c r="AM99" i="1" s="1"/>
  <c r="AO99" i="1" s="1"/>
  <c r="AL99" i="1"/>
  <c r="AY99" i="1"/>
  <c r="BD99" i="1" s="1"/>
  <c r="EB106" i="1"/>
  <c r="DL106" i="1"/>
  <c r="AN106" i="1" s="1" a="1"/>
  <c r="AN106" i="1" s="1"/>
  <c r="AP106" i="1" s="1"/>
  <c r="BN106" i="1" s="1"/>
  <c r="AG107" i="1"/>
  <c r="Z107" i="1"/>
  <c r="Q109" i="1"/>
  <c r="CU109" i="1"/>
  <c r="V109" i="1"/>
  <c r="AR109" i="1" s="1"/>
  <c r="AS109" i="1" s="1"/>
  <c r="CR111" i="1"/>
  <c r="U112" i="1"/>
  <c r="P112" i="1"/>
  <c r="CU112" i="1"/>
  <c r="AG113" i="1"/>
  <c r="Z113" i="1"/>
  <c r="V115" i="1"/>
  <c r="AR115" i="1" s="1"/>
  <c r="AS115" i="1" s="1"/>
  <c r="U115" i="1"/>
  <c r="Q115" i="1"/>
  <c r="P115" i="1"/>
  <c r="CU115" i="1"/>
  <c r="DZ115" i="1"/>
  <c r="S118" i="1"/>
  <c r="R118" i="1" s="1" a="1"/>
  <c r="R118" i="1" s="1"/>
  <c r="DH118" i="1"/>
  <c r="DI118" i="1" s="1"/>
  <c r="CA118" i="1"/>
  <c r="DE118" i="1"/>
  <c r="DF118" i="1" s="1"/>
  <c r="DN118" i="1" s="1"/>
  <c r="BZ118" i="1"/>
  <c r="DX118" i="1" s="1"/>
  <c r="DC118" i="1"/>
  <c r="DK118" i="1" s="1"/>
  <c r="DW118" i="1"/>
  <c r="EC118" i="1" s="1"/>
  <c r="DB118" i="1"/>
  <c r="BX118" i="1"/>
  <c r="DU118" i="1"/>
  <c r="DS118" i="1"/>
  <c r="DR118" i="1"/>
  <c r="DQ118" i="1"/>
  <c r="AG122" i="1"/>
  <c r="Z122" i="1"/>
  <c r="S126" i="1"/>
  <c r="R126" i="1" s="1" a="1"/>
  <c r="R126" i="1" s="1"/>
  <c r="DS126" i="1"/>
  <c r="DU126" i="1"/>
  <c r="DE126" i="1"/>
  <c r="DF126" i="1" s="1"/>
  <c r="DN126" i="1" s="1"/>
  <c r="BX126" i="1"/>
  <c r="DW126" i="1"/>
  <c r="EC126" i="1" s="1"/>
  <c r="DR126" i="1"/>
  <c r="DQ126" i="1"/>
  <c r="CA126" i="1"/>
  <c r="BZ126" i="1"/>
  <c r="DX126" i="1" s="1"/>
  <c r="DH126" i="1"/>
  <c r="DI126" i="1" s="1"/>
  <c r="DC126" i="1"/>
  <c r="DK126" i="1" s="1"/>
  <c r="DB126" i="1"/>
  <c r="DU90" i="1"/>
  <c r="EB92" i="1"/>
  <c r="BZ96" i="1"/>
  <c r="DX96" i="1" s="1"/>
  <c r="DL99" i="1"/>
  <c r="AN99" i="1" s="1" a="1"/>
  <c r="AN99" i="1" s="1"/>
  <c r="EB99" i="1"/>
  <c r="AL102" i="1"/>
  <c r="AY104" i="1"/>
  <c r="BD104" i="1" s="1"/>
  <c r="AL104" i="1"/>
  <c r="BG106" i="1"/>
  <c r="BL106" i="1" s="1"/>
  <c r="BF106" i="1"/>
  <c r="DZ108" i="1"/>
  <c r="Z111" i="1"/>
  <c r="AG111" i="1"/>
  <c r="CU114" i="1"/>
  <c r="V114" i="1"/>
  <c r="AR114" i="1" s="1"/>
  <c r="AS114" i="1" s="1"/>
  <c r="U114" i="1"/>
  <c r="Q114" i="1"/>
  <c r="P114" i="1"/>
  <c r="V123" i="1"/>
  <c r="AR123" i="1" s="1"/>
  <c r="AS123" i="1" s="1"/>
  <c r="U123" i="1"/>
  <c r="CU123" i="1"/>
  <c r="Q123" i="1"/>
  <c r="P123" i="1"/>
  <c r="AM124" i="1" a="1"/>
  <c r="AM124" i="1" s="1"/>
  <c r="AL124" i="1"/>
  <c r="AY124" i="1"/>
  <c r="BD124" i="1" s="1"/>
  <c r="BF130" i="1"/>
  <c r="BG130" i="1"/>
  <c r="BL130" i="1" s="1"/>
  <c r="BE130" i="1"/>
  <c r="AG137" i="1"/>
  <c r="Z137" i="1"/>
  <c r="AP102" i="1"/>
  <c r="BN102" i="1" s="1"/>
  <c r="AM104" i="1" a="1"/>
  <c r="AM104" i="1" s="1"/>
  <c r="AL105" i="1"/>
  <c r="S112" i="1"/>
  <c r="R112" i="1" s="1" a="1"/>
  <c r="R112" i="1" s="1"/>
  <c r="DH112" i="1"/>
  <c r="DI112" i="1" s="1"/>
  <c r="CA112" i="1"/>
  <c r="DE112" i="1"/>
  <c r="DF112" i="1" s="1"/>
  <c r="DN112" i="1" s="1"/>
  <c r="BZ112" i="1"/>
  <c r="DX112" i="1" s="1"/>
  <c r="DC112" i="1"/>
  <c r="DK112" i="1" s="1"/>
  <c r="DW112" i="1"/>
  <c r="EC112" i="1" s="1"/>
  <c r="DB112" i="1"/>
  <c r="BX112" i="1"/>
  <c r="DU112" i="1"/>
  <c r="DS112" i="1"/>
  <c r="DR112" i="1"/>
  <c r="DQ112" i="1"/>
  <c r="S115" i="1"/>
  <c r="R115" i="1" s="1" a="1"/>
  <c r="R115" i="1" s="1"/>
  <c r="DH115" i="1"/>
  <c r="DI115" i="1" s="1"/>
  <c r="CA115" i="1"/>
  <c r="DE115" i="1"/>
  <c r="DF115" i="1" s="1"/>
  <c r="DN115" i="1" s="1"/>
  <c r="BZ115" i="1"/>
  <c r="DX115" i="1" s="1"/>
  <c r="DC115" i="1"/>
  <c r="DK115" i="1" s="1"/>
  <c r="DW115" i="1"/>
  <c r="EC115" i="1" s="1"/>
  <c r="DB115" i="1"/>
  <c r="BX115" i="1"/>
  <c r="DU115" i="1"/>
  <c r="DS115" i="1"/>
  <c r="DR115" i="1"/>
  <c r="DQ115" i="1"/>
  <c r="AM119" i="1" a="1"/>
  <c r="AM119" i="1" s="1"/>
  <c r="AL119" i="1"/>
  <c r="AY119" i="1"/>
  <c r="BD119" i="1" s="1"/>
  <c r="AM122" i="1" a="1"/>
  <c r="AM122" i="1" s="1"/>
  <c r="AL122" i="1"/>
  <c r="AY122" i="1"/>
  <c r="BD122" i="1" s="1"/>
  <c r="CU128" i="1"/>
  <c r="Q128" i="1"/>
  <c r="U128" i="1"/>
  <c r="V128" i="1"/>
  <c r="AR128" i="1" s="1"/>
  <c r="AS128" i="1" s="1"/>
  <c r="P128" i="1"/>
  <c r="Z141" i="1"/>
  <c r="AG141" i="1"/>
  <c r="DC90" i="1"/>
  <c r="DK90" i="1" s="1"/>
  <c r="P93" i="1"/>
  <c r="DR97" i="1"/>
  <c r="DQ100" i="1"/>
  <c r="S102" i="1"/>
  <c r="R102" i="1" s="1" a="1"/>
  <c r="R102" i="1" s="1"/>
  <c r="DH102" i="1"/>
  <c r="DI102" i="1" s="1"/>
  <c r="CA102" i="1"/>
  <c r="DW102" i="1"/>
  <c r="EC102" i="1" s="1"/>
  <c r="DB102" i="1"/>
  <c r="BX102" i="1"/>
  <c r="DU102" i="1"/>
  <c r="DR102" i="1"/>
  <c r="DQ102" i="1"/>
  <c r="V103" i="1"/>
  <c r="AR103" i="1" s="1"/>
  <c r="AS103" i="1" s="1"/>
  <c r="BE106" i="1"/>
  <c r="AY107" i="1"/>
  <c r="BD107" i="1" s="1"/>
  <c r="AM107" i="1" a="1"/>
  <c r="AM107" i="1" s="1"/>
  <c r="AO107" i="1" s="1"/>
  <c r="AL107" i="1"/>
  <c r="AM108" i="1" a="1"/>
  <c r="AM108" i="1" s="1"/>
  <c r="AL108" i="1"/>
  <c r="AY108" i="1"/>
  <c r="BD108" i="1" s="1"/>
  <c r="DL110" i="1"/>
  <c r="AN110" i="1" s="1" a="1"/>
  <c r="AN110" i="1" s="1"/>
  <c r="EB110" i="1"/>
  <c r="AU111" i="1"/>
  <c r="AT111" i="1"/>
  <c r="DZ112" i="1"/>
  <c r="AW116" i="1"/>
  <c r="AU116" i="1"/>
  <c r="AT116" i="1"/>
  <c r="P121" i="1"/>
  <c r="V121" i="1"/>
  <c r="AR121" i="1" s="1"/>
  <c r="AS121" i="1" s="1"/>
  <c r="U121" i="1"/>
  <c r="CU121" i="1"/>
  <c r="Q121" i="1"/>
  <c r="AG129" i="1"/>
  <c r="Z129" i="1"/>
  <c r="AG136" i="1"/>
  <c r="Z136" i="1"/>
  <c r="U139" i="1"/>
  <c r="CU139" i="1"/>
  <c r="V139" i="1"/>
  <c r="AR139" i="1" s="1"/>
  <c r="AS139" i="1" s="1"/>
  <c r="Q139" i="1"/>
  <c r="P139" i="1"/>
  <c r="BZ90" i="1"/>
  <c r="DX90" i="1" s="1"/>
  <c r="DE90" i="1"/>
  <c r="DF90" i="1" s="1"/>
  <c r="DN90" i="1" s="1"/>
  <c r="DO90" i="1" s="1" a="1"/>
  <c r="DO90" i="1" s="1"/>
  <c r="DY90" i="1" s="1"/>
  <c r="DQ95" i="1"/>
  <c r="CA95" i="1"/>
  <c r="DC95" i="1"/>
  <c r="DK95" i="1" s="1"/>
  <c r="DS97" i="1"/>
  <c r="AM100" i="1" a="1"/>
  <c r="AM100" i="1" s="1"/>
  <c r="EB102" i="1"/>
  <c r="AT104" i="1"/>
  <c r="Q105" i="1"/>
  <c r="CA105" i="1"/>
  <c r="DH106" i="1"/>
  <c r="DI106" i="1" s="1"/>
  <c r="CA106" i="1"/>
  <c r="DE106" i="1"/>
  <c r="DF106" i="1" s="1"/>
  <c r="DN106" i="1" s="1"/>
  <c r="BZ106" i="1"/>
  <c r="DX106" i="1" s="1"/>
  <c r="DW106" i="1"/>
  <c r="EC106" i="1" s="1"/>
  <c r="DB106" i="1"/>
  <c r="BX106" i="1"/>
  <c r="DU106" i="1"/>
  <c r="DS106" i="1"/>
  <c r="DR106" i="1"/>
  <c r="DQ106" i="1"/>
  <c r="Z108" i="1"/>
  <c r="AG108" i="1"/>
  <c r="CU110" i="1"/>
  <c r="V110" i="1"/>
  <c r="AR110" i="1" s="1"/>
  <c r="AS110" i="1" s="1"/>
  <c r="U110" i="1"/>
  <c r="Q110" i="1"/>
  <c r="AG116" i="1"/>
  <c r="Z116" i="1"/>
  <c r="AM118" i="1" a="1"/>
  <c r="AM118" i="1" s="1"/>
  <c r="AL118" i="1"/>
  <c r="AY118" i="1"/>
  <c r="BD118" i="1" s="1"/>
  <c r="AW120" i="1"/>
  <c r="AU120" i="1"/>
  <c r="AT120" i="1"/>
  <c r="P125" i="1"/>
  <c r="CU125" i="1"/>
  <c r="U125" i="1"/>
  <c r="Q125" i="1"/>
  <c r="AY126" i="1"/>
  <c r="BD126" i="1" s="1"/>
  <c r="AL126" i="1"/>
  <c r="AM126" i="1" a="1"/>
  <c r="AM126" i="1" s="1"/>
  <c r="AY129" i="1"/>
  <c r="BD129" i="1" s="1"/>
  <c r="AM129" i="1" a="1"/>
  <c r="AM129" i="1" s="1"/>
  <c r="AO129" i="1" s="1"/>
  <c r="AL129" i="1"/>
  <c r="S97" i="1"/>
  <c r="R97" i="1" s="1" a="1"/>
  <c r="R97" i="1" s="1"/>
  <c r="BX99" i="1"/>
  <c r="DE100" i="1"/>
  <c r="DF100" i="1" s="1"/>
  <c r="DN100" i="1" s="1"/>
  <c r="BZ100" i="1"/>
  <c r="DX100" i="1" s="1"/>
  <c r="DC100" i="1"/>
  <c r="DK100" i="1" s="1"/>
  <c r="DW100" i="1"/>
  <c r="EC100" i="1" s="1"/>
  <c r="DB100" i="1"/>
  <c r="BX100" i="1"/>
  <c r="DS100" i="1"/>
  <c r="DU100" i="1"/>
  <c r="DU104" i="1"/>
  <c r="DS104" i="1"/>
  <c r="DR104" i="1"/>
  <c r="S104" i="1"/>
  <c r="R104" i="1" s="1" a="1"/>
  <c r="R104" i="1" s="1"/>
  <c r="DH104" i="1"/>
  <c r="DI104" i="1" s="1"/>
  <c r="DE104" i="1"/>
  <c r="DF104" i="1" s="1"/>
  <c r="DN104" i="1" s="1"/>
  <c r="BZ104" i="1"/>
  <c r="DX104" i="1" s="1"/>
  <c r="DC104" i="1"/>
  <c r="DK104" i="1" s="1"/>
  <c r="S105" i="1"/>
  <c r="R105" i="1" s="1" a="1"/>
  <c r="R105" i="1" s="1"/>
  <c r="AM111" i="1" a="1"/>
  <c r="AM111" i="1" s="1"/>
  <c r="AO111" i="1" s="1"/>
  <c r="AL111" i="1"/>
  <c r="AY111" i="1"/>
  <c r="BD111" i="1" s="1"/>
  <c r="DE121" i="1"/>
  <c r="DF121" i="1" s="1"/>
  <c r="DN121" i="1" s="1"/>
  <c r="BZ121" i="1"/>
  <c r="DX121" i="1" s="1"/>
  <c r="DH121" i="1"/>
  <c r="DI121" i="1" s="1"/>
  <c r="BX121" i="1"/>
  <c r="DC121" i="1"/>
  <c r="DK121" i="1" s="1"/>
  <c r="DB121" i="1"/>
  <c r="DW121" i="1"/>
  <c r="EC121" i="1" s="1"/>
  <c r="DU121" i="1"/>
  <c r="S121" i="1"/>
  <c r="R121" i="1" s="1" a="1"/>
  <c r="R121" i="1" s="1"/>
  <c r="DS121" i="1"/>
  <c r="DR121" i="1"/>
  <c r="DQ121" i="1"/>
  <c r="AG126" i="1"/>
  <c r="Z126" i="1"/>
  <c r="DL136" i="1"/>
  <c r="AN136" i="1" s="1" a="1"/>
  <c r="AN136" i="1" s="1"/>
  <c r="AP136" i="1" s="1"/>
  <c r="BN136" i="1" s="1"/>
  <c r="EB136" i="1"/>
  <c r="DS108" i="1"/>
  <c r="DU114" i="1"/>
  <c r="AL130" i="1"/>
  <c r="DS131" i="1"/>
  <c r="DH131" i="1"/>
  <c r="DI131" i="1" s="1"/>
  <c r="DW131" i="1"/>
  <c r="EC131" i="1" s="1"/>
  <c r="DB131" i="1"/>
  <c r="BX131" i="1"/>
  <c r="DQ131" i="1"/>
  <c r="CA131" i="1"/>
  <c r="P104" i="1"/>
  <c r="DU111" i="1"/>
  <c r="BX114" i="1"/>
  <c r="DB114" i="1"/>
  <c r="DW114" i="1"/>
  <c r="EC114" i="1" s="1"/>
  <c r="S116" i="1"/>
  <c r="R116" i="1" s="1" a="1"/>
  <c r="R116" i="1" s="1"/>
  <c r="DW123" i="1"/>
  <c r="EC123" i="1" s="1"/>
  <c r="DB123" i="1"/>
  <c r="BX123" i="1"/>
  <c r="DU123" i="1"/>
  <c r="DR123" i="1"/>
  <c r="BZ123" i="1"/>
  <c r="DX123" i="1" s="1"/>
  <c r="DH123" i="1"/>
  <c r="DI123" i="1" s="1"/>
  <c r="V127" i="1"/>
  <c r="AR127" i="1" s="1"/>
  <c r="AS127" i="1" s="1"/>
  <c r="U127" i="1"/>
  <c r="P127" i="1"/>
  <c r="DR128" i="1"/>
  <c r="DH128" i="1"/>
  <c r="DI128" i="1" s="1"/>
  <c r="CA128" i="1"/>
  <c r="DU128" i="1"/>
  <c r="DE128" i="1"/>
  <c r="DF128" i="1" s="1"/>
  <c r="DN128" i="1" s="1"/>
  <c r="S128" i="1"/>
  <c r="R128" i="1" s="1" a="1"/>
  <c r="R128" i="1" s="1"/>
  <c r="DU129" i="1"/>
  <c r="DS129" i="1"/>
  <c r="BX129" i="1"/>
  <c r="DE129" i="1"/>
  <c r="DF129" i="1" s="1"/>
  <c r="DN129" i="1" s="1"/>
  <c r="DE130" i="1"/>
  <c r="DF130" i="1" s="1"/>
  <c r="DN130" i="1" s="1"/>
  <c r="BZ130" i="1"/>
  <c r="DX130" i="1" s="1"/>
  <c r="DR130" i="1"/>
  <c r="DU130" i="1"/>
  <c r="S130" i="1"/>
  <c r="R130" i="1" s="1" a="1"/>
  <c r="R130" i="1" s="1"/>
  <c r="DC130" i="1"/>
  <c r="DK130" i="1" s="1"/>
  <c r="DH130" i="1"/>
  <c r="DI130" i="1" s="1"/>
  <c r="DZ136" i="1"/>
  <c r="BY137" i="1"/>
  <c r="CE137" i="1" s="1"/>
  <c r="AU138" i="1"/>
  <c r="AW138" i="1"/>
  <c r="AT138" i="1"/>
  <c r="AM149" i="1" a="1"/>
  <c r="AM149" i="1" s="1"/>
  <c r="AL149" i="1"/>
  <c r="AY149" i="1"/>
  <c r="BD149" i="1" s="1"/>
  <c r="DU108" i="1"/>
  <c r="BX108" i="1"/>
  <c r="DB108" i="1"/>
  <c r="DW108" i="1"/>
  <c r="EC108" i="1" s="1"/>
  <c r="Z109" i="1"/>
  <c r="BY111" i="1"/>
  <c r="DL125" i="1"/>
  <c r="AN125" i="1" s="1" a="1"/>
  <c r="AN125" i="1" s="1"/>
  <c r="AP125" i="1" s="1"/>
  <c r="BN125" i="1" s="1"/>
  <c r="DC127" i="1"/>
  <c r="DK127" i="1" s="1"/>
  <c r="DH127" i="1"/>
  <c r="DI127" i="1" s="1"/>
  <c r="BX127" i="1"/>
  <c r="DE127" i="1"/>
  <c r="DF127" i="1" s="1"/>
  <c r="DN127" i="1" s="1"/>
  <c r="S127" i="1"/>
  <c r="R127" i="1" s="1" a="1"/>
  <c r="R127" i="1" s="1"/>
  <c r="BX128" i="1"/>
  <c r="BZ129" i="1"/>
  <c r="DX129" i="1" s="1"/>
  <c r="AY132" i="1"/>
  <c r="BD132" i="1" s="1"/>
  <c r="Q133" i="1"/>
  <c r="CU133" i="1"/>
  <c r="V133" i="1"/>
  <c r="AR133" i="1" s="1"/>
  <c r="AS133" i="1" s="1"/>
  <c r="BF134" i="1"/>
  <c r="CU136" i="1"/>
  <c r="U136" i="1"/>
  <c r="V136" i="1"/>
  <c r="AR136" i="1" s="1"/>
  <c r="AS136" i="1" s="1"/>
  <c r="Q136" i="1"/>
  <c r="P136" i="1"/>
  <c r="EK136" i="1"/>
  <c r="EI136" i="1"/>
  <c r="Z138" i="1"/>
  <c r="DZ143" i="1"/>
  <c r="CA143" i="1"/>
  <c r="DC143" i="1"/>
  <c r="DK143" i="1" s="1"/>
  <c r="DQ143" i="1"/>
  <c r="DH143" i="1"/>
  <c r="DI143" i="1" s="1"/>
  <c r="DR143" i="1"/>
  <c r="DE143" i="1"/>
  <c r="DF143" i="1" s="1"/>
  <c r="DN143" i="1" s="1"/>
  <c r="S143" i="1"/>
  <c r="R143" i="1" s="1" a="1"/>
  <c r="R143" i="1" s="1"/>
  <c r="DW143" i="1"/>
  <c r="EC143" i="1" s="1"/>
  <c r="DU143" i="1"/>
  <c r="BZ143" i="1"/>
  <c r="DX143" i="1" s="1"/>
  <c r="AM155" i="1" a="1"/>
  <c r="AM155" i="1" s="1"/>
  <c r="AL155" i="1"/>
  <c r="AY155" i="1"/>
  <c r="BD155" i="1" s="1"/>
  <c r="DC108" i="1"/>
  <c r="DK108" i="1" s="1"/>
  <c r="P111" i="1"/>
  <c r="BZ111" i="1"/>
  <c r="DX111" i="1" s="1"/>
  <c r="DE111" i="1"/>
  <c r="DF111" i="1" s="1"/>
  <c r="DN111" i="1" s="1"/>
  <c r="CA114" i="1"/>
  <c r="AY115" i="1"/>
  <c r="BD115" i="1" s="1"/>
  <c r="CR119" i="1"/>
  <c r="DO119" i="1" s="1" a="1"/>
  <c r="DO119" i="1" s="1"/>
  <c r="DY119" i="1" s="1"/>
  <c r="AA124" i="1"/>
  <c r="BZ127" i="1"/>
  <c r="DX127" i="1" s="1"/>
  <c r="DQ127" i="1"/>
  <c r="CA129" i="1"/>
  <c r="DQ129" i="1"/>
  <c r="BX130" i="1"/>
  <c r="BZ131" i="1"/>
  <c r="DX131" i="1" s="1"/>
  <c r="DU131" i="1"/>
  <c r="P133" i="1"/>
  <c r="BG134" i="1"/>
  <c r="BL134" i="1" s="1"/>
  <c r="DZ135" i="1"/>
  <c r="DZ139" i="1"/>
  <c r="EI139" i="1"/>
  <c r="BY141" i="1"/>
  <c r="EE141" i="1" s="1"/>
  <c r="BX143" i="1"/>
  <c r="Z160" i="1"/>
  <c r="DQ103" i="1"/>
  <c r="BZ108" i="1"/>
  <c r="DX108" i="1" s="1"/>
  <c r="DE108" i="1"/>
  <c r="DF108" i="1" s="1"/>
  <c r="DN108" i="1" s="1"/>
  <c r="Q111" i="1"/>
  <c r="CA111" i="1"/>
  <c r="DH114" i="1"/>
  <c r="DI114" i="1" s="1"/>
  <c r="DQ119" i="1"/>
  <c r="DQ125" i="1"/>
  <c r="CA125" i="1"/>
  <c r="DE125" i="1"/>
  <c r="DF125" i="1" s="1"/>
  <c r="DN125" i="1" s="1"/>
  <c r="BZ125" i="1"/>
  <c r="DX125" i="1" s="1"/>
  <c r="DW125" i="1"/>
  <c r="EC125" i="1" s="1"/>
  <c r="BX125" i="1"/>
  <c r="S125" i="1"/>
  <c r="R125" i="1" s="1" a="1"/>
  <c r="R125" i="1" s="1"/>
  <c r="DB125" i="1"/>
  <c r="CA127" i="1"/>
  <c r="DR127" i="1"/>
  <c r="BZ128" i="1"/>
  <c r="DX128" i="1" s="1"/>
  <c r="DQ128" i="1"/>
  <c r="DR129" i="1"/>
  <c r="DQ130" i="1"/>
  <c r="EB132" i="1"/>
  <c r="BG138" i="1"/>
  <c r="BL138" i="1" s="1"/>
  <c r="BF138" i="1"/>
  <c r="BE138" i="1"/>
  <c r="DL140" i="1"/>
  <c r="AN140" i="1" s="1" a="1"/>
  <c r="AN140" i="1" s="1"/>
  <c r="DT140" i="1"/>
  <c r="EB140" i="1"/>
  <c r="CU144" i="1"/>
  <c r="Q144" i="1"/>
  <c r="V144" i="1"/>
  <c r="AR144" i="1" s="1"/>
  <c r="AS144" i="1" s="1"/>
  <c r="U144" i="1"/>
  <c r="P144" i="1"/>
  <c r="AL156" i="1"/>
  <c r="AM156" i="1" a="1"/>
  <c r="AM156" i="1" s="1"/>
  <c r="AY156" i="1"/>
  <c r="BD156" i="1" s="1"/>
  <c r="CA108" i="1"/>
  <c r="EB114" i="1"/>
  <c r="DQ116" i="1"/>
  <c r="U131" i="1"/>
  <c r="Q131" i="1"/>
  <c r="AL137" i="1"/>
  <c r="AM137" i="1" a="1"/>
  <c r="AM137" i="1" s="1"/>
  <c r="AY137" i="1"/>
  <c r="BD137" i="1" s="1"/>
  <c r="AY142" i="1"/>
  <c r="BD142" i="1" s="1"/>
  <c r="AM142" i="1" a="1"/>
  <c r="AM142" i="1" s="1"/>
  <c r="AL142" i="1"/>
  <c r="EK142" i="1"/>
  <c r="EI142" i="1"/>
  <c r="AM143" i="1" a="1"/>
  <c r="AM143" i="1" s="1"/>
  <c r="AL143" i="1"/>
  <c r="AY143" i="1"/>
  <c r="BD143" i="1" s="1"/>
  <c r="AG144" i="1"/>
  <c r="Z144" i="1"/>
  <c r="Z151" i="1"/>
  <c r="AG151" i="1"/>
  <c r="AG154" i="1"/>
  <c r="Z154" i="1"/>
  <c r="DR116" i="1"/>
  <c r="AW126" i="1"/>
  <c r="AU126" i="1"/>
  <c r="AT126" i="1"/>
  <c r="AM135" i="1" a="1"/>
  <c r="AM135" i="1" s="1"/>
  <c r="AL135" i="1"/>
  <c r="AY135" i="1"/>
  <c r="BD135" i="1" s="1"/>
  <c r="AM141" i="1" a="1"/>
  <c r="AM141" i="1" s="1"/>
  <c r="AL141" i="1"/>
  <c r="AY141" i="1"/>
  <c r="BD141" i="1" s="1"/>
  <c r="V101" i="1"/>
  <c r="AR101" i="1" s="1"/>
  <c r="AS101" i="1" s="1"/>
  <c r="DT110" i="1"/>
  <c r="DQ110" i="1"/>
  <c r="S111" i="1"/>
  <c r="R111" i="1" s="1" a="1"/>
  <c r="R111" i="1" s="1"/>
  <c r="DL114" i="1"/>
  <c r="AN114" i="1" s="1" a="1"/>
  <c r="AN114" i="1" s="1"/>
  <c r="AP114" i="1" s="1"/>
  <c r="BN114" i="1" s="1"/>
  <c r="AL115" i="1"/>
  <c r="DS116" i="1"/>
  <c r="V117" i="1"/>
  <c r="AR117" i="1" s="1"/>
  <c r="AS117" i="1" s="1"/>
  <c r="DS123" i="1"/>
  <c r="DW127" i="1"/>
  <c r="EC127" i="1" s="1"/>
  <c r="Q130" i="1"/>
  <c r="DW130" i="1"/>
  <c r="EC130" i="1" s="1"/>
  <c r="S131" i="1"/>
  <c r="R131" i="1" s="1" a="1"/>
  <c r="R131" i="1" s="1"/>
  <c r="AW137" i="1"/>
  <c r="AT137" i="1"/>
  <c r="AW142" i="1"/>
  <c r="AU142" i="1"/>
  <c r="AT142" i="1"/>
  <c r="DZ146" i="1"/>
  <c r="DQ166" i="1"/>
  <c r="CA166" i="1"/>
  <c r="DE166" i="1"/>
  <c r="DF166" i="1" s="1"/>
  <c r="DN166" i="1" s="1"/>
  <c r="BZ166" i="1"/>
  <c r="DX166" i="1" s="1"/>
  <c r="DC166" i="1"/>
  <c r="DK166" i="1" s="1"/>
  <c r="DS166" i="1"/>
  <c r="DH166" i="1"/>
  <c r="DI166" i="1" s="1"/>
  <c r="DW166" i="1"/>
  <c r="EC166" i="1" s="1"/>
  <c r="DU166" i="1"/>
  <c r="S166" i="1"/>
  <c r="R166" i="1" s="1" a="1"/>
  <c r="R166" i="1" s="1"/>
  <c r="DR166" i="1"/>
  <c r="DB166" i="1"/>
  <c r="DU103" i="1"/>
  <c r="S108" i="1"/>
  <c r="R108" i="1" s="1" a="1"/>
  <c r="R108" i="1" s="1"/>
  <c r="DR110" i="1"/>
  <c r="U111" i="1"/>
  <c r="DU119" i="1"/>
  <c r="U126" i="1"/>
  <c r="P126" i="1"/>
  <c r="Q127" i="1"/>
  <c r="S129" i="1"/>
  <c r="R129" i="1" s="1" a="1"/>
  <c r="R129" i="1" s="1"/>
  <c r="U130" i="1"/>
  <c r="V131" i="1"/>
  <c r="AR131" i="1" s="1"/>
  <c r="AS131" i="1" s="1"/>
  <c r="Z132" i="1"/>
  <c r="AG132" i="1"/>
  <c r="CA133" i="1"/>
  <c r="DS133" i="1"/>
  <c r="DR133" i="1"/>
  <c r="DQ133" i="1"/>
  <c r="S133" i="1"/>
  <c r="R133" i="1" s="1" a="1"/>
  <c r="R133" i="1" s="1"/>
  <c r="DW133" i="1"/>
  <c r="EC133" i="1" s="1"/>
  <c r="DU133" i="1"/>
  <c r="DH133" i="1"/>
  <c r="DI133" i="1" s="1"/>
  <c r="DE133" i="1"/>
  <c r="DF133" i="1" s="1"/>
  <c r="DN133" i="1" s="1"/>
  <c r="DC133" i="1"/>
  <c r="DK133" i="1" s="1"/>
  <c r="DB133" i="1"/>
  <c r="DL158" i="1"/>
  <c r="AN158" i="1" s="1" a="1"/>
  <c r="AN158" i="1" s="1"/>
  <c r="EB158" i="1"/>
  <c r="BX166" i="1"/>
  <c r="DU116" i="1"/>
  <c r="V130" i="1"/>
  <c r="AR130" i="1" s="1"/>
  <c r="AS130" i="1" s="1"/>
  <c r="DT132" i="1"/>
  <c r="AE134" i="1"/>
  <c r="AA134" i="1"/>
  <c r="AT135" i="1"/>
  <c r="AU135" i="1"/>
  <c r="AW135" i="1"/>
  <c r="AG139" i="1"/>
  <c r="Z139" i="1"/>
  <c r="Z147" i="1"/>
  <c r="AG147" i="1"/>
  <c r="AG157" i="1"/>
  <c r="Z157" i="1"/>
  <c r="BX116" i="1"/>
  <c r="DB116" i="1"/>
  <c r="DW116" i="1"/>
  <c r="EC116" i="1" s="1"/>
  <c r="DC119" i="1"/>
  <c r="DK119" i="1" s="1"/>
  <c r="EA125" i="1"/>
  <c r="Z131" i="1"/>
  <c r="CU131" i="1"/>
  <c r="BY133" i="1"/>
  <c r="EE133" i="1" s="1"/>
  <c r="AL140" i="1"/>
  <c r="AM140" i="1" a="1"/>
  <c r="AM140" i="1" s="1"/>
  <c r="AO140" i="1" s="1"/>
  <c r="AY140" i="1"/>
  <c r="BD140" i="1" s="1"/>
  <c r="DT141" i="1"/>
  <c r="EB141" i="1"/>
  <c r="DL141" i="1"/>
  <c r="AN141" i="1" s="1" a="1"/>
  <c r="AN141" i="1" s="1"/>
  <c r="AP141" i="1" s="1"/>
  <c r="BN141" i="1" s="1"/>
  <c r="DS143" i="1"/>
  <c r="DZ158" i="1"/>
  <c r="AM159" i="1" a="1"/>
  <c r="AM159" i="1" s="1"/>
  <c r="AL159" i="1"/>
  <c r="EF159" i="1" s="1"/>
  <c r="AY159" i="1"/>
  <c r="BD159" i="1" s="1"/>
  <c r="DU110" i="1"/>
  <c r="DT114" i="1"/>
  <c r="DQ114" i="1"/>
  <c r="EI114" i="1"/>
  <c r="DC116" i="1"/>
  <c r="DK116" i="1" s="1"/>
  <c r="S123" i="1"/>
  <c r="R123" i="1" s="1" a="1"/>
  <c r="R123" i="1" s="1"/>
  <c r="CU127" i="1"/>
  <c r="AM132" i="1" a="1"/>
  <c r="AM132" i="1" s="1"/>
  <c r="AO132" i="1" s="1"/>
  <c r="AL134" i="1"/>
  <c r="AY139" i="1"/>
  <c r="BD139" i="1" s="1"/>
  <c r="AM139" i="1" a="1"/>
  <c r="AM139" i="1" s="1"/>
  <c r="AO139" i="1" s="1"/>
  <c r="AL139" i="1"/>
  <c r="Z142" i="1"/>
  <c r="EI145" i="1"/>
  <c r="EK145" i="1"/>
  <c r="AG150" i="1"/>
  <c r="Z150" i="1"/>
  <c r="AG153" i="1"/>
  <c r="Z153" i="1"/>
  <c r="BX110" i="1"/>
  <c r="DB110" i="1"/>
  <c r="BZ116" i="1"/>
  <c r="DX116" i="1" s="1"/>
  <c r="DE116" i="1"/>
  <c r="DF116" i="1" s="1"/>
  <c r="DN116" i="1" s="1"/>
  <c r="DB129" i="1"/>
  <c r="CU130" i="1"/>
  <c r="DC131" i="1"/>
  <c r="DK131" i="1" s="1"/>
  <c r="AM134" i="1" a="1"/>
  <c r="AM134" i="1" s="1"/>
  <c r="Q141" i="1"/>
  <c r="P141" i="1"/>
  <c r="CU141" i="1"/>
  <c r="V141" i="1"/>
  <c r="AR141" i="1" s="1"/>
  <c r="AS141" i="1" s="1"/>
  <c r="U141" i="1"/>
  <c r="DZ133" i="1"/>
  <c r="DL139" i="1"/>
  <c r="AN139" i="1" s="1" a="1"/>
  <c r="AN139" i="1" s="1"/>
  <c r="EB139" i="1"/>
  <c r="CA139" i="1"/>
  <c r="DQ139" i="1"/>
  <c r="DS140" i="1"/>
  <c r="DW141" i="1"/>
  <c r="EC141" i="1" s="1"/>
  <c r="CA142" i="1"/>
  <c r="DS146" i="1"/>
  <c r="AL148" i="1"/>
  <c r="AY148" i="1"/>
  <c r="BD148" i="1" s="1"/>
  <c r="DZ148" i="1"/>
  <c r="DT148" i="1"/>
  <c r="S152" i="1"/>
  <c r="R152" i="1" s="1" a="1"/>
  <c r="R152" i="1" s="1"/>
  <c r="DH152" i="1"/>
  <c r="DI152" i="1" s="1"/>
  <c r="CA152" i="1"/>
  <c r="DE152" i="1"/>
  <c r="DF152" i="1" s="1"/>
  <c r="DN152" i="1" s="1"/>
  <c r="BZ152" i="1"/>
  <c r="DX152" i="1" s="1"/>
  <c r="DC152" i="1"/>
  <c r="DK152" i="1" s="1"/>
  <c r="DS152" i="1"/>
  <c r="DR152" i="1"/>
  <c r="DQ152" i="1"/>
  <c r="AG155" i="1"/>
  <c r="Z155" i="1"/>
  <c r="V157" i="1"/>
  <c r="AR157" i="1" s="1"/>
  <c r="AS157" i="1" s="1"/>
  <c r="CU157" i="1"/>
  <c r="U157" i="1"/>
  <c r="Q157" i="1"/>
  <c r="P157" i="1"/>
  <c r="CU172" i="1"/>
  <c r="Q172" i="1"/>
  <c r="V172" i="1"/>
  <c r="AR172" i="1" s="1"/>
  <c r="AS172" i="1" s="1"/>
  <c r="U172" i="1"/>
  <c r="P172" i="1"/>
  <c r="S145" i="1"/>
  <c r="R145" i="1" s="1" a="1"/>
  <c r="R145" i="1" s="1"/>
  <c r="DH145" i="1"/>
  <c r="DI145" i="1" s="1"/>
  <c r="CU150" i="1"/>
  <c r="V150" i="1"/>
  <c r="AR150" i="1" s="1"/>
  <c r="AS150" i="1" s="1"/>
  <c r="U150" i="1"/>
  <c r="Q150" i="1"/>
  <c r="P150" i="1"/>
  <c r="BY152" i="1"/>
  <c r="EE152" i="1" s="1"/>
  <c r="EB159" i="1"/>
  <c r="DL159" i="1"/>
  <c r="AN159" i="1" s="1" a="1"/>
  <c r="AN159" i="1" s="1"/>
  <c r="AP159" i="1" s="1"/>
  <c r="BN159" i="1" s="1"/>
  <c r="DT159" i="1"/>
  <c r="Q162" i="1"/>
  <c r="CU162" i="1"/>
  <c r="U162" i="1"/>
  <c r="P162" i="1"/>
  <c r="P140" i="1"/>
  <c r="V140" i="1"/>
  <c r="AR140" i="1" s="1"/>
  <c r="AS140" i="1" s="1"/>
  <c r="U140" i="1"/>
  <c r="Q140" i="1"/>
  <c r="AW145" i="1"/>
  <c r="AT145" i="1"/>
  <c r="AE149" i="1"/>
  <c r="AA149" i="1"/>
  <c r="CA149" i="1"/>
  <c r="DE149" i="1"/>
  <c r="DF149" i="1" s="1"/>
  <c r="DN149" i="1" s="1"/>
  <c r="BZ149" i="1"/>
  <c r="DX149" i="1" s="1"/>
  <c r="DC149" i="1"/>
  <c r="DK149" i="1" s="1"/>
  <c r="DS149" i="1"/>
  <c r="DR149" i="1"/>
  <c r="DQ149" i="1"/>
  <c r="S149" i="1"/>
  <c r="R149" i="1" s="1" a="1"/>
  <c r="R149" i="1" s="1"/>
  <c r="P156" i="1"/>
  <c r="V156" i="1"/>
  <c r="AR156" i="1" s="1"/>
  <c r="AS156" i="1" s="1"/>
  <c r="U156" i="1"/>
  <c r="CU156" i="1"/>
  <c r="AY167" i="1"/>
  <c r="BD167" i="1" s="1"/>
  <c r="AM167" i="1" a="1"/>
  <c r="AM167" i="1" s="1"/>
  <c r="AG145" i="1"/>
  <c r="Z145" i="1"/>
  <c r="BX149" i="1"/>
  <c r="AY154" i="1"/>
  <c r="BD154" i="1" s="1"/>
  <c r="AM154" i="1" a="1"/>
  <c r="AM154" i="1" s="1"/>
  <c r="AL154" i="1"/>
  <c r="DZ157" i="1"/>
  <c r="DS157" i="1"/>
  <c r="CA157" i="1"/>
  <c r="DH157" i="1"/>
  <c r="DI157" i="1" s="1"/>
  <c r="BZ157" i="1"/>
  <c r="DX157" i="1" s="1"/>
  <c r="DE157" i="1"/>
  <c r="DF157" i="1" s="1"/>
  <c r="DN157" i="1" s="1"/>
  <c r="BX157" i="1"/>
  <c r="DW157" i="1"/>
  <c r="EC157" i="1" s="1"/>
  <c r="DU157" i="1"/>
  <c r="S157" i="1"/>
  <c r="R157" i="1" s="1" a="1"/>
  <c r="R157" i="1" s="1"/>
  <c r="DR157" i="1"/>
  <c r="DQ157" i="1"/>
  <c r="AL167" i="1"/>
  <c r="AG173" i="1"/>
  <c r="Z173" i="1"/>
  <c r="DZ145" i="1"/>
  <c r="DR145" i="1"/>
  <c r="AY147" i="1"/>
  <c r="BD147" i="1" s="1"/>
  <c r="DE156" i="1"/>
  <c r="DF156" i="1" s="1"/>
  <c r="DN156" i="1" s="1"/>
  <c r="BZ156" i="1"/>
  <c r="DX156" i="1" s="1"/>
  <c r="DC156" i="1"/>
  <c r="DK156" i="1" s="1"/>
  <c r="DB156" i="1"/>
  <c r="DW156" i="1"/>
  <c r="EC156" i="1" s="1"/>
  <c r="DU156" i="1"/>
  <c r="S156" i="1"/>
  <c r="R156" i="1" s="1" a="1"/>
  <c r="R156" i="1" s="1"/>
  <c r="DQ156" i="1"/>
  <c r="CA156" i="1"/>
  <c r="DH156" i="1"/>
  <c r="DI156" i="1" s="1"/>
  <c r="BX156" i="1"/>
  <c r="AW158" i="1"/>
  <c r="AU158" i="1"/>
  <c r="AT158" i="1"/>
  <c r="V134" i="1"/>
  <c r="AR134" i="1" s="1"/>
  <c r="AS134" i="1" s="1"/>
  <c r="U134" i="1"/>
  <c r="S139" i="1"/>
  <c r="R139" i="1" s="1" a="1"/>
  <c r="R139" i="1" s="1"/>
  <c r="AY145" i="1"/>
  <c r="BD145" i="1" s="1"/>
  <c r="CU147" i="1"/>
  <c r="U147" i="1"/>
  <c r="Q147" i="1"/>
  <c r="P147" i="1"/>
  <c r="AW149" i="1"/>
  <c r="AU149" i="1"/>
  <c r="AT149" i="1"/>
  <c r="AG152" i="1"/>
  <c r="Z152" i="1"/>
  <c r="CU160" i="1"/>
  <c r="V160" i="1"/>
  <c r="AR160" i="1" s="1"/>
  <c r="AS160" i="1" s="1"/>
  <c r="U160" i="1"/>
  <c r="Q160" i="1"/>
  <c r="P160" i="1"/>
  <c r="AM169" i="1" a="1"/>
  <c r="AM169" i="1" s="1"/>
  <c r="AL169" i="1"/>
  <c r="AY169" i="1"/>
  <c r="BD169" i="1" s="1"/>
  <c r="CU175" i="1"/>
  <c r="V175" i="1"/>
  <c r="AR175" i="1" s="1"/>
  <c r="AS175" i="1" s="1"/>
  <c r="U175" i="1"/>
  <c r="P175" i="1"/>
  <c r="Q175" i="1"/>
  <c r="CU134" i="1"/>
  <c r="CU140" i="1"/>
  <c r="AL145" i="1"/>
  <c r="AE146" i="1"/>
  <c r="DH146" i="1"/>
  <c r="DI146" i="1" s="1"/>
  <c r="DE146" i="1"/>
  <c r="DF146" i="1" s="1"/>
  <c r="DN146" i="1" s="1"/>
  <c r="BZ146" i="1"/>
  <c r="DX146" i="1" s="1"/>
  <c r="DC146" i="1"/>
  <c r="DK146" i="1" s="1"/>
  <c r="DW146" i="1"/>
  <c r="EC146" i="1" s="1"/>
  <c r="DB146" i="1"/>
  <c r="BX146" i="1"/>
  <c r="DR146" i="1"/>
  <c r="DQ146" i="1"/>
  <c r="S146" i="1"/>
  <c r="R146" i="1" s="1" a="1"/>
  <c r="R146" i="1" s="1"/>
  <c r="AG148" i="1"/>
  <c r="Z148" i="1"/>
  <c r="AG149" i="1"/>
  <c r="AY153" i="1"/>
  <c r="BD153" i="1" s="1"/>
  <c r="AM153" i="1" a="1"/>
  <c r="AM153" i="1" s="1"/>
  <c r="AL153" i="1"/>
  <c r="AL157" i="1"/>
  <c r="AM157" i="1" a="1"/>
  <c r="AM157" i="1" s="1"/>
  <c r="EK162" i="1"/>
  <c r="EI162" i="1"/>
  <c r="Z169" i="1"/>
  <c r="AG169" i="1"/>
  <c r="EB172" i="1"/>
  <c r="DL172" i="1"/>
  <c r="AN172" i="1" s="1" a="1"/>
  <c r="AN172" i="1" s="1"/>
  <c r="DC145" i="1"/>
  <c r="DK145" i="1" s="1"/>
  <c r="DW145" i="1"/>
  <c r="EC145" i="1" s="1"/>
  <c r="DB145" i="1"/>
  <c r="BX145" i="1"/>
  <c r="DU145" i="1"/>
  <c r="DS145" i="1"/>
  <c r="DQ145" i="1"/>
  <c r="CA145" i="1"/>
  <c r="DU147" i="1"/>
  <c r="DS147" i="1"/>
  <c r="DR147" i="1"/>
  <c r="DQ147" i="1"/>
  <c r="S147" i="1"/>
  <c r="R147" i="1" s="1" a="1"/>
  <c r="R147" i="1" s="1"/>
  <c r="DH147" i="1"/>
  <c r="DI147" i="1" s="1"/>
  <c r="CA147" i="1"/>
  <c r="DE147" i="1"/>
  <c r="DF147" i="1" s="1"/>
  <c r="DN147" i="1" s="1"/>
  <c r="BZ147" i="1"/>
  <c r="DX147" i="1" s="1"/>
  <c r="DC147" i="1"/>
  <c r="DK147" i="1" s="1"/>
  <c r="DW147" i="1"/>
  <c r="EC147" i="1" s="1"/>
  <c r="DB147" i="1"/>
  <c r="BX147" i="1"/>
  <c r="AY150" i="1"/>
  <c r="BD150" i="1" s="1"/>
  <c r="AM150" i="1" a="1"/>
  <c r="AM150" i="1" s="1"/>
  <c r="AL150" i="1"/>
  <c r="DW150" i="1"/>
  <c r="EC150" i="1" s="1"/>
  <c r="DB150" i="1"/>
  <c r="BX150" i="1"/>
  <c r="DS150" i="1"/>
  <c r="DR150" i="1"/>
  <c r="S150" i="1"/>
  <c r="R150" i="1" s="1" a="1"/>
  <c r="R150" i="1" s="1"/>
  <c r="DH150" i="1"/>
  <c r="DI150" i="1" s="1"/>
  <c r="CA150" i="1"/>
  <c r="DE150" i="1"/>
  <c r="DF150" i="1" s="1"/>
  <c r="DN150" i="1" s="1"/>
  <c r="BZ150" i="1"/>
  <c r="DX150" i="1" s="1"/>
  <c r="DC150" i="1"/>
  <c r="DK150" i="1" s="1"/>
  <c r="AW153" i="1"/>
  <c r="AU153" i="1"/>
  <c r="AM158" i="1" a="1"/>
  <c r="AM158" i="1" s="1"/>
  <c r="AO158" i="1" s="1"/>
  <c r="AY158" i="1"/>
  <c r="BD158" i="1" s="1"/>
  <c r="DS160" i="1"/>
  <c r="S160" i="1"/>
  <c r="R160" i="1" s="1" a="1"/>
  <c r="R160" i="1" s="1"/>
  <c r="DH160" i="1"/>
  <c r="DI160" i="1" s="1"/>
  <c r="DW160" i="1"/>
  <c r="EC160" i="1" s="1"/>
  <c r="DB160" i="1"/>
  <c r="BX160" i="1"/>
  <c r="DE160" i="1"/>
  <c r="DF160" i="1" s="1"/>
  <c r="DN160" i="1" s="1"/>
  <c r="DC160" i="1"/>
  <c r="DK160" i="1" s="1"/>
  <c r="DU160" i="1"/>
  <c r="DR160" i="1"/>
  <c r="CA160" i="1"/>
  <c r="DQ160" i="1"/>
  <c r="BZ160" i="1"/>
  <c r="DX160" i="1" s="1"/>
  <c r="AT166" i="1"/>
  <c r="AW166" i="1"/>
  <c r="AU166" i="1"/>
  <c r="AU177" i="1"/>
  <c r="AT177" i="1"/>
  <c r="AW177" i="1"/>
  <c r="AG183" i="1"/>
  <c r="Z183" i="1"/>
  <c r="AY144" i="1"/>
  <c r="BD144" i="1" s="1"/>
  <c r="AM144" i="1" a="1"/>
  <c r="AM144" i="1" s="1"/>
  <c r="AM152" i="1" a="1"/>
  <c r="AM152" i="1" s="1"/>
  <c r="AL152" i="1"/>
  <c r="AY152" i="1"/>
  <c r="BD152" i="1" s="1"/>
  <c r="AT153" i="1"/>
  <c r="AL158" i="1"/>
  <c r="AL146" i="1"/>
  <c r="AP148" i="1"/>
  <c r="BN148" i="1" s="1"/>
  <c r="DZ151" i="1"/>
  <c r="CU154" i="1"/>
  <c r="V154" i="1"/>
  <c r="AR154" i="1" s="1"/>
  <c r="AS154" i="1" s="1"/>
  <c r="U154" i="1"/>
  <c r="Q154" i="1"/>
  <c r="P154" i="1"/>
  <c r="EB157" i="1"/>
  <c r="DL157" i="1"/>
  <c r="AN157" i="1" s="1" a="1"/>
  <c r="AN157" i="1" s="1"/>
  <c r="AP157" i="1" s="1"/>
  <c r="BN157" i="1" s="1"/>
  <c r="AU162" i="1"/>
  <c r="AT162" i="1"/>
  <c r="AW162" i="1"/>
  <c r="AT174" i="1"/>
  <c r="AW174" i="1"/>
  <c r="AU174" i="1"/>
  <c r="S142" i="1"/>
  <c r="R142" i="1" s="1" a="1"/>
  <c r="R142" i="1" s="1"/>
  <c r="DW142" i="1"/>
  <c r="EC142" i="1" s="1"/>
  <c r="DB142" i="1"/>
  <c r="BX142" i="1"/>
  <c r="DU142" i="1"/>
  <c r="DS142" i="1"/>
  <c r="DC142" i="1"/>
  <c r="DK142" i="1" s="1"/>
  <c r="AM146" i="1" a="1"/>
  <c r="AM146" i="1" s="1"/>
  <c r="DZ147" i="1"/>
  <c r="V148" i="1"/>
  <c r="AR148" i="1" s="1"/>
  <c r="AS148" i="1" s="1"/>
  <c r="U148" i="1"/>
  <c r="P148" i="1"/>
  <c r="CU148" i="1"/>
  <c r="AT151" i="1"/>
  <c r="AW151" i="1"/>
  <c r="AU151" i="1"/>
  <c r="AG162" i="1"/>
  <c r="Z162" i="1"/>
  <c r="BF164" i="1"/>
  <c r="BE164" i="1"/>
  <c r="BG164" i="1"/>
  <c r="BL164" i="1" s="1"/>
  <c r="BE176" i="1"/>
  <c r="BG176" i="1"/>
  <c r="BL176" i="1" s="1"/>
  <c r="BF176" i="1"/>
  <c r="DU139" i="1"/>
  <c r="DS139" i="1"/>
  <c r="DR139" i="1"/>
  <c r="DE142" i="1"/>
  <c r="DF142" i="1" s="1"/>
  <c r="DN142" i="1" s="1"/>
  <c r="AM147" i="1" a="1"/>
  <c r="AM147" i="1" s="1"/>
  <c r="AL147" i="1"/>
  <c r="AL165" i="1"/>
  <c r="AM165" i="1" a="1"/>
  <c r="AM165" i="1" s="1"/>
  <c r="AO165" i="1" s="1"/>
  <c r="AY165" i="1"/>
  <c r="BD165" i="1" s="1"/>
  <c r="AL171" i="1"/>
  <c r="AY171" i="1"/>
  <c r="BD171" i="1" s="1"/>
  <c r="AM171" i="1" a="1"/>
  <c r="AM171" i="1" s="1"/>
  <c r="Q135" i="1"/>
  <c r="P135" i="1"/>
  <c r="CU135" i="1"/>
  <c r="DC137" i="1"/>
  <c r="DK137" i="1" s="1"/>
  <c r="DU137" i="1"/>
  <c r="S137" i="1"/>
  <c r="R137" i="1" s="1" a="1"/>
  <c r="R137" i="1" s="1"/>
  <c r="DE137" i="1"/>
  <c r="DF137" i="1" s="1"/>
  <c r="DN137" i="1" s="1"/>
  <c r="BZ137" i="1"/>
  <c r="DX137" i="1" s="1"/>
  <c r="DB137" i="1"/>
  <c r="DH139" i="1"/>
  <c r="DI139" i="1" s="1"/>
  <c r="DZ141" i="1"/>
  <c r="Q143" i="1"/>
  <c r="V143" i="1"/>
  <c r="AR143" i="1" s="1"/>
  <c r="AS143" i="1" s="1"/>
  <c r="AU145" i="1"/>
  <c r="DH149" i="1"/>
  <c r="DI149" i="1" s="1"/>
  <c r="AM151" i="1" a="1"/>
  <c r="AM151" i="1" s="1"/>
  <c r="AL151" i="1"/>
  <c r="AY151" i="1"/>
  <c r="BD151" i="1" s="1"/>
  <c r="DC153" i="1"/>
  <c r="DK153" i="1" s="1"/>
  <c r="DB153" i="1"/>
  <c r="BX153" i="1"/>
  <c r="DW153" i="1"/>
  <c r="EC153" i="1" s="1"/>
  <c r="DU153" i="1"/>
  <c r="DS153" i="1"/>
  <c r="S153" i="1"/>
  <c r="R153" i="1" s="1" a="1"/>
  <c r="R153" i="1" s="1"/>
  <c r="DH153" i="1"/>
  <c r="DI153" i="1" s="1"/>
  <c r="CA153" i="1"/>
  <c r="DE153" i="1"/>
  <c r="DF153" i="1" s="1"/>
  <c r="DN153" i="1" s="1"/>
  <c r="BZ153" i="1"/>
  <c r="DX153" i="1" s="1"/>
  <c r="AE156" i="1"/>
  <c r="AA156" i="1"/>
  <c r="AY157" i="1"/>
  <c r="BD157" i="1" s="1"/>
  <c r="BG161" i="1"/>
  <c r="BL161" i="1" s="1"/>
  <c r="BE161" i="1"/>
  <c r="AM162" i="1" a="1"/>
  <c r="AM162" i="1" s="1"/>
  <c r="AO162" i="1" s="1"/>
  <c r="AY162" i="1"/>
  <c r="BD162" i="1" s="1"/>
  <c r="AL162" i="1"/>
  <c r="AY163" i="1"/>
  <c r="BD163" i="1" s="1"/>
  <c r="AM163" i="1" a="1"/>
  <c r="AM163" i="1" s="1"/>
  <c r="AL163" i="1"/>
  <c r="S136" i="1"/>
  <c r="R136" i="1" s="1" a="1"/>
  <c r="R136" i="1" s="1"/>
  <c r="DH136" i="1"/>
  <c r="DI136" i="1" s="1"/>
  <c r="CC136" i="1"/>
  <c r="DS136" i="1"/>
  <c r="DR136" i="1"/>
  <c r="DQ136" i="1"/>
  <c r="CU138" i="1"/>
  <c r="Q138" i="1"/>
  <c r="P138" i="1"/>
  <c r="AM138" i="1" a="1"/>
  <c r="AM138" i="1" s="1"/>
  <c r="AL138" i="1"/>
  <c r="BX139" i="1"/>
  <c r="DE140" i="1"/>
  <c r="DF140" i="1" s="1"/>
  <c r="DN140" i="1" s="1"/>
  <c r="BZ140" i="1"/>
  <c r="DX140" i="1" s="1"/>
  <c r="DW140" i="1"/>
  <c r="EC140" i="1" s="1"/>
  <c r="DB140" i="1"/>
  <c r="BX140" i="1"/>
  <c r="CA140" i="1"/>
  <c r="DS141" i="1"/>
  <c r="DQ141" i="1"/>
  <c r="DH141" i="1"/>
  <c r="DI141" i="1" s="1"/>
  <c r="CC141" i="1"/>
  <c r="CA141" i="1"/>
  <c r="DE141" i="1"/>
  <c r="DF141" i="1" s="1"/>
  <c r="DN141" i="1" s="1"/>
  <c r="BZ141" i="1"/>
  <c r="DX141" i="1" s="1"/>
  <c r="DH142" i="1"/>
  <c r="DI142" i="1" s="1"/>
  <c r="P145" i="1"/>
  <c r="AY146" i="1"/>
  <c r="BD146" i="1" s="1"/>
  <c r="V147" i="1"/>
  <c r="AR147" i="1" s="1"/>
  <c r="AS147" i="1" s="1"/>
  <c r="AP162" i="1"/>
  <c r="BN162" i="1" s="1"/>
  <c r="DH164" i="1"/>
  <c r="DI164" i="1" s="1"/>
  <c r="DS164" i="1"/>
  <c r="DR164" i="1"/>
  <c r="DQ164" i="1"/>
  <c r="DW164" i="1"/>
  <c r="EC164" i="1" s="1"/>
  <c r="BX164" i="1"/>
  <c r="DE164" i="1"/>
  <c r="DF164" i="1" s="1"/>
  <c r="DN164" i="1" s="1"/>
  <c r="DC164" i="1"/>
  <c r="DK164" i="1" s="1"/>
  <c r="DU164" i="1"/>
  <c r="DB164" i="1"/>
  <c r="CA164" i="1"/>
  <c r="BZ164" i="1"/>
  <c r="DX164" i="1" s="1"/>
  <c r="S164" i="1"/>
  <c r="R164" i="1" s="1" a="1"/>
  <c r="R164" i="1" s="1"/>
  <c r="AG165" i="1"/>
  <c r="Z165" i="1"/>
  <c r="DQ132" i="1"/>
  <c r="P137" i="1"/>
  <c r="DQ148" i="1"/>
  <c r="DR151" i="1"/>
  <c r="U152" i="1"/>
  <c r="P153" i="1"/>
  <c r="DS155" i="1"/>
  <c r="U158" i="1"/>
  <c r="DW173" i="1"/>
  <c r="EC173" i="1" s="1"/>
  <c r="DB173" i="1"/>
  <c r="BX173" i="1"/>
  <c r="DU173" i="1"/>
  <c r="DS173" i="1"/>
  <c r="DR173" i="1"/>
  <c r="CA173" i="1"/>
  <c r="BZ173" i="1"/>
  <c r="DX173" i="1" s="1"/>
  <c r="DH173" i="1"/>
  <c r="DI173" i="1" s="1"/>
  <c r="DC173" i="1"/>
  <c r="DK173" i="1" s="1"/>
  <c r="EA174" i="1"/>
  <c r="U149" i="1"/>
  <c r="DS151" i="1"/>
  <c r="V152" i="1"/>
  <c r="AR152" i="1" s="1"/>
  <c r="AS152" i="1" s="1"/>
  <c r="V155" i="1"/>
  <c r="AR155" i="1" s="1"/>
  <c r="AS155" i="1" s="1"/>
  <c r="CU155" i="1"/>
  <c r="S159" i="1"/>
  <c r="R159" i="1" s="1" a="1"/>
  <c r="R159" i="1" s="1"/>
  <c r="DU159" i="1"/>
  <c r="CR162" i="1"/>
  <c r="DE179" i="1"/>
  <c r="DF179" i="1" s="1"/>
  <c r="DN179" i="1" s="1"/>
  <c r="BZ179" i="1"/>
  <c r="DX179" i="1" s="1"/>
  <c r="DC179" i="1"/>
  <c r="DK179" i="1" s="1"/>
  <c r="DW179" i="1"/>
  <c r="EC179" i="1" s="1"/>
  <c r="DB179" i="1"/>
  <c r="BX179" i="1"/>
  <c r="DR179" i="1"/>
  <c r="DU179" i="1"/>
  <c r="S179" i="1"/>
  <c r="R179" i="1" s="1" a="1"/>
  <c r="R179" i="1" s="1"/>
  <c r="DS179" i="1"/>
  <c r="DQ179" i="1"/>
  <c r="CA179" i="1"/>
  <c r="DH179" i="1"/>
  <c r="DI179" i="1" s="1"/>
  <c r="AG156" i="1"/>
  <c r="DW158" i="1"/>
  <c r="EC158" i="1" s="1"/>
  <c r="DB158" i="1"/>
  <c r="BX158" i="1"/>
  <c r="DE158" i="1"/>
  <c r="DF158" i="1" s="1"/>
  <c r="DN158" i="1" s="1"/>
  <c r="P163" i="1"/>
  <c r="AE172" i="1"/>
  <c r="AA172" i="1"/>
  <c r="DL177" i="1"/>
  <c r="AN177" i="1" s="1" a="1"/>
  <c r="AN177" i="1" s="1"/>
  <c r="EB177" i="1"/>
  <c r="AG178" i="1"/>
  <c r="Z178" i="1"/>
  <c r="AW180" i="1"/>
  <c r="AU180" i="1"/>
  <c r="AT180" i="1"/>
  <c r="V146" i="1"/>
  <c r="AR146" i="1" s="1"/>
  <c r="AS146" i="1" s="1"/>
  <c r="DU151" i="1"/>
  <c r="DQ154" i="1"/>
  <c r="Z158" i="1"/>
  <c r="Q163" i="1"/>
  <c r="AW164" i="1"/>
  <c r="AU164" i="1"/>
  <c r="AT164" i="1"/>
  <c r="V165" i="1"/>
  <c r="AR165" i="1" s="1"/>
  <c r="AS165" i="1" s="1"/>
  <c r="U165" i="1"/>
  <c r="P165" i="1"/>
  <c r="Q165" i="1"/>
  <c r="CU165" i="1"/>
  <c r="P167" i="1"/>
  <c r="AA168" i="1"/>
  <c r="DT174" i="1"/>
  <c r="DZ174" i="1"/>
  <c r="EK177" i="1"/>
  <c r="EI177" i="1"/>
  <c r="BE178" i="1"/>
  <c r="BG178" i="1"/>
  <c r="BL178" i="1" s="1"/>
  <c r="BF178" i="1"/>
  <c r="Z180" i="1"/>
  <c r="AG180" i="1"/>
  <c r="V181" i="1"/>
  <c r="AR181" i="1" s="1"/>
  <c r="AS181" i="1" s="1"/>
  <c r="U181" i="1"/>
  <c r="P181" i="1"/>
  <c r="CU181" i="1"/>
  <c r="Q181" i="1"/>
  <c r="DU132" i="1"/>
  <c r="DU148" i="1"/>
  <c r="BX151" i="1"/>
  <c r="DB151" i="1"/>
  <c r="DW151" i="1"/>
  <c r="EC151" i="1" s="1"/>
  <c r="DS154" i="1"/>
  <c r="BZ158" i="1"/>
  <c r="DX158" i="1" s="1"/>
  <c r="DH158" i="1"/>
  <c r="DI158" i="1" s="1"/>
  <c r="AA159" i="1"/>
  <c r="CE162" i="1"/>
  <c r="AG164" i="1"/>
  <c r="AM172" i="1" a="1"/>
  <c r="AM172" i="1" s="1"/>
  <c r="AO172" i="1" s="1"/>
  <c r="AY172" i="1"/>
  <c r="BD172" i="1" s="1"/>
  <c r="EB174" i="1"/>
  <c r="DL174" i="1"/>
  <c r="AN174" i="1" s="1" a="1"/>
  <c r="AN174" i="1" s="1"/>
  <c r="DZ175" i="1"/>
  <c r="AY180" i="1"/>
  <c r="BD180" i="1" s="1"/>
  <c r="AM180" i="1" a="1"/>
  <c r="AM180" i="1" s="1"/>
  <c r="AL180" i="1"/>
  <c r="BX132" i="1"/>
  <c r="DB132" i="1"/>
  <c r="U137" i="1"/>
  <c r="BX148" i="1"/>
  <c r="DB148" i="1"/>
  <c r="DC151" i="1"/>
  <c r="DK151" i="1" s="1"/>
  <c r="CU152" i="1"/>
  <c r="U153" i="1"/>
  <c r="S154" i="1"/>
  <c r="R154" i="1" s="1" a="1"/>
  <c r="R154" i="1" s="1"/>
  <c r="BX155" i="1"/>
  <c r="DC155" i="1"/>
  <c r="DK155" i="1" s="1"/>
  <c r="CA158" i="1"/>
  <c r="BE160" i="1"/>
  <c r="EB162" i="1"/>
  <c r="V163" i="1"/>
  <c r="AR163" i="1" s="1"/>
  <c r="AS163" i="1" s="1"/>
  <c r="CU163" i="1"/>
  <c r="DW165" i="1"/>
  <c r="EC165" i="1" s="1"/>
  <c r="DB165" i="1"/>
  <c r="BX165" i="1"/>
  <c r="DU165" i="1"/>
  <c r="S165" i="1"/>
  <c r="R165" i="1" s="1" a="1"/>
  <c r="R165" i="1" s="1"/>
  <c r="DE165" i="1"/>
  <c r="DF165" i="1" s="1"/>
  <c r="DN165" i="1" s="1"/>
  <c r="BZ165" i="1"/>
  <c r="DX165" i="1" s="1"/>
  <c r="CA165" i="1"/>
  <c r="DQ165" i="1"/>
  <c r="AM166" i="1" a="1"/>
  <c r="AM166" i="1" s="1"/>
  <c r="AL166" i="1"/>
  <c r="AY166" i="1"/>
  <c r="BD166" i="1" s="1"/>
  <c r="AL172" i="1"/>
  <c r="CR174" i="1"/>
  <c r="CE174" i="1"/>
  <c r="BY174" i="1"/>
  <c r="CU149" i="1"/>
  <c r="BZ151" i="1"/>
  <c r="DX151" i="1" s="1"/>
  <c r="DE151" i="1"/>
  <c r="DF151" i="1" s="1"/>
  <c r="DN151" i="1" s="1"/>
  <c r="DU154" i="1"/>
  <c r="AG159" i="1"/>
  <c r="BF160" i="1"/>
  <c r="Z163" i="1"/>
  <c r="DZ166" i="1"/>
  <c r="AG167" i="1"/>
  <c r="Z167" i="1"/>
  <c r="DL170" i="1"/>
  <c r="AN170" i="1" s="1" a="1"/>
  <c r="AN170" i="1" s="1"/>
  <c r="DZ171" i="1"/>
  <c r="AM174" i="1" a="1"/>
  <c r="AM174" i="1" s="1"/>
  <c r="AO174" i="1" s="1"/>
  <c r="AL174" i="1"/>
  <c r="AY174" i="1"/>
  <c r="BD174" i="1" s="1"/>
  <c r="AA179" i="1"/>
  <c r="AE179" i="1"/>
  <c r="CU146" i="1"/>
  <c r="CA151" i="1"/>
  <c r="AL164" i="1"/>
  <c r="EI167" i="1"/>
  <c r="DL169" i="1"/>
  <c r="AN169" i="1" s="1" a="1"/>
  <c r="AN169" i="1" s="1"/>
  <c r="AP169" i="1" s="1"/>
  <c r="BN169" i="1" s="1"/>
  <c r="EB169" i="1"/>
  <c r="AO176" i="1"/>
  <c r="DR154" i="1"/>
  <c r="DH154" i="1"/>
  <c r="DI154" i="1" s="1"/>
  <c r="DC154" i="1"/>
  <c r="DK154" i="1" s="1"/>
  <c r="DZ164" i="1"/>
  <c r="CU169" i="1"/>
  <c r="Q169" i="1"/>
  <c r="P169" i="1"/>
  <c r="V169" i="1"/>
  <c r="AR169" i="1" s="1"/>
  <c r="AS169" i="1" s="1"/>
  <c r="U169" i="1"/>
  <c r="DZ169" i="1"/>
  <c r="AW170" i="1"/>
  <c r="AU170" i="1"/>
  <c r="AT170" i="1"/>
  <c r="EF170" i="1" s="1"/>
  <c r="AG171" i="1"/>
  <c r="Z171" i="1"/>
  <c r="BY171" i="1"/>
  <c r="EE171" i="1" s="1"/>
  <c r="CR171" i="1"/>
  <c r="CE171" i="1"/>
  <c r="AY173" i="1"/>
  <c r="BD173" i="1" s="1"/>
  <c r="AL173" i="1"/>
  <c r="DZ176" i="1"/>
  <c r="ED181" i="1"/>
  <c r="EA181" i="1"/>
  <c r="P152" i="1"/>
  <c r="BX154" i="1"/>
  <c r="DE154" i="1"/>
  <c r="DF154" i="1" s="1"/>
  <c r="DN154" i="1" s="1"/>
  <c r="P158" i="1"/>
  <c r="DS158" i="1"/>
  <c r="AA161" i="1"/>
  <c r="DZ165" i="1"/>
  <c r="AA166" i="1"/>
  <c r="CU167" i="1"/>
  <c r="V167" i="1"/>
  <c r="AR167" i="1" s="1"/>
  <c r="AS167" i="1" s="1"/>
  <c r="Q167" i="1"/>
  <c r="DZ168" i="1"/>
  <c r="DS172" i="1"/>
  <c r="DR172" i="1"/>
  <c r="DH172" i="1"/>
  <c r="DI172" i="1" s="1"/>
  <c r="CA172" i="1"/>
  <c r="DU172" i="1"/>
  <c r="DE172" i="1"/>
  <c r="DF172" i="1" s="1"/>
  <c r="DN172" i="1" s="1"/>
  <c r="DW172" i="1"/>
  <c r="EC172" i="1" s="1"/>
  <c r="DQ172" i="1"/>
  <c r="BZ172" i="1"/>
  <c r="DX172" i="1" s="1"/>
  <c r="S172" i="1"/>
  <c r="R172" i="1" s="1" a="1"/>
  <c r="R172" i="1" s="1"/>
  <c r="BX172" i="1"/>
  <c r="AM173" i="1" a="1"/>
  <c r="AM173" i="1" s="1"/>
  <c r="DS175" i="1"/>
  <c r="S175" i="1"/>
  <c r="R175" i="1" s="1" a="1"/>
  <c r="R175" i="1" s="1"/>
  <c r="DH175" i="1"/>
  <c r="DI175" i="1" s="1"/>
  <c r="DW175" i="1"/>
  <c r="EC175" i="1" s="1"/>
  <c r="DB175" i="1"/>
  <c r="BX175" i="1"/>
  <c r="DE175" i="1"/>
  <c r="DF175" i="1" s="1"/>
  <c r="DN175" i="1" s="1"/>
  <c r="DC175" i="1"/>
  <c r="DK175" i="1" s="1"/>
  <c r="DU175" i="1"/>
  <c r="DR175" i="1"/>
  <c r="DQ175" i="1"/>
  <c r="CA175" i="1"/>
  <c r="AM177" i="1" a="1"/>
  <c r="AM177" i="1" s="1"/>
  <c r="AO177" i="1" s="1"/>
  <c r="AY177" i="1"/>
  <c r="BD177" i="1" s="1"/>
  <c r="AL177" i="1"/>
  <c r="EB180" i="1"/>
  <c r="DL180" i="1"/>
  <c r="AN180" i="1" s="1" a="1"/>
  <c r="AN180" i="1" s="1"/>
  <c r="AP180" i="1" s="1"/>
  <c r="BN180" i="1" s="1"/>
  <c r="P149" i="1"/>
  <c r="Q158" i="1"/>
  <c r="DU158" i="1"/>
  <c r="CA159" i="1"/>
  <c r="DE159" i="1"/>
  <c r="DF159" i="1" s="1"/>
  <c r="DN159" i="1" s="1"/>
  <c r="BZ159" i="1"/>
  <c r="DX159" i="1" s="1"/>
  <c r="DQ159" i="1"/>
  <c r="DU163" i="1"/>
  <c r="S163" i="1"/>
  <c r="R163" i="1" s="1" a="1"/>
  <c r="R163" i="1" s="1"/>
  <c r="DC163" i="1"/>
  <c r="DK163" i="1" s="1"/>
  <c r="BX163" i="1"/>
  <c r="DQ163" i="1"/>
  <c r="ED165" i="1"/>
  <c r="EA165" i="1"/>
  <c r="AG166" i="1"/>
  <c r="Z170" i="1"/>
  <c r="BZ175" i="1"/>
  <c r="DX175" i="1" s="1"/>
  <c r="EK180" i="1"/>
  <c r="EI180" i="1"/>
  <c r="AT182" i="1"/>
  <c r="AW182" i="1"/>
  <c r="AU182" i="1"/>
  <c r="AM183" i="1" a="1"/>
  <c r="AM183" i="1" s="1"/>
  <c r="AL183" i="1"/>
  <c r="AY183" i="1"/>
  <c r="BD183" i="1" s="1"/>
  <c r="BZ154" i="1"/>
  <c r="DX154" i="1" s="1"/>
  <c r="Q155" i="1"/>
  <c r="BX159" i="1"/>
  <c r="AL160" i="1"/>
  <c r="V161" i="1"/>
  <c r="AR161" i="1" s="1"/>
  <c r="AS161" i="1" s="1"/>
  <c r="Q161" i="1"/>
  <c r="AG161" i="1"/>
  <c r="DZ162" i="1"/>
  <c r="BZ163" i="1"/>
  <c r="DX163" i="1" s="1"/>
  <c r="DR163" i="1"/>
  <c r="S167" i="1"/>
  <c r="R167" i="1" s="1" a="1"/>
  <c r="R167" i="1" s="1"/>
  <c r="DS167" i="1"/>
  <c r="DR167" i="1"/>
  <c r="DQ167" i="1"/>
  <c r="CA167" i="1"/>
  <c r="DH167" i="1"/>
  <c r="DI167" i="1" s="1"/>
  <c r="BX167" i="1"/>
  <c r="DB167" i="1"/>
  <c r="CR169" i="1"/>
  <c r="BY169" i="1"/>
  <c r="CR170" i="1"/>
  <c r="CA154" i="1"/>
  <c r="CU158" i="1"/>
  <c r="AU159" i="1"/>
  <c r="DR159" i="1"/>
  <c r="AM160" i="1" a="1"/>
  <c r="AM160" i="1" s="1"/>
  <c r="AM161" i="1" a="1"/>
  <c r="AM161" i="1" s="1"/>
  <c r="CA163" i="1"/>
  <c r="DS163" i="1"/>
  <c r="AE164" i="1"/>
  <c r="AA164" i="1"/>
  <c r="EB167" i="1"/>
  <c r="DT167" i="1"/>
  <c r="DL167" i="1"/>
  <c r="AN167" i="1" s="1" a="1"/>
  <c r="AN167" i="1" s="1"/>
  <c r="AP167" i="1" s="1"/>
  <c r="BN167" i="1" s="1"/>
  <c r="AM168" i="1" a="1"/>
  <c r="AM168" i="1" s="1"/>
  <c r="AY168" i="1"/>
  <c r="BD168" i="1" s="1"/>
  <c r="AL168" i="1"/>
  <c r="AY170" i="1"/>
  <c r="BD170" i="1" s="1"/>
  <c r="AM170" i="1" a="1"/>
  <c r="AM170" i="1" s="1"/>
  <c r="AO170" i="1" s="1"/>
  <c r="DZ178" i="1"/>
  <c r="DC184" i="1"/>
  <c r="DK184" i="1" s="1"/>
  <c r="DW184" i="1"/>
  <c r="EC184" i="1" s="1"/>
  <c r="DB184" i="1"/>
  <c r="BX184" i="1"/>
  <c r="DS184" i="1"/>
  <c r="S184" i="1"/>
  <c r="R184" i="1" s="1" a="1"/>
  <c r="R184" i="1" s="1"/>
  <c r="DH184" i="1"/>
  <c r="DI184" i="1" s="1"/>
  <c r="CA184" i="1"/>
  <c r="BZ184" i="1"/>
  <c r="DX184" i="1" s="1"/>
  <c r="DU184" i="1"/>
  <c r="DR184" i="1"/>
  <c r="DQ184" i="1"/>
  <c r="DE184" i="1"/>
  <c r="DF184" i="1" s="1"/>
  <c r="DN184" i="1" s="1"/>
  <c r="AM186" i="1" a="1"/>
  <c r="AM186" i="1" s="1"/>
  <c r="AY186" i="1"/>
  <c r="BD186" i="1" s="1"/>
  <c r="AL186" i="1"/>
  <c r="S158" i="1"/>
  <c r="R158" i="1" s="1" a="1"/>
  <c r="R158" i="1" s="1"/>
  <c r="Q159" i="1"/>
  <c r="P159" i="1"/>
  <c r="AW159" i="1"/>
  <c r="DS159" i="1"/>
  <c r="DH161" i="1"/>
  <c r="DI161" i="1" s="1"/>
  <c r="CA161" i="1"/>
  <c r="DC161" i="1"/>
  <c r="DK161" i="1" s="1"/>
  <c r="DW161" i="1"/>
  <c r="EC161" i="1" s="1"/>
  <c r="DB161" i="1"/>
  <c r="BX161" i="1"/>
  <c r="DU161" i="1"/>
  <c r="DQ161" i="1"/>
  <c r="DW163" i="1"/>
  <c r="EC163" i="1" s="1"/>
  <c r="DZ182" i="1"/>
  <c r="S162" i="1"/>
  <c r="R162" i="1" s="1" a="1"/>
  <c r="R162" i="1" s="1"/>
  <c r="DU168" i="1"/>
  <c r="DW171" i="1"/>
  <c r="EC171" i="1" s="1"/>
  <c r="EB176" i="1"/>
  <c r="CA180" i="1"/>
  <c r="BX186" i="1"/>
  <c r="EK187" i="1"/>
  <c r="EI187" i="1"/>
  <c r="AM193" i="1" a="1"/>
  <c r="AM193" i="1" s="1"/>
  <c r="AL193" i="1"/>
  <c r="AY193" i="1"/>
  <c r="BD193" i="1" s="1"/>
  <c r="AU201" i="1"/>
  <c r="AT201" i="1"/>
  <c r="AW201" i="1"/>
  <c r="AG186" i="1"/>
  <c r="Z186" i="1"/>
  <c r="EK189" i="1"/>
  <c r="EI189" i="1"/>
  <c r="AA190" i="1"/>
  <c r="AE190" i="1"/>
  <c r="AY202" i="1"/>
  <c r="BD202" i="1" s="1"/>
  <c r="AM202" i="1" a="1"/>
  <c r="AM202" i="1" s="1"/>
  <c r="AL202" i="1"/>
  <c r="DW177" i="1"/>
  <c r="EC177" i="1" s="1"/>
  <c r="P178" i="1"/>
  <c r="BX178" i="1"/>
  <c r="P179" i="1"/>
  <c r="CU179" i="1"/>
  <c r="DW180" i="1"/>
  <c r="EC180" i="1" s="1"/>
  <c r="V186" i="1"/>
  <c r="AR186" i="1" s="1"/>
  <c r="AS186" i="1" s="1"/>
  <c r="U186" i="1"/>
  <c r="Q186" i="1"/>
  <c r="CU186" i="1"/>
  <c r="BZ186" i="1"/>
  <c r="DX186" i="1" s="1"/>
  <c r="AG174" i="1"/>
  <c r="Q178" i="1"/>
  <c r="BZ178" i="1"/>
  <c r="DX178" i="1" s="1"/>
  <c r="CA181" i="1"/>
  <c r="CU182" i="1"/>
  <c r="P186" i="1"/>
  <c r="AE187" i="1"/>
  <c r="AA187" i="1"/>
  <c r="AG189" i="1"/>
  <c r="Z189" i="1"/>
  <c r="V168" i="1"/>
  <c r="AR168" i="1" s="1"/>
  <c r="AS168" i="1" s="1"/>
  <c r="U168" i="1"/>
  <c r="Q168" i="1"/>
  <c r="BY170" i="1"/>
  <c r="P171" i="1"/>
  <c r="V171" i="1"/>
  <c r="AR171" i="1" s="1"/>
  <c r="AS171" i="1" s="1"/>
  <c r="BF175" i="1"/>
  <c r="EF176" i="1"/>
  <c r="EK176" i="1"/>
  <c r="AE177" i="1"/>
  <c r="CA178" i="1"/>
  <c r="DQ181" i="1"/>
  <c r="EK194" i="1"/>
  <c r="EI194" i="1"/>
  <c r="DQ162" i="1"/>
  <c r="V173" i="1"/>
  <c r="AR173" i="1" s="1"/>
  <c r="AS173" i="1" s="1"/>
  <c r="U173" i="1"/>
  <c r="DB174" i="1"/>
  <c r="AG177" i="1"/>
  <c r="V178" i="1"/>
  <c r="AR178" i="1" s="1"/>
  <c r="AS178" i="1" s="1"/>
  <c r="DQ178" i="1"/>
  <c r="AY181" i="1"/>
  <c r="BD181" i="1" s="1"/>
  <c r="DR181" i="1"/>
  <c r="AM182" i="1" a="1"/>
  <c r="AM182" i="1" s="1"/>
  <c r="AL182" i="1"/>
  <c r="AY182" i="1"/>
  <c r="BD182" i="1" s="1"/>
  <c r="DH182" i="1"/>
  <c r="DI182" i="1" s="1"/>
  <c r="AY184" i="1"/>
  <c r="BD184" i="1" s="1"/>
  <c r="AM184" i="1" a="1"/>
  <c r="AM184" i="1" s="1"/>
  <c r="AM196" i="1" a="1"/>
  <c r="AM196" i="1" s="1"/>
  <c r="AL196" i="1"/>
  <c r="AY196" i="1"/>
  <c r="BD196" i="1" s="1"/>
  <c r="Z204" i="1"/>
  <c r="AG204" i="1"/>
  <c r="DR162" i="1"/>
  <c r="P164" i="1"/>
  <c r="Q170" i="1"/>
  <c r="P173" i="1"/>
  <c r="Z175" i="1"/>
  <c r="P176" i="1"/>
  <c r="DR178" i="1"/>
  <c r="EB183" i="1"/>
  <c r="Z185" i="1"/>
  <c r="AG185" i="1"/>
  <c r="AY189" i="1"/>
  <c r="BD189" i="1" s="1"/>
  <c r="AM189" i="1" a="1"/>
  <c r="AM189" i="1" s="1"/>
  <c r="AL189" i="1"/>
  <c r="EF189" i="1" s="1"/>
  <c r="Q199" i="1"/>
  <c r="CU199" i="1"/>
  <c r="U199" i="1"/>
  <c r="V199" i="1"/>
  <c r="AR199" i="1" s="1"/>
  <c r="AS199" i="1" s="1"/>
  <c r="P199" i="1"/>
  <c r="U202" i="1"/>
  <c r="CU202" i="1"/>
  <c r="V202" i="1"/>
  <c r="AR202" i="1" s="1"/>
  <c r="AS202" i="1" s="1"/>
  <c r="Q202" i="1"/>
  <c r="P202" i="1"/>
  <c r="CE170" i="1"/>
  <c r="AU176" i="1"/>
  <c r="DB177" i="1"/>
  <c r="AL179" i="1"/>
  <c r="DB180" i="1"/>
  <c r="Z181" i="1"/>
  <c r="DC186" i="1"/>
  <c r="DK186" i="1" s="1"/>
  <c r="AM187" i="1" a="1"/>
  <c r="AM187" i="1" s="1"/>
  <c r="AL187" i="1"/>
  <c r="AY187" i="1"/>
  <c r="BD187" i="1" s="1"/>
  <c r="DU162" i="1"/>
  <c r="DC168" i="1"/>
  <c r="DK168" i="1" s="1"/>
  <c r="DW168" i="1"/>
  <c r="EC168" i="1" s="1"/>
  <c r="DB168" i="1"/>
  <c r="BX168" i="1"/>
  <c r="CA168" i="1"/>
  <c r="DE171" i="1"/>
  <c r="DF171" i="1" s="1"/>
  <c r="DN171" i="1" s="1"/>
  <c r="BZ171" i="1"/>
  <c r="DX171" i="1" s="1"/>
  <c r="DC171" i="1"/>
  <c r="DK171" i="1" s="1"/>
  <c r="DH171" i="1"/>
  <c r="DI171" i="1" s="1"/>
  <c r="CC171" i="1"/>
  <c r="CA174" i="1"/>
  <c r="DE174" i="1"/>
  <c r="DF174" i="1" s="1"/>
  <c r="DN174" i="1" s="1"/>
  <c r="BZ174" i="1"/>
  <c r="DX174" i="1" s="1"/>
  <c r="DQ174" i="1"/>
  <c r="AW176" i="1"/>
  <c r="DZ177" i="1"/>
  <c r="DZ180" i="1"/>
  <c r="DL183" i="1"/>
  <c r="AN183" i="1" s="1" a="1"/>
  <c r="AN183" i="1" s="1"/>
  <c r="AP183" i="1" s="1"/>
  <c r="BN183" i="1" s="1"/>
  <c r="CR185" i="1"/>
  <c r="EE185" i="1"/>
  <c r="ED185" i="1"/>
  <c r="AU188" i="1"/>
  <c r="AT188" i="1"/>
  <c r="AW188" i="1"/>
  <c r="EK205" i="1"/>
  <c r="EI205" i="1"/>
  <c r="AT179" i="1"/>
  <c r="Q183" i="1"/>
  <c r="P183" i="1"/>
  <c r="CU183" i="1"/>
  <c r="V183" i="1"/>
  <c r="AR183" i="1" s="1"/>
  <c r="AS183" i="1" s="1"/>
  <c r="AM185" i="1" a="1"/>
  <c r="AM185" i="1" s="1"/>
  <c r="AO185" i="1" s="1"/>
  <c r="AL185" i="1"/>
  <c r="AY185" i="1"/>
  <c r="BD185" i="1" s="1"/>
  <c r="Z188" i="1"/>
  <c r="AG188" i="1"/>
  <c r="EK199" i="1"/>
  <c r="EI199" i="1"/>
  <c r="AW179" i="1"/>
  <c r="Z182" i="1"/>
  <c r="AG182" i="1"/>
  <c r="AA184" i="1"/>
  <c r="Q174" i="1"/>
  <c r="P174" i="1"/>
  <c r="DH177" i="1"/>
  <c r="DI177" i="1" s="1"/>
  <c r="CA177" i="1"/>
  <c r="DR177" i="1"/>
  <c r="DQ177" i="1"/>
  <c r="S177" i="1"/>
  <c r="R177" i="1" s="1" a="1"/>
  <c r="R177" i="1" s="1"/>
  <c r="DU178" i="1"/>
  <c r="S178" i="1"/>
  <c r="R178" i="1" s="1" a="1"/>
  <c r="R178" i="1" s="1"/>
  <c r="DC178" i="1"/>
  <c r="DK178" i="1" s="1"/>
  <c r="AL178" i="1"/>
  <c r="CU178" i="1"/>
  <c r="BF179" i="1"/>
  <c r="BE179" i="1"/>
  <c r="DH180" i="1"/>
  <c r="DI180" i="1" s="1"/>
  <c r="DS180" i="1"/>
  <c r="DR180" i="1"/>
  <c r="DQ180" i="1"/>
  <c r="DW181" i="1"/>
  <c r="EC181" i="1" s="1"/>
  <c r="DB181" i="1"/>
  <c r="BX181" i="1"/>
  <c r="DU181" i="1"/>
  <c r="S181" i="1"/>
  <c r="R181" i="1" s="1" a="1"/>
  <c r="R181" i="1" s="1"/>
  <c r="DE181" i="1"/>
  <c r="DF181" i="1" s="1"/>
  <c r="DN181" i="1" s="1"/>
  <c r="BZ181" i="1"/>
  <c r="DX181" i="1" s="1"/>
  <c r="DQ182" i="1"/>
  <c r="CA182" i="1"/>
  <c r="DE182" i="1"/>
  <c r="DF182" i="1" s="1"/>
  <c r="DN182" i="1" s="1"/>
  <c r="BZ182" i="1"/>
  <c r="DX182" i="1" s="1"/>
  <c r="DC182" i="1"/>
  <c r="DK182" i="1" s="1"/>
  <c r="DW182" i="1"/>
  <c r="EC182" i="1" s="1"/>
  <c r="DB182" i="1"/>
  <c r="BX182" i="1"/>
  <c r="DS182" i="1"/>
  <c r="U183" i="1"/>
  <c r="CU185" i="1"/>
  <c r="V185" i="1"/>
  <c r="AR185" i="1" s="1"/>
  <c r="AS185" i="1" s="1"/>
  <c r="Q185" i="1"/>
  <c r="P185" i="1"/>
  <c r="S186" i="1"/>
  <c r="R186" i="1" s="1" a="1"/>
  <c r="R186" i="1" s="1"/>
  <c r="DH186" i="1"/>
  <c r="DI186" i="1" s="1"/>
  <c r="CA186" i="1"/>
  <c r="DW186" i="1"/>
  <c r="EC186" i="1" s="1"/>
  <c r="DU186" i="1"/>
  <c r="DS186" i="1"/>
  <c r="DR186" i="1"/>
  <c r="DQ186" i="1"/>
  <c r="AW191" i="1"/>
  <c r="AU191" i="1"/>
  <c r="AT191" i="1"/>
  <c r="CA162" i="1"/>
  <c r="Q166" i="1"/>
  <c r="P166" i="1"/>
  <c r="DR168" i="1"/>
  <c r="DS171" i="1"/>
  <c r="BX177" i="1"/>
  <c r="AM178" i="1" a="1"/>
  <c r="AM178" i="1" s="1"/>
  <c r="BX180" i="1"/>
  <c r="AM181" i="1" a="1"/>
  <c r="AM181" i="1" s="1"/>
  <c r="S183" i="1"/>
  <c r="R183" i="1" s="1" a="1"/>
  <c r="R183" i="1" s="1"/>
  <c r="CA183" i="1"/>
  <c r="DE183" i="1"/>
  <c r="DF183" i="1" s="1"/>
  <c r="DN183" i="1" s="1"/>
  <c r="BZ183" i="1"/>
  <c r="DX183" i="1" s="1"/>
  <c r="DS183" i="1"/>
  <c r="DR183" i="1"/>
  <c r="DQ183" i="1"/>
  <c r="AL184" i="1"/>
  <c r="DZ186" i="1"/>
  <c r="AG191" i="1"/>
  <c r="Z191" i="1"/>
  <c r="AM199" i="1" a="1"/>
  <c r="AM199" i="1" s="1"/>
  <c r="AY199" i="1"/>
  <c r="BD199" i="1" s="1"/>
  <c r="AL199" i="1"/>
  <c r="CC162" i="1"/>
  <c r="DS168" i="1"/>
  <c r="DR169" i="1"/>
  <c r="DQ169" i="1"/>
  <c r="DH169" i="1"/>
  <c r="DI169" i="1" s="1"/>
  <c r="CA169" i="1"/>
  <c r="DE169" i="1"/>
  <c r="DF169" i="1" s="1"/>
  <c r="DN169" i="1" s="1"/>
  <c r="BZ169" i="1"/>
  <c r="DX169" i="1" s="1"/>
  <c r="S170" i="1"/>
  <c r="R170" i="1" s="1" a="1"/>
  <c r="R170" i="1" s="1"/>
  <c r="DU170" i="1"/>
  <c r="DS170" i="1"/>
  <c r="S171" i="1"/>
  <c r="R171" i="1" s="1" a="1"/>
  <c r="R171" i="1" s="1"/>
  <c r="CU173" i="1"/>
  <c r="S174" i="1"/>
  <c r="R174" i="1" s="1" a="1"/>
  <c r="R174" i="1" s="1"/>
  <c r="DU174" i="1"/>
  <c r="Q177" i="1"/>
  <c r="CU177" i="1"/>
  <c r="DB178" i="1"/>
  <c r="U179" i="1"/>
  <c r="BG179" i="1"/>
  <c r="BL179" i="1" s="1"/>
  <c r="CU180" i="1"/>
  <c r="U180" i="1"/>
  <c r="BX183" i="1"/>
  <c r="AL190" i="1"/>
  <c r="AY190" i="1"/>
  <c r="BD190" i="1" s="1"/>
  <c r="AM190" i="1" a="1"/>
  <c r="AM190" i="1" s="1"/>
  <c r="AG199" i="1"/>
  <c r="Z199" i="1"/>
  <c r="DL181" i="1"/>
  <c r="AN181" i="1" s="1" a="1"/>
  <c r="AN181" i="1" s="1"/>
  <c r="AP181" i="1" s="1"/>
  <c r="BN181" i="1" s="1"/>
  <c r="EB181" i="1"/>
  <c r="U182" i="1"/>
  <c r="Q182" i="1"/>
  <c r="P182" i="1"/>
  <c r="V184" i="1"/>
  <c r="AR184" i="1" s="1"/>
  <c r="AS184" i="1" s="1"/>
  <c r="U184" i="1"/>
  <c r="Q184" i="1"/>
  <c r="DZ189" i="1"/>
  <c r="AG202" i="1"/>
  <c r="Z202" i="1"/>
  <c r="AW207" i="1"/>
  <c r="AU207" i="1"/>
  <c r="AT207" i="1"/>
  <c r="DQ176" i="1"/>
  <c r="AL194" i="1"/>
  <c r="AL197" i="1"/>
  <c r="BZ197" i="1"/>
  <c r="DX197" i="1" s="1"/>
  <c r="S199" i="1"/>
  <c r="R199" i="1" s="1" a="1"/>
  <c r="R199" i="1" s="1"/>
  <c r="DH199" i="1"/>
  <c r="DI199" i="1" s="1"/>
  <c r="CC199" i="1"/>
  <c r="CA199" i="1"/>
  <c r="DS199" i="1"/>
  <c r="DR199" i="1"/>
  <c r="DQ199" i="1"/>
  <c r="Z200" i="1"/>
  <c r="DL202" i="1"/>
  <c r="AN202" i="1" s="1" a="1"/>
  <c r="AN202" i="1" s="1"/>
  <c r="AP202" i="1" s="1"/>
  <c r="BN202" i="1" s="1"/>
  <c r="EB202" i="1"/>
  <c r="CU204" i="1"/>
  <c r="V204" i="1"/>
  <c r="AR204" i="1" s="1"/>
  <c r="AS204" i="1" s="1"/>
  <c r="Q204" i="1"/>
  <c r="P204" i="1"/>
  <c r="DU185" i="1"/>
  <c r="CU187" i="1"/>
  <c r="S192" i="1"/>
  <c r="R192" i="1" s="1" a="1"/>
  <c r="R192" i="1" s="1"/>
  <c r="DC192" i="1"/>
  <c r="DK192" i="1" s="1"/>
  <c r="DW192" i="1"/>
  <c r="EC192" i="1" s="1"/>
  <c r="DB192" i="1"/>
  <c r="BX192" i="1"/>
  <c r="DU192" i="1"/>
  <c r="DS192" i="1"/>
  <c r="V197" i="1"/>
  <c r="AR197" i="1" s="1"/>
  <c r="AS197" i="1" s="1"/>
  <c r="U197" i="1"/>
  <c r="AM197" i="1" a="1"/>
  <c r="AM197" i="1" s="1"/>
  <c r="AE198" i="1"/>
  <c r="CE199" i="1"/>
  <c r="CR199" i="1"/>
  <c r="DO199" i="1" s="1" a="1"/>
  <c r="DO199" i="1" s="1"/>
  <c r="DY199" i="1" s="1"/>
  <c r="AM201" i="1" a="1"/>
  <c r="AM201" i="1" s="1"/>
  <c r="AL201" i="1"/>
  <c r="BY223" i="1"/>
  <c r="EE223" i="1" s="1"/>
  <c r="V187" i="1"/>
  <c r="AR187" i="1" s="1"/>
  <c r="AS187" i="1" s="1"/>
  <c r="DB189" i="1"/>
  <c r="P190" i="1"/>
  <c r="V190" i="1"/>
  <c r="AR190" i="1" s="1"/>
  <c r="AS190" i="1" s="1"/>
  <c r="U190" i="1"/>
  <c r="DU194" i="1"/>
  <c r="DS194" i="1"/>
  <c r="DR194" i="1"/>
  <c r="S194" i="1"/>
  <c r="R194" i="1" s="1" a="1"/>
  <c r="R194" i="1" s="1"/>
  <c r="DH194" i="1"/>
  <c r="DI194" i="1" s="1"/>
  <c r="CA194" i="1"/>
  <c r="DW194" i="1"/>
  <c r="EC194" i="1" s="1"/>
  <c r="DB194" i="1"/>
  <c r="BX194" i="1"/>
  <c r="AA201" i="1"/>
  <c r="AE201" i="1"/>
  <c r="Q206" i="1"/>
  <c r="P206" i="1"/>
  <c r="V206" i="1"/>
  <c r="AR206" i="1" s="1"/>
  <c r="AS206" i="1" s="1"/>
  <c r="U206" i="1"/>
  <c r="DZ221" i="1"/>
  <c r="DC189" i="1"/>
  <c r="DK189" i="1" s="1"/>
  <c r="DE190" i="1"/>
  <c r="DF190" i="1" s="1"/>
  <c r="DN190" i="1" s="1"/>
  <c r="BZ190" i="1"/>
  <c r="DX190" i="1" s="1"/>
  <c r="DC190" i="1"/>
  <c r="DK190" i="1" s="1"/>
  <c r="DW190" i="1"/>
  <c r="EC190" i="1" s="1"/>
  <c r="DB190" i="1"/>
  <c r="BX190" i="1"/>
  <c r="DH190" i="1"/>
  <c r="DI190" i="1" s="1"/>
  <c r="DR190" i="1"/>
  <c r="Q193" i="1"/>
  <c r="P193" i="1"/>
  <c r="CU193" i="1"/>
  <c r="V193" i="1"/>
  <c r="AR193" i="1" s="1"/>
  <c r="AS193" i="1" s="1"/>
  <c r="V195" i="1"/>
  <c r="AR195" i="1" s="1"/>
  <c r="AS195" i="1" s="1"/>
  <c r="U195" i="1"/>
  <c r="P195" i="1"/>
  <c r="DW197" i="1"/>
  <c r="EC197" i="1" s="1"/>
  <c r="DB197" i="1"/>
  <c r="BX197" i="1"/>
  <c r="DU197" i="1"/>
  <c r="DS197" i="1"/>
  <c r="S197" i="1"/>
  <c r="R197" i="1" s="1" a="1"/>
  <c r="R197" i="1" s="1"/>
  <c r="DH197" i="1"/>
  <c r="DI197" i="1" s="1"/>
  <c r="DC197" i="1"/>
  <c r="DK197" i="1" s="1"/>
  <c r="CS209" i="1"/>
  <c r="CX209" i="1"/>
  <c r="CW209" i="1"/>
  <c r="AL211" i="1"/>
  <c r="AM211" i="1" a="1"/>
  <c r="AM211" i="1" s="1"/>
  <c r="AY211" i="1"/>
  <c r="BD211" i="1" s="1"/>
  <c r="AW212" i="1"/>
  <c r="AU212" i="1"/>
  <c r="AT212" i="1"/>
  <c r="EF212" i="1" s="1"/>
  <c r="EB212" i="1"/>
  <c r="DL212" i="1"/>
  <c r="AN212" i="1" s="1" a="1"/>
  <c r="AN212" i="1" s="1"/>
  <c r="AP212" i="1" s="1"/>
  <c r="BN212" i="1" s="1"/>
  <c r="AM214" i="1" a="1"/>
  <c r="AM214" i="1" s="1"/>
  <c r="AL214" i="1"/>
  <c r="EF214" i="1" s="1"/>
  <c r="AY214" i="1"/>
  <c r="BD214" i="1" s="1"/>
  <c r="Q217" i="1"/>
  <c r="CU217" i="1"/>
  <c r="V217" i="1"/>
  <c r="AR217" i="1" s="1"/>
  <c r="AS217" i="1" s="1"/>
  <c r="U217" i="1"/>
  <c r="P217" i="1"/>
  <c r="AW218" i="1"/>
  <c r="AU218" i="1"/>
  <c r="AT218" i="1"/>
  <c r="EF218" i="1" s="1"/>
  <c r="Z220" i="1"/>
  <c r="AG220" i="1"/>
  <c r="AW226" i="1"/>
  <c r="AU226" i="1"/>
  <c r="AT226" i="1"/>
  <c r="DU176" i="1"/>
  <c r="BZ185" i="1"/>
  <c r="DX185" i="1" s="1"/>
  <c r="DE185" i="1"/>
  <c r="DF185" i="1" s="1"/>
  <c r="DN185" i="1" s="1"/>
  <c r="DE189" i="1"/>
  <c r="DF189" i="1" s="1"/>
  <c r="DN189" i="1" s="1"/>
  <c r="CA190" i="1"/>
  <c r="DS190" i="1"/>
  <c r="EB191" i="1"/>
  <c r="V200" i="1"/>
  <c r="AR200" i="1" s="1"/>
  <c r="AS200" i="1" s="1"/>
  <c r="U200" i="1"/>
  <c r="P200" i="1"/>
  <c r="AA203" i="1"/>
  <c r="AG218" i="1"/>
  <c r="Z218" i="1"/>
  <c r="BX176" i="1"/>
  <c r="DB176" i="1"/>
  <c r="DW176" i="1"/>
  <c r="EC176" i="1" s="1"/>
  <c r="CA185" i="1"/>
  <c r="BX187" i="1"/>
  <c r="DC187" i="1"/>
  <c r="DK187" i="1" s="1"/>
  <c r="CU191" i="1"/>
  <c r="Q191" i="1"/>
  <c r="P191" i="1"/>
  <c r="DL191" i="1"/>
  <c r="AN191" i="1" s="1" a="1"/>
  <c r="AN191" i="1" s="1"/>
  <c r="AP191" i="1" s="1"/>
  <c r="BN191" i="1" s="1"/>
  <c r="AY192" i="1"/>
  <c r="BD192" i="1" s="1"/>
  <c r="DE195" i="1"/>
  <c r="DF195" i="1" s="1"/>
  <c r="DN195" i="1" s="1"/>
  <c r="BZ195" i="1"/>
  <c r="DX195" i="1" s="1"/>
  <c r="DC195" i="1"/>
  <c r="DK195" i="1" s="1"/>
  <c r="DW195" i="1"/>
  <c r="EC195" i="1" s="1"/>
  <c r="DB195" i="1"/>
  <c r="BX195" i="1"/>
  <c r="DU195" i="1"/>
  <c r="DQ195" i="1"/>
  <c r="CU195" i="1"/>
  <c r="V198" i="1"/>
  <c r="AR198" i="1" s="1"/>
  <c r="AS198" i="1" s="1"/>
  <c r="Q198" i="1"/>
  <c r="P198" i="1"/>
  <c r="CU198" i="1"/>
  <c r="BE200" i="1"/>
  <c r="BF200" i="1"/>
  <c r="U201" i="1"/>
  <c r="DR201" i="1"/>
  <c r="DQ201" i="1"/>
  <c r="DH201" i="1"/>
  <c r="DI201" i="1" s="1"/>
  <c r="CA201" i="1"/>
  <c r="DE201" i="1"/>
  <c r="DF201" i="1" s="1"/>
  <c r="DN201" i="1" s="1"/>
  <c r="BZ201" i="1"/>
  <c r="DX201" i="1" s="1"/>
  <c r="DC201" i="1"/>
  <c r="DK201" i="1" s="1"/>
  <c r="DW201" i="1"/>
  <c r="EC201" i="1" s="1"/>
  <c r="DB201" i="1"/>
  <c r="BX201" i="1"/>
  <c r="DS201" i="1"/>
  <c r="EK202" i="1"/>
  <c r="EI202" i="1"/>
  <c r="DZ206" i="1"/>
  <c r="DC208" i="1"/>
  <c r="DK208" i="1" s="1"/>
  <c r="DW208" i="1"/>
  <c r="EC208" i="1" s="1"/>
  <c r="DB208" i="1"/>
  <c r="BX208" i="1"/>
  <c r="CA208" i="1"/>
  <c r="DH208" i="1"/>
  <c r="DI208" i="1" s="1"/>
  <c r="DE208" i="1"/>
  <c r="DF208" i="1" s="1"/>
  <c r="DN208" i="1" s="1"/>
  <c r="DU208" i="1"/>
  <c r="DS208" i="1"/>
  <c r="DR208" i="1"/>
  <c r="DQ208" i="1"/>
  <c r="BZ208" i="1"/>
  <c r="DX208" i="1" s="1"/>
  <c r="S208" i="1"/>
  <c r="R208" i="1" s="1" a="1"/>
  <c r="R208" i="1" s="1"/>
  <c r="Z209" i="1"/>
  <c r="AG209" i="1"/>
  <c r="AO212" i="1"/>
  <c r="AU219" i="1"/>
  <c r="AT219" i="1"/>
  <c r="AW219" i="1"/>
  <c r="AL221" i="1"/>
  <c r="AY221" i="1"/>
  <c r="BD221" i="1" s="1"/>
  <c r="AM221" i="1" a="1"/>
  <c r="AM221" i="1" s="1"/>
  <c r="AO221" i="1" s="1"/>
  <c r="AT222" i="1"/>
  <c r="AW222" i="1"/>
  <c r="AU222" i="1"/>
  <c r="CC185" i="1"/>
  <c r="DH185" i="1"/>
  <c r="DI185" i="1" s="1"/>
  <c r="DE187" i="1"/>
  <c r="DF187" i="1" s="1"/>
  <c r="DN187" i="1" s="1"/>
  <c r="DU190" i="1"/>
  <c r="DZ193" i="1"/>
  <c r="DZ196" i="1"/>
  <c r="DC200" i="1"/>
  <c r="DK200" i="1" s="1"/>
  <c r="DW200" i="1"/>
  <c r="EC200" i="1" s="1"/>
  <c r="DB200" i="1"/>
  <c r="BX200" i="1"/>
  <c r="DU200" i="1"/>
  <c r="S200" i="1"/>
  <c r="R200" i="1" s="1" a="1"/>
  <c r="R200" i="1" s="1"/>
  <c r="DE200" i="1"/>
  <c r="DF200" i="1" s="1"/>
  <c r="DN200" i="1" s="1"/>
  <c r="BZ200" i="1"/>
  <c r="DX200" i="1" s="1"/>
  <c r="CE202" i="1"/>
  <c r="DZ204" i="1"/>
  <c r="S205" i="1"/>
  <c r="R205" i="1" s="1" a="1"/>
  <c r="R205" i="1" s="1"/>
  <c r="DH205" i="1"/>
  <c r="DI205" i="1" s="1"/>
  <c r="CA205" i="1"/>
  <c r="DW205" i="1"/>
  <c r="EC205" i="1" s="1"/>
  <c r="DB205" i="1"/>
  <c r="BX205" i="1"/>
  <c r="DU205" i="1"/>
  <c r="DS205" i="1"/>
  <c r="DR205" i="1"/>
  <c r="DQ205" i="1"/>
  <c r="AG210" i="1"/>
  <c r="Z210" i="1"/>
  <c r="V213" i="1"/>
  <c r="AR213" i="1" s="1"/>
  <c r="AS213" i="1" s="1"/>
  <c r="U213" i="1"/>
  <c r="Q213" i="1"/>
  <c r="P213" i="1"/>
  <c r="CU213" i="1"/>
  <c r="AW215" i="1"/>
  <c r="AU215" i="1"/>
  <c r="AT215" i="1"/>
  <c r="EF215" i="1" s="1"/>
  <c r="S189" i="1"/>
  <c r="R189" i="1" s="1" a="1"/>
  <c r="R189" i="1" s="1"/>
  <c r="DU189" i="1"/>
  <c r="DS189" i="1"/>
  <c r="DR189" i="1"/>
  <c r="BX189" i="1"/>
  <c r="DL194" i="1"/>
  <c r="AN194" i="1" s="1" a="1"/>
  <c r="AN194" i="1" s="1"/>
  <c r="AP194" i="1" s="1"/>
  <c r="BN194" i="1" s="1"/>
  <c r="EB194" i="1"/>
  <c r="DQ198" i="1"/>
  <c r="CA198" i="1"/>
  <c r="DE198" i="1"/>
  <c r="DF198" i="1" s="1"/>
  <c r="DN198" i="1" s="1"/>
  <c r="BZ198" i="1"/>
  <c r="DX198" i="1" s="1"/>
  <c r="DC198" i="1"/>
  <c r="DK198" i="1" s="1"/>
  <c r="DW198" i="1"/>
  <c r="EC198" i="1" s="1"/>
  <c r="DB198" i="1"/>
  <c r="BX198" i="1"/>
  <c r="DU198" i="1"/>
  <c r="DR198" i="1"/>
  <c r="DZ205" i="1"/>
  <c r="BG212" i="1"/>
  <c r="BL212" i="1" s="1"/>
  <c r="BF212" i="1"/>
  <c r="BE212" i="1"/>
  <c r="AG215" i="1"/>
  <c r="Z215" i="1"/>
  <c r="DE219" i="1"/>
  <c r="DF219" i="1" s="1"/>
  <c r="DN219" i="1" s="1"/>
  <c r="BZ219" i="1"/>
  <c r="DX219" i="1" s="1"/>
  <c r="DC219" i="1"/>
  <c r="DK219" i="1" s="1"/>
  <c r="DW219" i="1"/>
  <c r="EC219" i="1" s="1"/>
  <c r="DB219" i="1"/>
  <c r="BX219" i="1"/>
  <c r="DR219" i="1"/>
  <c r="DS219" i="1"/>
  <c r="DQ219" i="1"/>
  <c r="CA219" i="1"/>
  <c r="DH219" i="1"/>
  <c r="DI219" i="1" s="1"/>
  <c r="S219" i="1"/>
  <c r="R219" i="1" s="1" a="1"/>
  <c r="R219" i="1" s="1"/>
  <c r="DU219" i="1"/>
  <c r="AM220" i="1" a="1"/>
  <c r="AM220" i="1" s="1"/>
  <c r="AL220" i="1"/>
  <c r="AY220" i="1"/>
  <c r="BD220" i="1" s="1"/>
  <c r="CU194" i="1"/>
  <c r="U194" i="1"/>
  <c r="Q194" i="1"/>
  <c r="EB196" i="1"/>
  <c r="DZ198" i="1"/>
  <c r="BG198" i="1"/>
  <c r="BL198" i="1" s="1"/>
  <c r="BF198" i="1"/>
  <c r="BE198" i="1"/>
  <c r="P203" i="1"/>
  <c r="V203" i="1"/>
  <c r="AR203" i="1" s="1"/>
  <c r="AS203" i="1" s="1"/>
  <c r="U203" i="1"/>
  <c r="Q203" i="1"/>
  <c r="AM206" i="1" a="1"/>
  <c r="AM206" i="1" s="1"/>
  <c r="AL206" i="1"/>
  <c r="AY206" i="1"/>
  <c r="BD206" i="1" s="1"/>
  <c r="AY210" i="1"/>
  <c r="BD210" i="1" s="1"/>
  <c r="AM210" i="1" a="1"/>
  <c r="AM210" i="1" s="1"/>
  <c r="AL210" i="1"/>
  <c r="DL213" i="1"/>
  <c r="AN213" i="1" s="1" a="1"/>
  <c r="AN213" i="1" s="1"/>
  <c r="AP213" i="1" s="1"/>
  <c r="BN213" i="1" s="1"/>
  <c r="EB213" i="1"/>
  <c r="AT216" i="1"/>
  <c r="EF216" i="1" s="1"/>
  <c r="AW216" i="1"/>
  <c r="AU216" i="1"/>
  <c r="AG223" i="1"/>
  <c r="Z223" i="1"/>
  <c r="DZ191" i="1"/>
  <c r="P194" i="1"/>
  <c r="AL195" i="1"/>
  <c r="AY195" i="1"/>
  <c r="BD195" i="1" s="1"/>
  <c r="DL196" i="1"/>
  <c r="AN196" i="1" s="1" a="1"/>
  <c r="AN196" i="1" s="1"/>
  <c r="AP196" i="1" s="1"/>
  <c r="BN196" i="1" s="1"/>
  <c r="BF203" i="1"/>
  <c r="BE203" i="1"/>
  <c r="BG203" i="1"/>
  <c r="BL203" i="1" s="1"/>
  <c r="CR204" i="1"/>
  <c r="CE204" i="1"/>
  <c r="BY204" i="1"/>
  <c r="EE204" i="1" s="1"/>
  <c r="DZ213" i="1"/>
  <c r="AM217" i="1" a="1"/>
  <c r="AM217" i="1" s="1"/>
  <c r="AL217" i="1"/>
  <c r="AY217" i="1"/>
  <c r="BD217" i="1" s="1"/>
  <c r="DZ188" i="1"/>
  <c r="AW189" i="1"/>
  <c r="AU189" i="1"/>
  <c r="CA189" i="1"/>
  <c r="DW189" i="1"/>
  <c r="EC189" i="1" s="1"/>
  <c r="Q190" i="1"/>
  <c r="V194" i="1"/>
  <c r="AR194" i="1" s="1"/>
  <c r="AS194" i="1" s="1"/>
  <c r="AG195" i="1"/>
  <c r="Z195" i="1"/>
  <c r="AE196" i="1"/>
  <c r="AA196" i="1"/>
  <c r="Q197" i="1"/>
  <c r="EB199" i="1"/>
  <c r="DL199" i="1"/>
  <c r="AN199" i="1" s="1" a="1"/>
  <c r="AN199" i="1" s="1"/>
  <c r="AP199" i="1" s="1"/>
  <c r="BN199" i="1" s="1"/>
  <c r="DE203" i="1"/>
  <c r="DF203" i="1" s="1"/>
  <c r="DN203" i="1" s="1"/>
  <c r="BZ203" i="1"/>
  <c r="DX203" i="1" s="1"/>
  <c r="DC203" i="1"/>
  <c r="DK203" i="1" s="1"/>
  <c r="DW203" i="1"/>
  <c r="EC203" i="1" s="1"/>
  <c r="DB203" i="1"/>
  <c r="BX203" i="1"/>
  <c r="DU203" i="1"/>
  <c r="DS203" i="1"/>
  <c r="S203" i="1"/>
  <c r="R203" i="1" s="1" a="1"/>
  <c r="R203" i="1" s="1"/>
  <c r="DH203" i="1"/>
  <c r="DI203" i="1" s="1"/>
  <c r="CA203" i="1"/>
  <c r="DQ203" i="1"/>
  <c r="CU190" i="1"/>
  <c r="Q195" i="1"/>
  <c r="Q196" i="1"/>
  <c r="P196" i="1"/>
  <c r="CU196" i="1"/>
  <c r="AM198" i="1" a="1"/>
  <c r="AM198" i="1" s="1"/>
  <c r="AL198" i="1"/>
  <c r="CU201" i="1"/>
  <c r="Q201" i="1"/>
  <c r="P201" i="1"/>
  <c r="DR203" i="1"/>
  <c r="AG205" i="1"/>
  <c r="Z205" i="1"/>
  <c r="AG206" i="1"/>
  <c r="Z206" i="1"/>
  <c r="EB209" i="1"/>
  <c r="DL209" i="1"/>
  <c r="AN209" i="1" s="1" a="1"/>
  <c r="AN209" i="1" s="1"/>
  <c r="AM188" i="1" a="1"/>
  <c r="AM188" i="1" s="1"/>
  <c r="AL188" i="1"/>
  <c r="AY188" i="1"/>
  <c r="BD188" i="1" s="1"/>
  <c r="AY191" i="1"/>
  <c r="BD191" i="1" s="1"/>
  <c r="AM191" i="1" a="1"/>
  <c r="AM191" i="1" s="1"/>
  <c r="AL191" i="1"/>
  <c r="CE191" i="1"/>
  <c r="DQ194" i="1"/>
  <c r="DS198" i="1"/>
  <c r="AM204" i="1" a="1"/>
  <c r="AM204" i="1" s="1"/>
  <c r="AL204" i="1"/>
  <c r="AY204" i="1"/>
  <c r="BD204" i="1" s="1"/>
  <c r="V205" i="1"/>
  <c r="AR205" i="1" s="1"/>
  <c r="AS205" i="1" s="1"/>
  <c r="U205" i="1"/>
  <c r="Q205" i="1"/>
  <c r="CU205" i="1"/>
  <c r="AY213" i="1"/>
  <c r="BD213" i="1" s="1"/>
  <c r="AM213" i="1" a="1"/>
  <c r="AM213" i="1" s="1"/>
  <c r="AL213" i="1"/>
  <c r="DS215" i="1"/>
  <c r="S215" i="1"/>
  <c r="R215" i="1" s="1" a="1"/>
  <c r="R215" i="1" s="1"/>
  <c r="DH215" i="1"/>
  <c r="DI215" i="1" s="1"/>
  <c r="DW215" i="1"/>
  <c r="EC215" i="1" s="1"/>
  <c r="DB215" i="1"/>
  <c r="BX215" i="1"/>
  <c r="DU215" i="1"/>
  <c r="DR215" i="1"/>
  <c r="DQ215" i="1"/>
  <c r="CA215" i="1"/>
  <c r="BZ215" i="1"/>
  <c r="DX215" i="1" s="1"/>
  <c r="DE215" i="1"/>
  <c r="DF215" i="1" s="1"/>
  <c r="DN215" i="1" s="1"/>
  <c r="DC215" i="1"/>
  <c r="DK215" i="1" s="1"/>
  <c r="AA219" i="1"/>
  <c r="AE219" i="1"/>
  <c r="DZ222" i="1"/>
  <c r="DT185" i="1"/>
  <c r="DQ185" i="1"/>
  <c r="P187" i="1"/>
  <c r="DQ187" i="1"/>
  <c r="CU188" i="1"/>
  <c r="Q188" i="1"/>
  <c r="P188" i="1"/>
  <c r="DR188" i="1"/>
  <c r="DQ188" i="1"/>
  <c r="DH188" i="1"/>
  <c r="DI188" i="1" s="1"/>
  <c r="CA188" i="1"/>
  <c r="DE188" i="1"/>
  <c r="DF188" i="1" s="1"/>
  <c r="DN188" i="1" s="1"/>
  <c r="BZ188" i="1"/>
  <c r="DX188" i="1" s="1"/>
  <c r="DC188" i="1"/>
  <c r="DK188" i="1" s="1"/>
  <c r="DU188" i="1"/>
  <c r="U189" i="1"/>
  <c r="CU189" i="1"/>
  <c r="BY191" i="1"/>
  <c r="AA192" i="1"/>
  <c r="BZ192" i="1"/>
  <c r="DX192" i="1" s="1"/>
  <c r="AE193" i="1"/>
  <c r="DH193" i="1"/>
  <c r="DI193" i="1" s="1"/>
  <c r="CA193" i="1"/>
  <c r="DE193" i="1"/>
  <c r="DF193" i="1" s="1"/>
  <c r="DN193" i="1" s="1"/>
  <c r="BZ193" i="1"/>
  <c r="DX193" i="1" s="1"/>
  <c r="DC193" i="1"/>
  <c r="DK193" i="1" s="1"/>
  <c r="DR193" i="1"/>
  <c r="DQ193" i="1"/>
  <c r="Z194" i="1"/>
  <c r="V196" i="1"/>
  <c r="AR196" i="1" s="1"/>
  <c r="AS196" i="1" s="1"/>
  <c r="Z197" i="1"/>
  <c r="DQ197" i="1"/>
  <c r="DZ199" i="1"/>
  <c r="BG200" i="1"/>
  <c r="BL200" i="1" s="1"/>
  <c r="CU200" i="1"/>
  <c r="AY201" i="1"/>
  <c r="BD201" i="1" s="1"/>
  <c r="P205" i="1"/>
  <c r="CU206" i="1"/>
  <c r="AG207" i="1"/>
  <c r="Z207" i="1"/>
  <c r="AE208" i="1"/>
  <c r="AA208" i="1"/>
  <c r="DZ218" i="1"/>
  <c r="BY226" i="1"/>
  <c r="EE226" i="1" s="1"/>
  <c r="Q187" i="1"/>
  <c r="DR187" i="1"/>
  <c r="BX188" i="1"/>
  <c r="DW188" i="1"/>
  <c r="EC188" i="1" s="1"/>
  <c r="P189" i="1"/>
  <c r="CA192" i="1"/>
  <c r="AG193" i="1"/>
  <c r="BX193" i="1"/>
  <c r="S195" i="1"/>
  <c r="R195" i="1" s="1" a="1"/>
  <c r="R195" i="1" s="1"/>
  <c r="CA195" i="1"/>
  <c r="AG196" i="1"/>
  <c r="DH196" i="1"/>
  <c r="DI196" i="1" s="1"/>
  <c r="CC196" i="1"/>
  <c r="CA196" i="1"/>
  <c r="DE196" i="1"/>
  <c r="DF196" i="1" s="1"/>
  <c r="DN196" i="1" s="1"/>
  <c r="BZ196" i="1"/>
  <c r="DX196" i="1" s="1"/>
  <c r="DS196" i="1"/>
  <c r="DR196" i="1"/>
  <c r="DQ196" i="1"/>
  <c r="S196" i="1"/>
  <c r="R196" i="1" s="1" a="1"/>
  <c r="R196" i="1" s="1"/>
  <c r="DR197" i="1"/>
  <c r="DU199" i="1"/>
  <c r="DZ201" i="1"/>
  <c r="CR202" i="1"/>
  <c r="DO202" i="1" s="1" a="1"/>
  <c r="DO202" i="1" s="1"/>
  <c r="DY202" i="1" s="1"/>
  <c r="AL203" i="1"/>
  <c r="AM203" i="1" a="1"/>
  <c r="AM203" i="1" s="1"/>
  <c r="DC205" i="1"/>
  <c r="DK205" i="1" s="1"/>
  <c r="AG212" i="1"/>
  <c r="Z212" i="1"/>
  <c r="EK212" i="1"/>
  <c r="EI212" i="1"/>
  <c r="V192" i="1"/>
  <c r="AR192" i="1" s="1"/>
  <c r="AS192" i="1" s="1"/>
  <c r="U192" i="1"/>
  <c r="AY194" i="1"/>
  <c r="BD194" i="1" s="1"/>
  <c r="AM194" i="1" a="1"/>
  <c r="AM194" i="1" s="1"/>
  <c r="CE196" i="1"/>
  <c r="CR196" i="1"/>
  <c r="S198" i="1"/>
  <c r="R198" i="1" s="1" a="1"/>
  <c r="R198" i="1" s="1"/>
  <c r="AM205" i="1" a="1"/>
  <c r="AM205" i="1" s="1"/>
  <c r="AY205" i="1"/>
  <c r="BD205" i="1" s="1"/>
  <c r="AY207" i="1"/>
  <c r="BD207" i="1" s="1"/>
  <c r="AM207" i="1" a="1"/>
  <c r="AM207" i="1" s="1"/>
  <c r="AL207" i="1"/>
  <c r="CS222" i="1"/>
  <c r="CX222" i="1"/>
  <c r="DO222" i="1" a="1"/>
  <c r="DO222" i="1" s="1"/>
  <c r="DY222" i="1" s="1"/>
  <c r="CW222" i="1"/>
  <c r="AW224" i="1"/>
  <c r="AU224" i="1"/>
  <c r="AT224" i="1"/>
  <c r="EF224" i="1" s="1"/>
  <c r="DU191" i="1"/>
  <c r="AL200" i="1"/>
  <c r="DH206" i="1"/>
  <c r="DI206" i="1" s="1"/>
  <c r="V210" i="1"/>
  <c r="AR210" i="1" s="1"/>
  <c r="AS210" i="1" s="1"/>
  <c r="DE211" i="1"/>
  <c r="DF211" i="1" s="1"/>
  <c r="DN211" i="1" s="1"/>
  <c r="BZ211" i="1"/>
  <c r="DX211" i="1" s="1"/>
  <c r="DC211" i="1"/>
  <c r="DK211" i="1" s="1"/>
  <c r="DH211" i="1"/>
  <c r="DI211" i="1" s="1"/>
  <c r="CA214" i="1"/>
  <c r="DE214" i="1"/>
  <c r="DF214" i="1" s="1"/>
  <c r="DN214" i="1" s="1"/>
  <c r="BZ214" i="1"/>
  <c r="DX214" i="1" s="1"/>
  <c r="DQ214" i="1"/>
  <c r="AY216" i="1"/>
  <c r="BD216" i="1" s="1"/>
  <c r="DH220" i="1"/>
  <c r="DI220" i="1" s="1"/>
  <c r="CC220" i="1"/>
  <c r="DS220" i="1"/>
  <c r="DR220" i="1"/>
  <c r="DQ220" i="1"/>
  <c r="DW221" i="1"/>
  <c r="EC221" i="1" s="1"/>
  <c r="DB221" i="1"/>
  <c r="BX221" i="1"/>
  <c r="DU221" i="1"/>
  <c r="S221" i="1"/>
  <c r="R221" i="1" s="1" a="1"/>
  <c r="R221" i="1" s="1"/>
  <c r="DE221" i="1"/>
  <c r="DF221" i="1" s="1"/>
  <c r="DN221" i="1" s="1"/>
  <c r="BZ221" i="1"/>
  <c r="DX221" i="1" s="1"/>
  <c r="EB221" i="1"/>
  <c r="CU225" i="1"/>
  <c r="V225" i="1"/>
  <c r="AR225" i="1" s="1"/>
  <c r="AS225" i="1" s="1"/>
  <c r="DZ226" i="1"/>
  <c r="V229" i="1"/>
  <c r="AR229" i="1" s="1"/>
  <c r="AS229" i="1" s="1"/>
  <c r="U229" i="1"/>
  <c r="P229" i="1"/>
  <c r="AG231" i="1"/>
  <c r="Z231" i="1"/>
  <c r="AG236" i="1"/>
  <c r="Z236" i="1"/>
  <c r="EK241" i="1"/>
  <c r="EI241" i="1"/>
  <c r="DU204" i="1"/>
  <c r="BY211" i="1"/>
  <c r="EE211" i="1" s="1"/>
  <c r="CR211" i="1"/>
  <c r="DS212" i="1"/>
  <c r="DR212" i="1"/>
  <c r="DH212" i="1"/>
  <c r="DI212" i="1" s="1"/>
  <c r="CA212" i="1"/>
  <c r="DU212" i="1"/>
  <c r="DB212" i="1"/>
  <c r="CR214" i="1"/>
  <c r="CE214" i="1"/>
  <c r="DH217" i="1"/>
  <c r="DI217" i="1" s="1"/>
  <c r="CC217" i="1"/>
  <c r="CA217" i="1"/>
  <c r="DR217" i="1"/>
  <c r="DQ217" i="1"/>
  <c r="S217" i="1"/>
  <c r="R217" i="1" s="1" a="1"/>
  <c r="R217" i="1" s="1"/>
  <c r="DU218" i="1"/>
  <c r="S218" i="1"/>
  <c r="R218" i="1" s="1" a="1"/>
  <c r="R218" i="1" s="1"/>
  <c r="DC218" i="1"/>
  <c r="DK218" i="1" s="1"/>
  <c r="BF219" i="1"/>
  <c r="BE219" i="1"/>
  <c r="CE220" i="1"/>
  <c r="DU224" i="1"/>
  <c r="DQ225" i="1"/>
  <c r="AG226" i="1"/>
  <c r="Z226" i="1"/>
  <c r="DE227" i="1"/>
  <c r="DF227" i="1" s="1"/>
  <c r="DN227" i="1" s="1"/>
  <c r="BZ227" i="1"/>
  <c r="DX227" i="1" s="1"/>
  <c r="DS227" i="1"/>
  <c r="DR227" i="1"/>
  <c r="DQ227" i="1"/>
  <c r="DH227" i="1"/>
  <c r="DI227" i="1" s="1"/>
  <c r="BX227" i="1"/>
  <c r="DC227" i="1"/>
  <c r="DK227" i="1" s="1"/>
  <c r="DB227" i="1"/>
  <c r="DU227" i="1"/>
  <c r="S227" i="1"/>
  <c r="R227" i="1" s="1" a="1"/>
  <c r="R227" i="1" s="1"/>
  <c r="DZ229" i="1"/>
  <c r="AM233" i="1" a="1"/>
  <c r="AM233" i="1" s="1"/>
  <c r="AL233" i="1"/>
  <c r="AY233" i="1"/>
  <c r="BD233" i="1" s="1"/>
  <c r="AM236" i="1" a="1"/>
  <c r="AM236" i="1" s="1"/>
  <c r="AO236" i="1" s="1"/>
  <c r="AL236" i="1"/>
  <c r="AY236" i="1"/>
  <c r="BD236" i="1" s="1"/>
  <c r="CU247" i="1"/>
  <c r="U247" i="1"/>
  <c r="V247" i="1"/>
  <c r="AR247" i="1" s="1"/>
  <c r="AS247" i="1" s="1"/>
  <c r="Q247" i="1"/>
  <c r="P247" i="1"/>
  <c r="S250" i="1"/>
  <c r="R250" i="1" s="1" a="1"/>
  <c r="R250" i="1" s="1"/>
  <c r="DS250" i="1"/>
  <c r="DR250" i="1"/>
  <c r="BZ250" i="1"/>
  <c r="DX250" i="1" s="1"/>
  <c r="DH250" i="1"/>
  <c r="DI250" i="1" s="1"/>
  <c r="BX250" i="1"/>
  <c r="CA250" i="1"/>
  <c r="DW250" i="1"/>
  <c r="EC250" i="1" s="1"/>
  <c r="DU250" i="1"/>
  <c r="DQ250" i="1"/>
  <c r="DE250" i="1"/>
  <c r="DF250" i="1" s="1"/>
  <c r="DN250" i="1" s="1"/>
  <c r="DC250" i="1"/>
  <c r="DK250" i="1" s="1"/>
  <c r="DB250" i="1"/>
  <c r="AM209" i="1" a="1"/>
  <c r="AM209" i="1" s="1"/>
  <c r="AO209" i="1" s="1"/>
  <c r="AL209" i="1"/>
  <c r="AY209" i="1"/>
  <c r="BD209" i="1" s="1"/>
  <c r="DZ209" i="1"/>
  <c r="CU220" i="1"/>
  <c r="U220" i="1"/>
  <c r="DZ227" i="1"/>
  <c r="CU228" i="1"/>
  <c r="V228" i="1"/>
  <c r="AR228" i="1" s="1"/>
  <c r="AS228" i="1" s="1"/>
  <c r="P228" i="1"/>
  <c r="DW229" i="1"/>
  <c r="EC229" i="1" s="1"/>
  <c r="DB229" i="1"/>
  <c r="BX229" i="1"/>
  <c r="DU229" i="1"/>
  <c r="S229" i="1"/>
  <c r="R229" i="1" s="1" a="1"/>
  <c r="R229" i="1" s="1"/>
  <c r="DE229" i="1"/>
  <c r="DF229" i="1" s="1"/>
  <c r="DN229" i="1" s="1"/>
  <c r="BZ229" i="1"/>
  <c r="DX229" i="1" s="1"/>
  <c r="DC229" i="1"/>
  <c r="DK229" i="1" s="1"/>
  <c r="DS229" i="1"/>
  <c r="DR229" i="1"/>
  <c r="DQ229" i="1"/>
  <c r="DH229" i="1"/>
  <c r="DI229" i="1" s="1"/>
  <c r="Z230" i="1"/>
  <c r="AG230" i="1"/>
  <c r="AG245" i="1"/>
  <c r="Z245" i="1"/>
  <c r="AW253" i="1"/>
  <c r="AU253" i="1"/>
  <c r="AT253" i="1"/>
  <c r="BZ191" i="1"/>
  <c r="DX191" i="1" s="1"/>
  <c r="DE191" i="1"/>
  <c r="DF191" i="1" s="1"/>
  <c r="DN191" i="1" s="1"/>
  <c r="DQ202" i="1"/>
  <c r="DC204" i="1"/>
  <c r="DK204" i="1" s="1"/>
  <c r="P207" i="1"/>
  <c r="AY208" i="1"/>
  <c r="BD208" i="1" s="1"/>
  <c r="Q211" i="1"/>
  <c r="DE212" i="1"/>
  <c r="DF212" i="1" s="1"/>
  <c r="DN212" i="1" s="1"/>
  <c r="Z213" i="1"/>
  <c r="Q214" i="1"/>
  <c r="P214" i="1"/>
  <c r="AW214" i="1"/>
  <c r="CC214" i="1"/>
  <c r="BY217" i="1"/>
  <c r="EE217" i="1" s="1"/>
  <c r="DB218" i="1"/>
  <c r="U219" i="1"/>
  <c r="BG219" i="1"/>
  <c r="BL219" i="1" s="1"/>
  <c r="P220" i="1"/>
  <c r="AP221" i="1"/>
  <c r="BN221" i="1" s="1"/>
  <c r="AG224" i="1"/>
  <c r="CA224" i="1"/>
  <c r="CA229" i="1"/>
  <c r="AY239" i="1"/>
  <c r="BD239" i="1" s="1"/>
  <c r="AM239" i="1" a="1"/>
  <c r="AM239" i="1" s="1"/>
  <c r="AL239" i="1"/>
  <c r="CA191" i="1"/>
  <c r="DR202" i="1"/>
  <c r="BZ204" i="1"/>
  <c r="DX204" i="1" s="1"/>
  <c r="DE204" i="1"/>
  <c r="DF204" i="1" s="1"/>
  <c r="DN204" i="1" s="1"/>
  <c r="Q207" i="1"/>
  <c r="CR210" i="1"/>
  <c r="DO210" i="1" s="1" a="1"/>
  <c r="DO210" i="1" s="1"/>
  <c r="DY210" i="1" s="1"/>
  <c r="DS211" i="1"/>
  <c r="AA216" i="1"/>
  <c r="BZ217" i="1"/>
  <c r="DX217" i="1" s="1"/>
  <c r="DS217" i="1"/>
  <c r="DE218" i="1"/>
  <c r="DF218" i="1" s="1"/>
  <c r="DN218" i="1" s="1"/>
  <c r="EI218" i="1"/>
  <c r="Q220" i="1"/>
  <c r="AA222" i="1"/>
  <c r="CA227" i="1"/>
  <c r="DZ228" i="1"/>
  <c r="Z233" i="1"/>
  <c r="AG233" i="1"/>
  <c r="AP236" i="1"/>
  <c r="BN236" i="1" s="1"/>
  <c r="AG242" i="1"/>
  <c r="Z242" i="1"/>
  <c r="BE243" i="1"/>
  <c r="BG243" i="1"/>
  <c r="BL243" i="1" s="1"/>
  <c r="BF243" i="1"/>
  <c r="CC191" i="1"/>
  <c r="DH191" i="1"/>
  <c r="DI191" i="1" s="1"/>
  <c r="DS202" i="1"/>
  <c r="CA204" i="1"/>
  <c r="DQ207" i="1"/>
  <c r="DR209" i="1"/>
  <c r="DQ209" i="1"/>
  <c r="DH209" i="1"/>
  <c r="DI209" i="1" s="1"/>
  <c r="CC209" i="1"/>
  <c r="CA209" i="1"/>
  <c r="DE209" i="1"/>
  <c r="DF209" i="1" s="1"/>
  <c r="DN209" i="1" s="1"/>
  <c r="DO209" i="1" s="1" a="1"/>
  <c r="DO209" i="1" s="1"/>
  <c r="DY209" i="1" s="1"/>
  <c r="BZ209" i="1"/>
  <c r="DX209" i="1" s="1"/>
  <c r="S210" i="1"/>
  <c r="R210" i="1" s="1" a="1"/>
  <c r="R210" i="1" s="1"/>
  <c r="DU210" i="1"/>
  <c r="DS210" i="1"/>
  <c r="S211" i="1"/>
  <c r="R211" i="1" s="1" a="1"/>
  <c r="R211" i="1" s="1"/>
  <c r="S214" i="1"/>
  <c r="R214" i="1" s="1" a="1"/>
  <c r="R214" i="1" s="1"/>
  <c r="DU214" i="1"/>
  <c r="CU216" i="1"/>
  <c r="CE217" i="1"/>
  <c r="DU220" i="1"/>
  <c r="DH221" i="1"/>
  <c r="DI221" i="1" s="1"/>
  <c r="AG222" i="1"/>
  <c r="S223" i="1"/>
  <c r="R223" i="1" s="1" a="1"/>
  <c r="R223" i="1" s="1"/>
  <c r="CC223" i="1"/>
  <c r="DH223" i="1"/>
  <c r="DI223" i="1" s="1"/>
  <c r="CA223" i="1"/>
  <c r="BZ223" i="1"/>
  <c r="DX223" i="1" s="1"/>
  <c r="DB223" i="1"/>
  <c r="DS223" i="1"/>
  <c r="DR223" i="1"/>
  <c r="DQ223" i="1"/>
  <c r="DZ225" i="1"/>
  <c r="DC232" i="1"/>
  <c r="DK232" i="1" s="1"/>
  <c r="DW232" i="1"/>
  <c r="EC232" i="1" s="1"/>
  <c r="DB232" i="1"/>
  <c r="BX232" i="1"/>
  <c r="CA232" i="1"/>
  <c r="BZ232" i="1"/>
  <c r="DX232" i="1" s="1"/>
  <c r="DH232" i="1"/>
  <c r="DI232" i="1" s="1"/>
  <c r="DU232" i="1"/>
  <c r="S232" i="1"/>
  <c r="R232" i="1" s="1" a="1"/>
  <c r="R232" i="1" s="1"/>
  <c r="DS232" i="1"/>
  <c r="DR232" i="1"/>
  <c r="DQ232" i="1"/>
  <c r="AG239" i="1"/>
  <c r="Z239" i="1"/>
  <c r="Z241" i="1"/>
  <c r="AG241" i="1"/>
  <c r="Z243" i="1"/>
  <c r="AG243" i="1"/>
  <c r="AY250" i="1"/>
  <c r="BD250" i="1" s="1"/>
  <c r="AL250" i="1"/>
  <c r="AM250" i="1" a="1"/>
  <c r="AM250" i="1" s="1"/>
  <c r="CC204" i="1"/>
  <c r="DH204" i="1"/>
  <c r="DI204" i="1" s="1"/>
  <c r="DR207" i="1"/>
  <c r="CU210" i="1"/>
  <c r="DU211" i="1"/>
  <c r="DW213" i="1"/>
  <c r="EC213" i="1" s="1"/>
  <c r="DB213" i="1"/>
  <c r="BX213" i="1"/>
  <c r="DU213" i="1"/>
  <c r="U214" i="1"/>
  <c r="DW214" i="1"/>
  <c r="EC214" i="1" s="1"/>
  <c r="AG216" i="1"/>
  <c r="DU217" i="1"/>
  <c r="DH218" i="1"/>
  <c r="DI218" i="1" s="1"/>
  <c r="V220" i="1"/>
  <c r="AR220" i="1" s="1"/>
  <c r="AS220" i="1" s="1"/>
  <c r="V221" i="1"/>
  <c r="AR221" i="1" s="1"/>
  <c r="AS221" i="1" s="1"/>
  <c r="U221" i="1"/>
  <c r="P221" i="1"/>
  <c r="Q222" i="1"/>
  <c r="P222" i="1"/>
  <c r="AA225" i="1"/>
  <c r="AE225" i="1"/>
  <c r="U226" i="1"/>
  <c r="CU226" i="1"/>
  <c r="Q226" i="1"/>
  <c r="AE227" i="1"/>
  <c r="AA227" i="1"/>
  <c r="AM230" i="1" a="1"/>
  <c r="AM230" i="1" s="1"/>
  <c r="AL230" i="1"/>
  <c r="AY230" i="1"/>
  <c r="BD230" i="1" s="1"/>
  <c r="DZ232" i="1"/>
  <c r="DE235" i="1"/>
  <c r="DF235" i="1" s="1"/>
  <c r="DN235" i="1" s="1"/>
  <c r="BZ235" i="1"/>
  <c r="DX235" i="1" s="1"/>
  <c r="DC235" i="1"/>
  <c r="DK235" i="1" s="1"/>
  <c r="DH235" i="1"/>
  <c r="DI235" i="1" s="1"/>
  <c r="DQ235" i="1"/>
  <c r="CA235" i="1"/>
  <c r="BX235" i="1"/>
  <c r="DB235" i="1"/>
  <c r="DW235" i="1"/>
  <c r="EC235" i="1" s="1"/>
  <c r="DU235" i="1"/>
  <c r="S235" i="1"/>
  <c r="R235" i="1" s="1" a="1"/>
  <c r="R235" i="1" s="1"/>
  <c r="DS235" i="1"/>
  <c r="DR235" i="1"/>
  <c r="AT240" i="1"/>
  <c r="AW240" i="1"/>
  <c r="AU240" i="1"/>
  <c r="DU202" i="1"/>
  <c r="DQ206" i="1"/>
  <c r="DS207" i="1"/>
  <c r="EE210" i="1"/>
  <c r="Z211" i="1"/>
  <c r="CU212" i="1"/>
  <c r="Q212" i="1"/>
  <c r="BX212" i="1"/>
  <c r="DC216" i="1"/>
  <c r="DK216" i="1" s="1"/>
  <c r="DW216" i="1"/>
  <c r="EC216" i="1" s="1"/>
  <c r="DB216" i="1"/>
  <c r="BX216" i="1"/>
  <c r="DU216" i="1"/>
  <c r="DQ216" i="1"/>
  <c r="DW217" i="1"/>
  <c r="EC217" i="1" s="1"/>
  <c r="P218" i="1"/>
  <c r="BX218" i="1"/>
  <c r="P219" i="1"/>
  <c r="CU219" i="1"/>
  <c r="EK220" i="1"/>
  <c r="EI220" i="1"/>
  <c r="AM222" i="1" a="1"/>
  <c r="AM222" i="1" s="1"/>
  <c r="AL222" i="1"/>
  <c r="AY222" i="1"/>
  <c r="BD222" i="1" s="1"/>
  <c r="EI224" i="1"/>
  <c r="DH228" i="1"/>
  <c r="DI228" i="1" s="1"/>
  <c r="DS228" i="1"/>
  <c r="DR228" i="1"/>
  <c r="DQ228" i="1"/>
  <c r="CA228" i="1"/>
  <c r="BZ228" i="1"/>
  <c r="DX228" i="1" s="1"/>
  <c r="BX228" i="1"/>
  <c r="S228" i="1"/>
  <c r="R228" i="1" s="1" a="1"/>
  <c r="R228" i="1" s="1"/>
  <c r="DE228" i="1"/>
  <c r="DF228" i="1" s="1"/>
  <c r="DN228" i="1" s="1"/>
  <c r="DB228" i="1"/>
  <c r="DW228" i="1"/>
  <c r="EC228" i="1" s="1"/>
  <c r="DU228" i="1"/>
  <c r="AG234" i="1"/>
  <c r="Z234" i="1"/>
  <c r="AM241" i="1" a="1"/>
  <c r="AM241" i="1" s="1"/>
  <c r="AO241" i="1" s="1"/>
  <c r="AL241" i="1"/>
  <c r="AY241" i="1"/>
  <c r="BD241" i="1" s="1"/>
  <c r="AM244" i="1" a="1"/>
  <c r="AM244" i="1" s="1"/>
  <c r="AL244" i="1"/>
  <c r="AY244" i="1"/>
  <c r="BD244" i="1" s="1"/>
  <c r="CU209" i="1"/>
  <c r="Q209" i="1"/>
  <c r="P209" i="1"/>
  <c r="DL210" i="1"/>
  <c r="AN210" i="1" s="1" a="1"/>
  <c r="AN210" i="1" s="1"/>
  <c r="AP210" i="1" s="1"/>
  <c r="BN210" i="1" s="1"/>
  <c r="DU226" i="1"/>
  <c r="DH226" i="1"/>
  <c r="DI226" i="1" s="1"/>
  <c r="CA226" i="1"/>
  <c r="BZ226" i="1"/>
  <c r="DX226" i="1" s="1"/>
  <c r="DE226" i="1"/>
  <c r="DF226" i="1" s="1"/>
  <c r="DN226" i="1" s="1"/>
  <c r="DB226" i="1"/>
  <c r="DS226" i="1"/>
  <c r="S226" i="1"/>
  <c r="R226" i="1" s="1" a="1"/>
  <c r="R226" i="1" s="1"/>
  <c r="DR226" i="1"/>
  <c r="DQ226" i="1"/>
  <c r="CU236" i="1"/>
  <c r="Q236" i="1"/>
  <c r="V236" i="1"/>
  <c r="AR236" i="1" s="1"/>
  <c r="AS236" i="1" s="1"/>
  <c r="U236" i="1"/>
  <c r="P236" i="1"/>
  <c r="Z247" i="1"/>
  <c r="AG247" i="1"/>
  <c r="DZ216" i="1"/>
  <c r="CW220" i="1"/>
  <c r="CS220" i="1"/>
  <c r="AY223" i="1"/>
  <c r="BD223" i="1" s="1"/>
  <c r="AL223" i="1"/>
  <c r="AL225" i="1"/>
  <c r="AY225" i="1"/>
  <c r="BD225" i="1" s="1"/>
  <c r="DC226" i="1"/>
  <c r="DK226" i="1" s="1"/>
  <c r="Z228" i="1"/>
  <c r="AG228" i="1"/>
  <c r="AG229" i="1"/>
  <c r="Z229" i="1"/>
  <c r="CU231" i="1"/>
  <c r="V231" i="1"/>
  <c r="AR231" i="1" s="1"/>
  <c r="AS231" i="1" s="1"/>
  <c r="U231" i="1"/>
  <c r="Q231" i="1"/>
  <c r="AM238" i="1" a="1"/>
  <c r="AM238" i="1" s="1"/>
  <c r="AO238" i="1" s="1"/>
  <c r="AL238" i="1"/>
  <c r="AY238" i="1"/>
  <c r="BD238" i="1" s="1"/>
  <c r="AG214" i="1"/>
  <c r="AG217" i="1"/>
  <c r="DQ218" i="1"/>
  <c r="CX220" i="1"/>
  <c r="CE222" i="1"/>
  <c r="DC224" i="1"/>
  <c r="DK224" i="1" s="1"/>
  <c r="DR224" i="1"/>
  <c r="DQ224" i="1"/>
  <c r="DE224" i="1"/>
  <c r="DF224" i="1" s="1"/>
  <c r="DN224" i="1" s="1"/>
  <c r="BX224" i="1"/>
  <c r="DB224" i="1"/>
  <c r="S224" i="1"/>
  <c r="R224" i="1" s="1" a="1"/>
  <c r="R224" i="1" s="1"/>
  <c r="DS224" i="1"/>
  <c r="DH225" i="1"/>
  <c r="DI225" i="1" s="1"/>
  <c r="DR225" i="1"/>
  <c r="DB225" i="1"/>
  <c r="DW225" i="1"/>
  <c r="EC225" i="1" s="1"/>
  <c r="DU225" i="1"/>
  <c r="DS225" i="1"/>
  <c r="CA225" i="1"/>
  <c r="BZ225" i="1"/>
  <c r="DX225" i="1" s="1"/>
  <c r="DE225" i="1"/>
  <c r="DF225" i="1" s="1"/>
  <c r="DN225" i="1" s="1"/>
  <c r="BX225" i="1"/>
  <c r="DC225" i="1"/>
  <c r="DK225" i="1" s="1"/>
  <c r="AM225" i="1" a="1"/>
  <c r="AM225" i="1" s="1"/>
  <c r="BF226" i="1"/>
  <c r="BE226" i="1"/>
  <c r="BG226" i="1"/>
  <c r="BL226" i="1" s="1"/>
  <c r="AL227" i="1"/>
  <c r="AM227" i="1" a="1"/>
  <c r="AM227" i="1" s="1"/>
  <c r="AY227" i="1"/>
  <c r="BD227" i="1" s="1"/>
  <c r="Q228" i="1"/>
  <c r="AG232" i="1"/>
  <c r="Z232" i="1"/>
  <c r="CU252" i="1"/>
  <c r="Q252" i="1"/>
  <c r="P252" i="1"/>
  <c r="V252" i="1"/>
  <c r="AR252" i="1" s="1"/>
  <c r="AS252" i="1" s="1"/>
  <c r="U252" i="1"/>
  <c r="DU206" i="1"/>
  <c r="DB207" i="1"/>
  <c r="U209" i="1"/>
  <c r="P211" i="1"/>
  <c r="V211" i="1"/>
  <c r="AR211" i="1" s="1"/>
  <c r="AS211" i="1" s="1"/>
  <c r="DW226" i="1"/>
  <c r="EC226" i="1" s="1"/>
  <c r="U228" i="1"/>
  <c r="AL229" i="1"/>
  <c r="AM229" i="1" a="1"/>
  <c r="AM229" i="1" s="1"/>
  <c r="AY229" i="1"/>
  <c r="BD229" i="1" s="1"/>
  <c r="DZ230" i="1"/>
  <c r="CU233" i="1"/>
  <c r="Q233" i="1"/>
  <c r="P233" i="1"/>
  <c r="V233" i="1"/>
  <c r="AR233" i="1" s="1"/>
  <c r="AS233" i="1" s="1"/>
  <c r="U233" i="1"/>
  <c r="AE235" i="1"/>
  <c r="AA235" i="1"/>
  <c r="DZ237" i="1"/>
  <c r="DZ245" i="1"/>
  <c r="DQ191" i="1"/>
  <c r="CC202" i="1"/>
  <c r="DH202" i="1"/>
  <c r="DI202" i="1" s="1"/>
  <c r="BX206" i="1"/>
  <c r="DB206" i="1"/>
  <c r="DW206" i="1"/>
  <c r="EC206" i="1" s="1"/>
  <c r="BX207" i="1"/>
  <c r="DC207" i="1"/>
  <c r="DK207" i="1" s="1"/>
  <c r="V209" i="1"/>
  <c r="AR209" i="1" s="1"/>
  <c r="AS209" i="1" s="1"/>
  <c r="P210" i="1"/>
  <c r="BZ210" i="1"/>
  <c r="DX210" i="1" s="1"/>
  <c r="BZ213" i="1"/>
  <c r="DX213" i="1" s="1"/>
  <c r="DB214" i="1"/>
  <c r="BZ216" i="1"/>
  <c r="DX216" i="1" s="1"/>
  <c r="BF218" i="1"/>
  <c r="DS218" i="1"/>
  <c r="Z221" i="1"/>
  <c r="P223" i="1"/>
  <c r="DC223" i="1"/>
  <c r="DK223" i="1" s="1"/>
  <c r="AY228" i="1"/>
  <c r="BD228" i="1" s="1"/>
  <c r="AM228" i="1" a="1"/>
  <c r="AM228" i="1" s="1"/>
  <c r="AL228" i="1"/>
  <c r="DC228" i="1"/>
  <c r="DK228" i="1" s="1"/>
  <c r="EK231" i="1"/>
  <c r="EI231" i="1"/>
  <c r="Q244" i="1"/>
  <c r="CU244" i="1"/>
  <c r="V244" i="1"/>
  <c r="AR244" i="1" s="1"/>
  <c r="AS244" i="1" s="1"/>
  <c r="U244" i="1"/>
  <c r="P244" i="1"/>
  <c r="DR191" i="1"/>
  <c r="DQ204" i="1"/>
  <c r="DC206" i="1"/>
  <c r="DK206" i="1" s="1"/>
  <c r="DE207" i="1"/>
  <c r="DF207" i="1" s="1"/>
  <c r="DN207" i="1" s="1"/>
  <c r="P208" i="1"/>
  <c r="Q210" i="1"/>
  <c r="CA210" i="1"/>
  <c r="DB211" i="1"/>
  <c r="CA213" i="1"/>
  <c r="DZ214" i="1"/>
  <c r="DC214" i="1"/>
  <c r="DK214" i="1" s="1"/>
  <c r="P216" i="1"/>
  <c r="CA216" i="1"/>
  <c r="DB217" i="1"/>
  <c r="BG218" i="1"/>
  <c r="BL218" i="1" s="1"/>
  <c r="DW218" i="1"/>
  <c r="EC218" i="1" s="1"/>
  <c r="AL219" i="1"/>
  <c r="DZ220" i="1"/>
  <c r="DC220" i="1"/>
  <c r="DK220" i="1" s="1"/>
  <c r="Q223" i="1"/>
  <c r="DE223" i="1"/>
  <c r="DF223" i="1" s="1"/>
  <c r="DN223" i="1" s="1"/>
  <c r="DH224" i="1"/>
  <c r="DI224" i="1" s="1"/>
  <c r="CU239" i="1"/>
  <c r="V239" i="1"/>
  <c r="AR239" i="1" s="1"/>
  <c r="AS239" i="1" s="1"/>
  <c r="U239" i="1"/>
  <c r="Q239" i="1"/>
  <c r="P239" i="1"/>
  <c r="Z240" i="1"/>
  <c r="AG240" i="1"/>
  <c r="DR204" i="1"/>
  <c r="BZ206" i="1"/>
  <c r="DX206" i="1" s="1"/>
  <c r="DE206" i="1"/>
  <c r="DF206" i="1" s="1"/>
  <c r="DN206" i="1" s="1"/>
  <c r="BZ207" i="1"/>
  <c r="DX207" i="1" s="1"/>
  <c r="DQ213" i="1"/>
  <c r="DH214" i="1"/>
  <c r="DI214" i="1" s="1"/>
  <c r="DZ217" i="1"/>
  <c r="DC217" i="1"/>
  <c r="DK217" i="1" s="1"/>
  <c r="V223" i="1"/>
  <c r="AR223" i="1" s="1"/>
  <c r="AS223" i="1" s="1"/>
  <c r="AY224" i="1"/>
  <c r="BD224" i="1" s="1"/>
  <c r="P226" i="1"/>
  <c r="DW227" i="1"/>
  <c r="EC227" i="1" s="1"/>
  <c r="BF235" i="1"/>
  <c r="BE235" i="1"/>
  <c r="BG235" i="1"/>
  <c r="BL235" i="1" s="1"/>
  <c r="AY237" i="1"/>
  <c r="BD237" i="1" s="1"/>
  <c r="AM237" i="1" a="1"/>
  <c r="AM237" i="1" s="1"/>
  <c r="AL237" i="1"/>
  <c r="Q241" i="1"/>
  <c r="CU241" i="1"/>
  <c r="V241" i="1"/>
  <c r="AR241" i="1" s="1"/>
  <c r="AS241" i="1" s="1"/>
  <c r="U241" i="1"/>
  <c r="P241" i="1"/>
  <c r="CA207" i="1"/>
  <c r="DH207" i="1"/>
  <c r="DI207" i="1" s="1"/>
  <c r="DE217" i="1"/>
  <c r="DF217" i="1" s="1"/>
  <c r="DN217" i="1" s="1"/>
  <c r="Q219" i="1"/>
  <c r="DZ224" i="1"/>
  <c r="P227" i="1"/>
  <c r="Q227" i="1"/>
  <c r="V227" i="1"/>
  <c r="AR227" i="1" s="1"/>
  <c r="AS227" i="1" s="1"/>
  <c r="CU227" i="1"/>
  <c r="AY231" i="1"/>
  <c r="BD231" i="1" s="1"/>
  <c r="AM231" i="1" a="1"/>
  <c r="AM231" i="1" s="1"/>
  <c r="AL231" i="1"/>
  <c r="EE241" i="1"/>
  <c r="CE241" i="1"/>
  <c r="CA222" i="1"/>
  <c r="DQ222" i="1"/>
  <c r="DC222" i="1"/>
  <c r="DK222" i="1" s="1"/>
  <c r="AL226" i="1"/>
  <c r="P232" i="1"/>
  <c r="Q235" i="1"/>
  <c r="Z237" i="1"/>
  <c r="Q238" i="1"/>
  <c r="P238" i="1"/>
  <c r="AM243" i="1" a="1"/>
  <c r="AM243" i="1" s="1"/>
  <c r="DL248" i="1"/>
  <c r="AN248" i="1" s="1" a="1"/>
  <c r="AN248" i="1" s="1"/>
  <c r="AP248" i="1" s="1"/>
  <c r="BN248" i="1" s="1"/>
  <c r="EB248" i="1"/>
  <c r="AM249" i="1" a="1"/>
  <c r="AM249" i="1" s="1"/>
  <c r="AL249" i="1"/>
  <c r="AY249" i="1"/>
  <c r="BD249" i="1" s="1"/>
  <c r="BX249" i="1"/>
  <c r="V251" i="1"/>
  <c r="AR251" i="1" s="1"/>
  <c r="AS251" i="1" s="1"/>
  <c r="U251" i="1"/>
  <c r="Q251" i="1"/>
  <c r="P251" i="1"/>
  <c r="Z252" i="1"/>
  <c r="AG252" i="1"/>
  <c r="AM257" i="1" a="1"/>
  <c r="AM257" i="1" s="1"/>
  <c r="AL257" i="1"/>
  <c r="AY257" i="1"/>
  <c r="BD257" i="1" s="1"/>
  <c r="Q230" i="1"/>
  <c r="P230" i="1"/>
  <c r="DT236" i="1"/>
  <c r="EB236" i="1"/>
  <c r="AM255" i="1" a="1"/>
  <c r="AM255" i="1" s="1"/>
  <c r="AY255" i="1"/>
  <c r="BD255" i="1" s="1"/>
  <c r="AL255" i="1"/>
  <c r="BY257" i="1"/>
  <c r="EE257" i="1" s="1"/>
  <c r="DZ262" i="1"/>
  <c r="BE232" i="1"/>
  <c r="BG232" i="1"/>
  <c r="BL232" i="1" s="1"/>
  <c r="DR233" i="1"/>
  <c r="DQ233" i="1"/>
  <c r="DH233" i="1"/>
  <c r="DI233" i="1" s="1"/>
  <c r="CA233" i="1"/>
  <c r="DE233" i="1"/>
  <c r="DF233" i="1" s="1"/>
  <c r="DN233" i="1" s="1"/>
  <c r="BZ233" i="1"/>
  <c r="DX233" i="1" s="1"/>
  <c r="S234" i="1"/>
  <c r="R234" i="1" s="1" a="1"/>
  <c r="R234" i="1" s="1"/>
  <c r="DU234" i="1"/>
  <c r="DS234" i="1"/>
  <c r="AY234" i="1"/>
  <c r="BD234" i="1" s="1"/>
  <c r="CU240" i="1"/>
  <c r="AL248" i="1"/>
  <c r="AM248" i="1" a="1"/>
  <c r="AM248" i="1" s="1"/>
  <c r="CU250" i="1"/>
  <c r="V250" i="1"/>
  <c r="AR250" i="1" s="1"/>
  <c r="AS250" i="1" s="1"/>
  <c r="P250" i="1"/>
  <c r="Q250" i="1"/>
  <c r="DZ252" i="1"/>
  <c r="AE253" i="1"/>
  <c r="AA253" i="1"/>
  <c r="BY253" i="1"/>
  <c r="CR253" i="1" s="1"/>
  <c r="DL256" i="1"/>
  <c r="AN256" i="1" s="1" a="1"/>
  <c r="AN256" i="1" s="1"/>
  <c r="AP256" i="1" s="1"/>
  <c r="BN256" i="1" s="1"/>
  <c r="EB256" i="1"/>
  <c r="BX233" i="1"/>
  <c r="AL234" i="1"/>
  <c r="CU234" i="1"/>
  <c r="U235" i="1"/>
  <c r="DW237" i="1"/>
  <c r="EC237" i="1" s="1"/>
  <c r="DB237" i="1"/>
  <c r="BX237" i="1"/>
  <c r="DU237" i="1"/>
  <c r="DS239" i="1"/>
  <c r="S239" i="1"/>
  <c r="R239" i="1" s="1" a="1"/>
  <c r="R239" i="1" s="1"/>
  <c r="DH239" i="1"/>
  <c r="DI239" i="1" s="1"/>
  <c r="DW239" i="1"/>
  <c r="EC239" i="1" s="1"/>
  <c r="DB239" i="1"/>
  <c r="BX239" i="1"/>
  <c r="EK244" i="1"/>
  <c r="EI244" i="1"/>
  <c r="AL246" i="1"/>
  <c r="AY246" i="1"/>
  <c r="BD246" i="1" s="1"/>
  <c r="EB247" i="1"/>
  <c r="DL247" i="1"/>
  <c r="AN247" i="1" s="1" a="1"/>
  <c r="AN247" i="1" s="1"/>
  <c r="AP247" i="1" s="1"/>
  <c r="BN247" i="1" s="1"/>
  <c r="Z249" i="1"/>
  <c r="AG249" i="1"/>
  <c r="AY253" i="1"/>
  <c r="BD253" i="1" s="1"/>
  <c r="AL253" i="1"/>
  <c r="CU261" i="1"/>
  <c r="Q261" i="1"/>
  <c r="V261" i="1"/>
  <c r="AR261" i="1" s="1"/>
  <c r="AS261" i="1" s="1"/>
  <c r="U261" i="1"/>
  <c r="P261" i="1"/>
  <c r="CC222" i="1"/>
  <c r="BF232" i="1"/>
  <c r="AM234" i="1" a="1"/>
  <c r="AM234" i="1" s="1"/>
  <c r="DB234" i="1"/>
  <c r="CE236" i="1"/>
  <c r="DC237" i="1"/>
  <c r="DK237" i="1" s="1"/>
  <c r="V238" i="1"/>
  <c r="AR238" i="1" s="1"/>
  <c r="AS238" i="1" s="1"/>
  <c r="DC240" i="1"/>
  <c r="DK240" i="1" s="1"/>
  <c r="DW240" i="1"/>
  <c r="EC240" i="1" s="1"/>
  <c r="DB240" i="1"/>
  <c r="BX240" i="1"/>
  <c r="DU240" i="1"/>
  <c r="DQ240" i="1"/>
  <c r="AL240" i="1"/>
  <c r="P242" i="1"/>
  <c r="CU242" i="1"/>
  <c r="EK243" i="1"/>
  <c r="CE244" i="1"/>
  <c r="AM253" i="1" a="1"/>
  <c r="AM253" i="1" s="1"/>
  <c r="AO253" i="1" s="1"/>
  <c r="AT257" i="1"/>
  <c r="AW257" i="1"/>
  <c r="AU257" i="1"/>
  <c r="DQ230" i="1"/>
  <c r="CA230" i="1"/>
  <c r="DE230" i="1"/>
  <c r="DF230" i="1" s="1"/>
  <c r="DN230" i="1" s="1"/>
  <c r="BZ230" i="1"/>
  <c r="DX230" i="1" s="1"/>
  <c r="DC230" i="1"/>
  <c r="DK230" i="1" s="1"/>
  <c r="DS230" i="1"/>
  <c r="DB231" i="1"/>
  <c r="DS233" i="1"/>
  <c r="DC234" i="1"/>
  <c r="DK234" i="1" s="1"/>
  <c r="DE237" i="1"/>
  <c r="DF237" i="1" s="1"/>
  <c r="DN237" i="1" s="1"/>
  <c r="AA238" i="1"/>
  <c r="CU238" i="1"/>
  <c r="EA238" i="1"/>
  <c r="BZ239" i="1"/>
  <c r="DX239" i="1" s="1"/>
  <c r="DE240" i="1"/>
  <c r="DF240" i="1" s="1"/>
  <c r="DN240" i="1" s="1"/>
  <c r="Q242" i="1"/>
  <c r="EB242" i="1"/>
  <c r="DL242" i="1"/>
  <c r="AN242" i="1" s="1" a="1"/>
  <c r="AN242" i="1" s="1"/>
  <c r="AT243" i="1"/>
  <c r="AW243" i="1"/>
  <c r="AU243" i="1"/>
  <c r="BY244" i="1"/>
  <c r="EE244" i="1" s="1"/>
  <c r="DZ247" i="1"/>
  <c r="CR252" i="1"/>
  <c r="BY261" i="1"/>
  <c r="EE261" i="1" s="1"/>
  <c r="BX230" i="1"/>
  <c r="DC231" i="1"/>
  <c r="DK231" i="1" s="1"/>
  <c r="DU233" i="1"/>
  <c r="DE234" i="1"/>
  <c r="DF234" i="1" s="1"/>
  <c r="DN234" i="1" s="1"/>
  <c r="S236" i="1"/>
  <c r="R236" i="1" s="1" a="1"/>
  <c r="R236" i="1" s="1"/>
  <c r="BZ236" i="1"/>
  <c r="DX236" i="1" s="1"/>
  <c r="CA239" i="1"/>
  <c r="DQ239" i="1"/>
  <c r="DZ240" i="1"/>
  <c r="EK240" i="1"/>
  <c r="AM251" i="1" a="1"/>
  <c r="AM251" i="1" s="1"/>
  <c r="AL251" i="1"/>
  <c r="AY251" i="1"/>
  <c r="BD251" i="1" s="1"/>
  <c r="DC251" i="1"/>
  <c r="DK251" i="1" s="1"/>
  <c r="DW251" i="1"/>
  <c r="EC251" i="1" s="1"/>
  <c r="DB251" i="1"/>
  <c r="BX251" i="1"/>
  <c r="CA251" i="1"/>
  <c r="DE251" i="1"/>
  <c r="DF251" i="1" s="1"/>
  <c r="DN251" i="1" s="1"/>
  <c r="S251" i="1"/>
  <c r="R251" i="1" s="1" a="1"/>
  <c r="R251" i="1" s="1"/>
  <c r="DS251" i="1"/>
  <c r="DR251" i="1"/>
  <c r="DQ251" i="1"/>
  <c r="DH251" i="1"/>
  <c r="DI251" i="1" s="1"/>
  <c r="EE252" i="1"/>
  <c r="S233" i="1"/>
  <c r="R233" i="1" s="1" a="1"/>
  <c r="R233" i="1" s="1"/>
  <c r="DW233" i="1"/>
  <c r="EC233" i="1" s="1"/>
  <c r="BX234" i="1"/>
  <c r="DH237" i="1"/>
  <c r="DI237" i="1" s="1"/>
  <c r="DR239" i="1"/>
  <c r="EB241" i="1"/>
  <c r="AW242" i="1"/>
  <c r="AT242" i="1"/>
  <c r="AY245" i="1"/>
  <c r="BD245" i="1" s="1"/>
  <c r="AL245" i="1"/>
  <c r="EF245" i="1" s="1"/>
  <c r="ED248" i="1"/>
  <c r="EA248" i="1"/>
  <c r="EK251" i="1"/>
  <c r="EI251" i="1"/>
  <c r="AM252" i="1" a="1"/>
  <c r="AM252" i="1" s="1"/>
  <c r="AL252" i="1"/>
  <c r="AY252" i="1"/>
  <c r="BD252" i="1" s="1"/>
  <c r="DS255" i="1"/>
  <c r="DR255" i="1"/>
  <c r="DH255" i="1"/>
  <c r="DI255" i="1" s="1"/>
  <c r="CC255" i="1"/>
  <c r="CA255" i="1"/>
  <c r="DU255" i="1"/>
  <c r="DW255" i="1"/>
  <c r="EC255" i="1" s="1"/>
  <c r="DQ255" i="1"/>
  <c r="BZ255" i="1"/>
  <c r="DX255" i="1" s="1"/>
  <c r="S255" i="1"/>
  <c r="R255" i="1" s="1" a="1"/>
  <c r="R255" i="1" s="1"/>
  <c r="DE255" i="1"/>
  <c r="DF255" i="1" s="1"/>
  <c r="DN255" i="1" s="1"/>
  <c r="DC255" i="1"/>
  <c r="DK255" i="1" s="1"/>
  <c r="V256" i="1"/>
  <c r="AR256" i="1" s="1"/>
  <c r="AS256" i="1" s="1"/>
  <c r="U256" i="1"/>
  <c r="Q256" i="1"/>
  <c r="P256" i="1"/>
  <c r="CU256" i="1"/>
  <c r="DT258" i="1"/>
  <c r="DL258" i="1"/>
  <c r="AN258" i="1" s="1" a="1"/>
  <c r="AN258" i="1" s="1"/>
  <c r="EB258" i="1"/>
  <c r="S231" i="1"/>
  <c r="R231" i="1" s="1" a="1"/>
  <c r="R231" i="1" s="1"/>
  <c r="DS231" i="1"/>
  <c r="DR231" i="1"/>
  <c r="V232" i="1"/>
  <c r="AR232" i="1" s="1"/>
  <c r="AS232" i="1" s="1"/>
  <c r="U232" i="1"/>
  <c r="Q232" i="1"/>
  <c r="DH234" i="1"/>
  <c r="DI234" i="1" s="1"/>
  <c r="P235" i="1"/>
  <c r="V235" i="1"/>
  <c r="AR235" i="1" s="1"/>
  <c r="AS235" i="1" s="1"/>
  <c r="AL243" i="1"/>
  <c r="AU246" i="1"/>
  <c r="AT246" i="1"/>
  <c r="DE254" i="1"/>
  <c r="DF254" i="1" s="1"/>
  <c r="DN254" i="1" s="1"/>
  <c r="BZ254" i="1"/>
  <c r="DX254" i="1" s="1"/>
  <c r="DC254" i="1"/>
  <c r="DK254" i="1" s="1"/>
  <c r="DH254" i="1"/>
  <c r="DI254" i="1" s="1"/>
  <c r="DB254" i="1"/>
  <c r="DU254" i="1"/>
  <c r="S254" i="1"/>
  <c r="R254" i="1" s="1" a="1"/>
  <c r="R254" i="1" s="1"/>
  <c r="DS254" i="1"/>
  <c r="DR254" i="1"/>
  <c r="DQ254" i="1"/>
  <c r="CA254" i="1"/>
  <c r="V264" i="1"/>
  <c r="AR264" i="1" s="1"/>
  <c r="AS264" i="1" s="1"/>
  <c r="U264" i="1"/>
  <c r="Q264" i="1"/>
  <c r="CU264" i="1"/>
  <c r="P264" i="1"/>
  <c r="DZ267" i="1"/>
  <c r="BX231" i="1"/>
  <c r="DH231" i="1"/>
  <c r="DI231" i="1" s="1"/>
  <c r="P234" i="1"/>
  <c r="BZ234" i="1"/>
  <c r="DX234" i="1" s="1"/>
  <c r="AL235" i="1"/>
  <c r="V237" i="1"/>
  <c r="AR237" i="1" s="1"/>
  <c r="AS237" i="1" s="1"/>
  <c r="U237" i="1"/>
  <c r="BZ237" i="1"/>
  <c r="DX237" i="1" s="1"/>
  <c r="EK247" i="1"/>
  <c r="EI247" i="1"/>
  <c r="AA248" i="1"/>
  <c r="AT249" i="1"/>
  <c r="AW249" i="1"/>
  <c r="AU249" i="1"/>
  <c r="Z251" i="1"/>
  <c r="DL253" i="1"/>
  <c r="AN253" i="1" s="1" a="1"/>
  <c r="AN253" i="1" s="1"/>
  <c r="DT253" i="1"/>
  <c r="EB253" i="1"/>
  <c r="BX254" i="1"/>
  <c r="Q234" i="1"/>
  <c r="CA234" i="1"/>
  <c r="AM235" i="1" a="1"/>
  <c r="AM235" i="1" s="1"/>
  <c r="P237" i="1"/>
  <c r="CA237" i="1"/>
  <c r="DZ238" i="1"/>
  <c r="P240" i="1"/>
  <c r="DE246" i="1"/>
  <c r="DF246" i="1" s="1"/>
  <c r="DN246" i="1" s="1"/>
  <c r="BZ246" i="1"/>
  <c r="DX246" i="1" s="1"/>
  <c r="DC246" i="1"/>
  <c r="DK246" i="1" s="1"/>
  <c r="DW246" i="1"/>
  <c r="EC246" i="1" s="1"/>
  <c r="DB246" i="1"/>
  <c r="BX246" i="1"/>
  <c r="DR246" i="1"/>
  <c r="DS246" i="1"/>
  <c r="DQ246" i="1"/>
  <c r="DU246" i="1"/>
  <c r="DT256" i="1"/>
  <c r="AG261" i="1"/>
  <c r="Z261" i="1"/>
  <c r="DS264" i="1"/>
  <c r="S264" i="1"/>
  <c r="R264" i="1" s="1" a="1"/>
  <c r="R264" i="1" s="1"/>
  <c r="DH264" i="1"/>
  <c r="DI264" i="1" s="1"/>
  <c r="DW264" i="1"/>
  <c r="EC264" i="1" s="1"/>
  <c r="DB264" i="1"/>
  <c r="BX264" i="1"/>
  <c r="DE264" i="1"/>
  <c r="DF264" i="1" s="1"/>
  <c r="DN264" i="1" s="1"/>
  <c r="DC264" i="1"/>
  <c r="DK264" i="1" s="1"/>
  <c r="DU264" i="1"/>
  <c r="DR264" i="1"/>
  <c r="DQ264" i="1"/>
  <c r="CA264" i="1"/>
  <c r="BZ264" i="1"/>
  <c r="DX264" i="1" s="1"/>
  <c r="DZ241" i="1"/>
  <c r="AO247" i="1"/>
  <c r="AL254" i="1"/>
  <c r="AM254" i="1" a="1"/>
  <c r="AM254" i="1" s="1"/>
  <c r="AY254" i="1"/>
  <c r="BD254" i="1" s="1"/>
  <c r="CE255" i="1"/>
  <c r="CR255" i="1"/>
  <c r="ED256" i="1"/>
  <c r="EA256" i="1"/>
  <c r="CA231" i="1"/>
  <c r="DQ234" i="1"/>
  <c r="CS236" i="1"/>
  <c r="DR237" i="1"/>
  <c r="AW245" i="1"/>
  <c r="EI245" i="1"/>
  <c r="AL247" i="1"/>
  <c r="AG250" i="1"/>
  <c r="Z250" i="1"/>
  <c r="Z255" i="1"/>
  <c r="AG255" i="1"/>
  <c r="BY255" i="1"/>
  <c r="EE255" i="1" s="1"/>
  <c r="AG260" i="1"/>
  <c r="Z260" i="1"/>
  <c r="DW222" i="1"/>
  <c r="EC222" i="1" s="1"/>
  <c r="P224" i="1"/>
  <c r="V230" i="1"/>
  <c r="AR230" i="1" s="1"/>
  <c r="AS230" i="1" s="1"/>
  <c r="CU230" i="1"/>
  <c r="DQ231" i="1"/>
  <c r="DB233" i="1"/>
  <c r="V234" i="1"/>
  <c r="AR234" i="1" s="1"/>
  <c r="AS234" i="1" s="1"/>
  <c r="DR234" i="1"/>
  <c r="CX236" i="1"/>
  <c r="CZ236" i="1" s="1"/>
  <c r="DS237" i="1"/>
  <c r="CA238" i="1"/>
  <c r="DE238" i="1"/>
  <c r="DF238" i="1" s="1"/>
  <c r="DN238" i="1" s="1"/>
  <c r="BZ238" i="1"/>
  <c r="DX238" i="1" s="1"/>
  <c r="DQ238" i="1"/>
  <c r="DL238" i="1"/>
  <c r="AN238" i="1" s="1" a="1"/>
  <c r="AN238" i="1" s="1"/>
  <c r="AY240" i="1"/>
  <c r="BD240" i="1" s="1"/>
  <c r="DS240" i="1"/>
  <c r="AY248" i="1"/>
  <c r="BD248" i="1" s="1"/>
  <c r="DZ249" i="1"/>
  <c r="EB252" i="1"/>
  <c r="DL252" i="1"/>
  <c r="AN252" i="1" s="1" a="1"/>
  <c r="AN252" i="1" s="1"/>
  <c r="AP252" i="1" s="1"/>
  <c r="BN252" i="1" s="1"/>
  <c r="CU255" i="1"/>
  <c r="Q255" i="1"/>
  <c r="V255" i="1"/>
  <c r="AR255" i="1" s="1"/>
  <c r="AS255" i="1" s="1"/>
  <c r="BG256" i="1"/>
  <c r="BL256" i="1" s="1"/>
  <c r="BF256" i="1"/>
  <c r="DZ257" i="1"/>
  <c r="AW260" i="1"/>
  <c r="AU260" i="1"/>
  <c r="AT260" i="1"/>
  <c r="AM263" i="1" a="1"/>
  <c r="AM263" i="1" s="1"/>
  <c r="AL263" i="1"/>
  <c r="AY263" i="1"/>
  <c r="BD263" i="1" s="1"/>
  <c r="Q266" i="1"/>
  <c r="CU266" i="1"/>
  <c r="V266" i="1"/>
  <c r="AR266" i="1" s="1"/>
  <c r="AS266" i="1" s="1"/>
  <c r="U266" i="1"/>
  <c r="P266" i="1"/>
  <c r="DU231" i="1"/>
  <c r="AM232" i="1" a="1"/>
  <c r="AM232" i="1" s="1"/>
  <c r="DC233" i="1"/>
  <c r="DK233" i="1" s="1"/>
  <c r="DW234" i="1"/>
  <c r="EC234" i="1" s="1"/>
  <c r="DS236" i="1"/>
  <c r="DR236" i="1"/>
  <c r="DH236" i="1"/>
  <c r="DI236" i="1" s="1"/>
  <c r="CC236" i="1"/>
  <c r="CA236" i="1"/>
  <c r="DU236" i="1"/>
  <c r="DB236" i="1"/>
  <c r="S237" i="1"/>
  <c r="R237" i="1" s="1" a="1"/>
  <c r="R237" i="1" s="1"/>
  <c r="BX238" i="1"/>
  <c r="S240" i="1"/>
  <c r="R240" i="1" s="1" a="1"/>
  <c r="R240" i="1" s="1"/>
  <c r="DH241" i="1"/>
  <c r="DI241" i="1" s="1"/>
  <c r="CC241" i="1"/>
  <c r="CA241" i="1"/>
  <c r="DR241" i="1"/>
  <c r="DQ241" i="1"/>
  <c r="S241" i="1"/>
  <c r="R241" i="1" s="1" a="1"/>
  <c r="R241" i="1" s="1"/>
  <c r="DS242" i="1"/>
  <c r="DH242" i="1"/>
  <c r="DI242" i="1" s="1"/>
  <c r="DW242" i="1"/>
  <c r="EC242" i="1" s="1"/>
  <c r="DB242" i="1"/>
  <c r="BX242" i="1"/>
  <c r="S242" i="1"/>
  <c r="R242" i="1" s="1" a="1"/>
  <c r="R242" i="1" s="1"/>
  <c r="BZ242" i="1"/>
  <c r="DX242" i="1" s="1"/>
  <c r="DZ243" i="1"/>
  <c r="AY247" i="1"/>
  <c r="BD247" i="1" s="1"/>
  <c r="AA254" i="1"/>
  <c r="P255" i="1"/>
  <c r="DW231" i="1"/>
  <c r="EC231" i="1" s="1"/>
  <c r="DZ233" i="1"/>
  <c r="DC239" i="1"/>
  <c r="DK239" i="1" s="1"/>
  <c r="U240" i="1"/>
  <c r="CR241" i="1"/>
  <c r="DQ249" i="1"/>
  <c r="CA249" i="1"/>
  <c r="DE249" i="1"/>
  <c r="DF249" i="1" s="1"/>
  <c r="DN249" i="1" s="1"/>
  <c r="BZ249" i="1"/>
  <c r="DX249" i="1" s="1"/>
  <c r="DC249" i="1"/>
  <c r="DK249" i="1" s="1"/>
  <c r="DS249" i="1"/>
  <c r="S249" i="1"/>
  <c r="R249" i="1" s="1" a="1"/>
  <c r="R249" i="1" s="1"/>
  <c r="DW249" i="1"/>
  <c r="EC249" i="1" s="1"/>
  <c r="DU249" i="1"/>
  <c r="DH249" i="1"/>
  <c r="DI249" i="1" s="1"/>
  <c r="DB249" i="1"/>
  <c r="U253" i="1"/>
  <c r="Q253" i="1"/>
  <c r="P253" i="1"/>
  <c r="CU253" i="1"/>
  <c r="AM258" i="1" a="1"/>
  <c r="AM258" i="1" s="1"/>
  <c r="AO258" i="1" s="1"/>
  <c r="AL258" i="1"/>
  <c r="AY258" i="1"/>
  <c r="BD258" i="1" s="1"/>
  <c r="DH244" i="1"/>
  <c r="DI244" i="1" s="1"/>
  <c r="CC244" i="1"/>
  <c r="CA244" i="1"/>
  <c r="DR244" i="1"/>
  <c r="DQ244" i="1"/>
  <c r="S244" i="1"/>
  <c r="R244" i="1" s="1" a="1"/>
  <c r="R244" i="1" s="1"/>
  <c r="DU245" i="1"/>
  <c r="S245" i="1"/>
  <c r="R245" i="1" s="1" a="1"/>
  <c r="R245" i="1" s="1"/>
  <c r="DC245" i="1"/>
  <c r="DK245" i="1" s="1"/>
  <c r="BX247" i="1"/>
  <c r="DQ258" i="1"/>
  <c r="CA258" i="1"/>
  <c r="DE258" i="1"/>
  <c r="DF258" i="1" s="1"/>
  <c r="DN258" i="1" s="1"/>
  <c r="BZ258" i="1"/>
  <c r="DX258" i="1" s="1"/>
  <c r="S258" i="1"/>
  <c r="R258" i="1" s="1" a="1"/>
  <c r="R258" i="1" s="1"/>
  <c r="DH258" i="1"/>
  <c r="DI258" i="1" s="1"/>
  <c r="DU258" i="1"/>
  <c r="DS258" i="1"/>
  <c r="DR258" i="1"/>
  <c r="BX258" i="1"/>
  <c r="CR266" i="1"/>
  <c r="CE266" i="1"/>
  <c r="AT267" i="1"/>
  <c r="EF267" i="1" s="1"/>
  <c r="Z271" i="1"/>
  <c r="AG271" i="1"/>
  <c r="CA257" i="1"/>
  <c r="DW257" i="1"/>
  <c r="EC257" i="1" s="1"/>
  <c r="DU257" i="1"/>
  <c r="U259" i="1"/>
  <c r="V259" i="1"/>
  <c r="AR259" i="1" s="1"/>
  <c r="AS259" i="1" s="1"/>
  <c r="DL262" i="1"/>
  <c r="AN262" i="1" s="1" a="1"/>
  <c r="AN262" i="1" s="1"/>
  <c r="ED265" i="1"/>
  <c r="EA265" i="1"/>
  <c r="DT265" i="1"/>
  <c r="DL265" i="1"/>
  <c r="AN265" i="1" s="1" a="1"/>
  <c r="AN265" i="1" s="1"/>
  <c r="EB265" i="1"/>
  <c r="Z266" i="1"/>
  <c r="AG266" i="1"/>
  <c r="AU267" i="1"/>
  <c r="DZ281" i="1"/>
  <c r="EK261" i="1"/>
  <c r="EI261" i="1"/>
  <c r="AG262" i="1"/>
  <c r="Z262" i="1"/>
  <c r="S263" i="1"/>
  <c r="R263" i="1" s="1" a="1"/>
  <c r="R263" i="1" s="1"/>
  <c r="DU263" i="1"/>
  <c r="AL270" i="1"/>
  <c r="AY270" i="1"/>
  <c r="BD270" i="1" s="1"/>
  <c r="AM270" i="1" a="1"/>
  <c r="AM270" i="1" s="1"/>
  <c r="AO270" i="1" s="1"/>
  <c r="DQ257" i="1"/>
  <c r="Q259" i="1"/>
  <c r="CU259" i="1"/>
  <c r="Z264" i="1"/>
  <c r="Z269" i="1"/>
  <c r="AG269" i="1"/>
  <c r="CU243" i="1"/>
  <c r="S247" i="1"/>
  <c r="R247" i="1" s="1" a="1"/>
  <c r="R247" i="1" s="1"/>
  <c r="DU247" i="1"/>
  <c r="DH248" i="1"/>
  <c r="DI248" i="1" s="1"/>
  <c r="Q254" i="1"/>
  <c r="Z256" i="1"/>
  <c r="BZ257" i="1"/>
  <c r="DX257" i="1" s="1"/>
  <c r="DR257" i="1"/>
  <c r="DS261" i="1"/>
  <c r="DR261" i="1"/>
  <c r="DH261" i="1"/>
  <c r="DI261" i="1" s="1"/>
  <c r="CC261" i="1"/>
  <c r="CA261" i="1"/>
  <c r="DU261" i="1"/>
  <c r="DE261" i="1"/>
  <c r="DF261" i="1" s="1"/>
  <c r="DN261" i="1" s="1"/>
  <c r="DW261" i="1"/>
  <c r="EC261" i="1" s="1"/>
  <c r="BG262" i="1"/>
  <c r="BL262" i="1" s="1"/>
  <c r="BF262" i="1"/>
  <c r="EK262" i="1"/>
  <c r="EI262" i="1"/>
  <c r="AT263" i="1"/>
  <c r="AW263" i="1"/>
  <c r="AU263" i="1"/>
  <c r="AM266" i="1" a="1"/>
  <c r="AM266" i="1" s="1"/>
  <c r="AL266" i="1"/>
  <c r="AY266" i="1"/>
  <c r="BD266" i="1" s="1"/>
  <c r="AY269" i="1"/>
  <c r="BD269" i="1" s="1"/>
  <c r="AM269" i="1" a="1"/>
  <c r="AM269" i="1" s="1"/>
  <c r="AL269" i="1"/>
  <c r="BG271" i="1"/>
  <c r="BL271" i="1" s="1"/>
  <c r="BF271" i="1"/>
  <c r="BE271" i="1"/>
  <c r="DU244" i="1"/>
  <c r="DH245" i="1"/>
  <c r="DI245" i="1" s="1"/>
  <c r="AE246" i="1"/>
  <c r="DW247" i="1"/>
  <c r="EC247" i="1" s="1"/>
  <c r="V248" i="1"/>
  <c r="AR248" i="1" s="1"/>
  <c r="AS248" i="1" s="1"/>
  <c r="U248" i="1"/>
  <c r="P248" i="1"/>
  <c r="Q249" i="1"/>
  <c r="P249" i="1"/>
  <c r="Q257" i="1"/>
  <c r="P257" i="1"/>
  <c r="CU257" i="1"/>
  <c r="CC257" i="1"/>
  <c r="DS257" i="1"/>
  <c r="Z259" i="1"/>
  <c r="DB259" i="1"/>
  <c r="AY261" i="1"/>
  <c r="BD261" i="1" s="1"/>
  <c r="V262" i="1"/>
  <c r="AR262" i="1" s="1"/>
  <c r="AS262" i="1" s="1"/>
  <c r="U262" i="1"/>
  <c r="DZ263" i="1"/>
  <c r="EB269" i="1"/>
  <c r="DL269" i="1"/>
  <c r="AN269" i="1" s="1" a="1"/>
  <c r="AN269" i="1" s="1"/>
  <c r="AP269" i="1" s="1"/>
  <c r="BN269" i="1" s="1"/>
  <c r="AE270" i="1"/>
  <c r="AA270" i="1"/>
  <c r="CU272" i="1"/>
  <c r="V272" i="1"/>
  <c r="AR272" i="1" s="1"/>
  <c r="AS272" i="1" s="1"/>
  <c r="U272" i="1"/>
  <c r="Q272" i="1"/>
  <c r="P272" i="1"/>
  <c r="CU274" i="1"/>
  <c r="Q274" i="1"/>
  <c r="P274" i="1"/>
  <c r="V274" i="1"/>
  <c r="AR274" i="1" s="1"/>
  <c r="AS274" i="1" s="1"/>
  <c r="U274" i="1"/>
  <c r="BG282" i="1"/>
  <c r="BL282" i="1" s="1"/>
  <c r="BF282" i="1"/>
  <c r="BE282" i="1"/>
  <c r="DC243" i="1"/>
  <c r="DK243" i="1" s="1"/>
  <c r="DW243" i="1"/>
  <c r="EC243" i="1" s="1"/>
  <c r="DB243" i="1"/>
  <c r="BX243" i="1"/>
  <c r="DU243" i="1"/>
  <c r="DQ243" i="1"/>
  <c r="DW244" i="1"/>
  <c r="EC244" i="1" s="1"/>
  <c r="P245" i="1"/>
  <c r="BX245" i="1"/>
  <c r="P246" i="1"/>
  <c r="CU246" i="1"/>
  <c r="Q248" i="1"/>
  <c r="DR252" i="1"/>
  <c r="DQ252" i="1"/>
  <c r="DH252" i="1"/>
  <c r="DI252" i="1" s="1"/>
  <c r="CC252" i="1"/>
  <c r="CA252" i="1"/>
  <c r="DE252" i="1"/>
  <c r="DF252" i="1" s="1"/>
  <c r="DN252" i="1" s="1"/>
  <c r="BZ252" i="1"/>
  <c r="DX252" i="1" s="1"/>
  <c r="S253" i="1"/>
  <c r="R253" i="1" s="1" a="1"/>
  <c r="R253" i="1" s="1"/>
  <c r="DU253" i="1"/>
  <c r="DS253" i="1"/>
  <c r="Q258" i="1"/>
  <c r="V258" i="1"/>
  <c r="AR258" i="1" s="1"/>
  <c r="AS258" i="1" s="1"/>
  <c r="AM262" i="1" a="1"/>
  <c r="AM262" i="1" s="1"/>
  <c r="AO262" i="1" s="1"/>
  <c r="EB262" i="1"/>
  <c r="AY264" i="1"/>
  <c r="BD264" i="1" s="1"/>
  <c r="AM264" i="1" a="1"/>
  <c r="AM264" i="1" s="1"/>
  <c r="AL264" i="1"/>
  <c r="P268" i="1"/>
  <c r="CU268" i="1"/>
  <c r="V268" i="1"/>
  <c r="AR268" i="1" s="1"/>
  <c r="AS268" i="1" s="1"/>
  <c r="U268" i="1"/>
  <c r="Q268" i="1"/>
  <c r="CU283" i="1"/>
  <c r="V283" i="1"/>
  <c r="AR283" i="1" s="1"/>
  <c r="AS283" i="1" s="1"/>
  <c r="U283" i="1"/>
  <c r="Q283" i="1"/>
  <c r="P283" i="1"/>
  <c r="U254" i="1"/>
  <c r="DW256" i="1"/>
  <c r="EC256" i="1" s="1"/>
  <c r="DB256" i="1"/>
  <c r="BX256" i="1"/>
  <c r="DU256" i="1"/>
  <c r="S257" i="1"/>
  <c r="R257" i="1" s="1" a="1"/>
  <c r="R257" i="1" s="1"/>
  <c r="AL260" i="1"/>
  <c r="AY260" i="1"/>
  <c r="BD260" i="1" s="1"/>
  <c r="CA263" i="1"/>
  <c r="DE263" i="1"/>
  <c r="DF263" i="1" s="1"/>
  <c r="DN263" i="1" s="1"/>
  <c r="BZ263" i="1"/>
  <c r="DX263" i="1" s="1"/>
  <c r="DQ263" i="1"/>
  <c r="DS263" i="1"/>
  <c r="DR263" i="1"/>
  <c r="BX263" i="1"/>
  <c r="CE267" i="1"/>
  <c r="BY267" i="1"/>
  <c r="CR267" i="1"/>
  <c r="DE268" i="1"/>
  <c r="DF268" i="1" s="1"/>
  <c r="DN268" i="1" s="1"/>
  <c r="BZ268" i="1"/>
  <c r="DX268" i="1" s="1"/>
  <c r="DC268" i="1"/>
  <c r="DK268" i="1" s="1"/>
  <c r="DW268" i="1"/>
  <c r="EC268" i="1" s="1"/>
  <c r="DB268" i="1"/>
  <c r="BX268" i="1"/>
  <c r="DR268" i="1"/>
  <c r="DH268" i="1"/>
  <c r="DI268" i="1" s="1"/>
  <c r="DU268" i="1"/>
  <c r="DQ268" i="1"/>
  <c r="CA268" i="1"/>
  <c r="AE273" i="1"/>
  <c r="AA273" i="1"/>
  <c r="CS274" i="1"/>
  <c r="CX274" i="1"/>
  <c r="CW274" i="1"/>
  <c r="EK267" i="1"/>
  <c r="EI267" i="1"/>
  <c r="CU269" i="1"/>
  <c r="U269" i="1"/>
  <c r="V269" i="1"/>
  <c r="AR269" i="1" s="1"/>
  <c r="AS269" i="1" s="1"/>
  <c r="P269" i="1"/>
  <c r="Z280" i="1"/>
  <c r="AG280" i="1"/>
  <c r="CR283" i="1"/>
  <c r="CA259" i="1"/>
  <c r="AT265" i="1"/>
  <c r="AW265" i="1"/>
  <c r="S259" i="1"/>
  <c r="R259" i="1" s="1" a="1"/>
  <c r="R259" i="1" s="1"/>
  <c r="DS259" i="1"/>
  <c r="DE259" i="1"/>
  <c r="DF259" i="1" s="1"/>
  <c r="DN259" i="1" s="1"/>
  <c r="BX259" i="1"/>
  <c r="DC259" i="1"/>
  <c r="DK259" i="1" s="1"/>
  <c r="DR259" i="1"/>
  <c r="DQ259" i="1"/>
  <c r="DH259" i="1"/>
  <c r="DI259" i="1" s="1"/>
  <c r="BZ259" i="1"/>
  <c r="DX259" i="1" s="1"/>
  <c r="DT261" i="1"/>
  <c r="EB261" i="1"/>
  <c r="DL261" i="1"/>
  <c r="AN261" i="1" s="1" a="1"/>
  <c r="AN261" i="1" s="1"/>
  <c r="AP261" i="1" s="1"/>
  <c r="BN261" i="1" s="1"/>
  <c r="AG267" i="1"/>
  <c r="Z267" i="1"/>
  <c r="AY272" i="1"/>
  <c r="BD272" i="1" s="1"/>
  <c r="AL272" i="1"/>
  <c r="AM272" i="1" a="1"/>
  <c r="AM272" i="1" s="1"/>
  <c r="P254" i="1"/>
  <c r="V254" i="1"/>
  <c r="AR254" i="1" s="1"/>
  <c r="AS254" i="1" s="1"/>
  <c r="Z258" i="1"/>
  <c r="V270" i="1"/>
  <c r="AR270" i="1" s="1"/>
  <c r="AS270" i="1" s="1"/>
  <c r="U270" i="1"/>
  <c r="P270" i="1"/>
  <c r="Q270" i="1"/>
  <c r="CU270" i="1"/>
  <c r="AG272" i="1"/>
  <c r="Z272" i="1"/>
  <c r="Z274" i="1"/>
  <c r="AG274" i="1"/>
  <c r="EB280" i="1"/>
  <c r="DL280" i="1"/>
  <c r="AN280" i="1" s="1" a="1"/>
  <c r="AN280" i="1" s="1"/>
  <c r="AP280" i="1" s="1"/>
  <c r="BN280" i="1" s="1"/>
  <c r="Q243" i="1"/>
  <c r="DZ244" i="1"/>
  <c r="DC244" i="1"/>
  <c r="DK244" i="1" s="1"/>
  <c r="DB257" i="1"/>
  <c r="P262" i="1"/>
  <c r="DB263" i="1"/>
  <c r="AM277" i="1" a="1"/>
  <c r="AM277" i="1" s="1"/>
  <c r="AY277" i="1"/>
  <c r="BD277" i="1" s="1"/>
  <c r="AL277" i="1"/>
  <c r="AW280" i="1"/>
  <c r="AU280" i="1"/>
  <c r="AT280" i="1"/>
  <c r="EF280" i="1" s="1"/>
  <c r="AL242" i="1"/>
  <c r="DE244" i="1"/>
  <c r="DF244" i="1" s="1"/>
  <c r="DN244" i="1" s="1"/>
  <c r="Q246" i="1"/>
  <c r="CA253" i="1"/>
  <c r="BZ256" i="1"/>
  <c r="DX256" i="1" s="1"/>
  <c r="DC257" i="1"/>
  <c r="DK257" i="1" s="1"/>
  <c r="DE260" i="1"/>
  <c r="DF260" i="1" s="1"/>
  <c r="DN260" i="1" s="1"/>
  <c r="BZ260" i="1"/>
  <c r="DX260" i="1" s="1"/>
  <c r="DC260" i="1"/>
  <c r="DK260" i="1" s="1"/>
  <c r="DH260" i="1"/>
  <c r="DI260" i="1" s="1"/>
  <c r="S260" i="1"/>
  <c r="R260" i="1" s="1" a="1"/>
  <c r="R260" i="1" s="1"/>
  <c r="DS260" i="1"/>
  <c r="DR260" i="1"/>
  <c r="DU260" i="1"/>
  <c r="DQ261" i="1"/>
  <c r="Q262" i="1"/>
  <c r="DC263" i="1"/>
  <c r="DK263" i="1" s="1"/>
  <c r="S268" i="1"/>
  <c r="R268" i="1" s="1" a="1"/>
  <c r="R268" i="1" s="1"/>
  <c r="DL274" i="1"/>
  <c r="AN274" i="1" s="1" a="1"/>
  <c r="AN274" i="1" s="1"/>
  <c r="AP274" i="1" s="1"/>
  <c r="BN274" i="1" s="1"/>
  <c r="EB274" i="1"/>
  <c r="DH247" i="1"/>
  <c r="DI247" i="1" s="1"/>
  <c r="DS247" i="1"/>
  <c r="DR247" i="1"/>
  <c r="DQ247" i="1"/>
  <c r="DW248" i="1"/>
  <c r="EC248" i="1" s="1"/>
  <c r="DB248" i="1"/>
  <c r="BX248" i="1"/>
  <c r="DU248" i="1"/>
  <c r="S248" i="1"/>
  <c r="R248" i="1" s="1" a="1"/>
  <c r="R248" i="1" s="1"/>
  <c r="DE248" i="1"/>
  <c r="DF248" i="1" s="1"/>
  <c r="DN248" i="1" s="1"/>
  <c r="BZ248" i="1"/>
  <c r="DX248" i="1" s="1"/>
  <c r="CA256" i="1"/>
  <c r="DE257" i="1"/>
  <c r="DF257" i="1" s="1"/>
  <c r="DN257" i="1" s="1"/>
  <c r="AY259" i="1"/>
  <c r="BD259" i="1" s="1"/>
  <c r="BY260" i="1"/>
  <c r="EE260" i="1" s="1"/>
  <c r="DH263" i="1"/>
  <c r="DI263" i="1" s="1"/>
  <c r="DZ270" i="1"/>
  <c r="DT270" i="1"/>
  <c r="AM274" i="1" a="1"/>
  <c r="AM274" i="1" s="1"/>
  <c r="AL274" i="1"/>
  <c r="AY274" i="1"/>
  <c r="BD274" i="1" s="1"/>
  <c r="DW262" i="1"/>
  <c r="EC262" i="1" s="1"/>
  <c r="DB262" i="1"/>
  <c r="BX262" i="1"/>
  <c r="DU262" i="1"/>
  <c r="BX271" i="1"/>
  <c r="DC272" i="1"/>
  <c r="DK272" i="1" s="1"/>
  <c r="CE274" i="1"/>
  <c r="V276" i="1"/>
  <c r="AR276" i="1" s="1"/>
  <c r="AS276" i="1" s="1"/>
  <c r="CU276" i="1"/>
  <c r="BZ276" i="1"/>
  <c r="DX276" i="1" s="1"/>
  <c r="DU278" i="1"/>
  <c r="S278" i="1"/>
  <c r="R278" i="1" s="1" a="1"/>
  <c r="R278" i="1" s="1"/>
  <c r="DC278" i="1"/>
  <c r="DK278" i="1" s="1"/>
  <c r="DE278" i="1"/>
  <c r="DF278" i="1" s="1"/>
  <c r="DN278" i="1" s="1"/>
  <c r="DB278" i="1"/>
  <c r="DS278" i="1"/>
  <c r="DR278" i="1"/>
  <c r="DQ278" i="1"/>
  <c r="CA278" i="1"/>
  <c r="DH278" i="1"/>
  <c r="DI278" i="1" s="1"/>
  <c r="AM282" i="1" a="1"/>
  <c r="AM282" i="1" s="1"/>
  <c r="AL282" i="1"/>
  <c r="AG288" i="1"/>
  <c r="DH266" i="1"/>
  <c r="DI266" i="1" s="1"/>
  <c r="CC266" i="1"/>
  <c r="CA266" i="1"/>
  <c r="DR266" i="1"/>
  <c r="DQ266" i="1"/>
  <c r="S266" i="1"/>
  <c r="R266" i="1" s="1" a="1"/>
  <c r="R266" i="1" s="1"/>
  <c r="DU267" i="1"/>
  <c r="S267" i="1"/>
  <c r="R267" i="1" s="1" a="1"/>
  <c r="R267" i="1" s="1"/>
  <c r="DC267" i="1"/>
  <c r="DK267" i="1" s="1"/>
  <c r="DZ269" i="1"/>
  <c r="EB275" i="1"/>
  <c r="DL275" i="1"/>
  <c r="AN275" i="1" s="1" a="1"/>
  <c r="AN275" i="1" s="1"/>
  <c r="AP275" i="1" s="1"/>
  <c r="BN275" i="1" s="1"/>
  <c r="DZ278" i="1"/>
  <c r="CU285" i="1"/>
  <c r="Q285" i="1"/>
  <c r="P285" i="1"/>
  <c r="AL287" i="1"/>
  <c r="AM287" i="1" a="1"/>
  <c r="AM287" i="1" s="1"/>
  <c r="AM288" i="1" a="1"/>
  <c r="AM288" i="1" s="1"/>
  <c r="AO288" i="1" s="1"/>
  <c r="AL288" i="1"/>
  <c r="AY288" i="1"/>
  <c r="BD288" i="1" s="1"/>
  <c r="V289" i="1"/>
  <c r="AR289" i="1" s="1"/>
  <c r="AS289" i="1" s="1"/>
  <c r="U289" i="1"/>
  <c r="Q289" i="1"/>
  <c r="P289" i="1"/>
  <c r="CU289" i="1"/>
  <c r="S272" i="1"/>
  <c r="R272" i="1" s="1" a="1"/>
  <c r="R272" i="1" s="1"/>
  <c r="DS272" i="1"/>
  <c r="DR272" i="1"/>
  <c r="V273" i="1"/>
  <c r="AR273" i="1" s="1"/>
  <c r="AS273" i="1" s="1"/>
  <c r="U273" i="1"/>
  <c r="Q273" i="1"/>
  <c r="CU273" i="1"/>
  <c r="DC276" i="1"/>
  <c r="DK276" i="1" s="1"/>
  <c r="DW276" i="1"/>
  <c r="EC276" i="1" s="1"/>
  <c r="DB276" i="1"/>
  <c r="BX276" i="1"/>
  <c r="DU276" i="1"/>
  <c r="DQ276" i="1"/>
  <c r="DH276" i="1"/>
  <c r="DI276" i="1" s="1"/>
  <c r="DZ280" i="1"/>
  <c r="AE284" i="1"/>
  <c r="AA284" i="1"/>
  <c r="CE272" i="1"/>
  <c r="DZ276" i="1"/>
  <c r="Q282" i="1"/>
  <c r="P282" i="1"/>
  <c r="CU282" i="1"/>
  <c r="V282" i="1"/>
  <c r="AR282" i="1" s="1"/>
  <c r="AS282" i="1" s="1"/>
  <c r="BF287" i="1"/>
  <c r="BE287" i="1"/>
  <c r="BG287" i="1"/>
  <c r="BL287" i="1" s="1"/>
  <c r="CU296" i="1"/>
  <c r="U296" i="1"/>
  <c r="V296" i="1"/>
  <c r="AR296" i="1" s="1"/>
  <c r="AS296" i="1" s="1"/>
  <c r="Q296" i="1"/>
  <c r="P296" i="1"/>
  <c r="AG265" i="1"/>
  <c r="BZ266" i="1"/>
  <c r="DX266" i="1" s="1"/>
  <c r="DS266" i="1"/>
  <c r="DB267" i="1"/>
  <c r="BF268" i="1"/>
  <c r="BE268" i="1"/>
  <c r="DH269" i="1"/>
  <c r="DI269" i="1" s="1"/>
  <c r="DS269" i="1"/>
  <c r="DR269" i="1"/>
  <c r="DQ269" i="1"/>
  <c r="DW270" i="1"/>
  <c r="EC270" i="1" s="1"/>
  <c r="DB270" i="1"/>
  <c r="BX270" i="1"/>
  <c r="DU270" i="1"/>
  <c r="S270" i="1"/>
  <c r="R270" i="1" s="1" a="1"/>
  <c r="R270" i="1" s="1"/>
  <c r="DE270" i="1"/>
  <c r="DF270" i="1" s="1"/>
  <c r="DN270" i="1" s="1"/>
  <c r="BZ270" i="1"/>
  <c r="DX270" i="1" s="1"/>
  <c r="EB270" i="1"/>
  <c r="S271" i="1"/>
  <c r="R271" i="1" s="1" a="1"/>
  <c r="R271" i="1" s="1"/>
  <c r="BY272" i="1"/>
  <c r="EE272" i="1" s="1"/>
  <c r="P275" i="1"/>
  <c r="BY275" i="1"/>
  <c r="Q277" i="1"/>
  <c r="CU277" i="1"/>
  <c r="P277" i="1"/>
  <c r="DB277" i="1"/>
  <c r="AE279" i="1"/>
  <c r="EB290" i="1"/>
  <c r="DL290" i="1"/>
  <c r="AN290" i="1" s="1" a="1"/>
  <c r="AN290" i="1" s="1"/>
  <c r="AL265" i="1"/>
  <c r="DE267" i="1"/>
  <c r="DF267" i="1" s="1"/>
  <c r="DN267" i="1" s="1"/>
  <c r="BX269" i="1"/>
  <c r="U271" i="1"/>
  <c r="BZ272" i="1"/>
  <c r="DX272" i="1" s="1"/>
  <c r="EI273" i="1"/>
  <c r="Q275" i="1"/>
  <c r="EK275" i="1"/>
  <c r="EI275" i="1"/>
  <c r="DC277" i="1"/>
  <c r="DK277" i="1" s="1"/>
  <c r="DH280" i="1"/>
  <c r="DI280" i="1" s="1"/>
  <c r="DS280" i="1"/>
  <c r="DR280" i="1"/>
  <c r="DQ280" i="1"/>
  <c r="CA280" i="1"/>
  <c r="BZ280" i="1"/>
  <c r="DX280" i="1" s="1"/>
  <c r="DB280" i="1"/>
  <c r="DU280" i="1"/>
  <c r="S280" i="1"/>
  <c r="R280" i="1" s="1" a="1"/>
  <c r="R280" i="1" s="1"/>
  <c r="AL281" i="1"/>
  <c r="AY281" i="1"/>
  <c r="BD281" i="1" s="1"/>
  <c r="CU288" i="1"/>
  <c r="Q288" i="1"/>
  <c r="U288" i="1"/>
  <c r="P288" i="1"/>
  <c r="EB292" i="1"/>
  <c r="DL292" i="1"/>
  <c r="AN292" i="1" s="1" a="1"/>
  <c r="AN292" i="1" s="1"/>
  <c r="Q293" i="1"/>
  <c r="CU293" i="1"/>
  <c r="V293" i="1"/>
  <c r="AR293" i="1" s="1"/>
  <c r="AS293" i="1" s="1"/>
  <c r="U293" i="1"/>
  <c r="P293" i="1"/>
  <c r="DE300" i="1"/>
  <c r="DF300" i="1" s="1"/>
  <c r="DN300" i="1" s="1"/>
  <c r="BZ300" i="1"/>
  <c r="DX300" i="1" s="1"/>
  <c r="DC300" i="1"/>
  <c r="DK300" i="1" s="1"/>
  <c r="DW300" i="1"/>
  <c r="EC300" i="1" s="1"/>
  <c r="DB300" i="1"/>
  <c r="BX300" i="1"/>
  <c r="S300" i="1"/>
  <c r="R300" i="1" s="1" a="1"/>
  <c r="R300" i="1" s="1"/>
  <c r="DH300" i="1"/>
  <c r="DI300" i="1" s="1"/>
  <c r="CA300" i="1"/>
  <c r="DU300" i="1"/>
  <c r="DS300" i="1"/>
  <c r="DR300" i="1"/>
  <c r="DQ300" i="1"/>
  <c r="DH262" i="1"/>
  <c r="DI262" i="1" s="1"/>
  <c r="AG263" i="1"/>
  <c r="DU266" i="1"/>
  <c r="BG268" i="1"/>
  <c r="BL268" i="1" s="1"/>
  <c r="V271" i="1"/>
  <c r="AR271" i="1" s="1"/>
  <c r="AS271" i="1" s="1"/>
  <c r="CA272" i="1"/>
  <c r="DE273" i="1"/>
  <c r="DF273" i="1" s="1"/>
  <c r="DN273" i="1" s="1"/>
  <c r="BX280" i="1"/>
  <c r="DW281" i="1"/>
  <c r="EC281" i="1" s="1"/>
  <c r="DB281" i="1"/>
  <c r="BX281" i="1"/>
  <c r="DU281" i="1"/>
  <c r="S281" i="1"/>
  <c r="R281" i="1" s="1" a="1"/>
  <c r="R281" i="1" s="1"/>
  <c r="DE281" i="1"/>
  <c r="DF281" i="1" s="1"/>
  <c r="DN281" i="1" s="1"/>
  <c r="BZ281" i="1"/>
  <c r="DX281" i="1" s="1"/>
  <c r="DC281" i="1"/>
  <c r="DK281" i="1" s="1"/>
  <c r="DS281" i="1"/>
  <c r="DR281" i="1"/>
  <c r="DQ281" i="1"/>
  <c r="DH281" i="1"/>
  <c r="DI281" i="1" s="1"/>
  <c r="AM281" i="1" a="1"/>
  <c r="AM281" i="1" s="1"/>
  <c r="AG284" i="1"/>
  <c r="BG290" i="1"/>
  <c r="BL290" i="1" s="1"/>
  <c r="BF290" i="1"/>
  <c r="BE290" i="1"/>
  <c r="DW266" i="1"/>
  <c r="EC266" i="1" s="1"/>
  <c r="DH267" i="1"/>
  <c r="DI267" i="1" s="1"/>
  <c r="AP270" i="1"/>
  <c r="BN270" i="1" s="1"/>
  <c r="CC272" i="1"/>
  <c r="DQ272" i="1"/>
  <c r="BY278" i="1"/>
  <c r="EE278" i="1" s="1"/>
  <c r="AO280" i="1"/>
  <c r="AM285" i="1" a="1"/>
  <c r="AM285" i="1" s="1"/>
  <c r="AL285" i="1"/>
  <c r="AY285" i="1"/>
  <c r="BD285" i="1" s="1"/>
  <c r="P287" i="1"/>
  <c r="V287" i="1"/>
  <c r="AR287" i="1" s="1"/>
  <c r="AS287" i="1" s="1"/>
  <c r="CU287" i="1"/>
  <c r="U287" i="1"/>
  <c r="Q287" i="1"/>
  <c r="EK288" i="1"/>
  <c r="EI288" i="1"/>
  <c r="U291" i="1"/>
  <c r="CU291" i="1"/>
  <c r="V291" i="1"/>
  <c r="AR291" i="1" s="1"/>
  <c r="AS291" i="1" s="1"/>
  <c r="AM273" i="1" a="1"/>
  <c r="AM273" i="1" s="1"/>
  <c r="DC273" i="1"/>
  <c r="DK273" i="1" s="1"/>
  <c r="DW273" i="1"/>
  <c r="EC273" i="1" s="1"/>
  <c r="DB273" i="1"/>
  <c r="BX273" i="1"/>
  <c r="CA273" i="1"/>
  <c r="V275" i="1"/>
  <c r="AR275" i="1" s="1"/>
  <c r="AS275" i="1" s="1"/>
  <c r="BE276" i="1"/>
  <c r="BG276" i="1"/>
  <c r="BL276" i="1" s="1"/>
  <c r="BF276" i="1"/>
  <c r="EI278" i="1"/>
  <c r="EK278" i="1"/>
  <c r="S283" i="1"/>
  <c r="R283" i="1" s="1" a="1"/>
  <c r="R283" i="1" s="1"/>
  <c r="DS283" i="1"/>
  <c r="DR283" i="1"/>
  <c r="DW283" i="1"/>
  <c r="EC283" i="1" s="1"/>
  <c r="DU283" i="1"/>
  <c r="DQ283" i="1"/>
  <c r="CC283" i="1"/>
  <c r="DE283" i="1"/>
  <c r="DF283" i="1" s="1"/>
  <c r="DN283" i="1" s="1"/>
  <c r="DC283" i="1"/>
  <c r="DK283" i="1" s="1"/>
  <c r="DB283" i="1"/>
  <c r="EB293" i="1"/>
  <c r="AG294" i="1"/>
  <c r="Z294" i="1"/>
  <c r="AM299" i="1" a="1"/>
  <c r="AM299" i="1" s="1"/>
  <c r="AY299" i="1"/>
  <c r="BD299" i="1" s="1"/>
  <c r="AL299" i="1"/>
  <c r="BE275" i="1"/>
  <c r="P279" i="1"/>
  <c r="CU279" i="1"/>
  <c r="V279" i="1"/>
  <c r="AR279" i="1" s="1"/>
  <c r="AS279" i="1" s="1"/>
  <c r="U279" i="1"/>
  <c r="CE283" i="1"/>
  <c r="DE287" i="1"/>
  <c r="DF287" i="1" s="1"/>
  <c r="DN287" i="1" s="1"/>
  <c r="BZ287" i="1"/>
  <c r="DX287" i="1" s="1"/>
  <c r="DC287" i="1"/>
  <c r="DK287" i="1" s="1"/>
  <c r="DH287" i="1"/>
  <c r="DI287" i="1" s="1"/>
  <c r="DQ287" i="1"/>
  <c r="CA287" i="1"/>
  <c r="BX287" i="1"/>
  <c r="DB287" i="1"/>
  <c r="DW287" i="1"/>
  <c r="EC287" i="1" s="1"/>
  <c r="DU287" i="1"/>
  <c r="S287" i="1"/>
  <c r="R287" i="1" s="1" a="1"/>
  <c r="R287" i="1" s="1"/>
  <c r="DS287" i="1"/>
  <c r="DR287" i="1"/>
  <c r="Q271" i="1"/>
  <c r="P271" i="1"/>
  <c r="P273" i="1"/>
  <c r="DZ274" i="1"/>
  <c r="Z275" i="1"/>
  <c r="BF275" i="1"/>
  <c r="Z282" i="1"/>
  <c r="AG282" i="1"/>
  <c r="BY283" i="1"/>
  <c r="EE283" i="1" s="1"/>
  <c r="AU285" i="1"/>
  <c r="AT285" i="1"/>
  <c r="AW285" i="1"/>
  <c r="AG286" i="1"/>
  <c r="Z286" i="1"/>
  <c r="EK286" i="1"/>
  <c r="EI286" i="1"/>
  <c r="DZ291" i="1"/>
  <c r="EK269" i="1"/>
  <c r="EI269" i="1"/>
  <c r="AM271" i="1" a="1"/>
  <c r="AM271" i="1" s="1"/>
  <c r="AL271" i="1"/>
  <c r="DQ273" i="1"/>
  <c r="AY278" i="1"/>
  <c r="BD278" i="1" s="1"/>
  <c r="AM278" i="1" a="1"/>
  <c r="AM278" i="1" s="1"/>
  <c r="BF279" i="1"/>
  <c r="BE279" i="1"/>
  <c r="BG279" i="1"/>
  <c r="BL279" i="1" s="1"/>
  <c r="BZ283" i="1"/>
  <c r="DX283" i="1" s="1"/>
  <c r="V284" i="1"/>
  <c r="AR284" i="1" s="1"/>
  <c r="AS284" i="1" s="1"/>
  <c r="U284" i="1"/>
  <c r="Q284" i="1"/>
  <c r="CU284" i="1"/>
  <c r="P284" i="1"/>
  <c r="BE284" i="1"/>
  <c r="BG284" i="1"/>
  <c r="BL284" i="1" s="1"/>
  <c r="BF284" i="1"/>
  <c r="Z285" i="1"/>
  <c r="AG285" i="1"/>
  <c r="U286" i="1"/>
  <c r="V286" i="1"/>
  <c r="AR286" i="1" s="1"/>
  <c r="AS286" i="1" s="1"/>
  <c r="CU286" i="1"/>
  <c r="BG298" i="1"/>
  <c r="BL298" i="1" s="1"/>
  <c r="BF298" i="1"/>
  <c r="BE298" i="1"/>
  <c r="CR272" i="1"/>
  <c r="DO272" i="1" s="1" a="1"/>
  <c r="DO272" i="1" s="1"/>
  <c r="DY272" i="1" s="1"/>
  <c r="DR273" i="1"/>
  <c r="DZ277" i="1"/>
  <c r="AL278" i="1"/>
  <c r="V281" i="1"/>
  <c r="AR281" i="1" s="1"/>
  <c r="AS281" i="1" s="1"/>
  <c r="U281" i="1"/>
  <c r="P281" i="1"/>
  <c r="DZ282" i="1"/>
  <c r="AY283" i="1"/>
  <c r="BD283" i="1" s="1"/>
  <c r="AM283" i="1" a="1"/>
  <c r="AM283" i="1" s="1"/>
  <c r="AL283" i="1"/>
  <c r="CA283" i="1"/>
  <c r="DZ289" i="1"/>
  <c r="AE293" i="1"/>
  <c r="AA293" i="1"/>
  <c r="DB266" i="1"/>
  <c r="BF267" i="1"/>
  <c r="DS267" i="1"/>
  <c r="DQ270" i="1"/>
  <c r="DZ271" i="1"/>
  <c r="S273" i="1"/>
  <c r="R273" i="1" s="1" a="1"/>
  <c r="R273" i="1" s="1"/>
  <c r="AY273" i="1"/>
  <c r="BD273" i="1" s="1"/>
  <c r="DS273" i="1"/>
  <c r="DR274" i="1"/>
  <c r="DQ274" i="1"/>
  <c r="DH274" i="1"/>
  <c r="DI274" i="1" s="1"/>
  <c r="CC274" i="1"/>
  <c r="CA274" i="1"/>
  <c r="DE274" i="1"/>
  <c r="DF274" i="1" s="1"/>
  <c r="DN274" i="1" s="1"/>
  <c r="DO274" i="1" s="1" a="1"/>
  <c r="DO274" i="1" s="1"/>
  <c r="DY274" i="1" s="1"/>
  <c r="BZ274" i="1"/>
  <c r="DX274" i="1" s="1"/>
  <c r="DS275" i="1"/>
  <c r="DW275" i="1"/>
  <c r="EC275" i="1" s="1"/>
  <c r="S275" i="1"/>
  <c r="R275" i="1" s="1" a="1"/>
  <c r="R275" i="1" s="1"/>
  <c r="DU275" i="1"/>
  <c r="U276" i="1"/>
  <c r="V277" i="1"/>
  <c r="AR277" i="1" s="1"/>
  <c r="AS277" i="1" s="1"/>
  <c r="Q281" i="1"/>
  <c r="DC284" i="1"/>
  <c r="DK284" i="1" s="1"/>
  <c r="DW284" i="1"/>
  <c r="EC284" i="1" s="1"/>
  <c r="DB284" i="1"/>
  <c r="BX284" i="1"/>
  <c r="CA284" i="1"/>
  <c r="BZ284" i="1"/>
  <c r="DX284" i="1" s="1"/>
  <c r="DE284" i="1"/>
  <c r="DF284" i="1" s="1"/>
  <c r="DN284" i="1" s="1"/>
  <c r="DU284" i="1"/>
  <c r="DS284" i="1"/>
  <c r="DQ284" i="1"/>
  <c r="Q286" i="1"/>
  <c r="EK289" i="1"/>
  <c r="EI289" i="1"/>
  <c r="AY291" i="1"/>
  <c r="BD291" i="1" s="1"/>
  <c r="AM291" i="1" a="1"/>
  <c r="AM291" i="1" s="1"/>
  <c r="AL291" i="1"/>
  <c r="AG293" i="1"/>
  <c r="AY265" i="1"/>
  <c r="BD265" i="1" s="1"/>
  <c r="DZ266" i="1"/>
  <c r="DC266" i="1"/>
  <c r="DK266" i="1" s="1"/>
  <c r="BG267" i="1"/>
  <c r="BL267" i="1" s="1"/>
  <c r="DW267" i="1"/>
  <c r="EC267" i="1" s="1"/>
  <c r="AL268" i="1"/>
  <c r="DR270" i="1"/>
  <c r="DR276" i="1"/>
  <c r="Z277" i="1"/>
  <c r="AG277" i="1"/>
  <c r="U278" i="1"/>
  <c r="V278" i="1"/>
  <c r="AR278" i="1" s="1"/>
  <c r="AS278" i="1" s="1"/>
  <c r="AY280" i="1"/>
  <c r="BD280" i="1" s="1"/>
  <c r="U282" i="1"/>
  <c r="V288" i="1"/>
  <c r="AR288" i="1" s="1"/>
  <c r="AS288" i="1" s="1"/>
  <c r="BY290" i="1"/>
  <c r="EE290" i="1" s="1"/>
  <c r="DL293" i="1"/>
  <c r="AN293" i="1" s="1" a="1"/>
  <c r="AN293" i="1" s="1"/>
  <c r="AP293" i="1" s="1"/>
  <c r="BN293" i="1" s="1"/>
  <c r="AW301" i="1"/>
  <c r="AU301" i="1"/>
  <c r="AT301" i="1"/>
  <c r="Q263" i="1"/>
  <c r="P263" i="1"/>
  <c r="DE266" i="1"/>
  <c r="DF266" i="1" s="1"/>
  <c r="DN266" i="1" s="1"/>
  <c r="DO266" i="1" s="1" a="1"/>
  <c r="DO266" i="1" s="1"/>
  <c r="DY266" i="1" s="1"/>
  <c r="DQ271" i="1"/>
  <c r="CA271" i="1"/>
  <c r="DE271" i="1"/>
  <c r="DF271" i="1" s="1"/>
  <c r="DN271" i="1" s="1"/>
  <c r="BZ271" i="1"/>
  <c r="DX271" i="1" s="1"/>
  <c r="DC271" i="1"/>
  <c r="DK271" i="1" s="1"/>
  <c r="DS271" i="1"/>
  <c r="DB272" i="1"/>
  <c r="DU273" i="1"/>
  <c r="CU275" i="1"/>
  <c r="DS276" i="1"/>
  <c r="DH277" i="1"/>
  <c r="DI277" i="1" s="1"/>
  <c r="CA277" i="1"/>
  <c r="DR277" i="1"/>
  <c r="DQ277" i="1"/>
  <c r="S277" i="1"/>
  <c r="R277" i="1" s="1" a="1"/>
  <c r="R277" i="1" s="1"/>
  <c r="DS277" i="1"/>
  <c r="BZ277" i="1"/>
  <c r="DX277" i="1" s="1"/>
  <c r="BX277" i="1"/>
  <c r="AL279" i="1"/>
  <c r="AM279" i="1" a="1"/>
  <c r="AM279" i="1" s="1"/>
  <c r="AY286" i="1"/>
  <c r="BD286" i="1" s="1"/>
  <c r="AM286" i="1" a="1"/>
  <c r="AM286" i="1" s="1"/>
  <c r="AL286" i="1"/>
  <c r="AE288" i="1"/>
  <c r="AA288" i="1"/>
  <c r="P291" i="1"/>
  <c r="AM293" i="1" a="1"/>
  <c r="AM293" i="1" s="1"/>
  <c r="AL293" i="1"/>
  <c r="AY293" i="1"/>
  <c r="BD293" i="1" s="1"/>
  <c r="BG296" i="1"/>
  <c r="BL296" i="1" s="1"/>
  <c r="BF296" i="1"/>
  <c r="BE296" i="1"/>
  <c r="DQ265" i="1"/>
  <c r="Z289" i="1"/>
  <c r="S290" i="1"/>
  <c r="R290" i="1" s="1" a="1"/>
  <c r="R290" i="1" s="1"/>
  <c r="EI294" i="1"/>
  <c r="BZ296" i="1"/>
  <c r="DX296" i="1" s="1"/>
  <c r="AL300" i="1"/>
  <c r="AY300" i="1"/>
  <c r="BD300" i="1" s="1"/>
  <c r="AM300" i="1" a="1"/>
  <c r="AM300" i="1" s="1"/>
  <c r="CU301" i="1"/>
  <c r="U301" i="1"/>
  <c r="Q301" i="1"/>
  <c r="P301" i="1"/>
  <c r="DT288" i="1"/>
  <c r="EB288" i="1"/>
  <c r="DU291" i="1"/>
  <c r="DS291" i="1"/>
  <c r="S291" i="1"/>
  <c r="R291" i="1" s="1" a="1"/>
  <c r="R291" i="1" s="1"/>
  <c r="DH291" i="1"/>
  <c r="DI291" i="1" s="1"/>
  <c r="DW291" i="1"/>
  <c r="EC291" i="1" s="1"/>
  <c r="DB291" i="1"/>
  <c r="BX291" i="1"/>
  <c r="AT295" i="1"/>
  <c r="AU295" i="1"/>
  <c r="CU298" i="1"/>
  <c r="Q298" i="1"/>
  <c r="P298" i="1"/>
  <c r="S299" i="1"/>
  <c r="R299" i="1" s="1" a="1"/>
  <c r="R299" i="1" s="1"/>
  <c r="CA299" i="1"/>
  <c r="DU299" i="1"/>
  <c r="DS299" i="1"/>
  <c r="DR299" i="1"/>
  <c r="DQ299" i="1"/>
  <c r="AG308" i="1"/>
  <c r="Z308" i="1"/>
  <c r="DR285" i="1"/>
  <c r="DQ285" i="1"/>
  <c r="DH285" i="1"/>
  <c r="DI285" i="1" s="1"/>
  <c r="CA285" i="1"/>
  <c r="DE285" i="1"/>
  <c r="DF285" i="1" s="1"/>
  <c r="DN285" i="1" s="1"/>
  <c r="BZ285" i="1"/>
  <c r="DX285" i="1" s="1"/>
  <c r="S286" i="1"/>
  <c r="R286" i="1" s="1" a="1"/>
  <c r="R286" i="1" s="1"/>
  <c r="DU286" i="1"/>
  <c r="DS286" i="1"/>
  <c r="DL288" i="1"/>
  <c r="AN288" i="1" s="1" a="1"/>
  <c r="AN288" i="1" s="1"/>
  <c r="AU290" i="1"/>
  <c r="AT290" i="1"/>
  <c r="AE295" i="1"/>
  <c r="DB299" i="1"/>
  <c r="Z300" i="1"/>
  <c r="AE303" i="1"/>
  <c r="AA303" i="1"/>
  <c r="BX285" i="1"/>
  <c r="DW289" i="1"/>
  <c r="EC289" i="1" s="1"/>
  <c r="DB289" i="1"/>
  <c r="BX289" i="1"/>
  <c r="DU289" i="1"/>
  <c r="AY289" i="1"/>
  <c r="BD289" i="1" s="1"/>
  <c r="AG295" i="1"/>
  <c r="DC299" i="1"/>
  <c r="DK299" i="1" s="1"/>
  <c r="DU265" i="1"/>
  <c r="DB286" i="1"/>
  <c r="Z287" i="1"/>
  <c r="CE288" i="1"/>
  <c r="AL289" i="1"/>
  <c r="DQ291" i="1"/>
  <c r="AL292" i="1"/>
  <c r="V294" i="1"/>
  <c r="AR294" i="1" s="1"/>
  <c r="AS294" i="1" s="1"/>
  <c r="U294" i="1"/>
  <c r="DQ295" i="1"/>
  <c r="CA295" i="1"/>
  <c r="DE295" i="1"/>
  <c r="DF295" i="1" s="1"/>
  <c r="DN295" i="1" s="1"/>
  <c r="BZ295" i="1"/>
  <c r="DX295" i="1" s="1"/>
  <c r="DC295" i="1"/>
  <c r="DK295" i="1" s="1"/>
  <c r="DW295" i="1"/>
  <c r="EC295" i="1" s="1"/>
  <c r="DB295" i="1"/>
  <c r="BX295" i="1"/>
  <c r="DR295" i="1"/>
  <c r="Z297" i="1"/>
  <c r="DE299" i="1"/>
  <c r="DF299" i="1" s="1"/>
  <c r="DN299" i="1" s="1"/>
  <c r="Q304" i="1"/>
  <c r="U304" i="1"/>
  <c r="CU304" i="1"/>
  <c r="V304" i="1"/>
  <c r="AR304" i="1" s="1"/>
  <c r="AS304" i="1" s="1"/>
  <c r="P304" i="1"/>
  <c r="Z307" i="1"/>
  <c r="AG307" i="1"/>
  <c r="AM315" i="1" a="1"/>
  <c r="AM315" i="1" s="1"/>
  <c r="AY315" i="1"/>
  <c r="BD315" i="1" s="1"/>
  <c r="AL315" i="1"/>
  <c r="BX265" i="1"/>
  <c r="DB265" i="1"/>
  <c r="DQ282" i="1"/>
  <c r="CA282" i="1"/>
  <c r="DE282" i="1"/>
  <c r="DF282" i="1" s="1"/>
  <c r="DN282" i="1" s="1"/>
  <c r="BZ282" i="1"/>
  <c r="DX282" i="1" s="1"/>
  <c r="DC282" i="1"/>
  <c r="DK282" i="1" s="1"/>
  <c r="DS282" i="1"/>
  <c r="DS285" i="1"/>
  <c r="DC286" i="1"/>
  <c r="DK286" i="1" s="1"/>
  <c r="BY288" i="1"/>
  <c r="AM289" i="1" a="1"/>
  <c r="AM289" i="1" s="1"/>
  <c r="DC289" i="1"/>
  <c r="DK289" i="1" s="1"/>
  <c r="BZ291" i="1"/>
  <c r="DX291" i="1" s="1"/>
  <c r="DR291" i="1"/>
  <c r="AY292" i="1"/>
  <c r="BD292" i="1" s="1"/>
  <c r="AL294" i="1"/>
  <c r="DU295" i="1"/>
  <c r="DH297" i="1"/>
  <c r="DI297" i="1" s="1"/>
  <c r="DH299" i="1"/>
  <c r="DI299" i="1" s="1"/>
  <c r="BY282" i="1"/>
  <c r="DU285" i="1"/>
  <c r="DE286" i="1"/>
  <c r="DF286" i="1" s="1"/>
  <c r="DN286" i="1" s="1"/>
  <c r="DE289" i="1"/>
  <c r="DF289" i="1" s="1"/>
  <c r="DN289" i="1" s="1"/>
  <c r="CA291" i="1"/>
  <c r="DB293" i="1"/>
  <c r="DW294" i="1"/>
  <c r="EC294" i="1" s="1"/>
  <c r="DB294" i="1"/>
  <c r="BX294" i="1"/>
  <c r="DU294" i="1"/>
  <c r="S294" i="1"/>
  <c r="R294" i="1" s="1" a="1"/>
  <c r="R294" i="1" s="1"/>
  <c r="DC294" i="1"/>
  <c r="DK294" i="1" s="1"/>
  <c r="AM294" i="1" a="1"/>
  <c r="AM294" i="1" s="1"/>
  <c r="DZ295" i="1"/>
  <c r="DW299" i="1"/>
  <c r="EC299" i="1" s="1"/>
  <c r="AM301" i="1" a="1"/>
  <c r="AM301" i="1" s="1"/>
  <c r="AL301" i="1"/>
  <c r="AY301" i="1"/>
  <c r="BD301" i="1" s="1"/>
  <c r="DE279" i="1"/>
  <c r="DF279" i="1" s="1"/>
  <c r="DN279" i="1" s="1"/>
  <c r="BZ279" i="1"/>
  <c r="DX279" i="1" s="1"/>
  <c r="DC279" i="1"/>
  <c r="DK279" i="1" s="1"/>
  <c r="DW279" i="1"/>
  <c r="EC279" i="1" s="1"/>
  <c r="DB279" i="1"/>
  <c r="BX279" i="1"/>
  <c r="DR279" i="1"/>
  <c r="S285" i="1"/>
  <c r="R285" i="1" s="1" a="1"/>
  <c r="R285" i="1" s="1"/>
  <c r="DW285" i="1"/>
  <c r="EC285" i="1" s="1"/>
  <c r="BX286" i="1"/>
  <c r="AM290" i="1" a="1"/>
  <c r="AM290" i="1" s="1"/>
  <c r="AO290" i="1" s="1"/>
  <c r="AL290" i="1"/>
  <c r="DH290" i="1"/>
  <c r="DI290" i="1" s="1"/>
  <c r="CC290" i="1"/>
  <c r="CA290" i="1"/>
  <c r="DE290" i="1"/>
  <c r="DF290" i="1" s="1"/>
  <c r="DN290" i="1" s="1"/>
  <c r="BZ290" i="1"/>
  <c r="DX290" i="1" s="1"/>
  <c r="DR290" i="1"/>
  <c r="DQ290" i="1"/>
  <c r="V297" i="1"/>
  <c r="AR297" i="1" s="1"/>
  <c r="AS297" i="1" s="1"/>
  <c r="U297" i="1"/>
  <c r="P297" i="1"/>
  <c r="DQ297" i="1"/>
  <c r="AM298" i="1" a="1"/>
  <c r="AM298" i="1" s="1"/>
  <c r="AL298" i="1"/>
  <c r="U299" i="1"/>
  <c r="Q299" i="1"/>
  <c r="CU299" i="1"/>
  <c r="V299" i="1"/>
  <c r="AR299" i="1" s="1"/>
  <c r="AS299" i="1" s="1"/>
  <c r="AW302" i="1"/>
  <c r="AU302" i="1"/>
  <c r="AT302" i="1"/>
  <c r="DZ304" i="1"/>
  <c r="DZ299" i="1"/>
  <c r="AL303" i="1"/>
  <c r="AM303" i="1" a="1"/>
  <c r="AM303" i="1" s="1"/>
  <c r="AY303" i="1"/>
  <c r="BD303" i="1" s="1"/>
  <c r="AM295" i="1" a="1"/>
  <c r="AM295" i="1" s="1"/>
  <c r="AL295" i="1"/>
  <c r="AG296" i="1"/>
  <c r="Z296" i="1"/>
  <c r="EB296" i="1"/>
  <c r="DL296" i="1"/>
  <c r="AN296" i="1" s="1" a="1"/>
  <c r="AN296" i="1" s="1"/>
  <c r="DC297" i="1"/>
  <c r="DK297" i="1" s="1"/>
  <c r="DW297" i="1"/>
  <c r="EC297" i="1" s="1"/>
  <c r="DB297" i="1"/>
  <c r="BX297" i="1"/>
  <c r="DU297" i="1"/>
  <c r="S297" i="1"/>
  <c r="R297" i="1" s="1" a="1"/>
  <c r="R297" i="1" s="1"/>
  <c r="DE297" i="1"/>
  <c r="DF297" i="1" s="1"/>
  <c r="DN297" i="1" s="1"/>
  <c r="BZ297" i="1"/>
  <c r="DX297" i="1" s="1"/>
  <c r="CA297" i="1"/>
  <c r="DS297" i="1"/>
  <c r="AY302" i="1"/>
  <c r="BD302" i="1" s="1"/>
  <c r="AM302" i="1" a="1"/>
  <c r="AM302" i="1" s="1"/>
  <c r="AL302" i="1"/>
  <c r="V305" i="1"/>
  <c r="AR305" i="1" s="1"/>
  <c r="AS305" i="1" s="1"/>
  <c r="U305" i="1"/>
  <c r="P305" i="1"/>
  <c r="CU305" i="1"/>
  <c r="Q305" i="1"/>
  <c r="DZ290" i="1"/>
  <c r="DZ293" i="1"/>
  <c r="AW295" i="1"/>
  <c r="AG299" i="1"/>
  <c r="Z299" i="1"/>
  <c r="BX299" i="1"/>
  <c r="P300" i="1"/>
  <c r="V300" i="1"/>
  <c r="AR300" i="1" s="1"/>
  <c r="AS300" i="1" s="1"/>
  <c r="U300" i="1"/>
  <c r="Q300" i="1"/>
  <c r="Z301" i="1"/>
  <c r="AG301" i="1"/>
  <c r="AM304" i="1" a="1"/>
  <c r="AM304" i="1" s="1"/>
  <c r="AY304" i="1"/>
  <c r="BD304" i="1" s="1"/>
  <c r="AL304" i="1"/>
  <c r="AM310" i="1" a="1"/>
  <c r="AM310" i="1" s="1"/>
  <c r="AL310" i="1"/>
  <c r="AY310" i="1"/>
  <c r="BD310" i="1" s="1"/>
  <c r="CA289" i="1"/>
  <c r="DQ289" i="1"/>
  <c r="AW290" i="1"/>
  <c r="AY295" i="1"/>
  <c r="BD295" i="1" s="1"/>
  <c r="DZ296" i="1"/>
  <c r="U298" i="1"/>
  <c r="DH293" i="1"/>
  <c r="DI293" i="1" s="1"/>
  <c r="CA293" i="1"/>
  <c r="DS293" i="1"/>
  <c r="DR293" i="1"/>
  <c r="DQ293" i="1"/>
  <c r="S293" i="1"/>
  <c r="R293" i="1" s="1" a="1"/>
  <c r="R293" i="1" s="1"/>
  <c r="V298" i="1"/>
  <c r="AR298" i="1" s="1"/>
  <c r="AS298" i="1" s="1"/>
  <c r="DZ298" i="1"/>
  <c r="BZ299" i="1"/>
  <c r="DX299" i="1" s="1"/>
  <c r="DZ305" i="1"/>
  <c r="AG318" i="1"/>
  <c r="Z318" i="1"/>
  <c r="S279" i="1"/>
  <c r="R279" i="1" s="1" a="1"/>
  <c r="R279" i="1" s="1"/>
  <c r="CU280" i="1"/>
  <c r="U280" i="1"/>
  <c r="DB285" i="1"/>
  <c r="DR286" i="1"/>
  <c r="DS289" i="1"/>
  <c r="Z291" i="1"/>
  <c r="BX293" i="1"/>
  <c r="DU293" i="1"/>
  <c r="Q294" i="1"/>
  <c r="AL296" i="1"/>
  <c r="S296" i="1"/>
  <c r="R296" i="1" s="1" a="1"/>
  <c r="R296" i="1" s="1"/>
  <c r="DH296" i="1"/>
  <c r="DI296" i="1" s="1"/>
  <c r="DS296" i="1"/>
  <c r="DR296" i="1"/>
  <c r="DQ296" i="1"/>
  <c r="AL297" i="1"/>
  <c r="AA298" i="1"/>
  <c r="AE298" i="1"/>
  <c r="DH303" i="1"/>
  <c r="DI303" i="1" s="1"/>
  <c r="DE303" i="1"/>
  <c r="DF303" i="1" s="1"/>
  <c r="DN303" i="1" s="1"/>
  <c r="BZ303" i="1"/>
  <c r="DX303" i="1" s="1"/>
  <c r="DC303" i="1"/>
  <c r="DK303" i="1" s="1"/>
  <c r="DB303" i="1"/>
  <c r="DW303" i="1"/>
  <c r="EC303" i="1" s="1"/>
  <c r="DU303" i="1"/>
  <c r="DS303" i="1"/>
  <c r="DR303" i="1"/>
  <c r="CA303" i="1"/>
  <c r="S303" i="1"/>
  <c r="R303" i="1" s="1" a="1"/>
  <c r="R303" i="1" s="1"/>
  <c r="DQ303" i="1"/>
  <c r="BX303" i="1"/>
  <c r="AM284" i="1" a="1"/>
  <c r="AM284" i="1" s="1"/>
  <c r="DC285" i="1"/>
  <c r="DK285" i="1" s="1"/>
  <c r="DW286" i="1"/>
  <c r="EC286" i="1" s="1"/>
  <c r="DS288" i="1"/>
  <c r="DR288" i="1"/>
  <c r="DH288" i="1"/>
  <c r="DI288" i="1" s="1"/>
  <c r="CC288" i="1"/>
  <c r="CA288" i="1"/>
  <c r="DU288" i="1"/>
  <c r="DB288" i="1"/>
  <c r="S289" i="1"/>
  <c r="R289" i="1" s="1" a="1"/>
  <c r="R289" i="1" s="1"/>
  <c r="DC291" i="1"/>
  <c r="DK291" i="1" s="1"/>
  <c r="V292" i="1"/>
  <c r="AR292" i="1" s="1"/>
  <c r="AS292" i="1" s="1"/>
  <c r="P292" i="1"/>
  <c r="AM292" i="1" a="1"/>
  <c r="AM292" i="1" s="1"/>
  <c r="AO292" i="1" s="1"/>
  <c r="DW293" i="1"/>
  <c r="EC293" i="1" s="1"/>
  <c r="BF294" i="1"/>
  <c r="DH295" i="1"/>
  <c r="DI295" i="1" s="1"/>
  <c r="AM296" i="1" a="1"/>
  <c r="AM296" i="1" s="1"/>
  <c r="AO296" i="1" s="1"/>
  <c r="BX296" i="1"/>
  <c r="AY297" i="1"/>
  <c r="BD297" i="1" s="1"/>
  <c r="AG298" i="1"/>
  <c r="DR298" i="1"/>
  <c r="DQ298" i="1"/>
  <c r="DH298" i="1"/>
  <c r="DI298" i="1" s="1"/>
  <c r="CA298" i="1"/>
  <c r="DE298" i="1"/>
  <c r="DF298" i="1" s="1"/>
  <c r="DN298" i="1" s="1"/>
  <c r="BZ298" i="1"/>
  <c r="DX298" i="1" s="1"/>
  <c r="DC298" i="1"/>
  <c r="DK298" i="1" s="1"/>
  <c r="DW298" i="1"/>
  <c r="EC298" i="1" s="1"/>
  <c r="DB298" i="1"/>
  <c r="BX298" i="1"/>
  <c r="DU298" i="1"/>
  <c r="DS298" i="1"/>
  <c r="DL305" i="1"/>
  <c r="AN305" i="1" s="1" a="1"/>
  <c r="AN305" i="1" s="1"/>
  <c r="EB305" i="1"/>
  <c r="DZ285" i="1"/>
  <c r="Q290" i="1"/>
  <c r="P290" i="1"/>
  <c r="CU290" i="1"/>
  <c r="DE291" i="1"/>
  <c r="DF291" i="1" s="1"/>
  <c r="DN291" i="1" s="1"/>
  <c r="BZ293" i="1"/>
  <c r="DX293" i="1" s="1"/>
  <c r="Q297" i="1"/>
  <c r="EK302" i="1"/>
  <c r="EI302" i="1"/>
  <c r="AY311" i="1"/>
  <c r="BD311" i="1" s="1"/>
  <c r="AM311" i="1" a="1"/>
  <c r="AM311" i="1" s="1"/>
  <c r="AL311" i="1"/>
  <c r="DQ317" i="1"/>
  <c r="CA317" i="1"/>
  <c r="DE317" i="1"/>
  <c r="DF317" i="1" s="1"/>
  <c r="DN317" i="1" s="1"/>
  <c r="BZ317" i="1"/>
  <c r="DX317" i="1" s="1"/>
  <c r="DC317" i="1"/>
  <c r="DK317" i="1" s="1"/>
  <c r="DW317" i="1"/>
  <c r="EC317" i="1" s="1"/>
  <c r="DB317" i="1"/>
  <c r="BX317" i="1"/>
  <c r="DR317" i="1"/>
  <c r="DU317" i="1"/>
  <c r="DH317" i="1"/>
  <c r="DI317" i="1" s="1"/>
  <c r="S317" i="1"/>
  <c r="R317" i="1" s="1" a="1"/>
  <c r="R317" i="1" s="1"/>
  <c r="DS317" i="1"/>
  <c r="DQ292" i="1"/>
  <c r="CU295" i="1"/>
  <c r="DU301" i="1"/>
  <c r="V303" i="1"/>
  <c r="AR303" i="1" s="1"/>
  <c r="AS303" i="1" s="1"/>
  <c r="P303" i="1"/>
  <c r="AM305" i="1" a="1"/>
  <c r="AM305" i="1" s="1"/>
  <c r="AO305" i="1" s="1"/>
  <c r="Q306" i="1"/>
  <c r="P306" i="1"/>
  <c r="EB306" i="1"/>
  <c r="DT306" i="1"/>
  <c r="AY308" i="1"/>
  <c r="BD308" i="1" s="1"/>
  <c r="AM308" i="1" a="1"/>
  <c r="AM308" i="1" s="1"/>
  <c r="AY313" i="1"/>
  <c r="BD313" i="1" s="1"/>
  <c r="AM313" i="1" a="1"/>
  <c r="AM313" i="1" s="1"/>
  <c r="AG326" i="1"/>
  <c r="Z326" i="1"/>
  <c r="DW301" i="1"/>
  <c r="EC301" i="1" s="1"/>
  <c r="DH304" i="1"/>
  <c r="DI304" i="1" s="1"/>
  <c r="CA304" i="1"/>
  <c r="DW304" i="1"/>
  <c r="EC304" i="1" s="1"/>
  <c r="DB304" i="1"/>
  <c r="BX304" i="1"/>
  <c r="DU304" i="1"/>
  <c r="DS304" i="1"/>
  <c r="DW305" i="1"/>
  <c r="EC305" i="1" s="1"/>
  <c r="DB305" i="1"/>
  <c r="BX305" i="1"/>
  <c r="DU305" i="1"/>
  <c r="DQ305" i="1"/>
  <c r="DE305" i="1"/>
  <c r="DF305" i="1" s="1"/>
  <c r="DN305" i="1" s="1"/>
  <c r="BZ305" i="1"/>
  <c r="DX305" i="1" s="1"/>
  <c r="CA305" i="1"/>
  <c r="DZ309" i="1"/>
  <c r="DZ312" i="1"/>
  <c r="BX301" i="1"/>
  <c r="DB301" i="1"/>
  <c r="DZ319" i="1"/>
  <c r="AM320" i="1" a="1"/>
  <c r="AM320" i="1" s="1"/>
  <c r="AL320" i="1"/>
  <c r="DC301" i="1"/>
  <c r="DK301" i="1" s="1"/>
  <c r="AT306" i="1"/>
  <c r="AW306" i="1"/>
  <c r="S311" i="1"/>
  <c r="R311" i="1" s="1" a="1"/>
  <c r="R311" i="1" s="1"/>
  <c r="DZ318" i="1"/>
  <c r="Z320" i="1"/>
  <c r="AG320" i="1"/>
  <c r="DZ321" i="1"/>
  <c r="AW326" i="1"/>
  <c r="AU326" i="1"/>
  <c r="AT326" i="1"/>
  <c r="DU292" i="1"/>
  <c r="BZ301" i="1"/>
  <c r="DX301" i="1" s="1"/>
  <c r="DE301" i="1"/>
  <c r="DF301" i="1" s="1"/>
  <c r="DN301" i="1" s="1"/>
  <c r="DE302" i="1"/>
  <c r="DF302" i="1" s="1"/>
  <c r="DN302" i="1" s="1"/>
  <c r="AA306" i="1"/>
  <c r="DZ306" i="1"/>
  <c r="AL309" i="1"/>
  <c r="AM309" i="1" a="1"/>
  <c r="AM309" i="1" s="1"/>
  <c r="AY309" i="1"/>
  <c r="BD309" i="1" s="1"/>
  <c r="DE309" i="1"/>
  <c r="DF309" i="1" s="1"/>
  <c r="DN309" i="1" s="1"/>
  <c r="BZ309" i="1"/>
  <c r="DX309" i="1" s="1"/>
  <c r="DC309" i="1"/>
  <c r="DK309" i="1" s="1"/>
  <c r="DH309" i="1"/>
  <c r="DI309" i="1" s="1"/>
  <c r="DB309" i="1"/>
  <c r="DW309" i="1"/>
  <c r="EC309" i="1" s="1"/>
  <c r="S309" i="1"/>
  <c r="R309" i="1" s="1" a="1"/>
  <c r="R309" i="1" s="1"/>
  <c r="DS309" i="1"/>
  <c r="DR309" i="1"/>
  <c r="DQ309" i="1"/>
  <c r="CA309" i="1"/>
  <c r="AM312" i="1" a="1"/>
  <c r="AM312" i="1" s="1"/>
  <c r="AL312" i="1"/>
  <c r="AY312" i="1"/>
  <c r="BD312" i="1" s="1"/>
  <c r="CA312" i="1"/>
  <c r="DE312" i="1"/>
  <c r="DF312" i="1" s="1"/>
  <c r="DN312" i="1" s="1"/>
  <c r="BZ312" i="1"/>
  <c r="DX312" i="1" s="1"/>
  <c r="DQ312" i="1"/>
  <c r="DC312" i="1"/>
  <c r="DK312" i="1" s="1"/>
  <c r="DB312" i="1"/>
  <c r="DU312" i="1"/>
  <c r="S312" i="1"/>
  <c r="R312" i="1" s="1" a="1"/>
  <c r="R312" i="1" s="1"/>
  <c r="DS312" i="1"/>
  <c r="DR312" i="1"/>
  <c r="Z316" i="1"/>
  <c r="BX292" i="1"/>
  <c r="DB292" i="1"/>
  <c r="DW292" i="1"/>
  <c r="EC292" i="1" s="1"/>
  <c r="CA301" i="1"/>
  <c r="DQ304" i="1"/>
  <c r="AG306" i="1"/>
  <c r="CR307" i="1"/>
  <c r="CE307" i="1"/>
  <c r="BY307" i="1"/>
  <c r="EE307" i="1" s="1"/>
  <c r="BX309" i="1"/>
  <c r="DS310" i="1"/>
  <c r="DR310" i="1"/>
  <c r="DH310" i="1"/>
  <c r="DI310" i="1" s="1"/>
  <c r="CA310" i="1"/>
  <c r="DU310" i="1"/>
  <c r="DW310" i="1"/>
  <c r="EC310" i="1" s="1"/>
  <c r="BX310" i="1"/>
  <c r="DE310" i="1"/>
  <c r="DF310" i="1" s="1"/>
  <c r="DN310" i="1" s="1"/>
  <c r="DC310" i="1"/>
  <c r="DK310" i="1" s="1"/>
  <c r="BX312" i="1"/>
  <c r="DZ313" i="1"/>
  <c r="DQ313" i="1"/>
  <c r="AL317" i="1"/>
  <c r="EB318" i="1"/>
  <c r="DL318" i="1"/>
  <c r="AN318" i="1" s="1" a="1"/>
  <c r="AN318" i="1" s="1"/>
  <c r="AU320" i="1"/>
  <c r="AT320" i="1"/>
  <c r="AW320" i="1"/>
  <c r="U321" i="1"/>
  <c r="CU321" i="1"/>
  <c r="V321" i="1"/>
  <c r="AR321" i="1" s="1"/>
  <c r="AS321" i="1" s="1"/>
  <c r="Q321" i="1"/>
  <c r="P321" i="1"/>
  <c r="EK321" i="1"/>
  <c r="EI321" i="1"/>
  <c r="DH301" i="1"/>
  <c r="DI301" i="1" s="1"/>
  <c r="P302" i="1"/>
  <c r="BX302" i="1"/>
  <c r="DH302" i="1"/>
  <c r="DI302" i="1" s="1"/>
  <c r="BZ304" i="1"/>
  <c r="DX304" i="1" s="1"/>
  <c r="DR304" i="1"/>
  <c r="DQ306" i="1"/>
  <c r="S306" i="1"/>
  <c r="R306" i="1" s="1" a="1"/>
  <c r="R306" i="1" s="1"/>
  <c r="CA306" i="1"/>
  <c r="DE306" i="1"/>
  <c r="DF306" i="1" s="1"/>
  <c r="DN306" i="1" s="1"/>
  <c r="BZ306" i="1"/>
  <c r="DX306" i="1" s="1"/>
  <c r="DW306" i="1"/>
  <c r="EC306" i="1" s="1"/>
  <c r="DB306" i="1"/>
  <c r="BX306" i="1"/>
  <c r="DS306" i="1"/>
  <c r="DU306" i="1"/>
  <c r="AY316" i="1"/>
  <c r="BD316" i="1" s="1"/>
  <c r="AM316" i="1" a="1"/>
  <c r="AM316" i="1" s="1"/>
  <c r="AL316" i="1"/>
  <c r="EK318" i="1"/>
  <c r="EI318" i="1"/>
  <c r="AY320" i="1"/>
  <c r="BD320" i="1" s="1"/>
  <c r="EK324" i="1"/>
  <c r="EI324" i="1"/>
  <c r="AM306" i="1" a="1"/>
  <c r="AM306" i="1" s="1"/>
  <c r="AL306" i="1"/>
  <c r="DL302" i="1"/>
  <c r="AN302" i="1" s="1" a="1"/>
  <c r="AN302" i="1" s="1"/>
  <c r="AP302" i="1" s="1"/>
  <c r="BN302" i="1" s="1"/>
  <c r="AM307" i="1" a="1"/>
  <c r="AM307" i="1" s="1"/>
  <c r="AL307" i="1"/>
  <c r="AY307" i="1"/>
  <c r="BD307" i="1" s="1"/>
  <c r="CW323" i="1"/>
  <c r="CS323" i="1"/>
  <c r="CX323" i="1"/>
  <c r="V311" i="1"/>
  <c r="AR311" i="1" s="1"/>
  <c r="AS311" i="1" s="1"/>
  <c r="U311" i="1"/>
  <c r="P311" i="1"/>
  <c r="CU311" i="1"/>
  <c r="Q313" i="1"/>
  <c r="P313" i="1"/>
  <c r="EA315" i="1"/>
  <c r="ED315" i="1"/>
  <c r="U316" i="1"/>
  <c r="V316" i="1"/>
  <c r="AR316" i="1" s="1"/>
  <c r="AS316" i="1" s="1"/>
  <c r="P316" i="1"/>
  <c r="CU316" i="1"/>
  <c r="AT317" i="1"/>
  <c r="AU317" i="1"/>
  <c r="DL321" i="1"/>
  <c r="AN321" i="1" s="1" a="1"/>
  <c r="AN321" i="1" s="1"/>
  <c r="AP321" i="1" s="1"/>
  <c r="BN321" i="1" s="1"/>
  <c r="EB321" i="1"/>
  <c r="AM323" i="1" a="1"/>
  <c r="AM323" i="1" s="1"/>
  <c r="AL323" i="1"/>
  <c r="AY323" i="1"/>
  <c r="BD323" i="1" s="1"/>
  <c r="AG324" i="1"/>
  <c r="Z324" i="1"/>
  <c r="BG325" i="1"/>
  <c r="BL325" i="1" s="1"/>
  <c r="BF325" i="1"/>
  <c r="BE325" i="1"/>
  <c r="EK310" i="1"/>
  <c r="EI310" i="1"/>
  <c r="DW311" i="1"/>
  <c r="EC311" i="1" s="1"/>
  <c r="DB311" i="1"/>
  <c r="BX311" i="1"/>
  <c r="DU311" i="1"/>
  <c r="CA311" i="1"/>
  <c r="BZ311" i="1"/>
  <c r="DX311" i="1" s="1"/>
  <c r="DE311" i="1"/>
  <c r="DF311" i="1" s="1"/>
  <c r="DN311" i="1" s="1"/>
  <c r="DC311" i="1"/>
  <c r="DK311" i="1" s="1"/>
  <c r="DR311" i="1"/>
  <c r="U313" i="1"/>
  <c r="DS313" i="1"/>
  <c r="S313" i="1"/>
  <c r="R313" i="1" s="1" a="1"/>
  <c r="R313" i="1" s="1"/>
  <c r="DH313" i="1"/>
  <c r="DI313" i="1" s="1"/>
  <c r="DW313" i="1"/>
  <c r="EC313" i="1" s="1"/>
  <c r="DB313" i="1"/>
  <c r="BX313" i="1"/>
  <c r="DU313" i="1"/>
  <c r="BZ313" i="1"/>
  <c r="DX313" i="1" s="1"/>
  <c r="DE313" i="1"/>
  <c r="DF313" i="1" s="1"/>
  <c r="DN313" i="1" s="1"/>
  <c r="DC313" i="1"/>
  <c r="DK313" i="1" s="1"/>
  <c r="CE326" i="1"/>
  <c r="CR326" i="1"/>
  <c r="BY326" i="1"/>
  <c r="EE326" i="1" s="1"/>
  <c r="AG305" i="1"/>
  <c r="Z305" i="1"/>
  <c r="BG306" i="1"/>
  <c r="BL306" i="1" s="1"/>
  <c r="BF306" i="1"/>
  <c r="CU307" i="1"/>
  <c r="Q307" i="1"/>
  <c r="P307" i="1"/>
  <c r="V307" i="1"/>
  <c r="AR307" i="1" s="1"/>
  <c r="AS307" i="1" s="1"/>
  <c r="U307" i="1"/>
  <c r="EB307" i="1"/>
  <c r="DL307" i="1"/>
  <c r="AN307" i="1" s="1" a="1"/>
  <c r="AN307" i="1" s="1"/>
  <c r="AP307" i="1" s="1"/>
  <c r="BN307" i="1" s="1"/>
  <c r="V313" i="1"/>
  <c r="AR313" i="1" s="1"/>
  <c r="AS313" i="1" s="1"/>
  <c r="AT314" i="1"/>
  <c r="EF314" i="1" s="1"/>
  <c r="AU314" i="1"/>
  <c r="EB315" i="1"/>
  <c r="DL315" i="1"/>
  <c r="AN315" i="1" s="1" a="1"/>
  <c r="AN315" i="1" s="1"/>
  <c r="AP315" i="1" s="1"/>
  <c r="BN315" i="1" s="1"/>
  <c r="AY318" i="1"/>
  <c r="BD318" i="1" s="1"/>
  <c r="AM318" i="1" a="1"/>
  <c r="AM318" i="1" s="1"/>
  <c r="AO318" i="1" s="1"/>
  <c r="AL318" i="1"/>
  <c r="AG321" i="1"/>
  <c r="Z321" i="1"/>
  <c r="CU323" i="1"/>
  <c r="Q323" i="1"/>
  <c r="P323" i="1"/>
  <c r="V323" i="1"/>
  <c r="AR323" i="1" s="1"/>
  <c r="AS323" i="1" s="1"/>
  <c r="U323" i="1"/>
  <c r="DQ301" i="1"/>
  <c r="Z302" i="1"/>
  <c r="Z304" i="1"/>
  <c r="CU306" i="1"/>
  <c r="BY308" i="1"/>
  <c r="CE308" i="1" s="1"/>
  <c r="CR308" i="1"/>
  <c r="AG313" i="1"/>
  <c r="Z313" i="1"/>
  <c r="AW314" i="1"/>
  <c r="DS301" i="1"/>
  <c r="BE306" i="1"/>
  <c r="AW308" i="1"/>
  <c r="AU308" i="1"/>
  <c r="AT308" i="1"/>
  <c r="EF308" i="1" s="1"/>
  <c r="Z310" i="1"/>
  <c r="DZ311" i="1"/>
  <c r="BE314" i="1"/>
  <c r="BG314" i="1"/>
  <c r="BL314" i="1" s="1"/>
  <c r="BF314" i="1"/>
  <c r="Z315" i="1"/>
  <c r="AG315" i="1"/>
  <c r="EK316" i="1"/>
  <c r="AW317" i="1"/>
  <c r="AY321" i="1"/>
  <c r="BD321" i="1" s="1"/>
  <c r="AM321" i="1" a="1"/>
  <c r="AM321" i="1" s="1"/>
  <c r="AL321" i="1"/>
  <c r="Z323" i="1"/>
  <c r="AG323" i="1"/>
  <c r="DU302" i="1"/>
  <c r="DS302" i="1"/>
  <c r="DC304" i="1"/>
  <c r="DK304" i="1" s="1"/>
  <c r="AY305" i="1"/>
  <c r="BD305" i="1" s="1"/>
  <c r="AL305" i="1"/>
  <c r="DR305" i="1"/>
  <c r="BG317" i="1"/>
  <c r="BL317" i="1" s="1"/>
  <c r="BF317" i="1"/>
  <c r="BE317" i="1"/>
  <c r="DE322" i="1"/>
  <c r="DF322" i="1" s="1"/>
  <c r="DN322" i="1" s="1"/>
  <c r="BZ322" i="1"/>
  <c r="DX322" i="1" s="1"/>
  <c r="DC322" i="1"/>
  <c r="DK322" i="1" s="1"/>
  <c r="DW322" i="1"/>
  <c r="EC322" i="1" s="1"/>
  <c r="DB322" i="1"/>
  <c r="BX322" i="1"/>
  <c r="CA322" i="1"/>
  <c r="DR322" i="1"/>
  <c r="DQ322" i="1"/>
  <c r="DH322" i="1"/>
  <c r="DI322" i="1" s="1"/>
  <c r="S322" i="1"/>
  <c r="R322" i="1" s="1" a="1"/>
  <c r="R322" i="1" s="1"/>
  <c r="DU322" i="1"/>
  <c r="DS322" i="1"/>
  <c r="DZ315" i="1"/>
  <c r="DT315" i="1"/>
  <c r="DC319" i="1"/>
  <c r="DK319" i="1" s="1"/>
  <c r="DW319" i="1"/>
  <c r="EC319" i="1" s="1"/>
  <c r="DB319" i="1"/>
  <c r="BX319" i="1"/>
  <c r="DU319" i="1"/>
  <c r="S319" i="1"/>
  <c r="R319" i="1" s="1" a="1"/>
  <c r="R319" i="1" s="1"/>
  <c r="DE319" i="1"/>
  <c r="DF319" i="1" s="1"/>
  <c r="DN319" i="1" s="1"/>
  <c r="BZ319" i="1"/>
  <c r="DX319" i="1" s="1"/>
  <c r="P322" i="1"/>
  <c r="V322" i="1"/>
  <c r="AR322" i="1" s="1"/>
  <c r="AS322" i="1" s="1"/>
  <c r="U322" i="1"/>
  <c r="Q322" i="1"/>
  <c r="AL326" i="1"/>
  <c r="BZ327" i="1"/>
  <c r="DX327" i="1" s="1"/>
  <c r="BG328" i="1"/>
  <c r="BL328" i="1" s="1"/>
  <c r="BF328" i="1"/>
  <c r="BE328" i="1"/>
  <c r="Q330" i="1"/>
  <c r="P330" i="1"/>
  <c r="CU330" i="1"/>
  <c r="V330" i="1"/>
  <c r="AR330" i="1" s="1"/>
  <c r="AS330" i="1" s="1"/>
  <c r="U330" i="1"/>
  <c r="AM331" i="1" a="1"/>
  <c r="AM331" i="1" s="1"/>
  <c r="AL331" i="1"/>
  <c r="AY331" i="1"/>
  <c r="BD331" i="1" s="1"/>
  <c r="DZ339" i="1"/>
  <c r="AY324" i="1"/>
  <c r="BD324" i="1" s="1"/>
  <c r="DS326" i="1"/>
  <c r="DR326" i="1"/>
  <c r="DQ326" i="1"/>
  <c r="S326" i="1"/>
  <c r="R326" i="1" s="1" a="1"/>
  <c r="R326" i="1" s="1"/>
  <c r="DH326" i="1"/>
  <c r="DI326" i="1" s="1"/>
  <c r="CC326" i="1"/>
  <c r="CA326" i="1"/>
  <c r="DU326" i="1"/>
  <c r="BZ326" i="1"/>
  <c r="DX326" i="1" s="1"/>
  <c r="Z327" i="1"/>
  <c r="DZ307" i="1"/>
  <c r="DH315" i="1"/>
  <c r="DI315" i="1" s="1"/>
  <c r="CA315" i="1"/>
  <c r="DR315" i="1"/>
  <c r="DQ315" i="1"/>
  <c r="S315" i="1"/>
  <c r="R315" i="1" s="1" a="1"/>
  <c r="R315" i="1" s="1"/>
  <c r="DU316" i="1"/>
  <c r="S316" i="1"/>
  <c r="R316" i="1" s="1" a="1"/>
  <c r="R316" i="1" s="1"/>
  <c r="DC316" i="1"/>
  <c r="DK316" i="1" s="1"/>
  <c r="DS319" i="1"/>
  <c r="S324" i="1"/>
  <c r="R324" i="1" s="1" a="1"/>
  <c r="R324" i="1" s="1"/>
  <c r="DW324" i="1"/>
  <c r="EC324" i="1" s="1"/>
  <c r="DB324" i="1"/>
  <c r="BX324" i="1"/>
  <c r="DU324" i="1"/>
  <c r="DS324" i="1"/>
  <c r="AL324" i="1"/>
  <c r="AM325" i="1" a="1"/>
  <c r="AM325" i="1" s="1"/>
  <c r="AL325" i="1"/>
  <c r="DZ328" i="1"/>
  <c r="DC332" i="1"/>
  <c r="DK332" i="1" s="1"/>
  <c r="DW332" i="1"/>
  <c r="EC332" i="1" s="1"/>
  <c r="DB332" i="1"/>
  <c r="BX332" i="1"/>
  <c r="S332" i="1"/>
  <c r="R332" i="1" s="1" a="1"/>
  <c r="R332" i="1" s="1"/>
  <c r="DH332" i="1"/>
  <c r="DI332" i="1" s="1"/>
  <c r="DE332" i="1"/>
  <c r="DF332" i="1" s="1"/>
  <c r="DN332" i="1" s="1"/>
  <c r="DU332" i="1"/>
  <c r="DS332" i="1"/>
  <c r="DR332" i="1"/>
  <c r="DQ332" i="1"/>
  <c r="CA332" i="1"/>
  <c r="BZ332" i="1"/>
  <c r="DX332" i="1" s="1"/>
  <c r="AU333" i="1"/>
  <c r="AT333" i="1"/>
  <c r="AW333" i="1"/>
  <c r="U334" i="1"/>
  <c r="CU334" i="1"/>
  <c r="V334" i="1"/>
  <c r="AR334" i="1" s="1"/>
  <c r="AS334" i="1" s="1"/>
  <c r="Q334" i="1"/>
  <c r="P334" i="1"/>
  <c r="Z311" i="1"/>
  <c r="Q312" i="1"/>
  <c r="P312" i="1"/>
  <c r="CR315" i="1"/>
  <c r="S318" i="1"/>
  <c r="R318" i="1" s="1" a="1"/>
  <c r="R318" i="1" s="1"/>
  <c r="DH318" i="1"/>
  <c r="DI318" i="1" s="1"/>
  <c r="DS318" i="1"/>
  <c r="DR318" i="1"/>
  <c r="DQ318" i="1"/>
  <c r="AL319" i="1"/>
  <c r="DB320" i="1"/>
  <c r="S321" i="1"/>
  <c r="R321" i="1" s="1" a="1"/>
  <c r="R321" i="1" s="1"/>
  <c r="DU321" i="1"/>
  <c r="DS321" i="1"/>
  <c r="DR321" i="1"/>
  <c r="DH321" i="1"/>
  <c r="DI321" i="1" s="1"/>
  <c r="EB323" i="1"/>
  <c r="AM324" i="1" a="1"/>
  <c r="AM324" i="1" s="1"/>
  <c r="AO324" i="1" s="1"/>
  <c r="AL327" i="1"/>
  <c r="U329" i="1"/>
  <c r="Q329" i="1"/>
  <c r="P329" i="1"/>
  <c r="DT330" i="1"/>
  <c r="DZ330" i="1"/>
  <c r="Z333" i="1"/>
  <c r="AG333" i="1"/>
  <c r="EK334" i="1"/>
  <c r="EI334" i="1"/>
  <c r="DE335" i="1"/>
  <c r="DF335" i="1" s="1"/>
  <c r="DN335" i="1" s="1"/>
  <c r="BZ335" i="1"/>
  <c r="DX335" i="1" s="1"/>
  <c r="DC335" i="1"/>
  <c r="DK335" i="1" s="1"/>
  <c r="S335" i="1"/>
  <c r="R335" i="1" s="1" a="1"/>
  <c r="R335" i="1" s="1"/>
  <c r="CA335" i="1"/>
  <c r="DR335" i="1"/>
  <c r="DQ335" i="1"/>
  <c r="DH335" i="1"/>
  <c r="DI335" i="1" s="1"/>
  <c r="DB335" i="1"/>
  <c r="DW335" i="1"/>
  <c r="EC335" i="1" s="1"/>
  <c r="DU335" i="1"/>
  <c r="BX335" i="1"/>
  <c r="DS335" i="1"/>
  <c r="Q315" i="1"/>
  <c r="CU315" i="1"/>
  <c r="BY315" i="1"/>
  <c r="CC315" i="1" s="1"/>
  <c r="DB316" i="1"/>
  <c r="BX318" i="1"/>
  <c r="BX321" i="1"/>
  <c r="DL323" i="1"/>
  <c r="AN323" i="1" s="1" a="1"/>
  <c r="AN323" i="1" s="1"/>
  <c r="AP323" i="1" s="1"/>
  <c r="BN323" i="1" s="1"/>
  <c r="V327" i="1"/>
  <c r="AR327" i="1" s="1"/>
  <c r="AS327" i="1" s="1"/>
  <c r="U327" i="1"/>
  <c r="CU327" i="1"/>
  <c r="CU331" i="1"/>
  <c r="V331" i="1"/>
  <c r="AR331" i="1" s="1"/>
  <c r="AS331" i="1" s="1"/>
  <c r="U331" i="1"/>
  <c r="Q331" i="1"/>
  <c r="P331" i="1"/>
  <c r="AW336" i="1"/>
  <c r="AU336" i="1"/>
  <c r="AT336" i="1"/>
  <c r="AG341" i="1"/>
  <c r="Z341" i="1"/>
  <c r="DR307" i="1"/>
  <c r="DQ307" i="1"/>
  <c r="DH307" i="1"/>
  <c r="DI307" i="1" s="1"/>
  <c r="CC307" i="1"/>
  <c r="CA307" i="1"/>
  <c r="DE307" i="1"/>
  <c r="DF307" i="1" s="1"/>
  <c r="DN307" i="1" s="1"/>
  <c r="BZ307" i="1"/>
  <c r="DX307" i="1" s="1"/>
  <c r="S308" i="1"/>
  <c r="R308" i="1" s="1" a="1"/>
  <c r="R308" i="1" s="1"/>
  <c r="DU308" i="1"/>
  <c r="DS308" i="1"/>
  <c r="P315" i="1"/>
  <c r="BZ315" i="1"/>
  <c r="DX315" i="1" s="1"/>
  <c r="DS315" i="1"/>
  <c r="DE316" i="1"/>
  <c r="DF316" i="1" s="1"/>
  <c r="DN316" i="1" s="1"/>
  <c r="DU318" i="1"/>
  <c r="AY319" i="1"/>
  <c r="BD319" i="1" s="1"/>
  <c r="AL322" i="1"/>
  <c r="AM322" i="1" a="1"/>
  <c r="AM322" i="1" s="1"/>
  <c r="AY322" i="1"/>
  <c r="BD322" i="1" s="1"/>
  <c r="CA324" i="1"/>
  <c r="S325" i="1"/>
  <c r="R325" i="1" s="1" a="1"/>
  <c r="R325" i="1" s="1"/>
  <c r="AM328" i="1" a="1"/>
  <c r="AM328" i="1" s="1"/>
  <c r="AL328" i="1"/>
  <c r="DZ329" i="1"/>
  <c r="AG339" i="1"/>
  <c r="Z339" i="1"/>
  <c r="DZ323" i="1"/>
  <c r="S327" i="1"/>
  <c r="R327" i="1" s="1" a="1"/>
  <c r="R327" i="1" s="1"/>
  <c r="DC327" i="1"/>
  <c r="DK327" i="1" s="1"/>
  <c r="DW327" i="1"/>
  <c r="EC327" i="1" s="1"/>
  <c r="DB327" i="1"/>
  <c r="BX327" i="1"/>
  <c r="DU327" i="1"/>
  <c r="DS327" i="1"/>
  <c r="DR327" i="1"/>
  <c r="BE332" i="1"/>
  <c r="BG332" i="1"/>
  <c r="BL332" i="1" s="1"/>
  <c r="BF332" i="1"/>
  <c r="DS336" i="1"/>
  <c r="DR336" i="1"/>
  <c r="DH336" i="1"/>
  <c r="DI336" i="1" s="1"/>
  <c r="CA336" i="1"/>
  <c r="DE336" i="1"/>
  <c r="DF336" i="1" s="1"/>
  <c r="DN336" i="1" s="1"/>
  <c r="BZ336" i="1"/>
  <c r="DX336" i="1" s="1"/>
  <c r="DC336" i="1"/>
  <c r="DK336" i="1" s="1"/>
  <c r="DW336" i="1"/>
  <c r="EC336" i="1" s="1"/>
  <c r="DB336" i="1"/>
  <c r="BX336" i="1"/>
  <c r="DU336" i="1"/>
  <c r="DQ336" i="1"/>
  <c r="S336" i="1"/>
  <c r="R336" i="1" s="1" a="1"/>
  <c r="R336" i="1" s="1"/>
  <c r="EK340" i="1"/>
  <c r="EI340" i="1"/>
  <c r="CU310" i="1"/>
  <c r="Q310" i="1"/>
  <c r="V312" i="1"/>
  <c r="AR312" i="1" s="1"/>
  <c r="AS312" i="1" s="1"/>
  <c r="DC314" i="1"/>
  <c r="DK314" i="1" s="1"/>
  <c r="DW314" i="1"/>
  <c r="EC314" i="1" s="1"/>
  <c r="DB314" i="1"/>
  <c r="BX314" i="1"/>
  <c r="DU314" i="1"/>
  <c r="DQ314" i="1"/>
  <c r="AG314" i="1"/>
  <c r="U315" i="1"/>
  <c r="DU315" i="1"/>
  <c r="DH316" i="1"/>
  <c r="DI316" i="1" s="1"/>
  <c r="AE317" i="1"/>
  <c r="CA318" i="1"/>
  <c r="CA321" i="1"/>
  <c r="DW321" i="1"/>
  <c r="EC321" i="1" s="1"/>
  <c r="AA325" i="1"/>
  <c r="CU326" i="1"/>
  <c r="Q326" i="1"/>
  <c r="DB326" i="1"/>
  <c r="DE327" i="1"/>
  <c r="DF327" i="1" s="1"/>
  <c r="DN327" i="1" s="1"/>
  <c r="DH328" i="1"/>
  <c r="DI328" i="1" s="1"/>
  <c r="CA328" i="1"/>
  <c r="DE328" i="1"/>
  <c r="DF328" i="1" s="1"/>
  <c r="DN328" i="1" s="1"/>
  <c r="BZ328" i="1"/>
  <c r="DX328" i="1" s="1"/>
  <c r="DC328" i="1"/>
  <c r="DK328" i="1" s="1"/>
  <c r="DW328" i="1"/>
  <c r="EC328" i="1" s="1"/>
  <c r="DB328" i="1"/>
  <c r="BX328" i="1"/>
  <c r="DR328" i="1"/>
  <c r="DQ328" i="1"/>
  <c r="DT331" i="1"/>
  <c r="DZ331" i="1"/>
  <c r="AL335" i="1"/>
  <c r="AM335" i="1" a="1"/>
  <c r="AM335" i="1" s="1"/>
  <c r="AY335" i="1"/>
  <c r="BD335" i="1" s="1"/>
  <c r="DC308" i="1"/>
  <c r="DK308" i="1" s="1"/>
  <c r="P310" i="1"/>
  <c r="CU312" i="1"/>
  <c r="V315" i="1"/>
  <c r="AR315" i="1" s="1"/>
  <c r="AS315" i="1" s="1"/>
  <c r="DW315" i="1"/>
  <c r="EC315" i="1" s="1"/>
  <c r="BX316" i="1"/>
  <c r="AG317" i="1"/>
  <c r="DZ320" i="1"/>
  <c r="DS323" i="1"/>
  <c r="DR323" i="1"/>
  <c r="DQ323" i="1"/>
  <c r="DH323" i="1"/>
  <c r="DI323" i="1" s="1"/>
  <c r="CC323" i="1"/>
  <c r="CA323" i="1"/>
  <c r="DE323" i="1"/>
  <c r="DF323" i="1" s="1"/>
  <c r="DN323" i="1" s="1"/>
  <c r="DO323" i="1" s="1" a="1"/>
  <c r="DO323" i="1" s="1"/>
  <c r="DY323" i="1" s="1"/>
  <c r="BZ323" i="1"/>
  <c r="DX323" i="1" s="1"/>
  <c r="DU323" i="1"/>
  <c r="V324" i="1"/>
  <c r="AR324" i="1" s="1"/>
  <c r="AS324" i="1" s="1"/>
  <c r="U324" i="1"/>
  <c r="P326" i="1"/>
  <c r="DC326" i="1"/>
  <c r="DK326" i="1" s="1"/>
  <c r="AT332" i="1"/>
  <c r="EF332" i="1" s="1"/>
  <c r="AW332" i="1"/>
  <c r="AU332" i="1"/>
  <c r="CE323" i="1"/>
  <c r="CA325" i="1"/>
  <c r="DE325" i="1"/>
  <c r="DF325" i="1" s="1"/>
  <c r="DN325" i="1" s="1"/>
  <c r="BZ325" i="1"/>
  <c r="DX325" i="1" s="1"/>
  <c r="DC325" i="1"/>
  <c r="DK325" i="1" s="1"/>
  <c r="DW325" i="1"/>
  <c r="EC325" i="1" s="1"/>
  <c r="DB325" i="1"/>
  <c r="BX325" i="1"/>
  <c r="DQ325" i="1"/>
  <c r="DH325" i="1"/>
  <c r="DI325" i="1" s="1"/>
  <c r="DU325" i="1"/>
  <c r="DE326" i="1"/>
  <c r="DF326" i="1" s="1"/>
  <c r="DN326" i="1" s="1"/>
  <c r="DH327" i="1"/>
  <c r="DI327" i="1" s="1"/>
  <c r="AY329" i="1"/>
  <c r="BD329" i="1" s="1"/>
  <c r="AM329" i="1" a="1"/>
  <c r="AM329" i="1" s="1"/>
  <c r="AL329" i="1"/>
  <c r="CU318" i="1"/>
  <c r="U318" i="1"/>
  <c r="Z319" i="1"/>
  <c r="DR320" i="1"/>
  <c r="DQ320" i="1"/>
  <c r="DH320" i="1"/>
  <c r="DI320" i="1" s="1"/>
  <c r="CA320" i="1"/>
  <c r="DE320" i="1"/>
  <c r="DF320" i="1" s="1"/>
  <c r="DN320" i="1" s="1"/>
  <c r="BZ320" i="1"/>
  <c r="DX320" i="1" s="1"/>
  <c r="DC320" i="1"/>
  <c r="DK320" i="1" s="1"/>
  <c r="DS320" i="1"/>
  <c r="DU320" i="1"/>
  <c r="Z322" i="1"/>
  <c r="AY327" i="1"/>
  <c r="BD327" i="1" s="1"/>
  <c r="DQ327" i="1"/>
  <c r="AU328" i="1"/>
  <c r="AT328" i="1"/>
  <c r="EK337" i="1"/>
  <c r="EI337" i="1"/>
  <c r="AM338" i="1" a="1"/>
  <c r="AM338" i="1" s="1"/>
  <c r="AL338" i="1"/>
  <c r="AY338" i="1"/>
  <c r="BD338" i="1" s="1"/>
  <c r="DH308" i="1"/>
  <c r="DI308" i="1" s="1"/>
  <c r="P309" i="1"/>
  <c r="V309" i="1"/>
  <c r="AR309" i="1" s="1"/>
  <c r="AS309" i="1" s="1"/>
  <c r="V310" i="1"/>
  <c r="AR310" i="1" s="1"/>
  <c r="AS310" i="1" s="1"/>
  <c r="DH314" i="1"/>
  <c r="DI314" i="1" s="1"/>
  <c r="DQ316" i="1"/>
  <c r="DZ317" i="1"/>
  <c r="P318" i="1"/>
  <c r="CU320" i="1"/>
  <c r="Q320" i="1"/>
  <c r="P320" i="1"/>
  <c r="BX320" i="1"/>
  <c r="DW320" i="1"/>
  <c r="EC320" i="1" s="1"/>
  <c r="AE328" i="1"/>
  <c r="V329" i="1"/>
  <c r="AR329" i="1" s="1"/>
  <c r="AS329" i="1" s="1"/>
  <c r="AY334" i="1"/>
  <c r="BD334" i="1" s="1"/>
  <c r="AM334" i="1" a="1"/>
  <c r="AM334" i="1" s="1"/>
  <c r="AL334" i="1"/>
  <c r="P308" i="1"/>
  <c r="BZ308" i="1"/>
  <c r="DX308" i="1" s="1"/>
  <c r="DR316" i="1"/>
  <c r="Q318" i="1"/>
  <c r="Q325" i="1"/>
  <c r="P325" i="1"/>
  <c r="V325" i="1"/>
  <c r="AR325" i="1" s="1"/>
  <c r="AS325" i="1" s="1"/>
  <c r="P327" i="1"/>
  <c r="AG328" i="1"/>
  <c r="AG329" i="1"/>
  <c r="Z329" i="1"/>
  <c r="AG336" i="1"/>
  <c r="Z336" i="1"/>
  <c r="Q308" i="1"/>
  <c r="CA308" i="1"/>
  <c r="P314" i="1"/>
  <c r="BZ314" i="1"/>
  <c r="DX314" i="1" s="1"/>
  <c r="DS316" i="1"/>
  <c r="V318" i="1"/>
  <c r="AR318" i="1" s="1"/>
  <c r="AS318" i="1" s="1"/>
  <c r="V319" i="1"/>
  <c r="AR319" i="1" s="1"/>
  <c r="AS319" i="1" s="1"/>
  <c r="U319" i="1"/>
  <c r="P319" i="1"/>
  <c r="DH319" i="1"/>
  <c r="DI319" i="1" s="1"/>
  <c r="CU324" i="1"/>
  <c r="DZ326" i="1"/>
  <c r="Q327" i="1"/>
  <c r="CU329" i="1"/>
  <c r="AO330" i="1"/>
  <c r="AW339" i="1"/>
  <c r="AU339" i="1"/>
  <c r="AT339" i="1"/>
  <c r="DL324" i="1"/>
  <c r="AN324" i="1" s="1" a="1"/>
  <c r="AN324" i="1" s="1"/>
  <c r="EB324" i="1"/>
  <c r="AY326" i="1"/>
  <c r="BD326" i="1" s="1"/>
  <c r="AM326" i="1" a="1"/>
  <c r="AM326" i="1" s="1"/>
  <c r="DW326" i="1"/>
  <c r="EC326" i="1" s="1"/>
  <c r="AY337" i="1"/>
  <c r="BD337" i="1" s="1"/>
  <c r="AM337" i="1" a="1"/>
  <c r="AM337" i="1" s="1"/>
  <c r="AL337" i="1"/>
  <c r="CU317" i="1"/>
  <c r="BZ329" i="1"/>
  <c r="DX329" i="1" s="1"/>
  <c r="EB330" i="1"/>
  <c r="DB331" i="1"/>
  <c r="ED331" i="1"/>
  <c r="U332" i="1"/>
  <c r="CA338" i="1"/>
  <c r="DE338" i="1"/>
  <c r="DF338" i="1" s="1"/>
  <c r="DN338" i="1" s="1"/>
  <c r="BZ338" i="1"/>
  <c r="DX338" i="1" s="1"/>
  <c r="DQ338" i="1"/>
  <c r="S338" i="1"/>
  <c r="R338" i="1" s="1" a="1"/>
  <c r="R338" i="1" s="1"/>
  <c r="DH338" i="1"/>
  <c r="DI338" i="1" s="1"/>
  <c r="DS338" i="1"/>
  <c r="U339" i="1"/>
  <c r="CU339" i="1"/>
  <c r="U336" i="1"/>
  <c r="CR338" i="1"/>
  <c r="DR340" i="1"/>
  <c r="DQ340" i="1"/>
  <c r="DC340" i="1"/>
  <c r="DK340" i="1" s="1"/>
  <c r="DB340" i="1"/>
  <c r="BX340" i="1"/>
  <c r="DW340" i="1"/>
  <c r="EC340" i="1" s="1"/>
  <c r="DU340" i="1"/>
  <c r="DS340" i="1"/>
  <c r="CA340" i="1"/>
  <c r="BY349" i="1"/>
  <c r="CR349" i="1"/>
  <c r="CE349" i="1"/>
  <c r="AM356" i="1" a="1"/>
  <c r="AM356" i="1" s="1"/>
  <c r="AY356" i="1"/>
  <c r="BD356" i="1" s="1"/>
  <c r="AL356" i="1"/>
  <c r="ED330" i="1"/>
  <c r="BY338" i="1"/>
  <c r="EE338" i="1" s="1"/>
  <c r="AY345" i="1"/>
  <c r="BD345" i="1" s="1"/>
  <c r="AM345" i="1" a="1"/>
  <c r="AM345" i="1" s="1"/>
  <c r="AL345" i="1"/>
  <c r="AY348" i="1"/>
  <c r="BD348" i="1" s="1"/>
  <c r="AL348" i="1"/>
  <c r="AM348" i="1" a="1"/>
  <c r="AM348" i="1" s="1"/>
  <c r="S331" i="1"/>
  <c r="R331" i="1" s="1" a="1"/>
  <c r="R331" i="1" s="1"/>
  <c r="DQ331" i="1"/>
  <c r="EK333" i="1"/>
  <c r="EI333" i="1"/>
  <c r="P335" i="1"/>
  <c r="V335" i="1"/>
  <c r="AR335" i="1" s="1"/>
  <c r="AS335" i="1" s="1"/>
  <c r="U335" i="1"/>
  <c r="Q335" i="1"/>
  <c r="V337" i="1"/>
  <c r="AR337" i="1" s="1"/>
  <c r="AS337" i="1" s="1"/>
  <c r="U337" i="1"/>
  <c r="CU337" i="1"/>
  <c r="CE338" i="1"/>
  <c r="AG342" i="1"/>
  <c r="Z342" i="1"/>
  <c r="DL345" i="1"/>
  <c r="AN345" i="1" s="1" a="1"/>
  <c r="AN345" i="1" s="1"/>
  <c r="AP345" i="1" s="1"/>
  <c r="BN345" i="1" s="1"/>
  <c r="EB345" i="1"/>
  <c r="BX331" i="1"/>
  <c r="DH331" i="1"/>
  <c r="DI331" i="1" s="1"/>
  <c r="Z332" i="1"/>
  <c r="P337" i="1"/>
  <c r="CU342" i="1"/>
  <c r="U342" i="1"/>
  <c r="Q342" i="1"/>
  <c r="P342" i="1"/>
  <c r="V342" i="1"/>
  <c r="AR342" i="1" s="1"/>
  <c r="AS342" i="1" s="1"/>
  <c r="DH343" i="1"/>
  <c r="DI343" i="1" s="1"/>
  <c r="DE343" i="1"/>
  <c r="DF343" i="1" s="1"/>
  <c r="DN343" i="1" s="1"/>
  <c r="BZ343" i="1"/>
  <c r="DX343" i="1" s="1"/>
  <c r="DU343" i="1"/>
  <c r="DC343" i="1"/>
  <c r="DK343" i="1" s="1"/>
  <c r="DB343" i="1"/>
  <c r="DW343" i="1"/>
  <c r="EC343" i="1" s="1"/>
  <c r="S343" i="1"/>
  <c r="R343" i="1" s="1" a="1"/>
  <c r="R343" i="1" s="1"/>
  <c r="DS343" i="1"/>
  <c r="DR343" i="1"/>
  <c r="DQ343" i="1"/>
  <c r="CA343" i="1"/>
  <c r="BX343" i="1"/>
  <c r="DQ329" i="1"/>
  <c r="AY330" i="1"/>
  <c r="BD330" i="1" s="1"/>
  <c r="EK330" i="1"/>
  <c r="DL331" i="1"/>
  <c r="AN331" i="1" s="1" a="1"/>
  <c r="AN331" i="1" s="1"/>
  <c r="AP331" i="1" s="1"/>
  <c r="BN331" i="1" s="1"/>
  <c r="DL334" i="1"/>
  <c r="AN334" i="1" s="1" a="1"/>
  <c r="AN334" i="1" s="1"/>
  <c r="AP334" i="1" s="1"/>
  <c r="BN334" i="1" s="1"/>
  <c r="Q337" i="1"/>
  <c r="EF340" i="1"/>
  <c r="AY340" i="1"/>
  <c r="BD340" i="1" s="1"/>
  <c r="S329" i="1"/>
  <c r="R329" i="1" s="1" a="1"/>
  <c r="R329" i="1" s="1"/>
  <c r="DR329" i="1"/>
  <c r="BZ331" i="1"/>
  <c r="DX331" i="1" s="1"/>
  <c r="AY333" i="1"/>
  <c r="BD333" i="1" s="1"/>
  <c r="DQ339" i="1"/>
  <c r="Q341" i="1"/>
  <c r="P341" i="1"/>
  <c r="CU341" i="1"/>
  <c r="U341" i="1"/>
  <c r="AY342" i="1"/>
  <c r="BD342" i="1" s="1"/>
  <c r="AL342" i="1"/>
  <c r="AE345" i="1"/>
  <c r="AA345" i="1"/>
  <c r="AG349" i="1"/>
  <c r="Z349" i="1"/>
  <c r="V354" i="1"/>
  <c r="AR354" i="1" s="1"/>
  <c r="AS354" i="1" s="1"/>
  <c r="Q354" i="1"/>
  <c r="P354" i="1"/>
  <c r="U354" i="1"/>
  <c r="CU354" i="1"/>
  <c r="CU328" i="1"/>
  <c r="CA331" i="1"/>
  <c r="AY339" i="1"/>
  <c r="BD339" i="1" s="1"/>
  <c r="AM339" i="1" a="1"/>
  <c r="AM339" i="1" s="1"/>
  <c r="AL339" i="1"/>
  <c r="AW340" i="1"/>
  <c r="AU340" i="1"/>
  <c r="AG334" i="1"/>
  <c r="Z334" i="1"/>
  <c r="DZ334" i="1"/>
  <c r="CU336" i="1"/>
  <c r="Q336" i="1"/>
  <c r="P336" i="1"/>
  <c r="Q339" i="1"/>
  <c r="P339" i="1"/>
  <c r="AW344" i="1"/>
  <c r="AU344" i="1"/>
  <c r="AT344" i="1"/>
  <c r="BY339" i="1"/>
  <c r="EE339" i="1" s="1"/>
  <c r="DZ341" i="1"/>
  <c r="AE343" i="1"/>
  <c r="AA343" i="1"/>
  <c r="CR334" i="1"/>
  <c r="AG337" i="1"/>
  <c r="Z337" i="1"/>
  <c r="DL337" i="1"/>
  <c r="AN337" i="1" s="1" a="1"/>
  <c r="AN337" i="1" s="1"/>
  <c r="AP337" i="1" s="1"/>
  <c r="BN337" i="1" s="1"/>
  <c r="DS339" i="1"/>
  <c r="S339" i="1"/>
  <c r="R339" i="1" s="1" a="1"/>
  <c r="R339" i="1" s="1"/>
  <c r="DH339" i="1"/>
  <c r="DI339" i="1" s="1"/>
  <c r="CA339" i="1"/>
  <c r="DE339" i="1"/>
  <c r="DF339" i="1" s="1"/>
  <c r="DN339" i="1" s="1"/>
  <c r="BZ339" i="1"/>
  <c r="DX339" i="1" s="1"/>
  <c r="DC339" i="1"/>
  <c r="DK339" i="1" s="1"/>
  <c r="DU339" i="1"/>
  <c r="DE340" i="1"/>
  <c r="DF340" i="1" s="1"/>
  <c r="DN340" i="1" s="1"/>
  <c r="AE344" i="1"/>
  <c r="AA344" i="1"/>
  <c r="DW329" i="1"/>
  <c r="EC329" i="1" s="1"/>
  <c r="DB329" i="1"/>
  <c r="BX329" i="1"/>
  <c r="DU329" i="1"/>
  <c r="AL330" i="1"/>
  <c r="DW331" i="1"/>
  <c r="EC331" i="1" s="1"/>
  <c r="BY334" i="1"/>
  <c r="Q338" i="1"/>
  <c r="P338" i="1"/>
  <c r="V338" i="1"/>
  <c r="AR338" i="1" s="1"/>
  <c r="AS338" i="1" s="1"/>
  <c r="U338" i="1"/>
  <c r="AG343" i="1"/>
  <c r="AM344" i="1" a="1"/>
  <c r="AM344" i="1" s="1"/>
  <c r="AL344" i="1"/>
  <c r="AY344" i="1"/>
  <c r="BD344" i="1" s="1"/>
  <c r="DC329" i="1"/>
  <c r="DK329" i="1" s="1"/>
  <c r="Z335" i="1"/>
  <c r="S340" i="1"/>
  <c r="R340" i="1" s="1" a="1"/>
  <c r="R340" i="1" s="1"/>
  <c r="DH340" i="1"/>
  <c r="DI340" i="1" s="1"/>
  <c r="AM341" i="1" a="1"/>
  <c r="AM341" i="1" s="1"/>
  <c r="AL341" i="1"/>
  <c r="AY341" i="1"/>
  <c r="BD341" i="1" s="1"/>
  <c r="V345" i="1"/>
  <c r="AR345" i="1" s="1"/>
  <c r="AS345" i="1" s="1"/>
  <c r="Q345" i="1"/>
  <c r="U345" i="1"/>
  <c r="CU345" i="1"/>
  <c r="P345" i="1"/>
  <c r="V348" i="1"/>
  <c r="AR348" i="1" s="1"/>
  <c r="AS348" i="1" s="1"/>
  <c r="CU348" i="1"/>
  <c r="P348" i="1"/>
  <c r="U348" i="1"/>
  <c r="Q348" i="1"/>
  <c r="P328" i="1"/>
  <c r="DE329" i="1"/>
  <c r="DF329" i="1" s="1"/>
  <c r="DN329" i="1" s="1"/>
  <c r="P332" i="1"/>
  <c r="CU333" i="1"/>
  <c r="Q333" i="1"/>
  <c r="DW337" i="1"/>
  <c r="EC337" i="1" s="1"/>
  <c r="DB337" i="1"/>
  <c r="BX337" i="1"/>
  <c r="DU337" i="1"/>
  <c r="DS337" i="1"/>
  <c r="DR337" i="1"/>
  <c r="DQ337" i="1"/>
  <c r="CA337" i="1"/>
  <c r="AA338" i="1"/>
  <c r="DZ338" i="1"/>
  <c r="DC338" i="1"/>
  <c r="DK338" i="1" s="1"/>
  <c r="AL343" i="1"/>
  <c r="AM343" i="1" a="1"/>
  <c r="AM343" i="1" s="1"/>
  <c r="AY343" i="1"/>
  <c r="BD343" i="1" s="1"/>
  <c r="AL333" i="1"/>
  <c r="DZ333" i="1"/>
  <c r="AM336" i="1" a="1"/>
  <c r="AM336" i="1" s="1"/>
  <c r="AL336" i="1"/>
  <c r="AY336" i="1"/>
  <c r="BD336" i="1" s="1"/>
  <c r="Z340" i="1"/>
  <c r="V341" i="1"/>
  <c r="AR341" i="1" s="1"/>
  <c r="AS341" i="1" s="1"/>
  <c r="EK345" i="1"/>
  <c r="EI345" i="1"/>
  <c r="AM346" i="1" a="1"/>
  <c r="AM346" i="1" s="1"/>
  <c r="AL346" i="1"/>
  <c r="AY346" i="1"/>
  <c r="BD346" i="1" s="1"/>
  <c r="DH329" i="1"/>
  <c r="DI329" i="1" s="1"/>
  <c r="CE334" i="1"/>
  <c r="AG338" i="1"/>
  <c r="DH344" i="1"/>
  <c r="DI344" i="1" s="1"/>
  <c r="CA344" i="1"/>
  <c r="DE344" i="1"/>
  <c r="DF344" i="1" s="1"/>
  <c r="DN344" i="1" s="1"/>
  <c r="BZ344" i="1"/>
  <c r="DX344" i="1" s="1"/>
  <c r="DU344" i="1"/>
  <c r="DS344" i="1"/>
  <c r="DH346" i="1"/>
  <c r="DI346" i="1" s="1"/>
  <c r="AL347" i="1"/>
  <c r="AY347" i="1"/>
  <c r="BD347" i="1" s="1"/>
  <c r="AU350" i="1"/>
  <c r="AT350" i="1"/>
  <c r="DU333" i="1"/>
  <c r="V343" i="1"/>
  <c r="AR343" i="1" s="1"/>
  <c r="AS343" i="1" s="1"/>
  <c r="U343" i="1"/>
  <c r="P343" i="1"/>
  <c r="DZ346" i="1"/>
  <c r="V347" i="1"/>
  <c r="AR347" i="1" s="1"/>
  <c r="AS347" i="1" s="1"/>
  <c r="U347" i="1"/>
  <c r="CU347" i="1"/>
  <c r="P347" i="1"/>
  <c r="CA350" i="1"/>
  <c r="DE350" i="1"/>
  <c r="DF350" i="1" s="1"/>
  <c r="DN350" i="1" s="1"/>
  <c r="BZ350" i="1"/>
  <c r="DX350" i="1" s="1"/>
  <c r="DC350" i="1"/>
  <c r="DK350" i="1" s="1"/>
  <c r="DR350" i="1"/>
  <c r="DH350" i="1"/>
  <c r="DI350" i="1" s="1"/>
  <c r="DB350" i="1"/>
  <c r="DW350" i="1"/>
  <c r="EC350" i="1" s="1"/>
  <c r="DU350" i="1"/>
  <c r="DQ350" i="1"/>
  <c r="BX350" i="1"/>
  <c r="S350" i="1"/>
  <c r="R350" i="1" s="1" a="1"/>
  <c r="R350" i="1" s="1"/>
  <c r="DU330" i="1"/>
  <c r="BX333" i="1"/>
  <c r="DB333" i="1"/>
  <c r="DW333" i="1"/>
  <c r="EC333" i="1" s="1"/>
  <c r="DQ334" i="1"/>
  <c r="Q343" i="1"/>
  <c r="DQ344" i="1"/>
  <c r="DR346" i="1"/>
  <c r="Q347" i="1"/>
  <c r="DC352" i="1"/>
  <c r="DK352" i="1" s="1"/>
  <c r="AE364" i="1"/>
  <c r="AA364" i="1"/>
  <c r="AG378" i="1"/>
  <c r="Z378" i="1"/>
  <c r="BX330" i="1"/>
  <c r="DB330" i="1"/>
  <c r="DW330" i="1"/>
  <c r="EC330" i="1" s="1"/>
  <c r="DC333" i="1"/>
  <c r="DK333" i="1" s="1"/>
  <c r="DR334" i="1"/>
  <c r="CR342" i="1"/>
  <c r="DO342" i="1" s="1" a="1"/>
  <c r="DO342" i="1" s="1"/>
  <c r="DY342" i="1" s="1"/>
  <c r="BX344" i="1"/>
  <c r="DR344" i="1"/>
  <c r="DW347" i="1"/>
  <c r="EC347" i="1" s="1"/>
  <c r="DB347" i="1"/>
  <c r="BX347" i="1"/>
  <c r="DU347" i="1"/>
  <c r="S347" i="1"/>
  <c r="R347" i="1" s="1" a="1"/>
  <c r="R347" i="1" s="1"/>
  <c r="DS347" i="1"/>
  <c r="DQ347" i="1"/>
  <c r="DH347" i="1"/>
  <c r="DI347" i="1" s="1"/>
  <c r="CA347" i="1"/>
  <c r="DE347" i="1"/>
  <c r="DF347" i="1" s="1"/>
  <c r="DN347" i="1" s="1"/>
  <c r="AY351" i="1"/>
  <c r="BD351" i="1" s="1"/>
  <c r="AM351" i="1" a="1"/>
  <c r="AM351" i="1" s="1"/>
  <c r="DH341" i="1"/>
  <c r="DI341" i="1" s="1"/>
  <c r="CA341" i="1"/>
  <c r="DE341" i="1"/>
  <c r="DF341" i="1" s="1"/>
  <c r="DN341" i="1" s="1"/>
  <c r="BZ341" i="1"/>
  <c r="DX341" i="1" s="1"/>
  <c r="DC341" i="1"/>
  <c r="DK341" i="1" s="1"/>
  <c r="DR341" i="1"/>
  <c r="DQ346" i="1"/>
  <c r="CA346" i="1"/>
  <c r="DE346" i="1"/>
  <c r="DF346" i="1" s="1"/>
  <c r="DN346" i="1" s="1"/>
  <c r="BZ346" i="1"/>
  <c r="DX346" i="1" s="1"/>
  <c r="DB346" i="1"/>
  <c r="BX346" i="1"/>
  <c r="DU346" i="1"/>
  <c r="DW346" i="1"/>
  <c r="EC346" i="1" s="1"/>
  <c r="Z348" i="1"/>
  <c r="AG348" i="1"/>
  <c r="AY355" i="1"/>
  <c r="BD355" i="1" s="1"/>
  <c r="AM355" i="1" a="1"/>
  <c r="AM355" i="1" s="1"/>
  <c r="AO355" i="1" s="1"/>
  <c r="AG358" i="1"/>
  <c r="Z358" i="1"/>
  <c r="CA333" i="1"/>
  <c r="S341" i="1"/>
  <c r="R341" i="1" s="1" a="1"/>
  <c r="R341" i="1" s="1"/>
  <c r="BX341" i="1"/>
  <c r="DU342" i="1"/>
  <c r="DS342" i="1"/>
  <c r="DR342" i="1"/>
  <c r="DB342" i="1"/>
  <c r="Q344" i="1"/>
  <c r="P344" i="1"/>
  <c r="DW344" i="1"/>
  <c r="EC344" i="1" s="1"/>
  <c r="Z347" i="1"/>
  <c r="EI347" i="1"/>
  <c r="AM350" i="1" a="1"/>
  <c r="AM350" i="1" s="1"/>
  <c r="AL350" i="1"/>
  <c r="AY350" i="1"/>
  <c r="BD350" i="1" s="1"/>
  <c r="Q353" i="1"/>
  <c r="P353" i="1"/>
  <c r="V353" i="1"/>
  <c r="AR353" i="1" s="1"/>
  <c r="AS353" i="1" s="1"/>
  <c r="U353" i="1"/>
  <c r="CU353" i="1"/>
  <c r="AG355" i="1"/>
  <c r="Z355" i="1"/>
  <c r="EK357" i="1"/>
  <c r="EI357" i="1"/>
  <c r="CE358" i="1"/>
  <c r="CR358" i="1"/>
  <c r="BY358" i="1"/>
  <c r="EE358" i="1" s="1"/>
  <c r="DH333" i="1"/>
  <c r="DI333" i="1" s="1"/>
  <c r="DU334" i="1"/>
  <c r="DC342" i="1"/>
  <c r="DK342" i="1" s="1"/>
  <c r="S344" i="1"/>
  <c r="R344" i="1" s="1" a="1"/>
  <c r="R344" i="1" s="1"/>
  <c r="DS350" i="1"/>
  <c r="AM354" i="1" a="1"/>
  <c r="AM354" i="1" s="1"/>
  <c r="AO354" i="1" s="1"/>
  <c r="AY354" i="1"/>
  <c r="BD354" i="1" s="1"/>
  <c r="AL354" i="1"/>
  <c r="AU358" i="1"/>
  <c r="AW358" i="1"/>
  <c r="AT358" i="1"/>
  <c r="EF358" i="1" s="1"/>
  <c r="AO371" i="1"/>
  <c r="AL363" i="1"/>
  <c r="AM363" i="1" a="1"/>
  <c r="AM363" i="1" s="1"/>
  <c r="AY363" i="1"/>
  <c r="BD363" i="1" s="1"/>
  <c r="V349" i="1"/>
  <c r="AR349" i="1" s="1"/>
  <c r="AS349" i="1" s="1"/>
  <c r="U349" i="1"/>
  <c r="Q349" i="1"/>
  <c r="AG350" i="1"/>
  <c r="Z350" i="1"/>
  <c r="DW352" i="1"/>
  <c r="EC352" i="1" s="1"/>
  <c r="DB352" i="1"/>
  <c r="BX352" i="1"/>
  <c r="DE352" i="1"/>
  <c r="DF352" i="1" s="1"/>
  <c r="DN352" i="1" s="1"/>
  <c r="BZ352" i="1"/>
  <c r="DX352" i="1" s="1"/>
  <c r="DU352" i="1"/>
  <c r="DS352" i="1"/>
  <c r="DR352" i="1"/>
  <c r="DQ352" i="1"/>
  <c r="S352" i="1"/>
  <c r="R352" i="1" s="1" a="1"/>
  <c r="R352" i="1" s="1"/>
  <c r="CA352" i="1"/>
  <c r="DZ353" i="1"/>
  <c r="DL354" i="1"/>
  <c r="AN354" i="1" s="1" a="1"/>
  <c r="AN354" i="1" s="1"/>
  <c r="EB354" i="1"/>
  <c r="EB355" i="1"/>
  <c r="DL355" i="1"/>
  <c r="AN355" i="1" s="1" a="1"/>
  <c r="AN355" i="1" s="1"/>
  <c r="DT355" i="1"/>
  <c r="BF359" i="1"/>
  <c r="BE359" i="1"/>
  <c r="AL360" i="1"/>
  <c r="AM360" i="1" a="1"/>
  <c r="AM360" i="1" s="1"/>
  <c r="DS351" i="1"/>
  <c r="DR351" i="1"/>
  <c r="DW351" i="1"/>
  <c r="EC351" i="1" s="1"/>
  <c r="DU351" i="1"/>
  <c r="DQ351" i="1"/>
  <c r="CA351" i="1"/>
  <c r="S351" i="1"/>
  <c r="R351" i="1" s="1" a="1"/>
  <c r="R351" i="1" s="1"/>
  <c r="BZ351" i="1"/>
  <c r="DX351" i="1" s="1"/>
  <c r="DH351" i="1"/>
  <c r="DI351" i="1" s="1"/>
  <c r="BX351" i="1"/>
  <c r="DE351" i="1"/>
  <c r="DF351" i="1" s="1"/>
  <c r="DN351" i="1" s="1"/>
  <c r="DC351" i="1"/>
  <c r="DK351" i="1" s="1"/>
  <c r="DB351" i="1"/>
  <c r="Z354" i="1"/>
  <c r="AG354" i="1"/>
  <c r="AM357" i="1" a="1"/>
  <c r="AM357" i="1" s="1"/>
  <c r="AL357" i="1"/>
  <c r="AY357" i="1"/>
  <c r="BD357" i="1" s="1"/>
  <c r="V361" i="1"/>
  <c r="AR361" i="1" s="1"/>
  <c r="AS361" i="1" s="1"/>
  <c r="U361" i="1"/>
  <c r="Q361" i="1"/>
  <c r="P361" i="1"/>
  <c r="BE349" i="1"/>
  <c r="BG349" i="1"/>
  <c r="BL349" i="1" s="1"/>
  <c r="BF349" i="1"/>
  <c r="AO358" i="1"/>
  <c r="BF360" i="1"/>
  <c r="BE360" i="1"/>
  <c r="BG360" i="1"/>
  <c r="BL360" i="1" s="1"/>
  <c r="AU357" i="1"/>
  <c r="AT357" i="1"/>
  <c r="AW357" i="1"/>
  <c r="AG359" i="1"/>
  <c r="Z359" i="1"/>
  <c r="AU362" i="1"/>
  <c r="AW362" i="1"/>
  <c r="AT362" i="1"/>
  <c r="AE366" i="1"/>
  <c r="AA366" i="1"/>
  <c r="DZ347" i="1"/>
  <c r="DL347" i="1"/>
  <c r="AN347" i="1" s="1" a="1"/>
  <c r="AN347" i="1" s="1"/>
  <c r="AP347" i="1" s="1"/>
  <c r="BN347" i="1" s="1"/>
  <c r="AL352" i="1"/>
  <c r="AM352" i="1" a="1"/>
  <c r="AM352" i="1" s="1"/>
  <c r="AY352" i="1"/>
  <c r="BD352" i="1" s="1"/>
  <c r="Z353" i="1"/>
  <c r="AG353" i="1"/>
  <c r="DZ361" i="1"/>
  <c r="DQ333" i="1"/>
  <c r="CC342" i="1"/>
  <c r="DC344" i="1"/>
  <c r="DK344" i="1" s="1"/>
  <c r="Z346" i="1"/>
  <c r="AG346" i="1"/>
  <c r="CE360" i="1"/>
  <c r="BY360" i="1"/>
  <c r="EE360" i="1" s="1"/>
  <c r="CR360" i="1"/>
  <c r="CU363" i="1"/>
  <c r="P363" i="1"/>
  <c r="V363" i="1"/>
  <c r="AR363" i="1" s="1"/>
  <c r="AS363" i="1" s="1"/>
  <c r="U363" i="1"/>
  <c r="Q363" i="1"/>
  <c r="BG366" i="1"/>
  <c r="BL366" i="1" s="1"/>
  <c r="BF366" i="1"/>
  <c r="BE366" i="1"/>
  <c r="DQ342" i="1"/>
  <c r="DW345" i="1"/>
  <c r="EC345" i="1" s="1"/>
  <c r="DB345" i="1"/>
  <c r="BX345" i="1"/>
  <c r="DU345" i="1"/>
  <c r="DS345" i="1"/>
  <c r="CA345" i="1"/>
  <c r="DR345" i="1"/>
  <c r="V346" i="1"/>
  <c r="AR346" i="1" s="1"/>
  <c r="AS346" i="1" s="1"/>
  <c r="Q346" i="1"/>
  <c r="P346" i="1"/>
  <c r="DC346" i="1"/>
  <c r="DK346" i="1" s="1"/>
  <c r="EK349" i="1"/>
  <c r="AG351" i="1"/>
  <c r="Z351" i="1"/>
  <c r="V352" i="1"/>
  <c r="AR352" i="1" s="1"/>
  <c r="AS352" i="1" s="1"/>
  <c r="U352" i="1"/>
  <c r="P352" i="1"/>
  <c r="CU352" i="1"/>
  <c r="Q352" i="1"/>
  <c r="DZ357" i="1"/>
  <c r="AW356" i="1"/>
  <c r="AU356" i="1"/>
  <c r="AT356" i="1"/>
  <c r="AM374" i="1" a="1"/>
  <c r="AM374" i="1" s="1"/>
  <c r="AL374" i="1"/>
  <c r="AY374" i="1"/>
  <c r="BD374" i="1" s="1"/>
  <c r="AM353" i="1" a="1"/>
  <c r="AM353" i="1" s="1"/>
  <c r="AL353" i="1"/>
  <c r="DC356" i="1"/>
  <c r="DK356" i="1" s="1"/>
  <c r="DW356" i="1"/>
  <c r="EC356" i="1" s="1"/>
  <c r="DB356" i="1"/>
  <c r="BX356" i="1"/>
  <c r="DQ356" i="1"/>
  <c r="DE356" i="1"/>
  <c r="DF356" i="1" s="1"/>
  <c r="DN356" i="1" s="1"/>
  <c r="DS356" i="1"/>
  <c r="DR357" i="1"/>
  <c r="DQ357" i="1"/>
  <c r="DH357" i="1"/>
  <c r="DI357" i="1" s="1"/>
  <c r="CC357" i="1"/>
  <c r="DW357" i="1"/>
  <c r="EC357" i="1" s="1"/>
  <c r="DU357" i="1"/>
  <c r="DS357" i="1"/>
  <c r="CA357" i="1"/>
  <c r="Z365" i="1"/>
  <c r="AG365" i="1"/>
  <c r="DU349" i="1"/>
  <c r="S349" i="1"/>
  <c r="R349" i="1" s="1" a="1"/>
  <c r="R349" i="1" s="1"/>
  <c r="DC349" i="1"/>
  <c r="DK349" i="1" s="1"/>
  <c r="Q350" i="1"/>
  <c r="CU350" i="1"/>
  <c r="S355" i="1"/>
  <c r="R355" i="1" s="1" a="1"/>
  <c r="R355" i="1" s="1"/>
  <c r="DE355" i="1"/>
  <c r="DF355" i="1" s="1"/>
  <c r="DN355" i="1" s="1"/>
  <c r="DR355" i="1"/>
  <c r="DQ355" i="1"/>
  <c r="DH355" i="1"/>
  <c r="DI355" i="1" s="1"/>
  <c r="CA355" i="1"/>
  <c r="BY357" i="1"/>
  <c r="EE357" i="1" s="1"/>
  <c r="CR357" i="1"/>
  <c r="DO357" i="1" s="1" a="1"/>
  <c r="DO357" i="1" s="1"/>
  <c r="DY357" i="1" s="1"/>
  <c r="CU360" i="1"/>
  <c r="V360" i="1"/>
  <c r="AR360" i="1" s="1"/>
  <c r="AS360" i="1" s="1"/>
  <c r="U360" i="1"/>
  <c r="P360" i="1"/>
  <c r="BG368" i="1"/>
  <c r="BL368" i="1" s="1"/>
  <c r="BF368" i="1"/>
  <c r="BE368" i="1"/>
  <c r="DQ349" i="1"/>
  <c r="BX355" i="1"/>
  <c r="U358" i="1"/>
  <c r="CU358" i="1"/>
  <c r="DQ359" i="1"/>
  <c r="Q360" i="1"/>
  <c r="AM361" i="1" a="1"/>
  <c r="AM361" i="1" s="1"/>
  <c r="AY361" i="1"/>
  <c r="BD361" i="1" s="1"/>
  <c r="AL361" i="1"/>
  <c r="BG364" i="1"/>
  <c r="BL364" i="1" s="1"/>
  <c r="BF364" i="1"/>
  <c r="BE364" i="1"/>
  <c r="DR349" i="1"/>
  <c r="CU351" i="1"/>
  <c r="U351" i="1"/>
  <c r="DZ354" i="1"/>
  <c r="BZ355" i="1"/>
  <c r="DX355" i="1" s="1"/>
  <c r="CE357" i="1"/>
  <c r="P358" i="1"/>
  <c r="BG358" i="1"/>
  <c r="BL358" i="1" s="1"/>
  <c r="BF358" i="1"/>
  <c r="BE358" i="1"/>
  <c r="P362" i="1"/>
  <c r="U362" i="1"/>
  <c r="U364" i="1"/>
  <c r="V364" i="1"/>
  <c r="AR364" i="1" s="1"/>
  <c r="AS364" i="1" s="1"/>
  <c r="Q364" i="1"/>
  <c r="P364" i="1"/>
  <c r="CU364" i="1"/>
  <c r="Q366" i="1"/>
  <c r="V366" i="1"/>
  <c r="AR366" i="1" s="1"/>
  <c r="AS366" i="1" s="1"/>
  <c r="P366" i="1"/>
  <c r="CU366" i="1"/>
  <c r="DS349" i="1"/>
  <c r="DQ353" i="1"/>
  <c r="DH353" i="1"/>
  <c r="DI353" i="1" s="1"/>
  <c r="CA353" i="1"/>
  <c r="DE353" i="1"/>
  <c r="DF353" i="1" s="1"/>
  <c r="DN353" i="1" s="1"/>
  <c r="BZ353" i="1"/>
  <c r="DX353" i="1" s="1"/>
  <c r="DC353" i="1"/>
  <c r="DK353" i="1" s="1"/>
  <c r="DS353" i="1"/>
  <c r="DS355" i="1"/>
  <c r="Q358" i="1"/>
  <c r="DU359" i="1"/>
  <c r="BX353" i="1"/>
  <c r="DQ354" i="1"/>
  <c r="CA354" i="1"/>
  <c r="DU354" i="1"/>
  <c r="S354" i="1"/>
  <c r="R354" i="1" s="1" a="1"/>
  <c r="R354" i="1" s="1"/>
  <c r="CC354" i="1"/>
  <c r="BZ354" i="1"/>
  <c r="DX354" i="1" s="1"/>
  <c r="DH354" i="1"/>
  <c r="DI354" i="1" s="1"/>
  <c r="DS354" i="1"/>
  <c r="DU355" i="1"/>
  <c r="P359" i="1"/>
  <c r="V359" i="1"/>
  <c r="AR359" i="1" s="1"/>
  <c r="AS359" i="1" s="1"/>
  <c r="U359" i="1"/>
  <c r="CU359" i="1"/>
  <c r="BX359" i="1"/>
  <c r="DE362" i="1"/>
  <c r="DF362" i="1" s="1"/>
  <c r="DN362" i="1" s="1"/>
  <c r="BZ362" i="1"/>
  <c r="DX362" i="1" s="1"/>
  <c r="DH362" i="1"/>
  <c r="DI362" i="1" s="1"/>
  <c r="CA362" i="1"/>
  <c r="DB362" i="1"/>
  <c r="DW362" i="1"/>
  <c r="EC362" i="1" s="1"/>
  <c r="DU362" i="1"/>
  <c r="DQ362" i="1"/>
  <c r="DR362" i="1"/>
  <c r="DC362" i="1"/>
  <c r="DK362" i="1" s="1"/>
  <c r="V367" i="1"/>
  <c r="AR367" i="1" s="1"/>
  <c r="AS367" i="1" s="1"/>
  <c r="U367" i="1"/>
  <c r="CU367" i="1"/>
  <c r="P367" i="1"/>
  <c r="Q367" i="1"/>
  <c r="DU372" i="1"/>
  <c r="S372" i="1"/>
  <c r="R372" i="1" s="1" a="1"/>
  <c r="R372" i="1" s="1"/>
  <c r="DS372" i="1"/>
  <c r="DE372" i="1"/>
  <c r="DF372" i="1" s="1"/>
  <c r="DN372" i="1" s="1"/>
  <c r="BX372" i="1"/>
  <c r="DC372" i="1"/>
  <c r="DK372" i="1" s="1"/>
  <c r="DB372" i="1"/>
  <c r="CA372" i="1"/>
  <c r="DW372" i="1"/>
  <c r="EC372" i="1" s="1"/>
  <c r="BZ372" i="1"/>
  <c r="DX372" i="1" s="1"/>
  <c r="DR372" i="1"/>
  <c r="DQ372" i="1"/>
  <c r="DH372" i="1"/>
  <c r="DI372" i="1" s="1"/>
  <c r="DW349" i="1"/>
  <c r="EC349" i="1" s="1"/>
  <c r="CE354" i="1"/>
  <c r="BY354" i="1"/>
  <c r="EE354" i="1" s="1"/>
  <c r="Q355" i="1"/>
  <c r="P355" i="1"/>
  <c r="DW355" i="1"/>
  <c r="EC355" i="1" s="1"/>
  <c r="AE360" i="1"/>
  <c r="AA360" i="1"/>
  <c r="CA361" i="1"/>
  <c r="DE361" i="1"/>
  <c r="DF361" i="1" s="1"/>
  <c r="DN361" i="1" s="1"/>
  <c r="BZ361" i="1"/>
  <c r="DX361" i="1" s="1"/>
  <c r="DW361" i="1"/>
  <c r="EC361" i="1" s="1"/>
  <c r="DB361" i="1"/>
  <c r="BX361" i="1"/>
  <c r="DS361" i="1"/>
  <c r="S361" i="1"/>
  <c r="R361" i="1" s="1" a="1"/>
  <c r="R361" i="1" s="1"/>
  <c r="DR361" i="1"/>
  <c r="DQ361" i="1"/>
  <c r="DC361" i="1"/>
  <c r="DK361" i="1" s="1"/>
  <c r="DU361" i="1"/>
  <c r="EA371" i="1"/>
  <c r="ED371" i="1"/>
  <c r="Z381" i="1"/>
  <c r="AG381" i="1"/>
  <c r="DL358" i="1"/>
  <c r="AN358" i="1" s="1" a="1"/>
  <c r="AN358" i="1" s="1"/>
  <c r="AP358" i="1" s="1"/>
  <c r="BN358" i="1" s="1"/>
  <c r="DE359" i="1"/>
  <c r="DF359" i="1" s="1"/>
  <c r="DN359" i="1" s="1"/>
  <c r="BZ359" i="1"/>
  <c r="DX359" i="1" s="1"/>
  <c r="DC359" i="1"/>
  <c r="DK359" i="1" s="1"/>
  <c r="DS359" i="1"/>
  <c r="DH359" i="1"/>
  <c r="DI359" i="1" s="1"/>
  <c r="DW359" i="1"/>
  <c r="EC359" i="1" s="1"/>
  <c r="DR359" i="1"/>
  <c r="S359" i="1"/>
  <c r="R359" i="1" s="1" a="1"/>
  <c r="R359" i="1" s="1"/>
  <c r="DH348" i="1"/>
  <c r="DI348" i="1" s="1"/>
  <c r="DQ348" i="1"/>
  <c r="DC348" i="1"/>
  <c r="DK348" i="1" s="1"/>
  <c r="V351" i="1"/>
  <c r="AR351" i="1" s="1"/>
  <c r="AS351" i="1" s="1"/>
  <c r="S353" i="1"/>
  <c r="R353" i="1" s="1" a="1"/>
  <c r="R353" i="1" s="1"/>
  <c r="AY353" i="1"/>
  <c r="BD353" i="1" s="1"/>
  <c r="DU353" i="1"/>
  <c r="V355" i="1"/>
  <c r="AR355" i="1" s="1"/>
  <c r="AS355" i="1" s="1"/>
  <c r="BX362" i="1"/>
  <c r="BY363" i="1"/>
  <c r="EE363" i="1" s="1"/>
  <c r="DE365" i="1"/>
  <c r="DF365" i="1" s="1"/>
  <c r="DN365" i="1" s="1"/>
  <c r="BZ365" i="1"/>
  <c r="DX365" i="1" s="1"/>
  <c r="DC365" i="1"/>
  <c r="DK365" i="1" s="1"/>
  <c r="BX365" i="1"/>
  <c r="DR365" i="1"/>
  <c r="DQ365" i="1"/>
  <c r="DH365" i="1"/>
  <c r="DI365" i="1" s="1"/>
  <c r="DB365" i="1"/>
  <c r="CA365" i="1"/>
  <c r="DW365" i="1"/>
  <c r="EC365" i="1" s="1"/>
  <c r="BX348" i="1"/>
  <c r="DE348" i="1"/>
  <c r="DF348" i="1" s="1"/>
  <c r="DN348" i="1" s="1"/>
  <c r="P350" i="1"/>
  <c r="DW353" i="1"/>
  <c r="EC353" i="1" s="1"/>
  <c r="S356" i="1"/>
  <c r="R356" i="1" s="1" a="1"/>
  <c r="R356" i="1" s="1"/>
  <c r="EI356" i="1"/>
  <c r="DZ365" i="1"/>
  <c r="DB349" i="1"/>
  <c r="Z357" i="1"/>
  <c r="AG357" i="1"/>
  <c r="DB357" i="1"/>
  <c r="Z362" i="1"/>
  <c r="AG362" i="1"/>
  <c r="BZ348" i="1"/>
  <c r="DX348" i="1" s="1"/>
  <c r="DE349" i="1"/>
  <c r="DF349" i="1" s="1"/>
  <c r="DN349" i="1" s="1"/>
  <c r="CR354" i="1"/>
  <c r="DO354" i="1" s="1" a="1"/>
  <c r="DO354" i="1" s="1"/>
  <c r="DY354" i="1" s="1"/>
  <c r="CU355" i="1"/>
  <c r="DC357" i="1"/>
  <c r="DK357" i="1" s="1"/>
  <c r="AL359" i="1"/>
  <c r="DS360" i="1"/>
  <c r="DR360" i="1"/>
  <c r="DU360" i="1"/>
  <c r="DC360" i="1"/>
  <c r="DK360" i="1" s="1"/>
  <c r="DQ360" i="1"/>
  <c r="CC360" i="1"/>
  <c r="CA360" i="1"/>
  <c r="BZ360" i="1"/>
  <c r="DX360" i="1" s="1"/>
  <c r="Q362" i="1"/>
  <c r="U366" i="1"/>
  <c r="DZ367" i="1"/>
  <c r="Q356" i="1"/>
  <c r="Z363" i="1"/>
  <c r="AG369" i="1"/>
  <c r="Z369" i="1"/>
  <c r="Z374" i="1"/>
  <c r="AG374" i="1"/>
  <c r="U369" i="1"/>
  <c r="Q369" i="1"/>
  <c r="CU369" i="1"/>
  <c r="V369" i="1"/>
  <c r="AR369" i="1" s="1"/>
  <c r="AS369" i="1" s="1"/>
  <c r="AL375" i="1"/>
  <c r="AY375" i="1"/>
  <c r="BD375" i="1" s="1"/>
  <c r="AM375" i="1" a="1"/>
  <c r="AM375" i="1" s="1"/>
  <c r="EK375" i="1"/>
  <c r="EI375" i="1"/>
  <c r="ED376" i="1"/>
  <c r="EA376" i="1"/>
  <c r="AG384" i="1"/>
  <c r="Z384" i="1"/>
  <c r="S358" i="1"/>
  <c r="R358" i="1" s="1" a="1"/>
  <c r="R358" i="1" s="1"/>
  <c r="DU358" i="1"/>
  <c r="BZ358" i="1"/>
  <c r="DX358" i="1" s="1"/>
  <c r="DR363" i="1"/>
  <c r="DE363" i="1"/>
  <c r="DF363" i="1" s="1"/>
  <c r="DN363" i="1" s="1"/>
  <c r="BZ363" i="1"/>
  <c r="DX363" i="1" s="1"/>
  <c r="DC363" i="1"/>
  <c r="DK363" i="1" s="1"/>
  <c r="S363" i="1"/>
  <c r="R363" i="1" s="1" a="1"/>
  <c r="R363" i="1" s="1"/>
  <c r="DB363" i="1"/>
  <c r="DW363" i="1"/>
  <c r="EC363" i="1" s="1"/>
  <c r="DU363" i="1"/>
  <c r="DQ363" i="1"/>
  <c r="DH363" i="1"/>
  <c r="DI363" i="1" s="1"/>
  <c r="AG367" i="1"/>
  <c r="Z367" i="1"/>
  <c r="EB371" i="1"/>
  <c r="DL371" i="1"/>
  <c r="AN371" i="1" s="1" a="1"/>
  <c r="AN371" i="1" s="1"/>
  <c r="AP371" i="1" s="1"/>
  <c r="BN371" i="1" s="1"/>
  <c r="CA358" i="1"/>
  <c r="DH358" i="1"/>
  <c r="DI358" i="1" s="1"/>
  <c r="DS364" i="1"/>
  <c r="DR364" i="1"/>
  <c r="DE364" i="1"/>
  <c r="DF364" i="1" s="1"/>
  <c r="DN364" i="1" s="1"/>
  <c r="DW364" i="1"/>
  <c r="EC364" i="1" s="1"/>
  <c r="BZ364" i="1"/>
  <c r="DX364" i="1" s="1"/>
  <c r="BX364" i="1"/>
  <c r="DB364" i="1"/>
  <c r="DU364" i="1"/>
  <c r="AY369" i="1"/>
  <c r="BD369" i="1" s="1"/>
  <c r="AM369" i="1" a="1"/>
  <c r="AM369" i="1" s="1"/>
  <c r="CC358" i="1"/>
  <c r="AL365" i="1"/>
  <c r="AY365" i="1"/>
  <c r="BD365" i="1" s="1"/>
  <c r="AM366" i="1" a="1"/>
  <c r="AM366" i="1" s="1"/>
  <c r="AO366" i="1" s="1"/>
  <c r="AL366" i="1"/>
  <c r="CU371" i="1"/>
  <c r="U371" i="1"/>
  <c r="Q371" i="1"/>
  <c r="P376" i="1"/>
  <c r="V376" i="1"/>
  <c r="AR376" i="1" s="1"/>
  <c r="AS376" i="1" s="1"/>
  <c r="U376" i="1"/>
  <c r="CU376" i="1"/>
  <c r="Q376" i="1"/>
  <c r="P357" i="1"/>
  <c r="CU374" i="1"/>
  <c r="V374" i="1"/>
  <c r="AR374" i="1" s="1"/>
  <c r="AS374" i="1" s="1"/>
  <c r="U374" i="1"/>
  <c r="P374" i="1"/>
  <c r="Q374" i="1"/>
  <c r="AE375" i="1"/>
  <c r="AA375" i="1"/>
  <c r="AL362" i="1"/>
  <c r="AY362" i="1"/>
  <c r="BD362" i="1" s="1"/>
  <c r="P365" i="1"/>
  <c r="V365" i="1"/>
  <c r="AR365" i="1" s="1"/>
  <c r="AS365" i="1" s="1"/>
  <c r="EI366" i="1"/>
  <c r="EK366" i="1"/>
  <c r="U372" i="1"/>
  <c r="V372" i="1"/>
  <c r="AR372" i="1" s="1"/>
  <c r="AS372" i="1" s="1"/>
  <c r="Q372" i="1"/>
  <c r="P372" i="1"/>
  <c r="CU372" i="1"/>
  <c r="AM362" i="1" a="1"/>
  <c r="AM362" i="1" s="1"/>
  <c r="P373" i="1"/>
  <c r="CU373" i="1"/>
  <c r="U373" i="1"/>
  <c r="V373" i="1"/>
  <c r="AR373" i="1" s="1"/>
  <c r="AS373" i="1" s="1"/>
  <c r="Q373" i="1"/>
  <c r="Z368" i="1"/>
  <c r="AG368" i="1"/>
  <c r="BY368" i="1"/>
  <c r="BE383" i="1"/>
  <c r="BG383" i="1"/>
  <c r="BL383" i="1" s="1"/>
  <c r="BF383" i="1"/>
  <c r="EI368" i="1"/>
  <c r="EK368" i="1"/>
  <c r="AL371" i="1"/>
  <c r="AY371" i="1"/>
  <c r="BD371" i="1" s="1"/>
  <c r="DL375" i="1"/>
  <c r="AN375" i="1" s="1" a="1"/>
  <c r="AN375" i="1" s="1"/>
  <c r="AP375" i="1" s="1"/>
  <c r="BN375" i="1" s="1"/>
  <c r="AG380" i="1"/>
  <c r="Z380" i="1"/>
  <c r="DL364" i="1"/>
  <c r="AN364" i="1" s="1" a="1"/>
  <c r="AN364" i="1" s="1"/>
  <c r="EB364" i="1"/>
  <c r="CU365" i="1"/>
  <c r="DL367" i="1"/>
  <c r="AN367" i="1" s="1" a="1"/>
  <c r="AN367" i="1" s="1"/>
  <c r="EB367" i="1"/>
  <c r="EK371" i="1"/>
  <c r="EI371" i="1"/>
  <c r="DZ372" i="1"/>
  <c r="DW358" i="1"/>
  <c r="EC358" i="1" s="1"/>
  <c r="P371" i="1"/>
  <c r="EB374" i="1"/>
  <c r="DL374" i="1"/>
  <c r="AN374" i="1" s="1" a="1"/>
  <c r="AN374" i="1" s="1"/>
  <c r="AP374" i="1" s="1"/>
  <c r="BN374" i="1" s="1"/>
  <c r="AW383" i="1"/>
  <c r="AU383" i="1"/>
  <c r="AT383" i="1"/>
  <c r="EF383" i="1" s="1"/>
  <c r="EB366" i="1"/>
  <c r="AM368" i="1" a="1"/>
  <c r="AM368" i="1" s="1"/>
  <c r="DZ369" i="1"/>
  <c r="AU371" i="1"/>
  <c r="AT371" i="1"/>
  <c r="AW371" i="1"/>
  <c r="AL373" i="1"/>
  <c r="AM373" i="1" a="1"/>
  <c r="AM373" i="1" s="1"/>
  <c r="AY373" i="1"/>
  <c r="BD373" i="1" s="1"/>
  <c r="DZ375" i="1"/>
  <c r="AM390" i="1" a="1"/>
  <c r="AM390" i="1" s="1"/>
  <c r="AL390" i="1"/>
  <c r="AY390" i="1"/>
  <c r="BD390" i="1" s="1"/>
  <c r="DS375" i="1"/>
  <c r="DW375" i="1"/>
  <c r="EC375" i="1" s="1"/>
  <c r="DU375" i="1"/>
  <c r="S375" i="1"/>
  <c r="R375" i="1" s="1" a="1"/>
  <c r="R375" i="1" s="1"/>
  <c r="DH375" i="1"/>
  <c r="DI375" i="1" s="1"/>
  <c r="BX375" i="1"/>
  <c r="DR375" i="1"/>
  <c r="DQ375" i="1"/>
  <c r="CA375" i="1"/>
  <c r="DZ383" i="1"/>
  <c r="Z387" i="1"/>
  <c r="AG387" i="1"/>
  <c r="EK398" i="1"/>
  <c r="EI398" i="1"/>
  <c r="CE378" i="1"/>
  <c r="BY378" i="1"/>
  <c r="EE378" i="1" s="1"/>
  <c r="EB392" i="1"/>
  <c r="DL392" i="1"/>
  <c r="AN392" i="1" s="1" a="1"/>
  <c r="AN392" i="1" s="1"/>
  <c r="CE397" i="1"/>
  <c r="BY397" i="1"/>
  <c r="CR397" i="1" s="1"/>
  <c r="AE379" i="1"/>
  <c r="AA379" i="1"/>
  <c r="CA379" i="1"/>
  <c r="S379" i="1"/>
  <c r="R379" i="1" s="1" a="1"/>
  <c r="R379" i="1" s="1"/>
  <c r="DQ379" i="1"/>
  <c r="DE379" i="1"/>
  <c r="DF379" i="1" s="1"/>
  <c r="DN379" i="1" s="1"/>
  <c r="BX379" i="1"/>
  <c r="DW379" i="1"/>
  <c r="EC379" i="1" s="1"/>
  <c r="DU379" i="1"/>
  <c r="BZ379" i="1"/>
  <c r="DX379" i="1" s="1"/>
  <c r="DB379" i="1"/>
  <c r="EK381" i="1"/>
  <c r="EI381" i="1"/>
  <c r="U383" i="1"/>
  <c r="Z388" i="1"/>
  <c r="AG388" i="1"/>
  <c r="AG390" i="1"/>
  <c r="Z390" i="1"/>
  <c r="AT380" i="1"/>
  <c r="DS383" i="1"/>
  <c r="DR383" i="1"/>
  <c r="DQ383" i="1"/>
  <c r="DU383" i="1"/>
  <c r="DC383" i="1"/>
  <c r="DK383" i="1" s="1"/>
  <c r="BZ383" i="1"/>
  <c r="DX383" i="1" s="1"/>
  <c r="BX383" i="1"/>
  <c r="DH383" i="1"/>
  <c r="DI383" i="1" s="1"/>
  <c r="S383" i="1"/>
  <c r="R383" i="1" s="1" a="1"/>
  <c r="R383" i="1" s="1"/>
  <c r="DE383" i="1"/>
  <c r="DF383" i="1" s="1"/>
  <c r="DN383" i="1" s="1"/>
  <c r="DS366" i="1"/>
  <c r="CA366" i="1"/>
  <c r="DR366" i="1"/>
  <c r="DH366" i="1"/>
  <c r="DI366" i="1" s="1"/>
  <c r="BG367" i="1"/>
  <c r="BL367" i="1" s="1"/>
  <c r="BF367" i="1"/>
  <c r="S369" i="1"/>
  <c r="R369" i="1" s="1" a="1"/>
  <c r="R369" i="1" s="1"/>
  <c r="DH369" i="1"/>
  <c r="DI369" i="1" s="1"/>
  <c r="DB369" i="1"/>
  <c r="DQ369" i="1"/>
  <c r="CA369" i="1"/>
  <c r="BZ369" i="1"/>
  <c r="DX369" i="1" s="1"/>
  <c r="BX369" i="1"/>
  <c r="DW369" i="1"/>
  <c r="EC369" i="1" s="1"/>
  <c r="Q377" i="1"/>
  <c r="V377" i="1"/>
  <c r="AR377" i="1" s="1"/>
  <c r="AS377" i="1" s="1"/>
  <c r="DH380" i="1"/>
  <c r="DI380" i="1" s="1"/>
  <c r="DC380" i="1"/>
  <c r="DK380" i="1" s="1"/>
  <c r="BZ380" i="1"/>
  <c r="DX380" i="1" s="1"/>
  <c r="DB380" i="1"/>
  <c r="DS380" i="1"/>
  <c r="DR380" i="1"/>
  <c r="BX380" i="1"/>
  <c r="S380" i="1"/>
  <c r="R380" i="1" s="1" a="1"/>
  <c r="R380" i="1" s="1"/>
  <c r="DU380" i="1"/>
  <c r="DQ380" i="1"/>
  <c r="AW380" i="1"/>
  <c r="DE380" i="1"/>
  <c r="DF380" i="1" s="1"/>
  <c r="DN380" i="1" s="1"/>
  <c r="AE383" i="1"/>
  <c r="AA383" i="1"/>
  <c r="CA383" i="1"/>
  <c r="BG386" i="1"/>
  <c r="BL386" i="1" s="1"/>
  <c r="BE386" i="1"/>
  <c r="BF386" i="1"/>
  <c r="AG391" i="1"/>
  <c r="Z391" i="1"/>
  <c r="CR366" i="1"/>
  <c r="BF370" i="1"/>
  <c r="AM372" i="1" a="1"/>
  <c r="AM372" i="1" s="1"/>
  <c r="AY372" i="1"/>
  <c r="BD372" i="1" s="1"/>
  <c r="DS377" i="1"/>
  <c r="DH377" i="1"/>
  <c r="DI377" i="1" s="1"/>
  <c r="CA377" i="1"/>
  <c r="DW377" i="1"/>
  <c r="EC377" i="1" s="1"/>
  <c r="DB377" i="1"/>
  <c r="BX377" i="1"/>
  <c r="DE377" i="1"/>
  <c r="DF377" i="1" s="1"/>
  <c r="DN377" i="1" s="1"/>
  <c r="DR377" i="1"/>
  <c r="DQ377" i="1"/>
  <c r="DC377" i="1"/>
  <c r="DK377" i="1" s="1"/>
  <c r="DU377" i="1"/>
  <c r="BZ377" i="1"/>
  <c r="DX377" i="1" s="1"/>
  <c r="AY378" i="1"/>
  <c r="BD378" i="1" s="1"/>
  <c r="AM379" i="1" a="1"/>
  <c r="AM379" i="1" s="1"/>
  <c r="AY379" i="1"/>
  <c r="BD379" i="1" s="1"/>
  <c r="DZ380" i="1"/>
  <c r="AY385" i="1"/>
  <c r="BD385" i="1" s="1"/>
  <c r="AM385" i="1" a="1"/>
  <c r="AM385" i="1" s="1"/>
  <c r="AL385" i="1"/>
  <c r="Z389" i="1"/>
  <c r="AG389" i="1"/>
  <c r="U391" i="1"/>
  <c r="CU391" i="1"/>
  <c r="V391" i="1"/>
  <c r="AR391" i="1" s="1"/>
  <c r="AS391" i="1" s="1"/>
  <c r="P391" i="1"/>
  <c r="Q391" i="1"/>
  <c r="Q393" i="1"/>
  <c r="V393" i="1"/>
  <c r="AR393" i="1" s="1"/>
  <c r="AS393" i="1" s="1"/>
  <c r="U393" i="1"/>
  <c r="CU393" i="1"/>
  <c r="S366" i="1"/>
  <c r="R366" i="1" s="1" a="1"/>
  <c r="R366" i="1" s="1"/>
  <c r="BY366" i="1"/>
  <c r="EE366" i="1" s="1"/>
  <c r="S370" i="1"/>
  <c r="R370" i="1" s="1" a="1"/>
  <c r="R370" i="1" s="1"/>
  <c r="BG370" i="1"/>
  <c r="BL370" i="1" s="1"/>
  <c r="AL372" i="1"/>
  <c r="Z373" i="1"/>
  <c r="DZ373" i="1"/>
  <c r="S377" i="1"/>
  <c r="R377" i="1" s="1" a="1"/>
  <c r="R377" i="1" s="1"/>
  <c r="AL378" i="1"/>
  <c r="AL379" i="1"/>
  <c r="AW388" i="1"/>
  <c r="AU388" i="1"/>
  <c r="AT388" i="1"/>
  <c r="Z397" i="1"/>
  <c r="V378" i="1"/>
  <c r="AR378" i="1" s="1"/>
  <c r="AS378" i="1" s="1"/>
  <c r="U378" i="1"/>
  <c r="P378" i="1"/>
  <c r="DW382" i="1"/>
  <c r="EC382" i="1" s="1"/>
  <c r="DB382" i="1"/>
  <c r="BX382" i="1"/>
  <c r="DS382" i="1"/>
  <c r="DE382" i="1"/>
  <c r="DF382" i="1" s="1"/>
  <c r="DN382" i="1" s="1"/>
  <c r="DU382" i="1"/>
  <c r="S382" i="1"/>
  <c r="R382" i="1" s="1" a="1"/>
  <c r="R382" i="1" s="1"/>
  <c r="CA382" i="1"/>
  <c r="DH382" i="1"/>
  <c r="DI382" i="1" s="1"/>
  <c r="DC382" i="1"/>
  <c r="DK382" i="1" s="1"/>
  <c r="DR382" i="1"/>
  <c r="BZ382" i="1"/>
  <c r="DX382" i="1" s="1"/>
  <c r="DS393" i="1"/>
  <c r="DH393" i="1"/>
  <c r="DI393" i="1" s="1"/>
  <c r="CA393" i="1"/>
  <c r="DW393" i="1"/>
  <c r="EC393" i="1" s="1"/>
  <c r="DB393" i="1"/>
  <c r="BX393" i="1"/>
  <c r="BZ393" i="1"/>
  <c r="DX393" i="1" s="1"/>
  <c r="DE393" i="1"/>
  <c r="DF393" i="1" s="1"/>
  <c r="DN393" i="1" s="1"/>
  <c r="DR393" i="1"/>
  <c r="DQ393" i="1"/>
  <c r="DU393" i="1"/>
  <c r="S393" i="1"/>
  <c r="R393" i="1" s="1" a="1"/>
  <c r="R393" i="1" s="1"/>
  <c r="DC393" i="1"/>
  <c r="DK393" i="1" s="1"/>
  <c r="CC366" i="1"/>
  <c r="AW370" i="1"/>
  <c r="AU370" i="1"/>
  <c r="AT370" i="1"/>
  <c r="EF370" i="1" s="1"/>
  <c r="DZ374" i="1"/>
  <c r="DT376" i="1"/>
  <c r="AG377" i="1"/>
  <c r="Z377" i="1"/>
  <c r="CR378" i="1"/>
  <c r="DO378" i="1" s="1" a="1"/>
  <c r="DO378" i="1" s="1"/>
  <c r="DY378" i="1" s="1"/>
  <c r="AY380" i="1"/>
  <c r="BD380" i="1" s="1"/>
  <c r="AM380" i="1" a="1"/>
  <c r="AM380" i="1" s="1"/>
  <c r="AL380" i="1"/>
  <c r="AY391" i="1"/>
  <c r="BD391" i="1" s="1"/>
  <c r="AM391" i="1" a="1"/>
  <c r="AM391" i="1" s="1"/>
  <c r="AL391" i="1"/>
  <c r="DZ393" i="1"/>
  <c r="CE366" i="1"/>
  <c r="DW367" i="1"/>
  <c r="EC367" i="1" s="1"/>
  <c r="DB367" i="1"/>
  <c r="BX367" i="1"/>
  <c r="DU367" i="1"/>
  <c r="DE367" i="1"/>
  <c r="DF367" i="1" s="1"/>
  <c r="DN367" i="1" s="1"/>
  <c r="DQ367" i="1"/>
  <c r="BZ367" i="1"/>
  <c r="DX367" i="1" s="1"/>
  <c r="CA368" i="1"/>
  <c r="DQ368" i="1"/>
  <c r="DC368" i="1"/>
  <c r="DK368" i="1" s="1"/>
  <c r="DB368" i="1"/>
  <c r="DS368" i="1"/>
  <c r="DR368" i="1"/>
  <c r="S368" i="1"/>
  <c r="R368" i="1" s="1" a="1"/>
  <c r="R368" i="1" s="1"/>
  <c r="CC378" i="1"/>
  <c r="CU378" i="1"/>
  <c r="DC379" i="1"/>
  <c r="DK379" i="1" s="1"/>
  <c r="DB383" i="1"/>
  <c r="AL388" i="1"/>
  <c r="AY388" i="1"/>
  <c r="BD388" i="1" s="1"/>
  <c r="AM388" i="1" a="1"/>
  <c r="AM388" i="1" s="1"/>
  <c r="AY395" i="1"/>
  <c r="BD395" i="1" s="1"/>
  <c r="AL395" i="1"/>
  <c r="AM395" i="1" a="1"/>
  <c r="AM395" i="1" s="1"/>
  <c r="DH379" i="1"/>
  <c r="DI379" i="1" s="1"/>
  <c r="DZ382" i="1"/>
  <c r="CU383" i="1"/>
  <c r="Q383" i="1"/>
  <c r="P383" i="1"/>
  <c r="BY406" i="1"/>
  <c r="CR406" i="1" s="1"/>
  <c r="EB376" i="1"/>
  <c r="DL376" i="1"/>
  <c r="AN376" i="1" s="1" a="1"/>
  <c r="AN376" i="1" s="1"/>
  <c r="AP376" i="1" s="1"/>
  <c r="BN376" i="1" s="1"/>
  <c r="AL381" i="1"/>
  <c r="AM381" i="1" a="1"/>
  <c r="AM381" i="1" s="1"/>
  <c r="AY381" i="1"/>
  <c r="BD381" i="1" s="1"/>
  <c r="AY382" i="1"/>
  <c r="BD382" i="1" s="1"/>
  <c r="AM382" i="1" a="1"/>
  <c r="AM382" i="1" s="1"/>
  <c r="AL382" i="1"/>
  <c r="CU385" i="1"/>
  <c r="V385" i="1"/>
  <c r="AR385" i="1" s="1"/>
  <c r="AS385" i="1" s="1"/>
  <c r="U385" i="1"/>
  <c r="P385" i="1"/>
  <c r="Q385" i="1"/>
  <c r="DC370" i="1"/>
  <c r="DK370" i="1" s="1"/>
  <c r="DW370" i="1"/>
  <c r="EC370" i="1" s="1"/>
  <c r="DB370" i="1"/>
  <c r="BX370" i="1"/>
  <c r="DU370" i="1"/>
  <c r="CA370" i="1"/>
  <c r="BZ370" i="1"/>
  <c r="DX370" i="1" s="1"/>
  <c r="DH370" i="1"/>
  <c r="DI370" i="1" s="1"/>
  <c r="DS370" i="1"/>
  <c r="AG376" i="1"/>
  <c r="Z376" i="1"/>
  <c r="BG377" i="1"/>
  <c r="BL377" i="1" s="1"/>
  <c r="BF377" i="1"/>
  <c r="BE377" i="1"/>
  <c r="DR379" i="1"/>
  <c r="DW366" i="1"/>
  <c r="EC366" i="1" s="1"/>
  <c r="AE371" i="1"/>
  <c r="DE373" i="1"/>
  <c r="DF373" i="1" s="1"/>
  <c r="DN373" i="1" s="1"/>
  <c r="BZ373" i="1"/>
  <c r="DX373" i="1" s="1"/>
  <c r="DC373" i="1"/>
  <c r="DK373" i="1" s="1"/>
  <c r="DW373" i="1"/>
  <c r="EC373" i="1" s="1"/>
  <c r="DB373" i="1"/>
  <c r="BX373" i="1"/>
  <c r="DU373" i="1"/>
  <c r="CA373" i="1"/>
  <c r="S373" i="1"/>
  <c r="R373" i="1" s="1" a="1"/>
  <c r="R373" i="1" s="1"/>
  <c r="DH373" i="1"/>
  <c r="DI373" i="1" s="1"/>
  <c r="DS379" i="1"/>
  <c r="DU381" i="1"/>
  <c r="DS381" i="1"/>
  <c r="DW381" i="1"/>
  <c r="EC381" i="1" s="1"/>
  <c r="DE381" i="1"/>
  <c r="DF381" i="1" s="1"/>
  <c r="DN381" i="1" s="1"/>
  <c r="DC381" i="1"/>
  <c r="DK381" i="1" s="1"/>
  <c r="DB381" i="1"/>
  <c r="DR381" i="1"/>
  <c r="BX381" i="1"/>
  <c r="DQ381" i="1"/>
  <c r="CA381" i="1"/>
  <c r="P393" i="1"/>
  <c r="DC369" i="1"/>
  <c r="DK369" i="1" s="1"/>
  <c r="AG371" i="1"/>
  <c r="U375" i="1"/>
  <c r="V375" i="1"/>
  <c r="AR375" i="1" s="1"/>
  <c r="AS375" i="1" s="1"/>
  <c r="CU375" i="1"/>
  <c r="AL376" i="1"/>
  <c r="AY376" i="1"/>
  <c r="BD376" i="1" s="1"/>
  <c r="AM376" i="1" a="1"/>
  <c r="AM376" i="1" s="1"/>
  <c r="DH381" i="1"/>
  <c r="DI381" i="1" s="1"/>
  <c r="Z382" i="1"/>
  <c r="AG382" i="1"/>
  <c r="DS391" i="1"/>
  <c r="CA391" i="1"/>
  <c r="BZ391" i="1"/>
  <c r="DX391" i="1" s="1"/>
  <c r="S391" i="1"/>
  <c r="R391" i="1" s="1" a="1"/>
  <c r="R391" i="1" s="1"/>
  <c r="DH391" i="1"/>
  <c r="DI391" i="1" s="1"/>
  <c r="DC391" i="1"/>
  <c r="DK391" i="1" s="1"/>
  <c r="DE391" i="1"/>
  <c r="DF391" i="1" s="1"/>
  <c r="DN391" i="1" s="1"/>
  <c r="DW391" i="1"/>
  <c r="EC391" i="1" s="1"/>
  <c r="DU391" i="1"/>
  <c r="BX391" i="1"/>
  <c r="DQ391" i="1"/>
  <c r="DB391" i="1"/>
  <c r="Q378" i="1"/>
  <c r="AT387" i="1"/>
  <c r="AW387" i="1"/>
  <c r="AU387" i="1"/>
  <c r="DL394" i="1"/>
  <c r="AN394" i="1" s="1" a="1"/>
  <c r="AN394" i="1" s="1"/>
  <c r="AP394" i="1" s="1"/>
  <c r="BN394" i="1" s="1"/>
  <c r="DZ371" i="1"/>
  <c r="DB371" i="1"/>
  <c r="DZ381" i="1"/>
  <c r="DZ384" i="1"/>
  <c r="AM386" i="1" a="1"/>
  <c r="AM386" i="1" s="1"/>
  <c r="AG393" i="1"/>
  <c r="Z393" i="1"/>
  <c r="V368" i="1"/>
  <c r="AR368" i="1" s="1"/>
  <c r="AS368" i="1" s="1"/>
  <c r="DS374" i="1"/>
  <c r="DR374" i="1"/>
  <c r="DQ374" i="1"/>
  <c r="DE376" i="1"/>
  <c r="DF376" i="1" s="1"/>
  <c r="DN376" i="1" s="1"/>
  <c r="BZ376" i="1"/>
  <c r="DX376" i="1" s="1"/>
  <c r="DB376" i="1"/>
  <c r="DR376" i="1"/>
  <c r="DQ376" i="1"/>
  <c r="DH376" i="1"/>
  <c r="DI376" i="1" s="1"/>
  <c r="Q379" i="1"/>
  <c r="P379" i="1"/>
  <c r="U379" i="1"/>
  <c r="CU379" i="1"/>
  <c r="AG385" i="1"/>
  <c r="Z385" i="1"/>
  <c r="EK388" i="1"/>
  <c r="EI388" i="1"/>
  <c r="AL399" i="1"/>
  <c r="AY399" i="1"/>
  <c r="BD399" i="1" s="1"/>
  <c r="AM399" i="1" a="1"/>
  <c r="AM399" i="1" s="1"/>
  <c r="AY406" i="1"/>
  <c r="BD406" i="1" s="1"/>
  <c r="AL406" i="1"/>
  <c r="AM406" i="1" a="1"/>
  <c r="AM406" i="1" s="1"/>
  <c r="DH371" i="1"/>
  <c r="DI371" i="1" s="1"/>
  <c r="DR371" i="1"/>
  <c r="DQ371" i="1"/>
  <c r="BX374" i="1"/>
  <c r="DH374" i="1"/>
  <c r="DI374" i="1" s="1"/>
  <c r="BX376" i="1"/>
  <c r="AL392" i="1"/>
  <c r="AY392" i="1"/>
  <c r="BD392" i="1" s="1"/>
  <c r="AM392" i="1" a="1"/>
  <c r="AM392" i="1" s="1"/>
  <c r="AO392" i="1" s="1"/>
  <c r="DC396" i="1"/>
  <c r="DK396" i="1" s="1"/>
  <c r="DS396" i="1"/>
  <c r="DH396" i="1"/>
  <c r="DI396" i="1" s="1"/>
  <c r="DR396" i="1"/>
  <c r="DQ396" i="1"/>
  <c r="CA396" i="1"/>
  <c r="BZ396" i="1"/>
  <c r="DX396" i="1" s="1"/>
  <c r="DW396" i="1"/>
  <c r="EC396" i="1" s="1"/>
  <c r="DU396" i="1"/>
  <c r="DE396" i="1"/>
  <c r="DF396" i="1" s="1"/>
  <c r="DN396" i="1" s="1"/>
  <c r="BX396" i="1"/>
  <c r="DB396" i="1"/>
  <c r="DW403" i="1"/>
  <c r="EC403" i="1" s="1"/>
  <c r="DB403" i="1"/>
  <c r="BX403" i="1"/>
  <c r="DS403" i="1"/>
  <c r="DR403" i="1"/>
  <c r="DQ403" i="1"/>
  <c r="S403" i="1"/>
  <c r="R403" i="1" s="1" a="1"/>
  <c r="R403" i="1" s="1"/>
  <c r="DH403" i="1"/>
  <c r="DI403" i="1" s="1"/>
  <c r="CA403" i="1"/>
  <c r="DC403" i="1"/>
  <c r="DK403" i="1" s="1"/>
  <c r="BZ403" i="1"/>
  <c r="DX403" i="1" s="1"/>
  <c r="DU403" i="1"/>
  <c r="DE403" i="1"/>
  <c r="DF403" i="1" s="1"/>
  <c r="DN403" i="1" s="1"/>
  <c r="S371" i="1"/>
  <c r="R371" i="1" s="1" a="1"/>
  <c r="R371" i="1" s="1"/>
  <c r="BX371" i="1"/>
  <c r="CA376" i="1"/>
  <c r="DS376" i="1"/>
  <c r="U382" i="1"/>
  <c r="V382" i="1"/>
  <c r="AR382" i="1" s="1"/>
  <c r="AS382" i="1" s="1"/>
  <c r="BZ374" i="1"/>
  <c r="DX374" i="1" s="1"/>
  <c r="V379" i="1"/>
  <c r="AR379" i="1" s="1"/>
  <c r="AS379" i="1" s="1"/>
  <c r="CU381" i="1"/>
  <c r="V381" i="1"/>
  <c r="AR381" i="1" s="1"/>
  <c r="AS381" i="1" s="1"/>
  <c r="U381" i="1"/>
  <c r="Q381" i="1"/>
  <c r="DL399" i="1"/>
  <c r="AN399" i="1" s="1" a="1"/>
  <c r="AN399" i="1" s="1"/>
  <c r="AP399" i="1" s="1"/>
  <c r="BN399" i="1" s="1"/>
  <c r="EB399" i="1"/>
  <c r="DT399" i="1"/>
  <c r="EK385" i="1"/>
  <c r="EI385" i="1"/>
  <c r="AM389" i="1" a="1"/>
  <c r="AM389" i="1" s="1"/>
  <c r="AY389" i="1"/>
  <c r="BD389" i="1" s="1"/>
  <c r="AL389" i="1"/>
  <c r="DR407" i="1"/>
  <c r="S407" i="1"/>
  <c r="R407" i="1" s="1" a="1"/>
  <c r="R407" i="1" s="1"/>
  <c r="DH407" i="1"/>
  <c r="DI407" i="1" s="1"/>
  <c r="CA407" i="1"/>
  <c r="DE407" i="1"/>
  <c r="DF407" i="1" s="1"/>
  <c r="DN407" i="1" s="1"/>
  <c r="BZ407" i="1"/>
  <c r="DX407" i="1" s="1"/>
  <c r="DC407" i="1"/>
  <c r="DK407" i="1" s="1"/>
  <c r="DW407" i="1"/>
  <c r="EC407" i="1" s="1"/>
  <c r="DB407" i="1"/>
  <c r="BX407" i="1"/>
  <c r="DU407" i="1"/>
  <c r="DS407" i="1"/>
  <c r="DQ407" i="1"/>
  <c r="AG405" i="1"/>
  <c r="Z405" i="1"/>
  <c r="DW371" i="1"/>
  <c r="EC371" i="1" s="1"/>
  <c r="DZ378" i="1"/>
  <c r="DW386" i="1"/>
  <c r="EC386" i="1" s="1"/>
  <c r="DB386" i="1"/>
  <c r="BX386" i="1"/>
  <c r="S386" i="1"/>
  <c r="R386" i="1" s="1" a="1"/>
  <c r="R386" i="1" s="1"/>
  <c r="CA386" i="1"/>
  <c r="DS386" i="1"/>
  <c r="DE386" i="1"/>
  <c r="DF386" i="1" s="1"/>
  <c r="DN386" i="1" s="1"/>
  <c r="DC386" i="1"/>
  <c r="DK386" i="1" s="1"/>
  <c r="DR386" i="1"/>
  <c r="DQ386" i="1"/>
  <c r="BZ386" i="1"/>
  <c r="DX386" i="1" s="1"/>
  <c r="DH386" i="1"/>
  <c r="DI386" i="1" s="1"/>
  <c r="DC389" i="1"/>
  <c r="DK389" i="1" s="1"/>
  <c r="DH389" i="1"/>
  <c r="DI389" i="1" s="1"/>
  <c r="DU389" i="1"/>
  <c r="BZ389" i="1"/>
  <c r="DX389" i="1" s="1"/>
  <c r="BX389" i="1"/>
  <c r="DE389" i="1"/>
  <c r="DF389" i="1" s="1"/>
  <c r="DN389" i="1" s="1"/>
  <c r="S389" i="1"/>
  <c r="R389" i="1" s="1" a="1"/>
  <c r="R389" i="1" s="1"/>
  <c r="DB389" i="1"/>
  <c r="DS389" i="1"/>
  <c r="CA389" i="1"/>
  <c r="CU390" i="1"/>
  <c r="Q390" i="1"/>
  <c r="P390" i="1"/>
  <c r="V390" i="1"/>
  <c r="AR390" i="1" s="1"/>
  <c r="AS390" i="1" s="1"/>
  <c r="U390" i="1"/>
  <c r="CE392" i="1"/>
  <c r="BY392" i="1"/>
  <c r="EE392" i="1" s="1"/>
  <c r="AW395" i="1"/>
  <c r="AU395" i="1"/>
  <c r="AT395" i="1"/>
  <c r="DT395" i="1"/>
  <c r="EB395" i="1"/>
  <c r="DL395" i="1"/>
  <c r="AN395" i="1" s="1" a="1"/>
  <c r="AN395" i="1" s="1"/>
  <c r="AP395" i="1" s="1"/>
  <c r="BN395" i="1" s="1"/>
  <c r="P368" i="1"/>
  <c r="Q382" i="1"/>
  <c r="V384" i="1"/>
  <c r="AR384" i="1" s="1"/>
  <c r="AS384" i="1" s="1"/>
  <c r="CU384" i="1"/>
  <c r="U384" i="1"/>
  <c r="P384" i="1"/>
  <c r="AL384" i="1"/>
  <c r="AY384" i="1"/>
  <c r="BD384" i="1" s="1"/>
  <c r="AM384" i="1" a="1"/>
  <c r="AM384" i="1" s="1"/>
  <c r="DU386" i="1"/>
  <c r="DZ389" i="1"/>
  <c r="AM397" i="1" a="1"/>
  <c r="AM397" i="1" s="1"/>
  <c r="AL397" i="1"/>
  <c r="AY397" i="1"/>
  <c r="BD397" i="1" s="1"/>
  <c r="DL398" i="1"/>
  <c r="AN398" i="1" s="1" a="1"/>
  <c r="AN398" i="1" s="1"/>
  <c r="EB398" i="1"/>
  <c r="AL401" i="1"/>
  <c r="AY401" i="1"/>
  <c r="BD401" i="1" s="1"/>
  <c r="DZ396" i="1"/>
  <c r="U398" i="1"/>
  <c r="Q398" i="1"/>
  <c r="V398" i="1"/>
  <c r="AR398" i="1" s="1"/>
  <c r="AS398" i="1" s="1"/>
  <c r="DZ401" i="1"/>
  <c r="AG406" i="1"/>
  <c r="Z406" i="1"/>
  <c r="AM410" i="1" a="1"/>
  <c r="AM410" i="1" s="1"/>
  <c r="AL410" i="1"/>
  <c r="AY410" i="1"/>
  <c r="BD410" i="1" s="1"/>
  <c r="S388" i="1"/>
  <c r="R388" i="1" s="1" a="1"/>
  <c r="R388" i="1" s="1"/>
  <c r="DS388" i="1"/>
  <c r="DR388" i="1"/>
  <c r="DU388" i="1"/>
  <c r="DE388" i="1"/>
  <c r="DF388" i="1" s="1"/>
  <c r="DN388" i="1" s="1"/>
  <c r="BX388" i="1"/>
  <c r="DC388" i="1"/>
  <c r="DK388" i="1" s="1"/>
  <c r="DW388" i="1"/>
  <c r="EC388" i="1" s="1"/>
  <c r="AM400" i="1" a="1"/>
  <c r="AM400" i="1" s="1"/>
  <c r="AL400" i="1"/>
  <c r="AY400" i="1"/>
  <c r="BD400" i="1" s="1"/>
  <c r="DH401" i="1"/>
  <c r="DI401" i="1" s="1"/>
  <c r="DE401" i="1"/>
  <c r="DF401" i="1" s="1"/>
  <c r="DN401" i="1" s="1"/>
  <c r="BZ401" i="1"/>
  <c r="DX401" i="1" s="1"/>
  <c r="DC401" i="1"/>
  <c r="DK401" i="1" s="1"/>
  <c r="DW401" i="1"/>
  <c r="EC401" i="1" s="1"/>
  <c r="DB401" i="1"/>
  <c r="BX401" i="1"/>
  <c r="DU401" i="1"/>
  <c r="DS401" i="1"/>
  <c r="DQ401" i="1"/>
  <c r="CA401" i="1"/>
  <c r="DR401" i="1"/>
  <c r="AG408" i="1"/>
  <c r="Z408" i="1"/>
  <c r="P392" i="1"/>
  <c r="V392" i="1"/>
  <c r="AR392" i="1" s="1"/>
  <c r="AS392" i="1" s="1"/>
  <c r="CU392" i="1"/>
  <c r="U392" i="1"/>
  <c r="Q392" i="1"/>
  <c r="AM393" i="1" a="1"/>
  <c r="AM393" i="1" s="1"/>
  <c r="AY393" i="1"/>
  <c r="BD393" i="1" s="1"/>
  <c r="EK394" i="1"/>
  <c r="AY396" i="1"/>
  <c r="BD396" i="1" s="1"/>
  <c r="AG399" i="1"/>
  <c r="Z399" i="1"/>
  <c r="DU378" i="1"/>
  <c r="DQ378" i="1"/>
  <c r="U386" i="1"/>
  <c r="Q386" i="1"/>
  <c r="V386" i="1"/>
  <c r="AR386" i="1" s="1"/>
  <c r="AS386" i="1" s="1"/>
  <c r="CU386" i="1"/>
  <c r="AY394" i="1"/>
  <c r="BD394" i="1" s="1"/>
  <c r="AL394" i="1"/>
  <c r="AE398" i="1"/>
  <c r="AA398" i="1"/>
  <c r="AM394" i="1" a="1"/>
  <c r="AM394" i="1" s="1"/>
  <c r="CU398" i="1"/>
  <c r="V394" i="1"/>
  <c r="AR394" i="1" s="1"/>
  <c r="AS394" i="1" s="1"/>
  <c r="Q394" i="1"/>
  <c r="AM404" i="1" a="1"/>
  <c r="AM404" i="1" s="1"/>
  <c r="AL404" i="1"/>
  <c r="AY404" i="1"/>
  <c r="BD404" i="1" s="1"/>
  <c r="DC378" i="1"/>
  <c r="DK378" i="1" s="1"/>
  <c r="DE392" i="1"/>
  <c r="DF392" i="1" s="1"/>
  <c r="DN392" i="1" s="1"/>
  <c r="BZ392" i="1"/>
  <c r="DX392" i="1" s="1"/>
  <c r="CC392" i="1"/>
  <c r="CA392" i="1"/>
  <c r="DH392" i="1"/>
  <c r="DI392" i="1" s="1"/>
  <c r="DB392" i="1"/>
  <c r="DS392" i="1"/>
  <c r="S392" i="1"/>
  <c r="R392" i="1" s="1" a="1"/>
  <c r="R392" i="1" s="1"/>
  <c r="DW392" i="1"/>
  <c r="EC392" i="1" s="1"/>
  <c r="P394" i="1"/>
  <c r="V396" i="1"/>
  <c r="AR396" i="1" s="1"/>
  <c r="AS396" i="1" s="1"/>
  <c r="U396" i="1"/>
  <c r="Q396" i="1"/>
  <c r="P396" i="1"/>
  <c r="CU396" i="1"/>
  <c r="CU400" i="1"/>
  <c r="U400" i="1"/>
  <c r="Q400" i="1"/>
  <c r="P400" i="1"/>
  <c r="V400" i="1"/>
  <c r="AR400" i="1" s="1"/>
  <c r="AS400" i="1" s="1"/>
  <c r="CU406" i="1"/>
  <c r="V406" i="1"/>
  <c r="AR406" i="1" s="1"/>
  <c r="AS406" i="1" s="1"/>
  <c r="U406" i="1"/>
  <c r="P406" i="1"/>
  <c r="Q406" i="1"/>
  <c r="CU403" i="1"/>
  <c r="V403" i="1"/>
  <c r="AR403" i="1" s="1"/>
  <c r="AS403" i="1" s="1"/>
  <c r="U403" i="1"/>
  <c r="Q403" i="1"/>
  <c r="P403" i="1"/>
  <c r="DZ408" i="1"/>
  <c r="DC384" i="1"/>
  <c r="DK384" i="1" s="1"/>
  <c r="DU384" i="1"/>
  <c r="DS384" i="1"/>
  <c r="S384" i="1"/>
  <c r="R384" i="1" s="1" a="1"/>
  <c r="R384" i="1" s="1"/>
  <c r="DR385" i="1"/>
  <c r="DE385" i="1"/>
  <c r="DF385" i="1" s="1"/>
  <c r="DN385" i="1" s="1"/>
  <c r="BX385" i="1"/>
  <c r="DC385" i="1"/>
  <c r="DK385" i="1" s="1"/>
  <c r="DZ385" i="1"/>
  <c r="AL387" i="1"/>
  <c r="AY387" i="1"/>
  <c r="BD387" i="1" s="1"/>
  <c r="V389" i="1"/>
  <c r="AR389" i="1" s="1"/>
  <c r="AS389" i="1" s="1"/>
  <c r="U389" i="1"/>
  <c r="P389" i="1"/>
  <c r="AG395" i="1"/>
  <c r="Z395" i="1"/>
  <c r="BY384" i="1"/>
  <c r="CC384" i="1" s="1"/>
  <c r="CU395" i="1"/>
  <c r="Q395" i="1"/>
  <c r="U395" i="1"/>
  <c r="DU400" i="1"/>
  <c r="DS400" i="1"/>
  <c r="DR400" i="1"/>
  <c r="S400" i="1"/>
  <c r="R400" i="1" s="1" a="1"/>
  <c r="R400" i="1" s="1"/>
  <c r="DH400" i="1"/>
  <c r="DI400" i="1" s="1"/>
  <c r="CA400" i="1"/>
  <c r="DE400" i="1"/>
  <c r="DF400" i="1" s="1"/>
  <c r="DN400" i="1" s="1"/>
  <c r="BZ400" i="1"/>
  <c r="DX400" i="1" s="1"/>
  <c r="DW400" i="1"/>
  <c r="EC400" i="1" s="1"/>
  <c r="DB400" i="1"/>
  <c r="BX400" i="1"/>
  <c r="DQ400" i="1"/>
  <c r="DC400" i="1"/>
  <c r="DK400" i="1" s="1"/>
  <c r="AT404" i="1"/>
  <c r="AU404" i="1"/>
  <c r="AW404" i="1"/>
  <c r="AG407" i="1"/>
  <c r="Z407" i="1"/>
  <c r="DR397" i="1"/>
  <c r="CA397" i="1"/>
  <c r="DE397" i="1"/>
  <c r="DF397" i="1" s="1"/>
  <c r="DN397" i="1" s="1"/>
  <c r="BZ397" i="1"/>
  <c r="DX397" i="1" s="1"/>
  <c r="DU397" i="1"/>
  <c r="DH397" i="1"/>
  <c r="DI397" i="1" s="1"/>
  <c r="DC397" i="1"/>
  <c r="DK397" i="1" s="1"/>
  <c r="DB397" i="1"/>
  <c r="AM398" i="1" a="1"/>
  <c r="AM398" i="1" s="1"/>
  <c r="AO398" i="1" s="1"/>
  <c r="AY398" i="1"/>
  <c r="BD398" i="1" s="1"/>
  <c r="AL398" i="1"/>
  <c r="DZ403" i="1"/>
  <c r="P409" i="1"/>
  <c r="CU409" i="1"/>
  <c r="V409" i="1"/>
  <c r="AR409" i="1" s="1"/>
  <c r="AS409" i="1" s="1"/>
  <c r="U409" i="1"/>
  <c r="Q409" i="1"/>
  <c r="DL406" i="1"/>
  <c r="AN406" i="1" s="1" a="1"/>
  <c r="AN406" i="1" s="1"/>
  <c r="AP406" i="1" s="1"/>
  <c r="BN406" i="1" s="1"/>
  <c r="EB406" i="1"/>
  <c r="CU407" i="1"/>
  <c r="V407" i="1"/>
  <c r="AR407" i="1" s="1"/>
  <c r="AS407" i="1" s="1"/>
  <c r="U407" i="1"/>
  <c r="Q407" i="1"/>
  <c r="P407" i="1"/>
  <c r="DZ410" i="1"/>
  <c r="AM387" i="1" a="1"/>
  <c r="AM387" i="1" s="1"/>
  <c r="DR390" i="1"/>
  <c r="CA390" i="1"/>
  <c r="DE390" i="1"/>
  <c r="DF390" i="1" s="1"/>
  <c r="DN390" i="1" s="1"/>
  <c r="BZ390" i="1"/>
  <c r="DX390" i="1" s="1"/>
  <c r="DU390" i="1"/>
  <c r="BX390" i="1"/>
  <c r="S390" i="1"/>
  <c r="R390" i="1" s="1" a="1"/>
  <c r="R390" i="1" s="1"/>
  <c r="DB390" i="1"/>
  <c r="AG394" i="1"/>
  <c r="Z394" i="1"/>
  <c r="AE400" i="1"/>
  <c r="AA400" i="1"/>
  <c r="AG401" i="1"/>
  <c r="Z401" i="1"/>
  <c r="BG402" i="1"/>
  <c r="BL402" i="1" s="1"/>
  <c r="BF402" i="1"/>
  <c r="BE402" i="1"/>
  <c r="Z404" i="1"/>
  <c r="AG404" i="1"/>
  <c r="Q405" i="1"/>
  <c r="P405" i="1"/>
  <c r="CU405" i="1"/>
  <c r="U405" i="1"/>
  <c r="V405" i="1"/>
  <c r="AR405" i="1" s="1"/>
  <c r="AS405" i="1" s="1"/>
  <c r="AL409" i="1"/>
  <c r="AY409" i="1"/>
  <c r="BD409" i="1" s="1"/>
  <c r="AM409" i="1" a="1"/>
  <c r="AM409" i="1" s="1"/>
  <c r="AO409" i="1" s="1"/>
  <c r="Z410" i="1"/>
  <c r="AG410" i="1"/>
  <c r="DR394" i="1"/>
  <c r="CA402" i="1"/>
  <c r="DE402" i="1"/>
  <c r="DF402" i="1" s="1"/>
  <c r="DN402" i="1" s="1"/>
  <c r="BZ402" i="1"/>
  <c r="DX402" i="1" s="1"/>
  <c r="DC402" i="1"/>
  <c r="DK402" i="1" s="1"/>
  <c r="DW402" i="1"/>
  <c r="EC402" i="1" s="1"/>
  <c r="DB402" i="1"/>
  <c r="BX402" i="1"/>
  <c r="DU402" i="1"/>
  <c r="DS402" i="1"/>
  <c r="DR402" i="1"/>
  <c r="DQ402" i="1"/>
  <c r="S402" i="1"/>
  <c r="R402" i="1" s="1" a="1"/>
  <c r="R402" i="1" s="1"/>
  <c r="DH402" i="1"/>
  <c r="DI402" i="1" s="1"/>
  <c r="DQ387" i="1"/>
  <c r="DE387" i="1"/>
  <c r="DF387" i="1" s="1"/>
  <c r="DN387" i="1" s="1"/>
  <c r="BZ387" i="1"/>
  <c r="DX387" i="1" s="1"/>
  <c r="DC387" i="1"/>
  <c r="DK387" i="1" s="1"/>
  <c r="CU397" i="1"/>
  <c r="V397" i="1"/>
  <c r="AR397" i="1" s="1"/>
  <c r="AS397" i="1" s="1"/>
  <c r="Q397" i="1"/>
  <c r="P397" i="1"/>
  <c r="DZ402" i="1"/>
  <c r="AG403" i="1"/>
  <c r="Z403" i="1"/>
  <c r="AM408" i="1" a="1"/>
  <c r="AM408" i="1" s="1"/>
  <c r="AL408" i="1"/>
  <c r="AY408" i="1"/>
  <c r="BD408" i="1" s="1"/>
  <c r="S387" i="1"/>
  <c r="R387" i="1" s="1" a="1"/>
  <c r="R387" i="1" s="1"/>
  <c r="BX387" i="1"/>
  <c r="U388" i="1"/>
  <c r="DW394" i="1"/>
  <c r="EC394" i="1" s="1"/>
  <c r="DB394" i="1"/>
  <c r="BX394" i="1"/>
  <c r="DU394" i="1"/>
  <c r="DQ394" i="1"/>
  <c r="AA396" i="1"/>
  <c r="DZ398" i="1"/>
  <c r="DW387" i="1"/>
  <c r="EC387" i="1" s="1"/>
  <c r="DH394" i="1"/>
  <c r="DI394" i="1" s="1"/>
  <c r="AM407" i="1" a="1"/>
  <c r="AM407" i="1" s="1"/>
  <c r="AL407" i="1"/>
  <c r="AY407" i="1"/>
  <c r="BD407" i="1" s="1"/>
  <c r="AG402" i="1"/>
  <c r="Z402" i="1"/>
  <c r="DL409" i="1"/>
  <c r="AN409" i="1" s="1" a="1"/>
  <c r="AN409" i="1" s="1"/>
  <c r="EB409" i="1"/>
  <c r="BY399" i="1"/>
  <c r="CE399" i="1"/>
  <c r="V410" i="1"/>
  <c r="AR410" i="1" s="1"/>
  <c r="AS410" i="1" s="1"/>
  <c r="U410" i="1"/>
  <c r="Q410" i="1"/>
  <c r="P410" i="1"/>
  <c r="S395" i="1"/>
  <c r="R395" i="1" s="1" a="1"/>
  <c r="R395" i="1" s="1"/>
  <c r="DE395" i="1"/>
  <c r="DF395" i="1" s="1"/>
  <c r="DN395" i="1" s="1"/>
  <c r="BZ395" i="1"/>
  <c r="DX395" i="1" s="1"/>
  <c r="DU395" i="1"/>
  <c r="DS395" i="1"/>
  <c r="DR395" i="1"/>
  <c r="V401" i="1"/>
  <c r="AR401" i="1" s="1"/>
  <c r="AS401" i="1" s="1"/>
  <c r="U401" i="1"/>
  <c r="P401" i="1"/>
  <c r="DS410" i="1"/>
  <c r="DQ410" i="1"/>
  <c r="S410" i="1"/>
  <c r="R410" i="1" s="1" a="1"/>
  <c r="R410" i="1" s="1"/>
  <c r="DH410" i="1"/>
  <c r="DI410" i="1" s="1"/>
  <c r="CA410" i="1"/>
  <c r="DE410" i="1"/>
  <c r="DF410" i="1" s="1"/>
  <c r="DN410" i="1" s="1"/>
  <c r="BZ410" i="1"/>
  <c r="DX410" i="1" s="1"/>
  <c r="DC410" i="1"/>
  <c r="DK410" i="1" s="1"/>
  <c r="DW410" i="1"/>
  <c r="EC410" i="1" s="1"/>
  <c r="DB410" i="1"/>
  <c r="BX410" i="1"/>
  <c r="DH398" i="1"/>
  <c r="DI398" i="1" s="1"/>
  <c r="CA398" i="1"/>
  <c r="DW398" i="1"/>
  <c r="EC398" i="1" s="1"/>
  <c r="DB398" i="1"/>
  <c r="BX398" i="1"/>
  <c r="DS398" i="1"/>
  <c r="DQ404" i="1"/>
  <c r="S404" i="1"/>
  <c r="R404" i="1" s="1" a="1"/>
  <c r="R404" i="1" s="1"/>
  <c r="DH404" i="1"/>
  <c r="DI404" i="1" s="1"/>
  <c r="CA404" i="1"/>
  <c r="DE404" i="1"/>
  <c r="DF404" i="1" s="1"/>
  <c r="DN404" i="1" s="1"/>
  <c r="BZ404" i="1"/>
  <c r="DX404" i="1" s="1"/>
  <c r="DC404" i="1"/>
  <c r="DK404" i="1" s="1"/>
  <c r="DW404" i="1"/>
  <c r="EC404" i="1" s="1"/>
  <c r="DB404" i="1"/>
  <c r="BX404" i="1"/>
  <c r="DU404" i="1"/>
  <c r="DR404" i="1"/>
  <c r="U408" i="1"/>
  <c r="Q408" i="1"/>
  <c r="P408" i="1"/>
  <c r="CU408" i="1"/>
  <c r="V408" i="1"/>
  <c r="AR408" i="1" s="1"/>
  <c r="AS408" i="1" s="1"/>
  <c r="DZ409" i="1"/>
  <c r="BX395" i="1"/>
  <c r="Q401" i="1"/>
  <c r="AM405" i="1" a="1"/>
  <c r="AM405" i="1" s="1"/>
  <c r="AL405" i="1"/>
  <c r="AY405" i="1"/>
  <c r="BD405" i="1" s="1"/>
  <c r="EK405" i="1"/>
  <c r="EI405" i="1"/>
  <c r="DU410" i="1"/>
  <c r="AY403" i="1"/>
  <c r="BD403" i="1" s="1"/>
  <c r="AM403" i="1" a="1"/>
  <c r="AM403" i="1" s="1"/>
  <c r="AE409" i="1"/>
  <c r="AA409" i="1"/>
  <c r="CU404" i="1"/>
  <c r="BZ406" i="1"/>
  <c r="DX406" i="1" s="1"/>
  <c r="DE406" i="1"/>
  <c r="DF406" i="1" s="1"/>
  <c r="DN406" i="1" s="1"/>
  <c r="CA409" i="1"/>
  <c r="V402" i="1"/>
  <c r="AR402" i="1" s="1"/>
  <c r="AS402" i="1" s="1"/>
  <c r="V399" i="1"/>
  <c r="AR399" i="1" s="1"/>
  <c r="AS399" i="1" s="1"/>
  <c r="DQ408" i="1"/>
  <c r="S409" i="1"/>
  <c r="R409" i="1" s="1" a="1"/>
  <c r="R409" i="1" s="1"/>
  <c r="DQ405" i="1"/>
  <c r="S406" i="1"/>
  <c r="R406" i="1" s="1" a="1"/>
  <c r="R406" i="1" s="1"/>
  <c r="DR408" i="1"/>
  <c r="DR405" i="1"/>
  <c r="DS408" i="1"/>
  <c r="DQ399" i="1"/>
  <c r="CU402" i="1"/>
  <c r="DS405" i="1"/>
  <c r="DU408" i="1"/>
  <c r="DU405" i="1"/>
  <c r="BX408" i="1"/>
  <c r="DB408" i="1"/>
  <c r="DW408" i="1"/>
  <c r="EC408" i="1" s="1"/>
  <c r="DQ409" i="1"/>
  <c r="BX405" i="1"/>
  <c r="DB405" i="1"/>
  <c r="DW405" i="1"/>
  <c r="EC405" i="1" s="1"/>
  <c r="DQ406" i="1"/>
  <c r="DC408" i="1"/>
  <c r="DK408" i="1" s="1"/>
  <c r="DR409" i="1"/>
  <c r="DU399" i="1"/>
  <c r="DC405" i="1"/>
  <c r="DK405" i="1" s="1"/>
  <c r="BZ408" i="1"/>
  <c r="DX408" i="1" s="1"/>
  <c r="DE408" i="1"/>
  <c r="DF408" i="1" s="1"/>
  <c r="DN408" i="1" s="1"/>
  <c r="DS409" i="1"/>
  <c r="P402" i="1"/>
  <c r="AL402" i="1"/>
  <c r="CA405" i="1"/>
  <c r="DU409" i="1"/>
  <c r="BZ399" i="1"/>
  <c r="DX399" i="1" s="1"/>
  <c r="DH405" i="1"/>
  <c r="DI405" i="1" s="1"/>
  <c r="BX409" i="1"/>
  <c r="DB409" i="1"/>
  <c r="DW409" i="1"/>
  <c r="EC409" i="1" s="1"/>
  <c r="BZ409" i="1"/>
  <c r="DX409" i="1" s="1"/>
  <c r="BC11" i="1"/>
  <c r="CM11" i="1"/>
  <c r="CK11" i="1"/>
  <c r="CJ11" i="1"/>
  <c r="CI11" i="1"/>
  <c r="EF219" i="1" l="1"/>
  <c r="EF253" i="1"/>
  <c r="EF265" i="1"/>
  <c r="DO283" i="1" a="1"/>
  <c r="DO283" i="1" s="1"/>
  <c r="DY283" i="1" s="1"/>
  <c r="DT158" i="1"/>
  <c r="EF85" i="1"/>
  <c r="EF112" i="1"/>
  <c r="EF53" i="1"/>
  <c r="EF226" i="1"/>
  <c r="DT293" i="1"/>
  <c r="EF387" i="1"/>
  <c r="EF138" i="1"/>
  <c r="DO169" i="1" a="1"/>
  <c r="DO169" i="1" s="1"/>
  <c r="DY169" i="1" s="1"/>
  <c r="DT123" i="1"/>
  <c r="EF240" i="1"/>
  <c r="EF49" i="1"/>
  <c r="EF191" i="1"/>
  <c r="EF201" i="1"/>
  <c r="EF67" i="1"/>
  <c r="DO67" i="1" a="1"/>
  <c r="DO67" i="1" s="1"/>
  <c r="DY67" i="1" s="1"/>
  <c r="DT374" i="1"/>
  <c r="EF116" i="1"/>
  <c r="AA283" i="1"/>
  <c r="AA96" i="1"/>
  <c r="AE96" i="1"/>
  <c r="AA127" i="1"/>
  <c r="AE127" i="1"/>
  <c r="AE135" i="1"/>
  <c r="AE100" i="1"/>
  <c r="AA100" i="1"/>
  <c r="AA268" i="1"/>
  <c r="AE268" i="1"/>
  <c r="AE28" i="1"/>
  <c r="AA28" i="1"/>
  <c r="AE281" i="1"/>
  <c r="AA281" i="1"/>
  <c r="EF88" i="1"/>
  <c r="EF24" i="1"/>
  <c r="EF82" i="1"/>
  <c r="EF98" i="1"/>
  <c r="EF371" i="1"/>
  <c r="DT172" i="1"/>
  <c r="DT345" i="1"/>
  <c r="DT212" i="1"/>
  <c r="EF207" i="1"/>
  <c r="EF135" i="1"/>
  <c r="EF350" i="1"/>
  <c r="EF188" i="1"/>
  <c r="DT398" i="1"/>
  <c r="DT177" i="1"/>
  <c r="EF306" i="1"/>
  <c r="EF263" i="1"/>
  <c r="EF86" i="1"/>
  <c r="EF362" i="1"/>
  <c r="DO349" i="1" a="1"/>
  <c r="DO349" i="1" s="1"/>
  <c r="DY349" i="1" s="1"/>
  <c r="EF388" i="1"/>
  <c r="EF180" i="1"/>
  <c r="EF104" i="1"/>
  <c r="DT107" i="1"/>
  <c r="DT337" i="1"/>
  <c r="CZ220" i="1"/>
  <c r="EF395" i="1"/>
  <c r="EF158" i="1"/>
  <c r="EF142" i="1"/>
  <c r="EF295" i="1"/>
  <c r="DO171" i="1" a="1"/>
  <c r="DO171" i="1" s="1"/>
  <c r="DY171" i="1" s="1"/>
  <c r="EF174" i="1"/>
  <c r="EF182" i="1"/>
  <c r="EF301" i="1"/>
  <c r="DT242" i="1"/>
  <c r="DT57" i="1"/>
  <c r="EF95" i="1"/>
  <c r="EF153" i="1"/>
  <c r="EF126" i="1"/>
  <c r="EF17" i="1"/>
  <c r="EF125" i="1"/>
  <c r="EF137" i="1"/>
  <c r="DT129" i="1"/>
  <c r="EF357" i="1"/>
  <c r="DT202" i="1"/>
  <c r="EF59" i="1"/>
  <c r="EF177" i="1"/>
  <c r="EF344" i="1"/>
  <c r="EF302" i="1"/>
  <c r="EF166" i="1"/>
  <c r="EF34" i="1"/>
  <c r="EF257" i="1"/>
  <c r="EF120" i="1"/>
  <c r="EF13" i="1"/>
  <c r="EF326" i="1"/>
  <c r="EF246" i="1"/>
  <c r="EF111" i="1"/>
  <c r="EF75" i="1"/>
  <c r="EF100" i="1"/>
  <c r="DT367" i="1"/>
  <c r="DT347" i="1"/>
  <c r="EF317" i="1"/>
  <c r="EF243" i="1"/>
  <c r="DO174" i="1" a="1"/>
  <c r="DO174" i="1" s="1"/>
  <c r="DY174" i="1" s="1"/>
  <c r="DO27" i="1" a="1"/>
  <c r="DO27" i="1" s="1"/>
  <c r="DY27" i="1" s="1"/>
  <c r="DT307" i="1"/>
  <c r="EF179" i="1"/>
  <c r="DT209" i="1"/>
  <c r="EF149" i="1"/>
  <c r="EF404" i="1"/>
  <c r="EF336" i="1"/>
  <c r="EF356" i="1"/>
  <c r="EF222" i="1"/>
  <c r="DT191" i="1"/>
  <c r="DT170" i="1"/>
  <c r="EF162" i="1"/>
  <c r="DT92" i="1"/>
  <c r="DT51" i="1"/>
  <c r="EF380" i="1"/>
  <c r="EF328" i="1"/>
  <c r="DT302" i="1"/>
  <c r="EF320" i="1"/>
  <c r="DT252" i="1"/>
  <c r="EF40" i="1"/>
  <c r="EF333" i="1"/>
  <c r="EF249" i="1"/>
  <c r="DT180" i="1"/>
  <c r="EF15" i="1"/>
  <c r="EF151" i="1"/>
  <c r="DO61" i="1" a="1"/>
  <c r="DO61" i="1" s="1"/>
  <c r="DY61" i="1" s="1"/>
  <c r="DO267" i="1" a="1"/>
  <c r="DO267" i="1" s="1"/>
  <c r="DY267" i="1" s="1"/>
  <c r="DO255" i="1" a="1"/>
  <c r="DO255" i="1" s="1"/>
  <c r="DY255" i="1" s="1"/>
  <c r="DT321" i="1"/>
  <c r="EF290" i="1"/>
  <c r="DT77" i="1"/>
  <c r="DT296" i="1"/>
  <c r="EF339" i="1"/>
  <c r="CZ323" i="1"/>
  <c r="DT318" i="1"/>
  <c r="DT169" i="1"/>
  <c r="EF260" i="1"/>
  <c r="EF164" i="1"/>
  <c r="EF145" i="1"/>
  <c r="EF285" i="1"/>
  <c r="DT247" i="1"/>
  <c r="DT162" i="1"/>
  <c r="DT106" i="1"/>
  <c r="EF47" i="1"/>
  <c r="AO387" i="1"/>
  <c r="DL408" i="1"/>
  <c r="AN408" i="1" s="1" a="1"/>
  <c r="AN408" i="1" s="1"/>
  <c r="AP408" i="1" s="1"/>
  <c r="BN408" i="1" s="1"/>
  <c r="EB408" i="1"/>
  <c r="DT408" i="1"/>
  <c r="AE401" i="1"/>
  <c r="AA401" i="1"/>
  <c r="BY387" i="1"/>
  <c r="CR387" i="1" s="1"/>
  <c r="AE410" i="1"/>
  <c r="AA410" i="1"/>
  <c r="BY369" i="1"/>
  <c r="CE369" i="1" s="1"/>
  <c r="CR369" i="1"/>
  <c r="DL384" i="1"/>
  <c r="AN384" i="1" s="1" a="1"/>
  <c r="AN384" i="1" s="1"/>
  <c r="AP384" i="1" s="1"/>
  <c r="BN384" i="1" s="1"/>
  <c r="EB384" i="1"/>
  <c r="AW379" i="1"/>
  <c r="AU379" i="1"/>
  <c r="AT379" i="1"/>
  <c r="EF379" i="1" s="1"/>
  <c r="AE377" i="1"/>
  <c r="AA377" i="1"/>
  <c r="BY393" i="1"/>
  <c r="CR393" i="1" s="1"/>
  <c r="BG400" i="1"/>
  <c r="BL400" i="1" s="1"/>
  <c r="BF400" i="1"/>
  <c r="BE400" i="1"/>
  <c r="AE406" i="1"/>
  <c r="AA406" i="1"/>
  <c r="ED395" i="1"/>
  <c r="EA395" i="1"/>
  <c r="AP364" i="1"/>
  <c r="BN364" i="1" s="1"/>
  <c r="AO364" i="1"/>
  <c r="AU359" i="1"/>
  <c r="AT359" i="1"/>
  <c r="EF359" i="1" s="1"/>
  <c r="AW359" i="1"/>
  <c r="BF392" i="1"/>
  <c r="BG392" i="1"/>
  <c r="BL392" i="1" s="1"/>
  <c r="BE392" i="1"/>
  <c r="BY370" i="1"/>
  <c r="CR370" i="1"/>
  <c r="CE370" i="1"/>
  <c r="BY367" i="1"/>
  <c r="CR367" i="1" s="1"/>
  <c r="BY410" i="1"/>
  <c r="EK400" i="1"/>
  <c r="EI400" i="1"/>
  <c r="AE408" i="1"/>
  <c r="AA408" i="1"/>
  <c r="EK395" i="1"/>
  <c r="EI395" i="1"/>
  <c r="BG407" i="1"/>
  <c r="BL407" i="1" s="1"/>
  <c r="BF407" i="1"/>
  <c r="BE407" i="1"/>
  <c r="DL404" i="1"/>
  <c r="AN404" i="1" s="1" a="1"/>
  <c r="AN404" i="1" s="1"/>
  <c r="AP404" i="1" s="1"/>
  <c r="BN404" i="1" s="1"/>
  <c r="EB404" i="1"/>
  <c r="DL379" i="1"/>
  <c r="AN379" i="1" s="1" a="1"/>
  <c r="AN379" i="1" s="1"/>
  <c r="AP379" i="1" s="1"/>
  <c r="BN379" i="1" s="1"/>
  <c r="EB379" i="1"/>
  <c r="AT399" i="1"/>
  <c r="EF399" i="1" s="1"/>
  <c r="AW399" i="1"/>
  <c r="AU399" i="1"/>
  <c r="EI404" i="1"/>
  <c r="EK404" i="1"/>
  <c r="DL389" i="1"/>
  <c r="AN389" i="1" s="1" a="1"/>
  <c r="AN389" i="1" s="1"/>
  <c r="AP389" i="1" s="1"/>
  <c r="BN389" i="1" s="1"/>
  <c r="EB389" i="1"/>
  <c r="DT389" i="1"/>
  <c r="CX406" i="1"/>
  <c r="CW406" i="1"/>
  <c r="CS406" i="1"/>
  <c r="BG405" i="1"/>
  <c r="BL405" i="1" s="1"/>
  <c r="BF405" i="1"/>
  <c r="BE405" i="1"/>
  <c r="BY408" i="1"/>
  <c r="CR408" i="1"/>
  <c r="DO408" i="1" s="1" a="1"/>
  <c r="DO408" i="1" s="1"/>
  <c r="DY408" i="1" s="1"/>
  <c r="AW402" i="1"/>
  <c r="AU402" i="1"/>
  <c r="AT402" i="1"/>
  <c r="EF402" i="1" s="1"/>
  <c r="CE402" i="1"/>
  <c r="BY402" i="1"/>
  <c r="CR402" i="1"/>
  <c r="BY391" i="1"/>
  <c r="CE391" i="1"/>
  <c r="AW396" i="1"/>
  <c r="AU396" i="1"/>
  <c r="AT396" i="1"/>
  <c r="EF396" i="1" s="1"/>
  <c r="AW410" i="1"/>
  <c r="AT410" i="1"/>
  <c r="EF410" i="1" s="1"/>
  <c r="AU410" i="1"/>
  <c r="EB385" i="1"/>
  <c r="DL385" i="1"/>
  <c r="AN385" i="1" s="1" a="1"/>
  <c r="AN385" i="1" s="1"/>
  <c r="AP385" i="1" s="1"/>
  <c r="BN385" i="1" s="1"/>
  <c r="BY375" i="1"/>
  <c r="BY385" i="1"/>
  <c r="CE385" i="1" s="1"/>
  <c r="BF401" i="1"/>
  <c r="BE401" i="1"/>
  <c r="BG401" i="1"/>
  <c r="BL401" i="1" s="1"/>
  <c r="DL386" i="1"/>
  <c r="AN386" i="1" s="1" a="1"/>
  <c r="AN386" i="1" s="1"/>
  <c r="AP386" i="1" s="1"/>
  <c r="BN386" i="1" s="1"/>
  <c r="EB386" i="1"/>
  <c r="BY407" i="1"/>
  <c r="CW397" i="1"/>
  <c r="CX397" i="1"/>
  <c r="CS397" i="1"/>
  <c r="BG393" i="1"/>
  <c r="BL393" i="1" s="1"/>
  <c r="BF393" i="1"/>
  <c r="BE393" i="1"/>
  <c r="EB369" i="1"/>
  <c r="DL369" i="1"/>
  <c r="AN369" i="1" s="1" a="1"/>
  <c r="AN369" i="1" s="1"/>
  <c r="AP369" i="1" s="1"/>
  <c r="BN369" i="1" s="1"/>
  <c r="CX253" i="1"/>
  <c r="CW253" i="1"/>
  <c r="CS253" i="1"/>
  <c r="DO253" i="1" a="1"/>
  <c r="DO253" i="1" s="1"/>
  <c r="DY253" i="1" s="1"/>
  <c r="DL407" i="1"/>
  <c r="AN407" i="1" s="1" a="1"/>
  <c r="AN407" i="1" s="1"/>
  <c r="AP407" i="1" s="1"/>
  <c r="BN407" i="1" s="1"/>
  <c r="EB407" i="1"/>
  <c r="EI376" i="1"/>
  <c r="EK376" i="1"/>
  <c r="EB387" i="1"/>
  <c r="DL387" i="1"/>
  <c r="AN387" i="1" s="1" a="1"/>
  <c r="AN387" i="1" s="1"/>
  <c r="AP387" i="1" s="1"/>
  <c r="BN387" i="1" s="1"/>
  <c r="EI387" i="1"/>
  <c r="EK387" i="1"/>
  <c r="AE402" i="1"/>
  <c r="AA402" i="1"/>
  <c r="EE368" i="1"/>
  <c r="CC368" i="1"/>
  <c r="CR368" i="1"/>
  <c r="CE368" i="1"/>
  <c r="AO403" i="1"/>
  <c r="BF399" i="1"/>
  <c r="BE399" i="1"/>
  <c r="BG399" i="1"/>
  <c r="BL399" i="1" s="1"/>
  <c r="EA394" i="1"/>
  <c r="ED394" i="1"/>
  <c r="DT394" i="1"/>
  <c r="AE394" i="1"/>
  <c r="AA394" i="1"/>
  <c r="AE395" i="1"/>
  <c r="AA395" i="1"/>
  <c r="BE396" i="1"/>
  <c r="BG396" i="1"/>
  <c r="BL396" i="1" s="1"/>
  <c r="BF396" i="1"/>
  <c r="BY388" i="1"/>
  <c r="CE388" i="1" s="1"/>
  <c r="DL403" i="1"/>
  <c r="AN403" i="1" s="1" a="1"/>
  <c r="AN403" i="1" s="1"/>
  <c r="AP403" i="1" s="1"/>
  <c r="BN403" i="1" s="1"/>
  <c r="EB403" i="1"/>
  <c r="EI370" i="1"/>
  <c r="EK370" i="1"/>
  <c r="EK409" i="1"/>
  <c r="EI409" i="1"/>
  <c r="AW408" i="1"/>
  <c r="AU408" i="1"/>
  <c r="AT408" i="1"/>
  <c r="EF408" i="1" s="1"/>
  <c r="AW405" i="1"/>
  <c r="AU405" i="1"/>
  <c r="AT405" i="1"/>
  <c r="EF405" i="1" s="1"/>
  <c r="EB397" i="1"/>
  <c r="DL397" i="1"/>
  <c r="AN397" i="1" s="1" a="1"/>
  <c r="AN397" i="1" s="1"/>
  <c r="AP397" i="1" s="1"/>
  <c r="BN397" i="1" s="1"/>
  <c r="AW400" i="1"/>
  <c r="AU400" i="1"/>
  <c r="AT400" i="1"/>
  <c r="EF400" i="1" s="1"/>
  <c r="AO394" i="1"/>
  <c r="CR401" i="1"/>
  <c r="DO401" i="1" s="1" a="1"/>
  <c r="DO401" i="1" s="1"/>
  <c r="DY401" i="1" s="1"/>
  <c r="CE401" i="1"/>
  <c r="BY401" i="1"/>
  <c r="BE384" i="1"/>
  <c r="BF384" i="1"/>
  <c r="BG384" i="1"/>
  <c r="BL384" i="1" s="1"/>
  <c r="CR392" i="1"/>
  <c r="AW381" i="1"/>
  <c r="AT381" i="1"/>
  <c r="EF381" i="1" s="1"/>
  <c r="AU381" i="1"/>
  <c r="EK396" i="1"/>
  <c r="EI396" i="1"/>
  <c r="AO376" i="1"/>
  <c r="EK373" i="1"/>
  <c r="EI373" i="1"/>
  <c r="BF395" i="1"/>
  <c r="BG395" i="1"/>
  <c r="BL395" i="1" s="1"/>
  <c r="BE395" i="1"/>
  <c r="EK382" i="1"/>
  <c r="EI382" i="1"/>
  <c r="AT378" i="1"/>
  <c r="EF378" i="1" s="1"/>
  <c r="AU378" i="1"/>
  <c r="AW378" i="1"/>
  <c r="AE388" i="1"/>
  <c r="AA388" i="1"/>
  <c r="AW372" i="1"/>
  <c r="AU372" i="1"/>
  <c r="AT372" i="1"/>
  <c r="EF372" i="1" s="1"/>
  <c r="AW374" i="1"/>
  <c r="AU374" i="1"/>
  <c r="AT374" i="1"/>
  <c r="EF374" i="1" s="1"/>
  <c r="BF365" i="1"/>
  <c r="BE365" i="1"/>
  <c r="BG365" i="1"/>
  <c r="BL365" i="1" s="1"/>
  <c r="CC363" i="1"/>
  <c r="EK360" i="1"/>
  <c r="EI360" i="1"/>
  <c r="AE362" i="1"/>
  <c r="AA362" i="1"/>
  <c r="BG353" i="1"/>
  <c r="BL353" i="1" s="1"/>
  <c r="BF353" i="1"/>
  <c r="BE353" i="1"/>
  <c r="AO374" i="1"/>
  <c r="AU363" i="1"/>
  <c r="AT363" i="1"/>
  <c r="EF363" i="1" s="1"/>
  <c r="AW363" i="1"/>
  <c r="AU361" i="1"/>
  <c r="AT361" i="1"/>
  <c r="EF361" i="1" s="1"/>
  <c r="AW361" i="1"/>
  <c r="AP354" i="1"/>
  <c r="BN354" i="1" s="1"/>
  <c r="BG354" i="1"/>
  <c r="BL354" i="1" s="1"/>
  <c r="BF354" i="1"/>
  <c r="BE354" i="1"/>
  <c r="BG351" i="1"/>
  <c r="BL351" i="1" s="1"/>
  <c r="BF351" i="1"/>
  <c r="BE351" i="1"/>
  <c r="BY333" i="1"/>
  <c r="CR333" i="1"/>
  <c r="CE333" i="1"/>
  <c r="BG344" i="1"/>
  <c r="BL344" i="1" s="1"/>
  <c r="BF344" i="1"/>
  <c r="BE344" i="1"/>
  <c r="BY329" i="1"/>
  <c r="CR329" i="1" s="1"/>
  <c r="DT320" i="1"/>
  <c r="EB320" i="1"/>
  <c r="DL320" i="1"/>
  <c r="AN320" i="1" s="1" a="1"/>
  <c r="AN320" i="1" s="1"/>
  <c r="AP320" i="1" s="1"/>
  <c r="BN320" i="1" s="1"/>
  <c r="DO326" i="1" a="1"/>
  <c r="DO326" i="1" s="1"/>
  <c r="DY326" i="1" s="1"/>
  <c r="DT326" i="1"/>
  <c r="EB326" i="1"/>
  <c r="DL326" i="1"/>
  <c r="AN326" i="1" s="1" a="1"/>
  <c r="AN326" i="1" s="1"/>
  <c r="AP326" i="1" s="1"/>
  <c r="BN326" i="1" s="1"/>
  <c r="BY328" i="1"/>
  <c r="CR328" i="1"/>
  <c r="CE328" i="1"/>
  <c r="BY335" i="1"/>
  <c r="CR335" i="1" s="1"/>
  <c r="AA333" i="1"/>
  <c r="AE333" i="1"/>
  <c r="DL316" i="1"/>
  <c r="AN316" i="1" s="1" a="1"/>
  <c r="AN316" i="1" s="1"/>
  <c r="AP316" i="1" s="1"/>
  <c r="BN316" i="1" s="1"/>
  <c r="EB316" i="1"/>
  <c r="AO331" i="1"/>
  <c r="ED302" i="1"/>
  <c r="EA302" i="1"/>
  <c r="BE316" i="1"/>
  <c r="BF316" i="1"/>
  <c r="BG316" i="1"/>
  <c r="BL316" i="1" s="1"/>
  <c r="BY309" i="1"/>
  <c r="CE309" i="1" s="1"/>
  <c r="CR309" i="1"/>
  <c r="DO309" i="1" s="1" a="1"/>
  <c r="DO309" i="1" s="1"/>
  <c r="DY309" i="1" s="1"/>
  <c r="EB303" i="1"/>
  <c r="DL303" i="1"/>
  <c r="AN303" i="1" s="1" a="1"/>
  <c r="AN303" i="1" s="1"/>
  <c r="AP303" i="1" s="1"/>
  <c r="BN303" i="1" s="1"/>
  <c r="DT305" i="1"/>
  <c r="BY297" i="1"/>
  <c r="CR297" i="1" s="1"/>
  <c r="CE297" i="1"/>
  <c r="AA307" i="1"/>
  <c r="AE307" i="1"/>
  <c r="BG293" i="1"/>
  <c r="BL293" i="1" s="1"/>
  <c r="BF293" i="1"/>
  <c r="BE293" i="1"/>
  <c r="EK287" i="1"/>
  <c r="EI287" i="1"/>
  <c r="AW275" i="1"/>
  <c r="AU275" i="1"/>
  <c r="AT275" i="1"/>
  <c r="EF275" i="1" s="1"/>
  <c r="BY281" i="1"/>
  <c r="CE281" i="1" s="1"/>
  <c r="EA292" i="1"/>
  <c r="ED292" i="1"/>
  <c r="DT292" i="1"/>
  <c r="AO274" i="1"/>
  <c r="EB259" i="1"/>
  <c r="DL259" i="1"/>
  <c r="AN259" i="1" s="1" a="1"/>
  <c r="AN259" i="1" s="1"/>
  <c r="AW283" i="1"/>
  <c r="AU283" i="1"/>
  <c r="AT283" i="1"/>
  <c r="EF283" i="1" s="1"/>
  <c r="BF270" i="1"/>
  <c r="BE270" i="1"/>
  <c r="BG270" i="1"/>
  <c r="BL270" i="1" s="1"/>
  <c r="BY258" i="1"/>
  <c r="CR258" i="1" s="1"/>
  <c r="BF247" i="1"/>
  <c r="BE247" i="1"/>
  <c r="BG247" i="1"/>
  <c r="BL247" i="1" s="1"/>
  <c r="AW255" i="1"/>
  <c r="AU255" i="1"/>
  <c r="AT255" i="1"/>
  <c r="EF255" i="1" s="1"/>
  <c r="EI238" i="1"/>
  <c r="EK238" i="1"/>
  <c r="AU235" i="1"/>
  <c r="AT235" i="1"/>
  <c r="EF235" i="1" s="1"/>
  <c r="AW235" i="1"/>
  <c r="AO252" i="1"/>
  <c r="BE251" i="1"/>
  <c r="BG251" i="1"/>
  <c r="BL251" i="1" s="1"/>
  <c r="BF251" i="1"/>
  <c r="CR261" i="1"/>
  <c r="DO261" i="1" s="1" a="1"/>
  <c r="DO261" i="1" s="1"/>
  <c r="DY261" i="1" s="1"/>
  <c r="DL237" i="1"/>
  <c r="AN237" i="1" s="1" a="1"/>
  <c r="AN237" i="1" s="1"/>
  <c r="AP237" i="1" s="1"/>
  <c r="BN237" i="1" s="1"/>
  <c r="DT237" i="1"/>
  <c r="EB237" i="1"/>
  <c r="CR237" i="1"/>
  <c r="CE237" i="1"/>
  <c r="BY237" i="1"/>
  <c r="AW251" i="1"/>
  <c r="AU251" i="1"/>
  <c r="AT251" i="1"/>
  <c r="EF251" i="1" s="1"/>
  <c r="AE240" i="1"/>
  <c r="AA240" i="1"/>
  <c r="AU244" i="1"/>
  <c r="AT244" i="1"/>
  <c r="EF244" i="1" s="1"/>
  <c r="AW244" i="1"/>
  <c r="EI216" i="1"/>
  <c r="EK216" i="1"/>
  <c r="AE232" i="1"/>
  <c r="AA232" i="1"/>
  <c r="CC226" i="1"/>
  <c r="EK223" i="1"/>
  <c r="EI223" i="1"/>
  <c r="EK217" i="1"/>
  <c r="EI217" i="1"/>
  <c r="BE208" i="1"/>
  <c r="BG208" i="1"/>
  <c r="BL208" i="1" s="1"/>
  <c r="BF208" i="1"/>
  <c r="AE230" i="1"/>
  <c r="AA230" i="1"/>
  <c r="BG236" i="1"/>
  <c r="BL236" i="1" s="1"/>
  <c r="BF236" i="1"/>
  <c r="BE236" i="1"/>
  <c r="CC211" i="1"/>
  <c r="BG194" i="1"/>
  <c r="BL194" i="1" s="1"/>
  <c r="BF194" i="1"/>
  <c r="BE194" i="1"/>
  <c r="EK215" i="1"/>
  <c r="EI215" i="1"/>
  <c r="DL200" i="1"/>
  <c r="AN200" i="1" s="1" a="1"/>
  <c r="AN200" i="1" s="1"/>
  <c r="EB200" i="1"/>
  <c r="BF221" i="1"/>
  <c r="BG221" i="1"/>
  <c r="BL221" i="1" s="1"/>
  <c r="BE221" i="1"/>
  <c r="EK201" i="1"/>
  <c r="EI201" i="1"/>
  <c r="DO185" i="1" a="1"/>
  <c r="DO185" i="1" s="1"/>
  <c r="DY185" i="1" s="1"/>
  <c r="CZ209" i="1"/>
  <c r="AU193" i="1"/>
  <c r="AT193" i="1"/>
  <c r="EF193" i="1" s="1"/>
  <c r="AW193" i="1"/>
  <c r="DT221" i="1"/>
  <c r="CX199" i="1"/>
  <c r="CW199" i="1"/>
  <c r="CS199" i="1"/>
  <c r="EK183" i="1"/>
  <c r="EI183" i="1"/>
  <c r="BG185" i="1"/>
  <c r="BL185" i="1" s="1"/>
  <c r="BF185" i="1"/>
  <c r="BE185" i="1"/>
  <c r="EB171" i="1"/>
  <c r="DT171" i="1"/>
  <c r="DL171" i="1"/>
  <c r="AN171" i="1" s="1" a="1"/>
  <c r="AN171" i="1" s="1"/>
  <c r="AP171" i="1" s="1"/>
  <c r="BN171" i="1" s="1"/>
  <c r="BF181" i="1"/>
  <c r="BG181" i="1"/>
  <c r="BL181" i="1" s="1"/>
  <c r="BE181" i="1"/>
  <c r="AO202" i="1"/>
  <c r="DL184" i="1"/>
  <c r="AN184" i="1" s="1" a="1"/>
  <c r="AN184" i="1" s="1"/>
  <c r="AP184" i="1" s="1"/>
  <c r="BN184" i="1" s="1"/>
  <c r="EB184" i="1"/>
  <c r="EK154" i="1"/>
  <c r="EI154" i="1"/>
  <c r="CS174" i="1"/>
  <c r="CX174" i="1"/>
  <c r="CW174" i="1"/>
  <c r="AE158" i="1"/>
  <c r="AA158" i="1"/>
  <c r="AT143" i="1"/>
  <c r="EF143" i="1" s="1"/>
  <c r="AW143" i="1"/>
  <c r="AU143" i="1"/>
  <c r="AA169" i="1"/>
  <c r="AE169" i="1"/>
  <c r="DL131" i="1"/>
  <c r="AN131" i="1" s="1" a="1"/>
  <c r="AN131" i="1" s="1"/>
  <c r="AP131" i="1" s="1"/>
  <c r="BN131" i="1" s="1"/>
  <c r="EB131" i="1"/>
  <c r="BG139" i="1"/>
  <c r="BL139" i="1" s="1"/>
  <c r="BF139" i="1"/>
  <c r="BE139" i="1"/>
  <c r="CE133" i="1"/>
  <c r="DO111" i="1" a="1"/>
  <c r="DO111" i="1" s="1"/>
  <c r="DY111" i="1" s="1"/>
  <c r="AW133" i="1"/>
  <c r="AT133" i="1"/>
  <c r="EF133" i="1" s="1"/>
  <c r="AU133" i="1"/>
  <c r="DT136" i="1"/>
  <c r="BY99" i="1"/>
  <c r="ED99" i="1"/>
  <c r="EA99" i="1"/>
  <c r="EK115" i="1"/>
  <c r="EI115" i="1"/>
  <c r="DL134" i="1"/>
  <c r="AN134" i="1" s="1" a="1"/>
  <c r="AN134" i="1" s="1"/>
  <c r="AP134" i="1" s="1"/>
  <c r="BN134" i="1" s="1"/>
  <c r="EB134" i="1"/>
  <c r="DL105" i="1"/>
  <c r="AN105" i="1" s="1" a="1"/>
  <c r="AN105" i="1" s="1"/>
  <c r="AP105" i="1" s="1"/>
  <c r="BN105" i="1" s="1"/>
  <c r="EB105" i="1"/>
  <c r="CR104" i="1"/>
  <c r="DO104" i="1" s="1" a="1"/>
  <c r="DO104" i="1" s="1"/>
  <c r="DY104" i="1" s="1"/>
  <c r="BY104" i="1"/>
  <c r="DT113" i="1"/>
  <c r="DL113" i="1"/>
  <c r="AN113" i="1" s="1" a="1"/>
  <c r="AN113" i="1" s="1"/>
  <c r="EB113" i="1"/>
  <c r="AA128" i="1"/>
  <c r="AE128" i="1"/>
  <c r="BG92" i="1"/>
  <c r="BL92" i="1" s="1"/>
  <c r="BF92" i="1"/>
  <c r="BE92" i="1"/>
  <c r="AO81" i="1"/>
  <c r="AE89" i="1"/>
  <c r="AA89" i="1"/>
  <c r="DT83" i="1"/>
  <c r="AA95" i="1"/>
  <c r="AE95" i="1"/>
  <c r="AA85" i="1"/>
  <c r="AE85" i="1"/>
  <c r="DT88" i="1"/>
  <c r="DL88" i="1"/>
  <c r="AN88" i="1" s="1" a="1"/>
  <c r="AN88" i="1" s="1"/>
  <c r="AP88" i="1" s="1"/>
  <c r="BN88" i="1" s="1"/>
  <c r="EB88" i="1"/>
  <c r="BG94" i="1"/>
  <c r="BL94" i="1" s="1"/>
  <c r="BF94" i="1"/>
  <c r="BE94" i="1"/>
  <c r="AW106" i="1"/>
  <c r="AU106" i="1"/>
  <c r="AT106" i="1"/>
  <c r="EF106" i="1" s="1"/>
  <c r="EK89" i="1"/>
  <c r="EI89" i="1"/>
  <c r="AE67" i="1"/>
  <c r="AA67" i="1"/>
  <c r="BY48" i="1"/>
  <c r="BG62" i="1"/>
  <c r="BL62" i="1" s="1"/>
  <c r="BF62" i="1"/>
  <c r="BE62" i="1"/>
  <c r="EB75" i="1"/>
  <c r="DL75" i="1"/>
  <c r="AN75" i="1" s="1" a="1"/>
  <c r="AN75" i="1" s="1"/>
  <c r="CE67" i="1"/>
  <c r="BG33" i="1"/>
  <c r="BL33" i="1" s="1"/>
  <c r="BF33" i="1"/>
  <c r="BE33" i="1"/>
  <c r="AW35" i="1"/>
  <c r="AU35" i="1"/>
  <c r="AT35" i="1"/>
  <c r="EF35" i="1" s="1"/>
  <c r="BE44" i="1"/>
  <c r="BG44" i="1"/>
  <c r="BL44" i="1" s="1"/>
  <c r="BF44" i="1"/>
  <c r="AE47" i="1"/>
  <c r="AA47" i="1"/>
  <c r="BY23" i="1"/>
  <c r="CE23" i="1"/>
  <c r="DT44" i="1"/>
  <c r="DL44" i="1"/>
  <c r="AN44" i="1" s="1" a="1"/>
  <c r="AN44" i="1" s="1"/>
  <c r="AP44" i="1" s="1"/>
  <c r="BN44" i="1" s="1"/>
  <c r="EB44" i="1"/>
  <c r="AE40" i="1"/>
  <c r="AA40" i="1"/>
  <c r="BG40" i="1"/>
  <c r="BL40" i="1" s="1"/>
  <c r="BF40" i="1"/>
  <c r="BE40" i="1"/>
  <c r="BY16" i="1"/>
  <c r="CE16" i="1" s="1"/>
  <c r="BG19" i="1"/>
  <c r="BL19" i="1" s="1"/>
  <c r="BF19" i="1"/>
  <c r="BE19" i="1"/>
  <c r="EI12" i="1"/>
  <c r="EK12" i="1"/>
  <c r="AO386" i="1"/>
  <c r="BF376" i="1"/>
  <c r="BG376" i="1"/>
  <c r="BL376" i="1" s="1"/>
  <c r="BE376" i="1"/>
  <c r="EB381" i="1"/>
  <c r="DL381" i="1"/>
  <c r="AN381" i="1" s="1" a="1"/>
  <c r="AN381" i="1" s="1"/>
  <c r="AP381" i="1" s="1"/>
  <c r="BN381" i="1" s="1"/>
  <c r="DT381" i="1"/>
  <c r="EB368" i="1"/>
  <c r="DL368" i="1"/>
  <c r="AN368" i="1" s="1" a="1"/>
  <c r="AN368" i="1" s="1"/>
  <c r="AP368" i="1" s="1"/>
  <c r="BN368" i="1" s="1"/>
  <c r="BF391" i="1"/>
  <c r="BE391" i="1"/>
  <c r="BG391" i="1"/>
  <c r="BL391" i="1" s="1"/>
  <c r="DT393" i="1"/>
  <c r="EB393" i="1"/>
  <c r="DL393" i="1"/>
  <c r="AN393" i="1" s="1" a="1"/>
  <c r="AN393" i="1" s="1"/>
  <c r="AP393" i="1" s="1"/>
  <c r="BN393" i="1" s="1"/>
  <c r="AA397" i="1"/>
  <c r="AE397" i="1"/>
  <c r="AW393" i="1"/>
  <c r="AU393" i="1"/>
  <c r="AT393" i="1"/>
  <c r="EF393" i="1" s="1"/>
  <c r="BG379" i="1"/>
  <c r="BL379" i="1" s="1"/>
  <c r="BF379" i="1"/>
  <c r="BE379" i="1"/>
  <c r="EE397" i="1"/>
  <c r="CC397" i="1"/>
  <c r="ED364" i="1"/>
  <c r="EA364" i="1"/>
  <c r="DT364" i="1"/>
  <c r="EK363" i="1"/>
  <c r="EI363" i="1"/>
  <c r="AT369" i="1"/>
  <c r="EF369" i="1" s="1"/>
  <c r="AW369" i="1"/>
  <c r="AU369" i="1"/>
  <c r="DL359" i="1"/>
  <c r="AN359" i="1" s="1" a="1"/>
  <c r="AN359" i="1" s="1"/>
  <c r="DT359" i="1"/>
  <c r="EB359" i="1"/>
  <c r="AE353" i="1"/>
  <c r="AA353" i="1"/>
  <c r="BE357" i="1"/>
  <c r="BG357" i="1"/>
  <c r="BL357" i="1" s="1"/>
  <c r="BF357" i="1"/>
  <c r="EK346" i="1"/>
  <c r="EI346" i="1"/>
  <c r="AU341" i="1"/>
  <c r="AT341" i="1"/>
  <c r="EF341" i="1" s="1"/>
  <c r="AW341" i="1"/>
  <c r="AE337" i="1"/>
  <c r="AA337" i="1"/>
  <c r="CR343" i="1"/>
  <c r="DO343" i="1" s="1" a="1"/>
  <c r="DO343" i="1" s="1"/>
  <c r="DY343" i="1" s="1"/>
  <c r="CE343" i="1"/>
  <c r="BY343" i="1"/>
  <c r="AO345" i="1"/>
  <c r="BG338" i="1"/>
  <c r="BL338" i="1" s="1"/>
  <c r="BF338" i="1"/>
  <c r="BE338" i="1"/>
  <c r="EK320" i="1"/>
  <c r="EI320" i="1"/>
  <c r="BY316" i="1"/>
  <c r="CR316" i="1"/>
  <c r="BY322" i="1"/>
  <c r="CR322" i="1" s="1"/>
  <c r="CX326" i="1"/>
  <c r="CW326" i="1"/>
  <c r="CS326" i="1"/>
  <c r="EK301" i="1"/>
  <c r="EI301" i="1"/>
  <c r="DT301" i="1"/>
  <c r="DL301" i="1"/>
  <c r="AN301" i="1" s="1" a="1"/>
  <c r="AN301" i="1" s="1"/>
  <c r="AP301" i="1" s="1"/>
  <c r="BN301" i="1" s="1"/>
  <c r="EB301" i="1"/>
  <c r="CE305" i="1"/>
  <c r="BY305" i="1"/>
  <c r="BG313" i="1"/>
  <c r="BL313" i="1" s="1"/>
  <c r="BF313" i="1"/>
  <c r="BE313" i="1"/>
  <c r="BG311" i="1"/>
  <c r="BL311" i="1" s="1"/>
  <c r="BF311" i="1"/>
  <c r="BE311" i="1"/>
  <c r="EK303" i="1"/>
  <c r="EI303" i="1"/>
  <c r="EK299" i="1"/>
  <c r="EI299" i="1"/>
  <c r="AE301" i="1"/>
  <c r="AA301" i="1"/>
  <c r="DL294" i="1"/>
  <c r="AN294" i="1" s="1" a="1"/>
  <c r="AN294" i="1" s="1"/>
  <c r="AP294" i="1" s="1"/>
  <c r="BN294" i="1" s="1"/>
  <c r="EB294" i="1"/>
  <c r="DT294" i="1"/>
  <c r="EK285" i="1"/>
  <c r="EI285" i="1"/>
  <c r="BY284" i="1"/>
  <c r="CR284" i="1" s="1"/>
  <c r="AE286" i="1"/>
  <c r="AA286" i="1"/>
  <c r="EB283" i="1"/>
  <c r="DL283" i="1"/>
  <c r="AN283" i="1" s="1" a="1"/>
  <c r="AN283" i="1" s="1"/>
  <c r="AP283" i="1" s="1"/>
  <c r="BN283" i="1" s="1"/>
  <c r="EB277" i="1"/>
  <c r="DT277" i="1"/>
  <c r="DL277" i="1"/>
  <c r="AN277" i="1" s="1" a="1"/>
  <c r="AN277" i="1" s="1"/>
  <c r="AP277" i="1" s="1"/>
  <c r="BN277" i="1" s="1"/>
  <c r="EA275" i="1"/>
  <c r="ED275" i="1"/>
  <c r="BY248" i="1"/>
  <c r="CE248" i="1" s="1"/>
  <c r="BY259" i="1"/>
  <c r="CR259" i="1" s="1"/>
  <c r="CE259" i="1"/>
  <c r="AE259" i="1"/>
  <c r="AA259" i="1"/>
  <c r="BY238" i="1"/>
  <c r="CR238" i="1" s="1"/>
  <c r="AU266" i="1"/>
  <c r="AT266" i="1"/>
  <c r="EF266" i="1" s="1"/>
  <c r="AW266" i="1"/>
  <c r="CW255" i="1"/>
  <c r="CS255" i="1"/>
  <c r="CX255" i="1"/>
  <c r="AU256" i="1"/>
  <c r="AT256" i="1"/>
  <c r="EF256" i="1" s="1"/>
  <c r="AW256" i="1"/>
  <c r="CE261" i="1"/>
  <c r="EA247" i="1"/>
  <c r="ED247" i="1"/>
  <c r="BY249" i="1"/>
  <c r="CE249" i="1" s="1"/>
  <c r="BE224" i="1"/>
  <c r="BG224" i="1"/>
  <c r="BL224" i="1" s="1"/>
  <c r="BF224" i="1"/>
  <c r="EK209" i="1"/>
  <c r="EI209" i="1"/>
  <c r="AE242" i="1"/>
  <c r="AA242" i="1"/>
  <c r="BG201" i="1"/>
  <c r="BL201" i="1" s="1"/>
  <c r="BF201" i="1"/>
  <c r="BE201" i="1"/>
  <c r="AW194" i="1"/>
  <c r="AU194" i="1"/>
  <c r="AT194" i="1"/>
  <c r="EF194" i="1" s="1"/>
  <c r="DL219" i="1"/>
  <c r="AN219" i="1" s="1" a="1"/>
  <c r="AN219" i="1" s="1"/>
  <c r="EB219" i="1"/>
  <c r="DT196" i="1"/>
  <c r="BY195" i="1"/>
  <c r="CE195" i="1"/>
  <c r="EK185" i="1"/>
  <c r="EI185" i="1"/>
  <c r="EK197" i="1"/>
  <c r="EI197" i="1"/>
  <c r="EK171" i="1"/>
  <c r="EI171" i="1"/>
  <c r="AE204" i="1"/>
  <c r="AA204" i="1"/>
  <c r="ED176" i="1"/>
  <c r="EA176" i="1"/>
  <c r="EI178" i="1"/>
  <c r="EK178" i="1"/>
  <c r="BG186" i="1"/>
  <c r="BL186" i="1" s="1"/>
  <c r="BF186" i="1"/>
  <c r="BE186" i="1"/>
  <c r="EA162" i="1"/>
  <c r="ED162" i="1"/>
  <c r="CR163" i="1"/>
  <c r="CE163" i="1"/>
  <c r="BY163" i="1"/>
  <c r="BG177" i="1"/>
  <c r="BL177" i="1" s="1"/>
  <c r="BF177" i="1"/>
  <c r="BE177" i="1"/>
  <c r="CE172" i="1"/>
  <c r="BY172" i="1"/>
  <c r="AW167" i="1"/>
  <c r="AU167" i="1"/>
  <c r="AT167" i="1"/>
  <c r="EF167" i="1" s="1"/>
  <c r="AE167" i="1"/>
  <c r="AA167" i="1"/>
  <c r="AO180" i="1"/>
  <c r="EK173" i="1"/>
  <c r="EI173" i="1"/>
  <c r="AW175" i="1"/>
  <c r="AT175" i="1"/>
  <c r="EF175" i="1" s="1"/>
  <c r="AU175" i="1"/>
  <c r="BG154" i="1"/>
  <c r="BL154" i="1" s="1"/>
  <c r="BF154" i="1"/>
  <c r="BE154" i="1"/>
  <c r="CR133" i="1"/>
  <c r="BF156" i="1"/>
  <c r="BG156" i="1"/>
  <c r="BL156" i="1" s="1"/>
  <c r="BE156" i="1"/>
  <c r="EK111" i="1"/>
  <c r="EI111" i="1"/>
  <c r="EB143" i="1"/>
  <c r="DL143" i="1"/>
  <c r="AN143" i="1" s="1" a="1"/>
  <c r="AN143" i="1" s="1"/>
  <c r="AP143" i="1" s="1"/>
  <c r="BN143" i="1" s="1"/>
  <c r="DT143" i="1"/>
  <c r="BG124" i="1"/>
  <c r="BL124" i="1" s="1"/>
  <c r="BF124" i="1"/>
  <c r="BE124" i="1"/>
  <c r="AE107" i="1"/>
  <c r="AA107" i="1"/>
  <c r="EK105" i="1"/>
  <c r="EI105" i="1"/>
  <c r="EI82" i="1"/>
  <c r="EK82" i="1"/>
  <c r="EK113" i="1"/>
  <c r="EI113" i="1"/>
  <c r="BF121" i="1"/>
  <c r="BG121" i="1"/>
  <c r="BL121" i="1" s="1"/>
  <c r="BE121" i="1"/>
  <c r="BY109" i="1"/>
  <c r="CR109" i="1"/>
  <c r="DO109" i="1" s="1" a="1"/>
  <c r="DO109" i="1" s="1"/>
  <c r="DY109" i="1" s="1"/>
  <c r="CR107" i="1"/>
  <c r="DO107" i="1" s="1" a="1"/>
  <c r="DO107" i="1" s="1"/>
  <c r="DY107" i="1" s="1"/>
  <c r="BY107" i="1"/>
  <c r="CE107" i="1" s="1"/>
  <c r="DL117" i="1"/>
  <c r="AN117" i="1" s="1" a="1"/>
  <c r="AN117" i="1" s="1"/>
  <c r="AP117" i="1" s="1"/>
  <c r="BN117" i="1" s="1"/>
  <c r="EB117" i="1"/>
  <c r="AP111" i="1"/>
  <c r="BN111" i="1" s="1"/>
  <c r="BG109" i="1"/>
  <c r="BL109" i="1" s="1"/>
  <c r="BE109" i="1"/>
  <c r="BF109" i="1"/>
  <c r="BF89" i="1"/>
  <c r="BG89" i="1"/>
  <c r="BL89" i="1" s="1"/>
  <c r="BE89" i="1"/>
  <c r="EK64" i="1"/>
  <c r="EI64" i="1"/>
  <c r="AE71" i="1"/>
  <c r="AA71" i="1"/>
  <c r="AP92" i="1"/>
  <c r="BN92" i="1" s="1"/>
  <c r="EK88" i="1"/>
  <c r="EI88" i="1"/>
  <c r="CW61" i="1"/>
  <c r="CS61" i="1"/>
  <c r="CX61" i="1"/>
  <c r="AW80" i="1"/>
  <c r="AU80" i="1"/>
  <c r="AT80" i="1"/>
  <c r="EF80" i="1" s="1"/>
  <c r="AE92" i="1"/>
  <c r="AA92" i="1"/>
  <c r="AW78" i="1"/>
  <c r="AT78" i="1"/>
  <c r="EF78" i="1" s="1"/>
  <c r="AU78" i="1"/>
  <c r="AW51" i="1"/>
  <c r="AU51" i="1"/>
  <c r="AT51" i="1"/>
  <c r="EF51" i="1" s="1"/>
  <c r="EK37" i="1"/>
  <c r="EI37" i="1"/>
  <c r="BY58" i="1"/>
  <c r="CE58" i="1" s="1"/>
  <c r="CR58" i="1"/>
  <c r="CE75" i="1"/>
  <c r="BY75" i="1"/>
  <c r="BG68" i="1"/>
  <c r="BL68" i="1" s="1"/>
  <c r="BF68" i="1"/>
  <c r="BE68" i="1"/>
  <c r="BG66" i="1"/>
  <c r="BL66" i="1" s="1"/>
  <c r="BF66" i="1"/>
  <c r="BE66" i="1"/>
  <c r="BG49" i="1"/>
  <c r="BL49" i="1" s="1"/>
  <c r="BE49" i="1"/>
  <c r="BF49" i="1"/>
  <c r="EI55" i="1"/>
  <c r="EK55" i="1"/>
  <c r="BY26" i="1"/>
  <c r="CE26" i="1" s="1"/>
  <c r="AE70" i="1"/>
  <c r="AA70" i="1"/>
  <c r="BF52" i="1"/>
  <c r="BE52" i="1"/>
  <c r="BG52" i="1"/>
  <c r="BL52" i="1" s="1"/>
  <c r="DL87" i="1"/>
  <c r="AN87" i="1" s="1" a="1"/>
  <c r="AN87" i="1" s="1"/>
  <c r="AP87" i="1" s="1"/>
  <c r="BN87" i="1" s="1"/>
  <c r="DT87" i="1"/>
  <c r="EB87" i="1"/>
  <c r="BY51" i="1"/>
  <c r="EA19" i="1"/>
  <c r="ED19" i="1"/>
  <c r="BG45" i="1"/>
  <c r="BL45" i="1" s="1"/>
  <c r="BF45" i="1"/>
  <c r="BE45" i="1"/>
  <c r="AW31" i="1"/>
  <c r="AT31" i="1"/>
  <c r="EF31" i="1" s="1"/>
  <c r="AU31" i="1"/>
  <c r="BF47" i="1"/>
  <c r="BE47" i="1"/>
  <c r="BG47" i="1"/>
  <c r="BL47" i="1" s="1"/>
  <c r="DL20" i="1"/>
  <c r="AN20" i="1" s="1" a="1"/>
  <c r="AN20" i="1" s="1"/>
  <c r="DT20" i="1"/>
  <c r="EB20" i="1"/>
  <c r="EK16" i="1"/>
  <c r="EI16" i="1"/>
  <c r="AE22" i="1"/>
  <c r="AA22" i="1"/>
  <c r="AE25" i="1"/>
  <c r="AA25" i="1"/>
  <c r="DL15" i="1"/>
  <c r="AN15" i="1" s="1" a="1"/>
  <c r="AN15" i="1" s="1"/>
  <c r="AP15" i="1" s="1"/>
  <c r="BN15" i="1" s="1"/>
  <c r="DT15" i="1"/>
  <c r="EB15" i="1"/>
  <c r="AW351" i="1"/>
  <c r="AU351" i="1"/>
  <c r="AT351" i="1"/>
  <c r="EK359" i="1"/>
  <c r="EI359" i="1"/>
  <c r="AT346" i="1"/>
  <c r="EF346" i="1" s="1"/>
  <c r="AU346" i="1"/>
  <c r="AW346" i="1"/>
  <c r="BF352" i="1"/>
  <c r="BG352" i="1"/>
  <c r="BL352" i="1" s="1"/>
  <c r="BE352" i="1"/>
  <c r="CR330" i="1"/>
  <c r="BY330" i="1"/>
  <c r="EK344" i="1"/>
  <c r="EI344" i="1"/>
  <c r="AE340" i="1"/>
  <c r="AA340" i="1"/>
  <c r="AT348" i="1"/>
  <c r="EF348" i="1" s="1"/>
  <c r="AU348" i="1"/>
  <c r="AW348" i="1"/>
  <c r="BG333" i="1"/>
  <c r="BL333" i="1" s="1"/>
  <c r="BE333" i="1"/>
  <c r="BF333" i="1"/>
  <c r="AW337" i="1"/>
  <c r="AU337" i="1"/>
  <c r="AT337" i="1"/>
  <c r="EF337" i="1" s="1"/>
  <c r="BG345" i="1"/>
  <c r="BL345" i="1" s="1"/>
  <c r="BF345" i="1"/>
  <c r="BE345" i="1"/>
  <c r="EI338" i="1"/>
  <c r="EK338" i="1"/>
  <c r="AO326" i="1"/>
  <c r="BY320" i="1"/>
  <c r="CE320" i="1" s="1"/>
  <c r="EB332" i="1"/>
  <c r="DL332" i="1"/>
  <c r="AN332" i="1" s="1" a="1"/>
  <c r="AN332" i="1" s="1"/>
  <c r="DT332" i="1"/>
  <c r="AT330" i="1"/>
  <c r="EF330" i="1" s="1"/>
  <c r="AW330" i="1"/>
  <c r="AU330" i="1"/>
  <c r="AE323" i="1"/>
  <c r="AA323" i="1"/>
  <c r="AW313" i="1"/>
  <c r="AU313" i="1"/>
  <c r="AT313" i="1"/>
  <c r="EF313" i="1" s="1"/>
  <c r="DL311" i="1"/>
  <c r="AN311" i="1" s="1" a="1"/>
  <c r="AN311" i="1" s="1"/>
  <c r="AP311" i="1" s="1"/>
  <c r="BN311" i="1" s="1"/>
  <c r="EB311" i="1"/>
  <c r="BG323" i="1"/>
  <c r="BL323" i="1" s="1"/>
  <c r="BF323" i="1"/>
  <c r="BE323" i="1"/>
  <c r="CR298" i="1"/>
  <c r="BY298" i="1"/>
  <c r="CE298" i="1"/>
  <c r="DL285" i="1"/>
  <c r="AN285" i="1" s="1" a="1"/>
  <c r="AN285" i="1" s="1"/>
  <c r="AP285" i="1" s="1"/>
  <c r="BN285" i="1" s="1"/>
  <c r="DT285" i="1"/>
  <c r="EB285" i="1"/>
  <c r="BG295" i="1"/>
  <c r="BL295" i="1" s="1"/>
  <c r="BF295" i="1"/>
  <c r="BE295" i="1"/>
  <c r="AW297" i="1"/>
  <c r="AU297" i="1"/>
  <c r="AT297" i="1"/>
  <c r="EF297" i="1" s="1"/>
  <c r="CR279" i="1"/>
  <c r="BY279" i="1"/>
  <c r="CE279" i="1"/>
  <c r="DL282" i="1"/>
  <c r="AN282" i="1" s="1" a="1"/>
  <c r="AN282" i="1" s="1"/>
  <c r="AP282" i="1" s="1"/>
  <c r="BN282" i="1" s="1"/>
  <c r="EB282" i="1"/>
  <c r="AW304" i="1"/>
  <c r="AU304" i="1"/>
  <c r="AT304" i="1"/>
  <c r="EF304" i="1" s="1"/>
  <c r="AW294" i="1"/>
  <c r="AU294" i="1"/>
  <c r="AT294" i="1"/>
  <c r="EF294" i="1" s="1"/>
  <c r="CR289" i="1"/>
  <c r="DO289" i="1" s="1" a="1"/>
  <c r="DO289" i="1" s="1"/>
  <c r="DY289" i="1" s="1"/>
  <c r="CE289" i="1"/>
  <c r="BY289" i="1"/>
  <c r="AA277" i="1"/>
  <c r="AE277" i="1"/>
  <c r="BY273" i="1"/>
  <c r="CE273" i="1" s="1"/>
  <c r="AU287" i="1"/>
  <c r="AT287" i="1"/>
  <c r="EF287" i="1" s="1"/>
  <c r="AW287" i="1"/>
  <c r="EI276" i="1"/>
  <c r="EK276" i="1"/>
  <c r="EA280" i="1"/>
  <c r="ED280" i="1"/>
  <c r="DL268" i="1"/>
  <c r="AN268" i="1" s="1" a="1"/>
  <c r="AN268" i="1" s="1"/>
  <c r="EB268" i="1"/>
  <c r="EK242" i="1"/>
  <c r="EI242" i="1"/>
  <c r="AE255" i="1"/>
  <c r="AA255" i="1"/>
  <c r="EB264" i="1"/>
  <c r="DL264" i="1"/>
  <c r="AN264" i="1" s="1" a="1"/>
  <c r="AN264" i="1" s="1"/>
  <c r="AP264" i="1" s="1"/>
  <c r="BN264" i="1" s="1"/>
  <c r="BY254" i="1"/>
  <c r="CR254" i="1" s="1"/>
  <c r="DT255" i="1"/>
  <c r="EB255" i="1"/>
  <c r="DL255" i="1"/>
  <c r="AN255" i="1" s="1" a="1"/>
  <c r="AN255" i="1" s="1"/>
  <c r="AP255" i="1" s="1"/>
  <c r="BN255" i="1" s="1"/>
  <c r="CS252" i="1"/>
  <c r="CX252" i="1"/>
  <c r="CW252" i="1"/>
  <c r="EA236" i="1"/>
  <c r="ED236" i="1"/>
  <c r="EK213" i="1"/>
  <c r="EI213" i="1"/>
  <c r="AE228" i="1"/>
  <c r="AA228" i="1"/>
  <c r="ED210" i="1"/>
  <c r="EA210" i="1"/>
  <c r="AE234" i="1"/>
  <c r="AA234" i="1"/>
  <c r="BG222" i="1"/>
  <c r="BL222" i="1" s="1"/>
  <c r="BF222" i="1"/>
  <c r="BE222" i="1"/>
  <c r="DL216" i="1"/>
  <c r="AN216" i="1" s="1" a="1"/>
  <c r="AN216" i="1" s="1"/>
  <c r="EB216" i="1"/>
  <c r="BG230" i="1"/>
  <c r="BL230" i="1" s="1"/>
  <c r="BF230" i="1"/>
  <c r="BE230" i="1"/>
  <c r="AW221" i="1"/>
  <c r="AU221" i="1"/>
  <c r="AT221" i="1"/>
  <c r="EF221" i="1" s="1"/>
  <c r="EI232" i="1"/>
  <c r="EK232" i="1"/>
  <c r="DT204" i="1"/>
  <c r="EB204" i="1"/>
  <c r="DL204" i="1"/>
  <c r="AN204" i="1" s="1" a="1"/>
  <c r="AN204" i="1" s="1"/>
  <c r="AP204" i="1" s="1"/>
  <c r="BN204" i="1" s="1"/>
  <c r="DT211" i="1"/>
  <c r="EB211" i="1"/>
  <c r="DL211" i="1"/>
  <c r="AN211" i="1" s="1" a="1"/>
  <c r="AN211" i="1" s="1"/>
  <c r="AP211" i="1" s="1"/>
  <c r="BN211" i="1" s="1"/>
  <c r="AW192" i="1"/>
  <c r="AU192" i="1"/>
  <c r="AT192" i="1"/>
  <c r="EF192" i="1" s="1"/>
  <c r="BG220" i="1"/>
  <c r="BL220" i="1" s="1"/>
  <c r="BF220" i="1"/>
  <c r="BE220" i="1"/>
  <c r="EK219" i="1"/>
  <c r="EI219" i="1"/>
  <c r="EB198" i="1"/>
  <c r="DL198" i="1"/>
  <c r="AN198" i="1" s="1" a="1"/>
  <c r="AN198" i="1" s="1"/>
  <c r="AP198" i="1" s="1"/>
  <c r="BN198" i="1" s="1"/>
  <c r="BY176" i="1"/>
  <c r="CR176" i="1"/>
  <c r="CE176" i="1"/>
  <c r="BG214" i="1"/>
  <c r="BL214" i="1" s="1"/>
  <c r="BF214" i="1"/>
  <c r="BE214" i="1"/>
  <c r="CR182" i="1"/>
  <c r="DO182" i="1" s="1" a="1"/>
  <c r="DO182" i="1" s="1"/>
  <c r="DY182" i="1" s="1"/>
  <c r="BY182" i="1"/>
  <c r="CE182" i="1"/>
  <c r="BG196" i="1"/>
  <c r="BL196" i="1" s="1"/>
  <c r="BF196" i="1"/>
  <c r="BE196" i="1"/>
  <c r="BG202" i="1"/>
  <c r="BL202" i="1" s="1"/>
  <c r="BF202" i="1"/>
  <c r="BE202" i="1"/>
  <c r="BG183" i="1"/>
  <c r="BL183" i="1" s="1"/>
  <c r="BF183" i="1"/>
  <c r="BE183" i="1"/>
  <c r="DL163" i="1"/>
  <c r="AN163" i="1" s="1" a="1"/>
  <c r="AN163" i="1" s="1"/>
  <c r="AP163" i="1" s="1"/>
  <c r="BN163" i="1" s="1"/>
  <c r="EB163" i="1"/>
  <c r="BG166" i="1"/>
  <c r="BL166" i="1" s="1"/>
  <c r="BF166" i="1"/>
  <c r="BE166" i="1"/>
  <c r="BG180" i="1"/>
  <c r="BL180" i="1" s="1"/>
  <c r="BF180" i="1"/>
  <c r="BE180" i="1"/>
  <c r="CR158" i="1"/>
  <c r="DO158" i="1" s="1" a="1"/>
  <c r="DO158" i="1" s="1"/>
  <c r="DY158" i="1" s="1"/>
  <c r="CE158" i="1"/>
  <c r="BY158" i="1"/>
  <c r="DL179" i="1"/>
  <c r="AN179" i="1" s="1" a="1"/>
  <c r="AN179" i="1" s="1"/>
  <c r="EB179" i="1"/>
  <c r="AE165" i="1"/>
  <c r="AA165" i="1"/>
  <c r="EK140" i="1"/>
  <c r="EI140" i="1"/>
  <c r="BF165" i="1"/>
  <c r="BG165" i="1"/>
  <c r="BL165" i="1" s="1"/>
  <c r="BE165" i="1"/>
  <c r="DT142" i="1"/>
  <c r="EB142" i="1"/>
  <c r="DL142" i="1"/>
  <c r="AN142" i="1" s="1" a="1"/>
  <c r="AN142" i="1" s="1"/>
  <c r="AP142" i="1" s="1"/>
  <c r="BN142" i="1" s="1"/>
  <c r="BF158" i="1"/>
  <c r="BE158" i="1"/>
  <c r="BG158" i="1"/>
  <c r="BL158" i="1" s="1"/>
  <c r="BY146" i="1"/>
  <c r="CE146" i="1" s="1"/>
  <c r="CR146" i="1"/>
  <c r="DO146" i="1" s="1" a="1"/>
  <c r="DO146" i="1" s="1"/>
  <c r="DY146" i="1" s="1"/>
  <c r="EB152" i="1"/>
  <c r="DT152" i="1"/>
  <c r="DL152" i="1"/>
  <c r="AN152" i="1" s="1" a="1"/>
  <c r="AN152" i="1" s="1"/>
  <c r="AP152" i="1" s="1"/>
  <c r="BN152" i="1" s="1"/>
  <c r="BY116" i="1"/>
  <c r="CE116" i="1" s="1"/>
  <c r="CR116" i="1"/>
  <c r="CR108" i="1"/>
  <c r="DO108" i="1" s="1" a="1"/>
  <c r="DO108" i="1" s="1"/>
  <c r="DY108" i="1" s="1"/>
  <c r="CE108" i="1"/>
  <c r="BY108" i="1"/>
  <c r="CR114" i="1"/>
  <c r="BY114" i="1"/>
  <c r="BG118" i="1"/>
  <c r="BL118" i="1" s="1"/>
  <c r="BF118" i="1"/>
  <c r="BE118" i="1"/>
  <c r="EB95" i="1"/>
  <c r="DL95" i="1"/>
  <c r="AN95" i="1" s="1" a="1"/>
  <c r="AN95" i="1" s="1"/>
  <c r="AP95" i="1" s="1"/>
  <c r="BN95" i="1" s="1"/>
  <c r="AA111" i="1"/>
  <c r="AE111" i="1"/>
  <c r="EB126" i="1"/>
  <c r="DL126" i="1"/>
  <c r="AN126" i="1" s="1" a="1"/>
  <c r="AN126" i="1" s="1"/>
  <c r="AP126" i="1" s="1"/>
  <c r="BN126" i="1" s="1"/>
  <c r="BG133" i="1"/>
  <c r="BL133" i="1" s="1"/>
  <c r="BE133" i="1"/>
  <c r="BF133" i="1"/>
  <c r="AE119" i="1"/>
  <c r="AA119" i="1"/>
  <c r="AT129" i="1"/>
  <c r="EF129" i="1" s="1"/>
  <c r="AW129" i="1"/>
  <c r="AU129" i="1"/>
  <c r="BY97" i="1"/>
  <c r="CE97" i="1" s="1"/>
  <c r="CR97" i="1"/>
  <c r="DO97" i="1" s="1" a="1"/>
  <c r="DO97" i="1" s="1"/>
  <c r="DY97" i="1" s="1"/>
  <c r="EK117" i="1"/>
  <c r="EI117" i="1"/>
  <c r="EB72" i="1"/>
  <c r="DL72" i="1"/>
  <c r="AN72" i="1" s="1" a="1"/>
  <c r="AN72" i="1" s="1"/>
  <c r="AP72" i="1" s="1"/>
  <c r="BN72" i="1" s="1"/>
  <c r="DT72" i="1"/>
  <c r="EK80" i="1"/>
  <c r="EI80" i="1"/>
  <c r="EK70" i="1"/>
  <c r="EI70" i="1"/>
  <c r="EK72" i="1"/>
  <c r="EI72" i="1"/>
  <c r="CE80" i="1"/>
  <c r="BY80" i="1"/>
  <c r="EA83" i="1"/>
  <c r="ED83" i="1"/>
  <c r="AA103" i="1"/>
  <c r="AE103" i="1"/>
  <c r="DL84" i="1"/>
  <c r="AN84" i="1" s="1" a="1"/>
  <c r="AN84" i="1" s="1"/>
  <c r="AP84" i="1" s="1"/>
  <c r="BN84" i="1" s="1"/>
  <c r="EB84" i="1"/>
  <c r="BF60" i="1"/>
  <c r="BE60" i="1"/>
  <c r="BG60" i="1"/>
  <c r="BL60" i="1" s="1"/>
  <c r="BY93" i="1"/>
  <c r="CE93" i="1" s="1"/>
  <c r="CR93" i="1"/>
  <c r="DO93" i="1" s="1" a="1"/>
  <c r="DO93" i="1" s="1"/>
  <c r="DY93" i="1" s="1"/>
  <c r="AE84" i="1"/>
  <c r="AA84" i="1"/>
  <c r="AW65" i="1"/>
  <c r="AU65" i="1"/>
  <c r="AT65" i="1"/>
  <c r="EF65" i="1" s="1"/>
  <c r="CX57" i="1"/>
  <c r="CW57" i="1"/>
  <c r="CS57" i="1"/>
  <c r="AO83" i="1"/>
  <c r="EB43" i="1"/>
  <c r="DT43" i="1"/>
  <c r="DL43" i="1"/>
  <c r="AN43" i="1" s="1" a="1"/>
  <c r="AN43" i="1" s="1"/>
  <c r="AP43" i="1" s="1"/>
  <c r="BN43" i="1" s="1"/>
  <c r="AE60" i="1"/>
  <c r="AA60" i="1"/>
  <c r="DL53" i="1"/>
  <c r="AN53" i="1" s="1" a="1"/>
  <c r="AN53" i="1" s="1"/>
  <c r="AP53" i="1" s="1"/>
  <c r="BN53" i="1" s="1"/>
  <c r="EB53" i="1"/>
  <c r="DT53" i="1"/>
  <c r="DL69" i="1"/>
  <c r="AN69" i="1" s="1" a="1"/>
  <c r="AN69" i="1" s="1"/>
  <c r="AP69" i="1" s="1"/>
  <c r="BN69" i="1" s="1"/>
  <c r="EB69" i="1"/>
  <c r="DT69" i="1"/>
  <c r="EK29" i="1"/>
  <c r="EI29" i="1"/>
  <c r="CE60" i="1"/>
  <c r="BY60" i="1"/>
  <c r="CR60" i="1"/>
  <c r="DO60" i="1" s="1" a="1"/>
  <c r="DO60" i="1" s="1"/>
  <c r="DY60" i="1" s="1"/>
  <c r="CE54" i="1"/>
  <c r="CR54" i="1"/>
  <c r="DO54" i="1" s="1" a="1"/>
  <c r="DO54" i="1" s="1"/>
  <c r="DY54" i="1" s="1"/>
  <c r="BY54" i="1"/>
  <c r="AT48" i="1"/>
  <c r="EF48" i="1" s="1"/>
  <c r="AW48" i="1"/>
  <c r="AU48" i="1"/>
  <c r="CR29" i="1"/>
  <c r="DO29" i="1" s="1" a="1"/>
  <c r="DO29" i="1" s="1"/>
  <c r="DY29" i="1" s="1"/>
  <c r="BY29" i="1"/>
  <c r="CE29" i="1"/>
  <c r="EK87" i="1"/>
  <c r="EI87" i="1"/>
  <c r="DL47" i="1"/>
  <c r="AN47" i="1" s="1" a="1"/>
  <c r="AN47" i="1" s="1"/>
  <c r="AP47" i="1" s="1"/>
  <c r="BN47" i="1" s="1"/>
  <c r="DT47" i="1"/>
  <c r="EB47" i="1"/>
  <c r="BG18" i="1"/>
  <c r="BL18" i="1" s="1"/>
  <c r="BF18" i="1"/>
  <c r="BE18" i="1"/>
  <c r="BG42" i="1"/>
  <c r="BL42" i="1" s="1"/>
  <c r="BF42" i="1"/>
  <c r="BE42" i="1"/>
  <c r="BY28" i="1"/>
  <c r="CE28" i="1"/>
  <c r="CR28" i="1"/>
  <c r="DO28" i="1" s="1" a="1"/>
  <c r="DO28" i="1" s="1"/>
  <c r="DY28" i="1" s="1"/>
  <c r="AA52" i="1"/>
  <c r="AE52" i="1"/>
  <c r="AW28" i="1"/>
  <c r="AU28" i="1"/>
  <c r="AT28" i="1"/>
  <c r="EF28" i="1" s="1"/>
  <c r="AO48" i="1"/>
  <c r="BG27" i="1"/>
  <c r="BL27" i="1" s="1"/>
  <c r="BE27" i="1"/>
  <c r="BF27" i="1"/>
  <c r="EK25" i="1"/>
  <c r="EI25" i="1"/>
  <c r="BG43" i="1"/>
  <c r="BL43" i="1" s="1"/>
  <c r="BF43" i="1"/>
  <c r="BE43" i="1"/>
  <c r="DT41" i="1"/>
  <c r="DL41" i="1"/>
  <c r="AN41" i="1" s="1" a="1"/>
  <c r="AN41" i="1" s="1"/>
  <c r="EB41" i="1"/>
  <c r="AW32" i="1"/>
  <c r="AU32" i="1"/>
  <c r="AT32" i="1"/>
  <c r="EF32" i="1" s="1"/>
  <c r="ED22" i="1"/>
  <c r="EA22" i="1"/>
  <c r="EI15" i="1"/>
  <c r="EK15" i="1"/>
  <c r="EK14" i="1"/>
  <c r="EI14" i="1"/>
  <c r="DT22" i="1"/>
  <c r="AW389" i="1"/>
  <c r="AU389" i="1"/>
  <c r="AT389" i="1"/>
  <c r="EF389" i="1" s="1"/>
  <c r="DL401" i="1"/>
  <c r="AN401" i="1" s="1" a="1"/>
  <c r="AN401" i="1" s="1"/>
  <c r="EB401" i="1"/>
  <c r="DT401" i="1"/>
  <c r="AE405" i="1"/>
  <c r="AA405" i="1"/>
  <c r="AO406" i="1"/>
  <c r="AP392" i="1"/>
  <c r="BN392" i="1" s="1"/>
  <c r="AE380" i="1"/>
  <c r="AA380" i="1"/>
  <c r="BY361" i="1"/>
  <c r="CE361" i="1" s="1"/>
  <c r="CW360" i="1"/>
  <c r="CX360" i="1"/>
  <c r="CS360" i="1"/>
  <c r="AU349" i="1"/>
  <c r="AT349" i="1"/>
  <c r="EF349" i="1" s="1"/>
  <c r="AW349" i="1"/>
  <c r="AT353" i="1"/>
  <c r="EF353" i="1" s="1"/>
  <c r="AW353" i="1"/>
  <c r="AU353" i="1"/>
  <c r="AT347" i="1"/>
  <c r="EF347" i="1" s="1"/>
  <c r="AW347" i="1"/>
  <c r="AU347" i="1"/>
  <c r="CR339" i="1"/>
  <c r="DO339" i="1" s="1" a="1"/>
  <c r="DO339" i="1" s="1"/>
  <c r="DY339" i="1" s="1"/>
  <c r="CX334" i="1"/>
  <c r="CW334" i="1"/>
  <c r="CS334" i="1"/>
  <c r="DO334" i="1" a="1"/>
  <c r="DO334" i="1" s="1"/>
  <c r="DY334" i="1" s="1"/>
  <c r="EI331" i="1"/>
  <c r="EK331" i="1"/>
  <c r="DO338" i="1" a="1"/>
  <c r="DO338" i="1" s="1"/>
  <c r="DY338" i="1" s="1"/>
  <c r="BG326" i="1"/>
  <c r="BL326" i="1" s="1"/>
  <c r="BF326" i="1"/>
  <c r="BE326" i="1"/>
  <c r="AT325" i="1"/>
  <c r="EF325" i="1" s="1"/>
  <c r="AU325" i="1"/>
  <c r="AW325" i="1"/>
  <c r="AW324" i="1"/>
  <c r="AU324" i="1"/>
  <c r="AT324" i="1"/>
  <c r="EF324" i="1" s="1"/>
  <c r="AU315" i="1"/>
  <c r="AT315" i="1"/>
  <c r="EF315" i="1" s="1"/>
  <c r="AW315" i="1"/>
  <c r="DL328" i="1"/>
  <c r="AN328" i="1" s="1" a="1"/>
  <c r="AN328" i="1" s="1"/>
  <c r="AP328" i="1" s="1"/>
  <c r="BN328" i="1" s="1"/>
  <c r="EB328" i="1"/>
  <c r="DT328" i="1"/>
  <c r="AO328" i="1"/>
  <c r="AT331" i="1"/>
  <c r="EF331" i="1" s="1"/>
  <c r="AW331" i="1"/>
  <c r="AU331" i="1"/>
  <c r="BY319" i="1"/>
  <c r="CE319" i="1" s="1"/>
  <c r="CR319" i="1"/>
  <c r="CR306" i="1"/>
  <c r="DO306" i="1" s="1" a="1"/>
  <c r="DO306" i="1" s="1"/>
  <c r="DY306" i="1" s="1"/>
  <c r="CE306" i="1"/>
  <c r="BY306" i="1"/>
  <c r="CS307" i="1"/>
  <c r="CX307" i="1"/>
  <c r="CW307" i="1"/>
  <c r="EB312" i="1"/>
  <c r="DL312" i="1"/>
  <c r="AN312" i="1" s="1" a="1"/>
  <c r="AN312" i="1" s="1"/>
  <c r="AP312" i="1" s="1"/>
  <c r="BN312" i="1" s="1"/>
  <c r="AO320" i="1"/>
  <c r="DL297" i="1"/>
  <c r="AN297" i="1" s="1" a="1"/>
  <c r="AN297" i="1" s="1"/>
  <c r="EB297" i="1"/>
  <c r="DT297" i="1"/>
  <c r="EI282" i="1"/>
  <c r="EK282" i="1"/>
  <c r="AO293" i="1"/>
  <c r="AW286" i="1"/>
  <c r="AU286" i="1"/>
  <c r="AT286" i="1"/>
  <c r="EF286" i="1" s="1"/>
  <c r="CE280" i="1"/>
  <c r="BY280" i="1"/>
  <c r="CR280" i="1"/>
  <c r="BY300" i="1"/>
  <c r="CR300" i="1" s="1"/>
  <c r="EE275" i="1"/>
  <c r="CC275" i="1"/>
  <c r="AW289" i="1"/>
  <c r="AU289" i="1"/>
  <c r="AT289" i="1"/>
  <c r="EF289" i="1" s="1"/>
  <c r="EK268" i="1"/>
  <c r="EI268" i="1"/>
  <c r="BY243" i="1"/>
  <c r="CE243" i="1" s="1"/>
  <c r="AW272" i="1"/>
  <c r="AU272" i="1"/>
  <c r="AT272" i="1"/>
  <c r="EF272" i="1" s="1"/>
  <c r="ED262" i="1"/>
  <c r="EA262" i="1"/>
  <c r="EB249" i="1"/>
  <c r="DL249" i="1"/>
  <c r="AN249" i="1" s="1" a="1"/>
  <c r="AN249" i="1" s="1"/>
  <c r="AP249" i="1" s="1"/>
  <c r="BN249" i="1" s="1"/>
  <c r="AE250" i="1"/>
  <c r="AA250" i="1"/>
  <c r="BF254" i="1"/>
  <c r="BE254" i="1"/>
  <c r="BG254" i="1"/>
  <c r="BL254" i="1" s="1"/>
  <c r="EK234" i="1"/>
  <c r="EI234" i="1"/>
  <c r="DO237" i="1" a="1"/>
  <c r="DO237" i="1" s="1"/>
  <c r="DY237" i="1" s="1"/>
  <c r="BF246" i="1"/>
  <c r="BE246" i="1"/>
  <c r="BG246" i="1"/>
  <c r="BL246" i="1" s="1"/>
  <c r="AW250" i="1"/>
  <c r="AU250" i="1"/>
  <c r="AT250" i="1"/>
  <c r="EF250" i="1" s="1"/>
  <c r="BG249" i="1"/>
  <c r="BL249" i="1" s="1"/>
  <c r="BF249" i="1"/>
  <c r="BE249" i="1"/>
  <c r="AW223" i="1"/>
  <c r="AU223" i="1"/>
  <c r="AT223" i="1"/>
  <c r="EF223" i="1" s="1"/>
  <c r="EB214" i="1"/>
  <c r="DL214" i="1"/>
  <c r="AN214" i="1" s="1" a="1"/>
  <c r="AN214" i="1" s="1"/>
  <c r="AP214" i="1" s="1"/>
  <c r="BN214" i="1" s="1"/>
  <c r="BF227" i="1"/>
  <c r="BG227" i="1"/>
  <c r="BL227" i="1" s="1"/>
  <c r="BE227" i="1"/>
  <c r="DL226" i="1"/>
  <c r="AN226" i="1" s="1" a="1"/>
  <c r="AN226" i="1" s="1"/>
  <c r="EB226" i="1"/>
  <c r="AW236" i="1"/>
  <c r="AU236" i="1"/>
  <c r="AT236" i="1"/>
  <c r="EF236" i="1" s="1"/>
  <c r="CE212" i="1"/>
  <c r="BY212" i="1"/>
  <c r="AW220" i="1"/>
  <c r="AU220" i="1"/>
  <c r="AT220" i="1"/>
  <c r="EF220" i="1" s="1"/>
  <c r="EK227" i="1"/>
  <c r="EI227" i="1"/>
  <c r="BY221" i="1"/>
  <c r="EK211" i="1"/>
  <c r="EI211" i="1"/>
  <c r="BY188" i="1"/>
  <c r="CE188" i="1"/>
  <c r="EK192" i="1"/>
  <c r="EI192" i="1"/>
  <c r="AW205" i="1"/>
  <c r="AU205" i="1"/>
  <c r="AT205" i="1"/>
  <c r="EF205" i="1" s="1"/>
  <c r="BY203" i="1"/>
  <c r="CE203" i="1" s="1"/>
  <c r="CR203" i="1"/>
  <c r="DO203" i="1" s="1" a="1"/>
  <c r="DO203" i="1" s="1"/>
  <c r="DY203" i="1" s="1"/>
  <c r="CW204" i="1"/>
  <c r="CS204" i="1"/>
  <c r="CX204" i="1"/>
  <c r="EI198" i="1"/>
  <c r="EK198" i="1"/>
  <c r="BY208" i="1"/>
  <c r="CR208" i="1"/>
  <c r="CE208" i="1"/>
  <c r="AE218" i="1"/>
  <c r="AA218" i="1"/>
  <c r="CS185" i="1"/>
  <c r="CX185" i="1"/>
  <c r="CW185" i="1"/>
  <c r="BF189" i="1"/>
  <c r="BE189" i="1"/>
  <c r="BG189" i="1"/>
  <c r="BL189" i="1" s="1"/>
  <c r="AW178" i="1"/>
  <c r="AU178" i="1"/>
  <c r="AT178" i="1"/>
  <c r="EF178" i="1" s="1"/>
  <c r="BY161" i="1"/>
  <c r="CE161" i="1"/>
  <c r="CR161" i="1"/>
  <c r="EK172" i="1"/>
  <c r="EI172" i="1"/>
  <c r="BG173" i="1"/>
  <c r="BL173" i="1" s="1"/>
  <c r="BF173" i="1"/>
  <c r="BE173" i="1"/>
  <c r="DL155" i="1"/>
  <c r="AN155" i="1" s="1" a="1"/>
  <c r="AN155" i="1" s="1"/>
  <c r="AP155" i="1" s="1"/>
  <c r="BN155" i="1" s="1"/>
  <c r="EB155" i="1"/>
  <c r="BY151" i="1"/>
  <c r="CR151" i="1"/>
  <c r="DO151" i="1" s="1" a="1"/>
  <c r="DO151" i="1" s="1"/>
  <c r="DY151" i="1" s="1"/>
  <c r="CE151" i="1"/>
  <c r="AU146" i="1"/>
  <c r="AT146" i="1"/>
  <c r="EF146" i="1" s="1"/>
  <c r="AW146" i="1"/>
  <c r="EK179" i="1"/>
  <c r="EI179" i="1"/>
  <c r="AW147" i="1"/>
  <c r="AU147" i="1"/>
  <c r="AT147" i="1"/>
  <c r="EF147" i="1" s="1"/>
  <c r="AA162" i="1"/>
  <c r="AE162" i="1"/>
  <c r="BG152" i="1"/>
  <c r="BL152" i="1" s="1"/>
  <c r="BF152" i="1"/>
  <c r="BE152" i="1"/>
  <c r="EK160" i="1"/>
  <c r="EI160" i="1"/>
  <c r="AO157" i="1"/>
  <c r="EK152" i="1"/>
  <c r="EI152" i="1"/>
  <c r="ED139" i="1"/>
  <c r="EA139" i="1"/>
  <c r="AE157" i="1"/>
  <c r="AA157" i="1"/>
  <c r="AU130" i="1"/>
  <c r="AT130" i="1"/>
  <c r="AW130" i="1"/>
  <c r="EB108" i="1"/>
  <c r="DL108" i="1"/>
  <c r="AN108" i="1" s="1" a="1"/>
  <c r="AN108" i="1" s="1"/>
  <c r="AP108" i="1" s="1"/>
  <c r="BN108" i="1" s="1"/>
  <c r="BF132" i="1"/>
  <c r="BE132" i="1"/>
  <c r="BG132" i="1"/>
  <c r="BL132" i="1" s="1"/>
  <c r="EB130" i="1"/>
  <c r="DL130" i="1"/>
  <c r="AN130" i="1" s="1" a="1"/>
  <c r="AN130" i="1" s="1"/>
  <c r="EB121" i="1"/>
  <c r="DT121" i="1"/>
  <c r="DL121" i="1"/>
  <c r="AN121" i="1" s="1" a="1"/>
  <c r="AN121" i="1" s="1"/>
  <c r="AP121" i="1" s="1"/>
  <c r="BN121" i="1" s="1"/>
  <c r="BY106" i="1"/>
  <c r="AW121" i="1"/>
  <c r="AU121" i="1"/>
  <c r="AT121" i="1"/>
  <c r="EF121" i="1" s="1"/>
  <c r="CX136" i="1"/>
  <c r="CW136" i="1"/>
  <c r="CS136" i="1"/>
  <c r="DO136" i="1" a="1"/>
  <c r="DO136" i="1" s="1"/>
  <c r="DY136" i="1" s="1"/>
  <c r="BY76" i="1"/>
  <c r="CR76" i="1" s="1"/>
  <c r="BG125" i="1"/>
  <c r="BL125" i="1" s="1"/>
  <c r="BF125" i="1"/>
  <c r="BE125" i="1"/>
  <c r="AW93" i="1"/>
  <c r="AU93" i="1"/>
  <c r="AT93" i="1"/>
  <c r="EF93" i="1" s="1"/>
  <c r="AO136" i="1"/>
  <c r="AW91" i="1"/>
  <c r="AU91" i="1"/>
  <c r="AT91" i="1"/>
  <c r="EF91" i="1" s="1"/>
  <c r="DT61" i="1"/>
  <c r="DL61" i="1"/>
  <c r="AN61" i="1" s="1" a="1"/>
  <c r="AN61" i="1" s="1"/>
  <c r="AP61" i="1" s="1"/>
  <c r="BN61" i="1" s="1"/>
  <c r="EB61" i="1"/>
  <c r="EK67" i="1"/>
  <c r="EI67" i="1"/>
  <c r="AT74" i="1"/>
  <c r="EF74" i="1" s="1"/>
  <c r="AW74" i="1"/>
  <c r="AU74" i="1"/>
  <c r="CX67" i="1"/>
  <c r="CW67" i="1"/>
  <c r="CS67" i="1"/>
  <c r="CR72" i="1"/>
  <c r="DO72" i="1" s="1" a="1"/>
  <c r="DO72" i="1" s="1"/>
  <c r="DY72" i="1" s="1"/>
  <c r="BY72" i="1"/>
  <c r="AW99" i="1"/>
  <c r="AU99" i="1"/>
  <c r="AT99" i="1"/>
  <c r="EF99" i="1" s="1"/>
  <c r="EK77" i="1"/>
  <c r="EI77" i="1"/>
  <c r="AW57" i="1"/>
  <c r="AU57" i="1"/>
  <c r="AT57" i="1"/>
  <c r="EF57" i="1" s="1"/>
  <c r="BG64" i="1"/>
  <c r="BL64" i="1" s="1"/>
  <c r="BF64" i="1"/>
  <c r="BE64" i="1"/>
  <c r="CC57" i="1"/>
  <c r="EE57" i="1"/>
  <c r="DT34" i="1"/>
  <c r="DL34" i="1"/>
  <c r="AN34" i="1" s="1" a="1"/>
  <c r="AN34" i="1" s="1"/>
  <c r="AP34" i="1" s="1"/>
  <c r="BN34" i="1" s="1"/>
  <c r="EB34" i="1"/>
  <c r="EK40" i="1"/>
  <c r="EI40" i="1"/>
  <c r="AW61" i="1"/>
  <c r="AU61" i="1"/>
  <c r="AT61" i="1"/>
  <c r="BG83" i="1"/>
  <c r="BL83" i="1" s="1"/>
  <c r="BF83" i="1"/>
  <c r="BE83" i="1"/>
  <c r="BY63" i="1"/>
  <c r="CE63" i="1" s="1"/>
  <c r="CR63" i="1"/>
  <c r="DO63" i="1" s="1" a="1"/>
  <c r="DO63" i="1" s="1"/>
  <c r="DY63" i="1" s="1"/>
  <c r="AU58" i="1"/>
  <c r="AW58" i="1"/>
  <c r="AT58" i="1"/>
  <c r="EF58" i="1" s="1"/>
  <c r="EI53" i="1"/>
  <c r="EK53" i="1"/>
  <c r="EI69" i="1"/>
  <c r="EK69" i="1"/>
  <c r="BY52" i="1"/>
  <c r="CR52" i="1"/>
  <c r="EB26" i="1"/>
  <c r="DL26" i="1"/>
  <c r="AN26" i="1" s="1" a="1"/>
  <c r="AN26" i="1" s="1"/>
  <c r="AP26" i="1" s="1"/>
  <c r="BN26" i="1" s="1"/>
  <c r="EK71" i="1"/>
  <c r="EI71" i="1"/>
  <c r="BG67" i="1"/>
  <c r="BL67" i="1" s="1"/>
  <c r="BF67" i="1"/>
  <c r="BE67" i="1"/>
  <c r="AW30" i="1"/>
  <c r="AU30" i="1"/>
  <c r="AT30" i="1"/>
  <c r="EF30" i="1" s="1"/>
  <c r="EI17" i="1"/>
  <c r="EK17" i="1"/>
  <c r="AW20" i="1"/>
  <c r="AU20" i="1"/>
  <c r="AT20" i="1"/>
  <c r="AO45" i="1"/>
  <c r="AE41" i="1"/>
  <c r="AA41" i="1"/>
  <c r="AE37" i="1"/>
  <c r="AA37" i="1"/>
  <c r="EB21" i="1"/>
  <c r="DT21" i="1"/>
  <c r="DL21" i="1"/>
  <c r="AN21" i="1" s="1" a="1"/>
  <c r="AN21" i="1" s="1"/>
  <c r="AP21" i="1" s="1"/>
  <c r="BN21" i="1" s="1"/>
  <c r="DL23" i="1"/>
  <c r="AN23" i="1" s="1" a="1"/>
  <c r="AN23" i="1" s="1"/>
  <c r="EB23" i="1"/>
  <c r="EK44" i="1"/>
  <c r="EI44" i="1"/>
  <c r="EK41" i="1"/>
  <c r="EI41" i="1"/>
  <c r="AE39" i="1"/>
  <c r="AA39" i="1"/>
  <c r="AW12" i="1"/>
  <c r="AT12" i="1"/>
  <c r="EF12" i="1" s="1"/>
  <c r="AU12" i="1"/>
  <c r="ED406" i="1"/>
  <c r="EA406" i="1"/>
  <c r="EK392" i="1"/>
  <c r="EI392" i="1"/>
  <c r="DT384" i="1"/>
  <c r="BF388" i="1"/>
  <c r="BG388" i="1"/>
  <c r="BL388" i="1" s="1"/>
  <c r="BE388" i="1"/>
  <c r="EB382" i="1"/>
  <c r="DL382" i="1"/>
  <c r="AN382" i="1" s="1" a="1"/>
  <c r="AN382" i="1" s="1"/>
  <c r="AP382" i="1" s="1"/>
  <c r="BN382" i="1" s="1"/>
  <c r="CE383" i="1"/>
  <c r="BY383" i="1"/>
  <c r="CR383" i="1"/>
  <c r="DO383" i="1" s="1" a="1"/>
  <c r="DO383" i="1" s="1"/>
  <c r="DY383" i="1" s="1"/>
  <c r="ED374" i="1"/>
  <c r="EA374" i="1"/>
  <c r="BY341" i="1"/>
  <c r="CE341" i="1" s="1"/>
  <c r="DO397" i="1" a="1"/>
  <c r="DO397" i="1" s="1"/>
  <c r="DY397" i="1" s="1"/>
  <c r="DO392" i="1" a="1"/>
  <c r="DO392" i="1" s="1"/>
  <c r="DY392" i="1" s="1"/>
  <c r="EI401" i="1"/>
  <c r="EK401" i="1"/>
  <c r="AU390" i="1"/>
  <c r="AW390" i="1"/>
  <c r="AT390" i="1"/>
  <c r="EF390" i="1" s="1"/>
  <c r="EK386" i="1"/>
  <c r="EI386" i="1"/>
  <c r="EK374" i="1"/>
  <c r="EI374" i="1"/>
  <c r="EK367" i="1"/>
  <c r="EI367" i="1"/>
  <c r="BG372" i="1"/>
  <c r="BL372" i="1" s="1"/>
  <c r="BF372" i="1"/>
  <c r="BE372" i="1"/>
  <c r="EK383" i="1"/>
  <c r="EI383" i="1"/>
  <c r="AO369" i="1"/>
  <c r="EI358" i="1"/>
  <c r="EK358" i="1"/>
  <c r="DT360" i="1"/>
  <c r="EB360" i="1"/>
  <c r="DL360" i="1"/>
  <c r="AN360" i="1" s="1" a="1"/>
  <c r="AN360" i="1" s="1"/>
  <c r="AP360" i="1" s="1"/>
  <c r="BN360" i="1" s="1"/>
  <c r="AA357" i="1"/>
  <c r="AE357" i="1"/>
  <c r="ED358" i="1"/>
  <c r="EA358" i="1"/>
  <c r="DT358" i="1"/>
  <c r="EB362" i="1"/>
  <c r="DL362" i="1"/>
  <c r="AN362" i="1" s="1" a="1"/>
  <c r="AN362" i="1" s="1"/>
  <c r="AP362" i="1" s="1"/>
  <c r="BN362" i="1" s="1"/>
  <c r="DT353" i="1"/>
  <c r="EB353" i="1"/>
  <c r="DL353" i="1"/>
  <c r="AN353" i="1" s="1" a="1"/>
  <c r="AN353" i="1" s="1"/>
  <c r="AP353" i="1" s="1"/>
  <c r="BN353" i="1" s="1"/>
  <c r="AO347" i="1"/>
  <c r="BG336" i="1"/>
  <c r="BL336" i="1" s="1"/>
  <c r="BF336" i="1"/>
  <c r="BE336" i="1"/>
  <c r="BY340" i="1"/>
  <c r="CR340" i="1"/>
  <c r="DO340" i="1" s="1" a="1"/>
  <c r="DO340" i="1" s="1"/>
  <c r="DY340" i="1" s="1"/>
  <c r="CE340" i="1"/>
  <c r="ED324" i="1"/>
  <c r="EA324" i="1"/>
  <c r="EK328" i="1"/>
  <c r="EI328" i="1"/>
  <c r="EK307" i="1"/>
  <c r="EI307" i="1"/>
  <c r="DL322" i="1"/>
  <c r="AN322" i="1" s="1" a="1"/>
  <c r="AN322" i="1" s="1"/>
  <c r="AP322" i="1" s="1"/>
  <c r="BN322" i="1" s="1"/>
  <c r="EB322" i="1"/>
  <c r="AO321" i="1"/>
  <c r="AW323" i="1"/>
  <c r="AU323" i="1"/>
  <c r="AT323" i="1"/>
  <c r="EF323" i="1" s="1"/>
  <c r="EA307" i="1"/>
  <c r="ED307" i="1"/>
  <c r="EI311" i="1"/>
  <c r="EK311" i="1"/>
  <c r="AO323" i="1"/>
  <c r="BY293" i="1"/>
  <c r="CE293" i="1" s="1"/>
  <c r="AU298" i="1"/>
  <c r="AT298" i="1"/>
  <c r="EF298" i="1" s="1"/>
  <c r="AW298" i="1"/>
  <c r="AW300" i="1"/>
  <c r="AU300" i="1"/>
  <c r="AT300" i="1"/>
  <c r="EF300" i="1" s="1"/>
  <c r="AT305" i="1"/>
  <c r="EF305" i="1" s="1"/>
  <c r="AW305" i="1"/>
  <c r="AU305" i="1"/>
  <c r="AP296" i="1"/>
  <c r="BN296" i="1" s="1"/>
  <c r="BY294" i="1"/>
  <c r="CR294" i="1" s="1"/>
  <c r="BG291" i="1"/>
  <c r="BL291" i="1" s="1"/>
  <c r="BF291" i="1"/>
  <c r="BE291" i="1"/>
  <c r="DL284" i="1"/>
  <c r="AN284" i="1" s="1" a="1"/>
  <c r="AN284" i="1" s="1"/>
  <c r="AP284" i="1" s="1"/>
  <c r="BN284" i="1" s="1"/>
  <c r="EB284" i="1"/>
  <c r="AO283" i="1"/>
  <c r="AU279" i="1"/>
  <c r="AW279" i="1"/>
  <c r="AT279" i="1"/>
  <c r="EF279" i="1" s="1"/>
  <c r="AT282" i="1"/>
  <c r="EF282" i="1" s="1"/>
  <c r="AW282" i="1"/>
  <c r="AU282" i="1"/>
  <c r="BY276" i="1"/>
  <c r="CR276" i="1" s="1"/>
  <c r="BG288" i="1"/>
  <c r="BL288" i="1" s="1"/>
  <c r="BF288" i="1"/>
  <c r="BE288" i="1"/>
  <c r="DT275" i="1"/>
  <c r="AT276" i="1"/>
  <c r="EF276" i="1" s="1"/>
  <c r="AW276" i="1"/>
  <c r="AU276" i="1"/>
  <c r="CC260" i="1"/>
  <c r="CZ274" i="1"/>
  <c r="BF260" i="1"/>
  <c r="BE260" i="1"/>
  <c r="BG260" i="1"/>
  <c r="BL260" i="1" s="1"/>
  <c r="AU268" i="1"/>
  <c r="AT268" i="1"/>
  <c r="EF268" i="1" s="1"/>
  <c r="AW268" i="1"/>
  <c r="EK252" i="1"/>
  <c r="EI252" i="1"/>
  <c r="AP262" i="1"/>
  <c r="BN262" i="1" s="1"/>
  <c r="EI249" i="1"/>
  <c r="EK249" i="1"/>
  <c r="BY242" i="1"/>
  <c r="BG263" i="1"/>
  <c r="BL263" i="1" s="1"/>
  <c r="BF263" i="1"/>
  <c r="BE263" i="1"/>
  <c r="EA252" i="1"/>
  <c r="ED252" i="1"/>
  <c r="BY264" i="1"/>
  <c r="BY246" i="1"/>
  <c r="CE246" i="1"/>
  <c r="ED253" i="1"/>
  <c r="EA253" i="1"/>
  <c r="DL234" i="1"/>
  <c r="AN234" i="1" s="1" a="1"/>
  <c r="AN234" i="1" s="1"/>
  <c r="AP234" i="1" s="1"/>
  <c r="BN234" i="1" s="1"/>
  <c r="EB234" i="1"/>
  <c r="CR244" i="1"/>
  <c r="AU241" i="1"/>
  <c r="AT241" i="1"/>
  <c r="EF241" i="1" s="1"/>
  <c r="AW241" i="1"/>
  <c r="DT217" i="1"/>
  <c r="EB217" i="1"/>
  <c r="DL217" i="1"/>
  <c r="AN217" i="1" s="1" a="1"/>
  <c r="AN217" i="1" s="1"/>
  <c r="AP217" i="1" s="1"/>
  <c r="BN217" i="1" s="1"/>
  <c r="AW239" i="1"/>
  <c r="AU239" i="1"/>
  <c r="AT239" i="1"/>
  <c r="EF239" i="1" s="1"/>
  <c r="EK210" i="1"/>
  <c r="EI210" i="1"/>
  <c r="BG225" i="1"/>
  <c r="BL225" i="1" s="1"/>
  <c r="BF225" i="1"/>
  <c r="BE225" i="1"/>
  <c r="DT210" i="1"/>
  <c r="CX210" i="1"/>
  <c r="CW210" i="1"/>
  <c r="CS210" i="1"/>
  <c r="AE236" i="1"/>
  <c r="AA236" i="1"/>
  <c r="DO211" i="1" a="1"/>
  <c r="DO211" i="1" s="1"/>
  <c r="DY211" i="1" s="1"/>
  <c r="DT199" i="1"/>
  <c r="BG204" i="1"/>
  <c r="BL204" i="1" s="1"/>
  <c r="BF204" i="1"/>
  <c r="BE204" i="1"/>
  <c r="EA209" i="1"/>
  <c r="ED209" i="1"/>
  <c r="AW203" i="1"/>
  <c r="AU203" i="1"/>
  <c r="AT203" i="1"/>
  <c r="EF203" i="1" s="1"/>
  <c r="DL195" i="1"/>
  <c r="AN195" i="1" s="1" a="1"/>
  <c r="AN195" i="1" s="1"/>
  <c r="EB195" i="1"/>
  <c r="DL197" i="1"/>
  <c r="AN197" i="1" s="1" a="1"/>
  <c r="AN197" i="1" s="1"/>
  <c r="AP197" i="1" s="1"/>
  <c r="BN197" i="1" s="1"/>
  <c r="EB197" i="1"/>
  <c r="AT206" i="1"/>
  <c r="EF206" i="1" s="1"/>
  <c r="AU206" i="1"/>
  <c r="AW206" i="1"/>
  <c r="AW204" i="1"/>
  <c r="AU204" i="1"/>
  <c r="AT204" i="1"/>
  <c r="EF204" i="1" s="1"/>
  <c r="AE199" i="1"/>
  <c r="AA199" i="1"/>
  <c r="BY168" i="1"/>
  <c r="CE168" i="1" s="1"/>
  <c r="CR168" i="1"/>
  <c r="AW171" i="1"/>
  <c r="AU171" i="1"/>
  <c r="AT171" i="1"/>
  <c r="EF171" i="1" s="1"/>
  <c r="EK186" i="1"/>
  <c r="EI186" i="1"/>
  <c r="AO183" i="1"/>
  <c r="CR155" i="1"/>
  <c r="BY155" i="1"/>
  <c r="BF146" i="1"/>
  <c r="BE146" i="1"/>
  <c r="BG146" i="1"/>
  <c r="BL146" i="1" s="1"/>
  <c r="CE139" i="1"/>
  <c r="BY139" i="1"/>
  <c r="BE163" i="1"/>
  <c r="BG163" i="1"/>
  <c r="BL163" i="1" s="1"/>
  <c r="BF163" i="1"/>
  <c r="ED157" i="1"/>
  <c r="EA157" i="1"/>
  <c r="BG150" i="1"/>
  <c r="BL150" i="1" s="1"/>
  <c r="BF150" i="1"/>
  <c r="BE150" i="1"/>
  <c r="BG169" i="1"/>
  <c r="BL169" i="1" s="1"/>
  <c r="BF169" i="1"/>
  <c r="BE169" i="1"/>
  <c r="BY149" i="1"/>
  <c r="CR149" i="1"/>
  <c r="DO149" i="1" s="1" a="1"/>
  <c r="DO149" i="1" s="1"/>
  <c r="DY149" i="1" s="1"/>
  <c r="EK116" i="1"/>
  <c r="EI116" i="1"/>
  <c r="BG155" i="1"/>
  <c r="BL155" i="1" s="1"/>
  <c r="BF155" i="1"/>
  <c r="BE155" i="1"/>
  <c r="EK129" i="1"/>
  <c r="EI129" i="1"/>
  <c r="CR121" i="1"/>
  <c r="BY121" i="1"/>
  <c r="CE121" i="1"/>
  <c r="BG107" i="1"/>
  <c r="BL107" i="1" s="1"/>
  <c r="BF107" i="1"/>
  <c r="BE107" i="1"/>
  <c r="EK126" i="1"/>
  <c r="EI126" i="1"/>
  <c r="EA106" i="1"/>
  <c r="ED106" i="1"/>
  <c r="AW105" i="1"/>
  <c r="AU105" i="1"/>
  <c r="AT105" i="1"/>
  <c r="EF105" i="1" s="1"/>
  <c r="AP132" i="1"/>
  <c r="BN132" i="1" s="1"/>
  <c r="BG117" i="1"/>
  <c r="BL117" i="1" s="1"/>
  <c r="BF117" i="1"/>
  <c r="BE117" i="1"/>
  <c r="BG112" i="1"/>
  <c r="BL112" i="1" s="1"/>
  <c r="BF112" i="1"/>
  <c r="BE112" i="1"/>
  <c r="EK97" i="1"/>
  <c r="EI97" i="1"/>
  <c r="ED92" i="1"/>
  <c r="EA92" i="1"/>
  <c r="EB109" i="1"/>
  <c r="DL109" i="1"/>
  <c r="AN109" i="1" s="1" a="1"/>
  <c r="AN109" i="1" s="1"/>
  <c r="AP109" i="1" s="1"/>
  <c r="BN109" i="1" s="1"/>
  <c r="AO105" i="1"/>
  <c r="BG136" i="1"/>
  <c r="BL136" i="1" s="1"/>
  <c r="BF136" i="1"/>
  <c r="BE136" i="1"/>
  <c r="AP107" i="1"/>
  <c r="BN107" i="1" s="1"/>
  <c r="DT81" i="1"/>
  <c r="CR85" i="1"/>
  <c r="BY85" i="1"/>
  <c r="CE85" i="1"/>
  <c r="EB67" i="1"/>
  <c r="DL67" i="1"/>
  <c r="AN67" i="1" s="1" a="1"/>
  <c r="AN67" i="1" s="1"/>
  <c r="AP67" i="1" s="1"/>
  <c r="BN67" i="1" s="1"/>
  <c r="AW94" i="1"/>
  <c r="AU94" i="1"/>
  <c r="AT94" i="1"/>
  <c r="EF94" i="1" s="1"/>
  <c r="EK98" i="1"/>
  <c r="EI98" i="1"/>
  <c r="BY79" i="1"/>
  <c r="CE79" i="1" s="1"/>
  <c r="EK81" i="1"/>
  <c r="EI81" i="1"/>
  <c r="BG63" i="1"/>
  <c r="BL63" i="1" s="1"/>
  <c r="BF63" i="1"/>
  <c r="BE63" i="1"/>
  <c r="CE57" i="1"/>
  <c r="DL58" i="1"/>
  <c r="AN58" i="1" s="1" a="1"/>
  <c r="AN58" i="1" s="1"/>
  <c r="AP58" i="1" s="1"/>
  <c r="BN58" i="1" s="1"/>
  <c r="EB58" i="1"/>
  <c r="EK48" i="1"/>
  <c r="EI48" i="1"/>
  <c r="CR50" i="1"/>
  <c r="DO50" i="1" s="1" a="1"/>
  <c r="DO50" i="1" s="1"/>
  <c r="DY50" i="1" s="1"/>
  <c r="BY50" i="1"/>
  <c r="CE50" i="1"/>
  <c r="AT69" i="1"/>
  <c r="EF69" i="1" s="1"/>
  <c r="AW69" i="1"/>
  <c r="AU69" i="1"/>
  <c r="BG57" i="1"/>
  <c r="BL57" i="1" s="1"/>
  <c r="BE57" i="1"/>
  <c r="BF57" i="1"/>
  <c r="BG59" i="1"/>
  <c r="BL59" i="1" s="1"/>
  <c r="BF59" i="1"/>
  <c r="BE59" i="1"/>
  <c r="AE64" i="1"/>
  <c r="AA64" i="1"/>
  <c r="BY47" i="1"/>
  <c r="CR47" i="1"/>
  <c r="CE47" i="1"/>
  <c r="BF31" i="1"/>
  <c r="BE31" i="1"/>
  <c r="BG31" i="1"/>
  <c r="BL31" i="1" s="1"/>
  <c r="AW33" i="1"/>
  <c r="AU33" i="1"/>
  <c r="AT33" i="1"/>
  <c r="EF33" i="1" s="1"/>
  <c r="DT25" i="1"/>
  <c r="DL25" i="1"/>
  <c r="AN25" i="1" s="1" a="1"/>
  <c r="AN25" i="1" s="1"/>
  <c r="EB25" i="1"/>
  <c r="BG17" i="1"/>
  <c r="BL17" i="1" s="1"/>
  <c r="BE17" i="1"/>
  <c r="BF17" i="1"/>
  <c r="AW25" i="1"/>
  <c r="AU25" i="1"/>
  <c r="AT25" i="1"/>
  <c r="EF25" i="1" s="1"/>
  <c r="AU21" i="1"/>
  <c r="AT21" i="1"/>
  <c r="EF21" i="1" s="1"/>
  <c r="AW21" i="1"/>
  <c r="DT27" i="1"/>
  <c r="EI23" i="1"/>
  <c r="EK23" i="1"/>
  <c r="AO43" i="1"/>
  <c r="DL30" i="1"/>
  <c r="AN30" i="1" s="1" a="1"/>
  <c r="AN30" i="1" s="1"/>
  <c r="AP30" i="1" s="1"/>
  <c r="BN30" i="1" s="1"/>
  <c r="EB30" i="1"/>
  <c r="AW36" i="1"/>
  <c r="AU36" i="1"/>
  <c r="AT36" i="1"/>
  <c r="EF36" i="1" s="1"/>
  <c r="AA13" i="1"/>
  <c r="AE13" i="1"/>
  <c r="CR409" i="1"/>
  <c r="BY409" i="1"/>
  <c r="CR398" i="1"/>
  <c r="BY398" i="1"/>
  <c r="EK397" i="1"/>
  <c r="EI397" i="1"/>
  <c r="AW367" i="1"/>
  <c r="AU367" i="1"/>
  <c r="AT367" i="1"/>
  <c r="EF367" i="1" s="1"/>
  <c r="AU397" i="1"/>
  <c r="AW397" i="1"/>
  <c r="AT397" i="1"/>
  <c r="EF397" i="1" s="1"/>
  <c r="EB402" i="1"/>
  <c r="DL402" i="1"/>
  <c r="AN402" i="1" s="1" a="1"/>
  <c r="AN402" i="1" s="1"/>
  <c r="EK390" i="1"/>
  <c r="EI390" i="1"/>
  <c r="BF387" i="1"/>
  <c r="BE387" i="1"/>
  <c r="BG387" i="1"/>
  <c r="BL387" i="1" s="1"/>
  <c r="EB378" i="1"/>
  <c r="DL378" i="1"/>
  <c r="AN378" i="1" s="1" a="1"/>
  <c r="AN378" i="1" s="1"/>
  <c r="DT378" i="1"/>
  <c r="BG394" i="1"/>
  <c r="BL394" i="1" s="1"/>
  <c r="BF394" i="1"/>
  <c r="BE394" i="1"/>
  <c r="BG410" i="1"/>
  <c r="BL410" i="1" s="1"/>
  <c r="BF410" i="1"/>
  <c r="BE410" i="1"/>
  <c r="ED398" i="1"/>
  <c r="EA398" i="1"/>
  <c r="AW382" i="1"/>
  <c r="AU382" i="1"/>
  <c r="AT382" i="1"/>
  <c r="EF382" i="1" s="1"/>
  <c r="AW375" i="1"/>
  <c r="AT375" i="1"/>
  <c r="EF375" i="1" s="1"/>
  <c r="AU375" i="1"/>
  <c r="EB370" i="1"/>
  <c r="DL370" i="1"/>
  <c r="AN370" i="1" s="1" a="1"/>
  <c r="AN370" i="1" s="1"/>
  <c r="CE406" i="1"/>
  <c r="AW391" i="1"/>
  <c r="AU391" i="1"/>
  <c r="AT391" i="1"/>
  <c r="EF391" i="1" s="1"/>
  <c r="BF378" i="1"/>
  <c r="BE378" i="1"/>
  <c r="BG378" i="1"/>
  <c r="BL378" i="1" s="1"/>
  <c r="EB383" i="1"/>
  <c r="DL383" i="1"/>
  <c r="AN383" i="1" s="1" a="1"/>
  <c r="AN383" i="1" s="1"/>
  <c r="EK379" i="1"/>
  <c r="EI379" i="1"/>
  <c r="ED375" i="1"/>
  <c r="EA375" i="1"/>
  <c r="AE368" i="1"/>
  <c r="AA368" i="1"/>
  <c r="AT365" i="1"/>
  <c r="EF365" i="1" s="1"/>
  <c r="AU365" i="1"/>
  <c r="AW365" i="1"/>
  <c r="EB348" i="1"/>
  <c r="DL348" i="1"/>
  <c r="AN348" i="1" s="1" a="1"/>
  <c r="AN348" i="1" s="1"/>
  <c r="AP348" i="1" s="1"/>
  <c r="BN348" i="1" s="1"/>
  <c r="EK372" i="1"/>
  <c r="EI372" i="1"/>
  <c r="EI353" i="1"/>
  <c r="EK353" i="1"/>
  <c r="BF363" i="1"/>
  <c r="BE363" i="1"/>
  <c r="BG363" i="1"/>
  <c r="BL363" i="1" s="1"/>
  <c r="BY350" i="1"/>
  <c r="CE350" i="1"/>
  <c r="DT334" i="1"/>
  <c r="AT354" i="1"/>
  <c r="EF354" i="1" s="1"/>
  <c r="AW354" i="1"/>
  <c r="AU354" i="1"/>
  <c r="AE332" i="1"/>
  <c r="AA332" i="1"/>
  <c r="AW335" i="1"/>
  <c r="AU335" i="1"/>
  <c r="AT335" i="1"/>
  <c r="EF335" i="1" s="1"/>
  <c r="BY325" i="1"/>
  <c r="CE325" i="1" s="1"/>
  <c r="CR325" i="1"/>
  <c r="EK323" i="1"/>
  <c r="EI323" i="1"/>
  <c r="DO328" i="1" a="1"/>
  <c r="DO328" i="1" s="1"/>
  <c r="DY328" i="1" s="1"/>
  <c r="BY336" i="1"/>
  <c r="CR336" i="1"/>
  <c r="DO336" i="1" s="1" a="1"/>
  <c r="DO336" i="1" s="1"/>
  <c r="DY336" i="1" s="1"/>
  <c r="DO307" i="1" a="1"/>
  <c r="DO307" i="1" s="1"/>
  <c r="DY307" i="1" s="1"/>
  <c r="EK332" i="1"/>
  <c r="EI332" i="1"/>
  <c r="EK322" i="1"/>
  <c r="EI322" i="1"/>
  <c r="EB313" i="1"/>
  <c r="DL313" i="1"/>
  <c r="AN313" i="1" s="1" a="1"/>
  <c r="AN313" i="1" s="1"/>
  <c r="AP313" i="1" s="1"/>
  <c r="BN313" i="1" s="1"/>
  <c r="ED321" i="1"/>
  <c r="EA321" i="1"/>
  <c r="AT311" i="1"/>
  <c r="EF311" i="1" s="1"/>
  <c r="AW311" i="1"/>
  <c r="AU311" i="1"/>
  <c r="AP306" i="1"/>
  <c r="BN306" i="1" s="1"/>
  <c r="AO306" i="1"/>
  <c r="BY312" i="1"/>
  <c r="EI312" i="1"/>
  <c r="EK312" i="1"/>
  <c r="DL309" i="1"/>
  <c r="AN309" i="1" s="1" a="1"/>
  <c r="AN309" i="1" s="1"/>
  <c r="AP309" i="1" s="1"/>
  <c r="BN309" i="1" s="1"/>
  <c r="DT309" i="1"/>
  <c r="EB309" i="1"/>
  <c r="BG308" i="1"/>
  <c r="BL308" i="1" s="1"/>
  <c r="BF308" i="1"/>
  <c r="BE308" i="1"/>
  <c r="EK293" i="1"/>
  <c r="EI293" i="1"/>
  <c r="EB298" i="1"/>
  <c r="DL298" i="1"/>
  <c r="AN298" i="1" s="1" a="1"/>
  <c r="AN298" i="1" s="1"/>
  <c r="AP298" i="1" s="1"/>
  <c r="BN298" i="1" s="1"/>
  <c r="AE291" i="1"/>
  <c r="AA291" i="1"/>
  <c r="EA296" i="1"/>
  <c r="ED296" i="1"/>
  <c r="EK290" i="1"/>
  <c r="EI290" i="1"/>
  <c r="EB279" i="1"/>
  <c r="DL279" i="1"/>
  <c r="AN279" i="1" s="1" a="1"/>
  <c r="AN279" i="1" s="1"/>
  <c r="AP279" i="1" s="1"/>
  <c r="BN279" i="1" s="1"/>
  <c r="BY285" i="1"/>
  <c r="CR285" i="1"/>
  <c r="CE290" i="1"/>
  <c r="BE273" i="1"/>
  <c r="BG273" i="1"/>
  <c r="BL273" i="1" s="1"/>
  <c r="BF273" i="1"/>
  <c r="BF283" i="1"/>
  <c r="BE283" i="1"/>
  <c r="BG283" i="1"/>
  <c r="BL283" i="1" s="1"/>
  <c r="BE278" i="1"/>
  <c r="BF278" i="1"/>
  <c r="BG278" i="1"/>
  <c r="BL278" i="1" s="1"/>
  <c r="DL273" i="1"/>
  <c r="AN273" i="1" s="1" a="1"/>
  <c r="AN273" i="1" s="1"/>
  <c r="AP273" i="1" s="1"/>
  <c r="BN273" i="1" s="1"/>
  <c r="EB273" i="1"/>
  <c r="BG285" i="1"/>
  <c r="BL285" i="1" s="1"/>
  <c r="BF285" i="1"/>
  <c r="BE285" i="1"/>
  <c r="BF281" i="1"/>
  <c r="BG281" i="1"/>
  <c r="BL281" i="1" s="1"/>
  <c r="BE281" i="1"/>
  <c r="AO275" i="1"/>
  <c r="BG277" i="1"/>
  <c r="BL277" i="1" s="1"/>
  <c r="BF277" i="1"/>
  <c r="BE277" i="1"/>
  <c r="AA274" i="1"/>
  <c r="AE274" i="1"/>
  <c r="BG272" i="1"/>
  <c r="BL272" i="1" s="1"/>
  <c r="BF272" i="1"/>
  <c r="BE272" i="1"/>
  <c r="CR275" i="1"/>
  <c r="CX267" i="1"/>
  <c r="CS267" i="1"/>
  <c r="CW267" i="1"/>
  <c r="DO252" i="1" a="1"/>
  <c r="DO252" i="1" s="1"/>
  <c r="DY252" i="1" s="1"/>
  <c r="AE262" i="1"/>
  <c r="AA262" i="1"/>
  <c r="AO261" i="1"/>
  <c r="AP253" i="1"/>
  <c r="BN253" i="1" s="1"/>
  <c r="AT232" i="1"/>
  <c r="EF232" i="1" s="1"/>
  <c r="AW232" i="1"/>
  <c r="AU232" i="1"/>
  <c r="EK255" i="1"/>
  <c r="EI255" i="1"/>
  <c r="AO248" i="1"/>
  <c r="AO249" i="1"/>
  <c r="AW211" i="1"/>
  <c r="AU211" i="1"/>
  <c r="AT211" i="1"/>
  <c r="EF211" i="1" s="1"/>
  <c r="BG250" i="1"/>
  <c r="BL250" i="1" s="1"/>
  <c r="BF250" i="1"/>
  <c r="BE250" i="1"/>
  <c r="BY232" i="1"/>
  <c r="CR232" i="1"/>
  <c r="CE232" i="1"/>
  <c r="AA233" i="1"/>
  <c r="AE233" i="1"/>
  <c r="BY250" i="1"/>
  <c r="CE250" i="1" s="1"/>
  <c r="CR250" i="1"/>
  <c r="DO250" i="1" s="1" a="1"/>
  <c r="DO250" i="1" s="1"/>
  <c r="DY250" i="1" s="1"/>
  <c r="BG233" i="1"/>
  <c r="BL233" i="1" s="1"/>
  <c r="BF233" i="1"/>
  <c r="BE233" i="1"/>
  <c r="AE226" i="1"/>
  <c r="AA226" i="1"/>
  <c r="AW210" i="1"/>
  <c r="AU210" i="1"/>
  <c r="AT210" i="1"/>
  <c r="EF210" i="1" s="1"/>
  <c r="EK196" i="1"/>
  <c r="EI196" i="1"/>
  <c r="CE215" i="1"/>
  <c r="CR215" i="1"/>
  <c r="DO215" i="1" s="1" a="1"/>
  <c r="DO215" i="1" s="1"/>
  <c r="DY215" i="1" s="1"/>
  <c r="BY215" i="1"/>
  <c r="AP209" i="1"/>
  <c r="BN209" i="1" s="1"/>
  <c r="AE215" i="1"/>
  <c r="AA215" i="1"/>
  <c r="EI195" i="1"/>
  <c r="EK195" i="1"/>
  <c r="AO214" i="1"/>
  <c r="AO181" i="1"/>
  <c r="DL182" i="1"/>
  <c r="AN182" i="1" s="1" a="1"/>
  <c r="AN182" i="1" s="1"/>
  <c r="AP182" i="1" s="1"/>
  <c r="BN182" i="1" s="1"/>
  <c r="DT182" i="1"/>
  <c r="EB182" i="1"/>
  <c r="AW183" i="1"/>
  <c r="AU183" i="1"/>
  <c r="AT183" i="1"/>
  <c r="EF183" i="1" s="1"/>
  <c r="AA185" i="1"/>
  <c r="AE185" i="1"/>
  <c r="AO196" i="1"/>
  <c r="CR186" i="1"/>
  <c r="BY186" i="1"/>
  <c r="BE170" i="1"/>
  <c r="BG170" i="1"/>
  <c r="BL170" i="1" s="1"/>
  <c r="BF170" i="1"/>
  <c r="CX171" i="1"/>
  <c r="CW171" i="1"/>
  <c r="CS171" i="1"/>
  <c r="AA163" i="1"/>
  <c r="AE163" i="1"/>
  <c r="EK164" i="1"/>
  <c r="EI164" i="1"/>
  <c r="CR142" i="1"/>
  <c r="DO142" i="1" s="1" a="1"/>
  <c r="DO142" i="1" s="1"/>
  <c r="DY142" i="1" s="1"/>
  <c r="CE142" i="1"/>
  <c r="BY142" i="1"/>
  <c r="AO152" i="1"/>
  <c r="CE147" i="1"/>
  <c r="BY147" i="1"/>
  <c r="CR147" i="1"/>
  <c r="DO147" i="1" s="1" a="1"/>
  <c r="DO147" i="1" s="1"/>
  <c r="DY147" i="1" s="1"/>
  <c r="DL146" i="1"/>
  <c r="AN146" i="1" s="1" a="1"/>
  <c r="AN146" i="1" s="1"/>
  <c r="AP146" i="1" s="1"/>
  <c r="BN146" i="1" s="1"/>
  <c r="EB146" i="1"/>
  <c r="BE145" i="1"/>
  <c r="BG145" i="1"/>
  <c r="BL145" i="1" s="1"/>
  <c r="BF145" i="1"/>
  <c r="EB149" i="1"/>
  <c r="DT149" i="1"/>
  <c r="DL149" i="1"/>
  <c r="AN149" i="1" s="1" a="1"/>
  <c r="AN149" i="1" s="1"/>
  <c r="AP149" i="1" s="1"/>
  <c r="BN149" i="1" s="1"/>
  <c r="AW172" i="1"/>
  <c r="AU172" i="1"/>
  <c r="AT172" i="1"/>
  <c r="EF172" i="1" s="1"/>
  <c r="AP139" i="1"/>
  <c r="BN139" i="1" s="1"/>
  <c r="EA141" i="1"/>
  <c r="ED141" i="1"/>
  <c r="BY166" i="1"/>
  <c r="CE166" i="1"/>
  <c r="CR137" i="1"/>
  <c r="DO137" i="1" s="1" a="1"/>
  <c r="DO137" i="1" s="1"/>
  <c r="DY137" i="1" s="1"/>
  <c r="AO142" i="1"/>
  <c r="EK131" i="1"/>
  <c r="EI131" i="1"/>
  <c r="CR141" i="1"/>
  <c r="CR128" i="1"/>
  <c r="DO128" i="1" s="1" a="1"/>
  <c r="DO128" i="1" s="1"/>
  <c r="DY128" i="1" s="1"/>
  <c r="CE128" i="1"/>
  <c r="BY128" i="1"/>
  <c r="BG129" i="1"/>
  <c r="BL129" i="1" s="1"/>
  <c r="BF129" i="1"/>
  <c r="BE129" i="1"/>
  <c r="DL90" i="1"/>
  <c r="AN90" i="1" s="1" a="1"/>
  <c r="AN90" i="1" s="1"/>
  <c r="AP90" i="1" s="1"/>
  <c r="BN90" i="1" s="1"/>
  <c r="EB90" i="1"/>
  <c r="BG119" i="1"/>
  <c r="BL119" i="1" s="1"/>
  <c r="BF119" i="1"/>
  <c r="BE119" i="1"/>
  <c r="CE118" i="1"/>
  <c r="BY118" i="1"/>
  <c r="CR118" i="1"/>
  <c r="CR124" i="1"/>
  <c r="CE124" i="1"/>
  <c r="BY124" i="1"/>
  <c r="BG116" i="1"/>
  <c r="BL116" i="1" s="1"/>
  <c r="BF116" i="1"/>
  <c r="BE116" i="1"/>
  <c r="CR120" i="1"/>
  <c r="DO120" i="1" s="1" a="1"/>
  <c r="DO120" i="1" s="1"/>
  <c r="DY120" i="1" s="1"/>
  <c r="BY120" i="1"/>
  <c r="AO125" i="1"/>
  <c r="CX103" i="1"/>
  <c r="CS103" i="1"/>
  <c r="CW103" i="1"/>
  <c r="AP123" i="1"/>
  <c r="BN123" i="1" s="1"/>
  <c r="BG103" i="1"/>
  <c r="BL103" i="1" s="1"/>
  <c r="BF103" i="1"/>
  <c r="BE103" i="1"/>
  <c r="ED107" i="1"/>
  <c r="EA107" i="1"/>
  <c r="DT64" i="1"/>
  <c r="DL64" i="1"/>
  <c r="AN64" i="1" s="1" a="1"/>
  <c r="AN64" i="1" s="1"/>
  <c r="AP64" i="1" s="1"/>
  <c r="BN64" i="1" s="1"/>
  <c r="EB64" i="1"/>
  <c r="EK56" i="1"/>
  <c r="EI56" i="1"/>
  <c r="BG91" i="1"/>
  <c r="BL91" i="1" s="1"/>
  <c r="BF91" i="1"/>
  <c r="BE91" i="1"/>
  <c r="DL86" i="1"/>
  <c r="AN86" i="1" s="1" a="1"/>
  <c r="AN86" i="1" s="1"/>
  <c r="EB86" i="1"/>
  <c r="DL93" i="1"/>
  <c r="AN93" i="1" s="1" a="1"/>
  <c r="AN93" i="1" s="1"/>
  <c r="AP93" i="1" s="1"/>
  <c r="BN93" i="1" s="1"/>
  <c r="EB93" i="1"/>
  <c r="AO64" i="1"/>
  <c r="EK58" i="1"/>
  <c r="EI58" i="1"/>
  <c r="DT37" i="1"/>
  <c r="DL37" i="1"/>
  <c r="AN37" i="1" s="1" a="1"/>
  <c r="AN37" i="1" s="1"/>
  <c r="AP37" i="1" s="1"/>
  <c r="BN37" i="1" s="1"/>
  <c r="EB37" i="1"/>
  <c r="CR59" i="1"/>
  <c r="DO59" i="1" s="1" a="1"/>
  <c r="DO59" i="1" s="1"/>
  <c r="DY59" i="1" s="1"/>
  <c r="CE59" i="1"/>
  <c r="BY59" i="1"/>
  <c r="DL60" i="1"/>
  <c r="AN60" i="1" s="1" a="1"/>
  <c r="AN60" i="1" s="1"/>
  <c r="EB60" i="1"/>
  <c r="DT60" i="1"/>
  <c r="EK54" i="1"/>
  <c r="EI54" i="1"/>
  <c r="DL45" i="1"/>
  <c r="AN45" i="1" s="1" a="1"/>
  <c r="AN45" i="1" s="1"/>
  <c r="AP45" i="1" s="1"/>
  <c r="BN45" i="1" s="1"/>
  <c r="EB45" i="1"/>
  <c r="DT45" i="1"/>
  <c r="AO57" i="1"/>
  <c r="AE81" i="1"/>
  <c r="AA81" i="1"/>
  <c r="CR68" i="1"/>
  <c r="DO68" i="1" s="1" a="1"/>
  <c r="DO68" i="1" s="1"/>
  <c r="DY68" i="1" s="1"/>
  <c r="BY68" i="1"/>
  <c r="AO67" i="1"/>
  <c r="AW46" i="1"/>
  <c r="AU46" i="1"/>
  <c r="AT46" i="1"/>
  <c r="EF46" i="1" s="1"/>
  <c r="DL28" i="1"/>
  <c r="AN28" i="1" s="1" a="1"/>
  <c r="AN28" i="1" s="1"/>
  <c r="AP28" i="1" s="1"/>
  <c r="BN28" i="1" s="1"/>
  <c r="EB28" i="1"/>
  <c r="BY38" i="1"/>
  <c r="CR38" i="1" s="1"/>
  <c r="AE36" i="1"/>
  <c r="AA36" i="1"/>
  <c r="AT42" i="1"/>
  <c r="EF42" i="1" s="1"/>
  <c r="AW42" i="1"/>
  <c r="AU42" i="1"/>
  <c r="BY31" i="1"/>
  <c r="CR31" i="1" s="1"/>
  <c r="CE19" i="1"/>
  <c r="BY19" i="1"/>
  <c r="AU45" i="1"/>
  <c r="AT45" i="1"/>
  <c r="EF45" i="1" s="1"/>
  <c r="AW45" i="1"/>
  <c r="EB18" i="1"/>
  <c r="DL18" i="1"/>
  <c r="AN18" i="1" s="1" a="1"/>
  <c r="AN18" i="1" s="1"/>
  <c r="AP18" i="1" s="1"/>
  <c r="BN18" i="1" s="1"/>
  <c r="CE13" i="1"/>
  <c r="BY13" i="1"/>
  <c r="AU16" i="1"/>
  <c r="AT16" i="1"/>
  <c r="EF16" i="1" s="1"/>
  <c r="AW16" i="1"/>
  <c r="BG21" i="1"/>
  <c r="BL21" i="1" s="1"/>
  <c r="BF21" i="1"/>
  <c r="BE21" i="1"/>
  <c r="CC399" i="1"/>
  <c r="EE399" i="1"/>
  <c r="CR399" i="1"/>
  <c r="BY390" i="1"/>
  <c r="CE390" i="1" s="1"/>
  <c r="AO393" i="1"/>
  <c r="AO379" i="1"/>
  <c r="EK369" i="1"/>
  <c r="EI369" i="1"/>
  <c r="AW364" i="1"/>
  <c r="AU364" i="1"/>
  <c r="AT364" i="1"/>
  <c r="EF364" i="1" s="1"/>
  <c r="AE378" i="1"/>
  <c r="AA378" i="1"/>
  <c r="DT406" i="1"/>
  <c r="BG403" i="1"/>
  <c r="BL403" i="1" s="1"/>
  <c r="BE403" i="1"/>
  <c r="BF403" i="1"/>
  <c r="EK399" i="1"/>
  <c r="EI399" i="1"/>
  <c r="AP409" i="1"/>
  <c r="BN409" i="1" s="1"/>
  <c r="BY394" i="1"/>
  <c r="CR394" i="1" s="1"/>
  <c r="EK402" i="1"/>
  <c r="EI402" i="1"/>
  <c r="AA404" i="1"/>
  <c r="AE404" i="1"/>
  <c r="AW409" i="1"/>
  <c r="AU409" i="1"/>
  <c r="AT409" i="1"/>
  <c r="EF409" i="1" s="1"/>
  <c r="BG404" i="1"/>
  <c r="BL404" i="1" s="1"/>
  <c r="BF404" i="1"/>
  <c r="BE404" i="1"/>
  <c r="AP398" i="1"/>
  <c r="BN398" i="1" s="1"/>
  <c r="AW384" i="1"/>
  <c r="AU384" i="1"/>
  <c r="AT384" i="1"/>
  <c r="EF384" i="1" s="1"/>
  <c r="BE389" i="1"/>
  <c r="BG389" i="1"/>
  <c r="BL389" i="1" s="1"/>
  <c r="BF389" i="1"/>
  <c r="BE406" i="1"/>
  <c r="BF406" i="1"/>
  <c r="BG406" i="1"/>
  <c r="BL406" i="1" s="1"/>
  <c r="ED392" i="1"/>
  <c r="DT392" i="1"/>
  <c r="EA392" i="1"/>
  <c r="BE380" i="1"/>
  <c r="BG380" i="1"/>
  <c r="BL380" i="1" s="1"/>
  <c r="BF380" i="1"/>
  <c r="EI377" i="1"/>
  <c r="EK377" i="1"/>
  <c r="BY380" i="1"/>
  <c r="BG369" i="1"/>
  <c r="BL369" i="1" s="1"/>
  <c r="BE369" i="1"/>
  <c r="BF369" i="1"/>
  <c r="AE374" i="1"/>
  <c r="AA374" i="1"/>
  <c r="EI361" i="1"/>
  <c r="EK361" i="1"/>
  <c r="AP366" i="1"/>
  <c r="BN366" i="1" s="1"/>
  <c r="EB349" i="1"/>
  <c r="DL349" i="1"/>
  <c r="AN349" i="1" s="1" a="1"/>
  <c r="AN349" i="1" s="1"/>
  <c r="AE354" i="1"/>
  <c r="AA354" i="1"/>
  <c r="AO360" i="1"/>
  <c r="DL342" i="1"/>
  <c r="AN342" i="1" s="1" a="1"/>
  <c r="AN342" i="1" s="1"/>
  <c r="EB342" i="1"/>
  <c r="BG350" i="1"/>
  <c r="BL350" i="1" s="1"/>
  <c r="BE350" i="1"/>
  <c r="BF350" i="1"/>
  <c r="AE358" i="1"/>
  <c r="AA358" i="1"/>
  <c r="DL341" i="1"/>
  <c r="AN341" i="1" s="1" a="1"/>
  <c r="AN341" i="1" s="1"/>
  <c r="AP341" i="1" s="1"/>
  <c r="BN341" i="1" s="1"/>
  <c r="DT341" i="1"/>
  <c r="EB341" i="1"/>
  <c r="CE337" i="1"/>
  <c r="BY337" i="1"/>
  <c r="CR337" i="1"/>
  <c r="AE349" i="1"/>
  <c r="AA349" i="1"/>
  <c r="BE340" i="1"/>
  <c r="BG340" i="1"/>
  <c r="BL340" i="1" s="1"/>
  <c r="BF340" i="1"/>
  <c r="DL340" i="1"/>
  <c r="AN340" i="1" s="1" a="1"/>
  <c r="AN340" i="1" s="1"/>
  <c r="DT340" i="1"/>
  <c r="EB340" i="1"/>
  <c r="AP324" i="1"/>
  <c r="BN324" i="1" s="1"/>
  <c r="AW319" i="1"/>
  <c r="AU319" i="1"/>
  <c r="AT319" i="1"/>
  <c r="EF319" i="1" s="1"/>
  <c r="DL308" i="1"/>
  <c r="AN308" i="1" s="1" a="1"/>
  <c r="AN308" i="1" s="1"/>
  <c r="AP308" i="1" s="1"/>
  <c r="BN308" i="1" s="1"/>
  <c r="EB308" i="1"/>
  <c r="BY327" i="1"/>
  <c r="CE327" i="1" s="1"/>
  <c r="CR327" i="1"/>
  <c r="DO327" i="1" s="1" a="1"/>
  <c r="DO327" i="1" s="1"/>
  <c r="DY327" i="1" s="1"/>
  <c r="BF322" i="1"/>
  <c r="BE322" i="1"/>
  <c r="BG322" i="1"/>
  <c r="BL322" i="1" s="1"/>
  <c r="DT324" i="1"/>
  <c r="DL319" i="1"/>
  <c r="AN319" i="1" s="1" a="1"/>
  <c r="AN319" i="1" s="1"/>
  <c r="DT319" i="1"/>
  <c r="EB319" i="1"/>
  <c r="BG321" i="1"/>
  <c r="BL321" i="1" s="1"/>
  <c r="BF321" i="1"/>
  <c r="BE321" i="1"/>
  <c r="EI306" i="1"/>
  <c r="EK306" i="1"/>
  <c r="DT310" i="1"/>
  <c r="EB310" i="1"/>
  <c r="DL310" i="1"/>
  <c r="AN310" i="1" s="1" a="1"/>
  <c r="AN310" i="1" s="1"/>
  <c r="AP310" i="1" s="1"/>
  <c r="BN310" i="1" s="1"/>
  <c r="EK309" i="1"/>
  <c r="EI309" i="1"/>
  <c r="BY304" i="1"/>
  <c r="ED306" i="1"/>
  <c r="EA306" i="1"/>
  <c r="BY317" i="1"/>
  <c r="CE317" i="1" s="1"/>
  <c r="EK298" i="1"/>
  <c r="EI298" i="1"/>
  <c r="BY299" i="1"/>
  <c r="AO302" i="1"/>
  <c r="EK279" i="1"/>
  <c r="EI279" i="1"/>
  <c r="BY291" i="1"/>
  <c r="BF300" i="1"/>
  <c r="BE300" i="1"/>
  <c r="BG300" i="1"/>
  <c r="BL300" i="1" s="1"/>
  <c r="CR290" i="1"/>
  <c r="DO290" i="1" s="1" a="1"/>
  <c r="DO290" i="1" s="1"/>
  <c r="DY290" i="1" s="1"/>
  <c r="CR278" i="1"/>
  <c r="DO278" i="1" s="1" a="1"/>
  <c r="DO278" i="1" s="1"/>
  <c r="DY278" i="1" s="1"/>
  <c r="AA285" i="1"/>
  <c r="AE285" i="1"/>
  <c r="AO273" i="1"/>
  <c r="AT271" i="1"/>
  <c r="EF271" i="1" s="1"/>
  <c r="AW271" i="1"/>
  <c r="AU271" i="1"/>
  <c r="DL300" i="1"/>
  <c r="AN300" i="1" s="1" a="1"/>
  <c r="AN300" i="1" s="1"/>
  <c r="AP300" i="1" s="1"/>
  <c r="BN300" i="1" s="1"/>
  <c r="EB300" i="1"/>
  <c r="EK272" i="1"/>
  <c r="EI272" i="1"/>
  <c r="AO282" i="1"/>
  <c r="EB272" i="1"/>
  <c r="DL272" i="1"/>
  <c r="AN272" i="1" s="1" a="1"/>
  <c r="AN272" i="1" s="1"/>
  <c r="AP272" i="1" s="1"/>
  <c r="BN272" i="1" s="1"/>
  <c r="CE260" i="1"/>
  <c r="EB260" i="1"/>
  <c r="DL260" i="1"/>
  <c r="AN260" i="1" s="1" a="1"/>
  <c r="AN260" i="1" s="1"/>
  <c r="AO277" i="1"/>
  <c r="AE272" i="1"/>
  <c r="AA272" i="1"/>
  <c r="AE267" i="1"/>
  <c r="AA267" i="1"/>
  <c r="CC267" i="1"/>
  <c r="EE267" i="1"/>
  <c r="EB243" i="1"/>
  <c r="DL243" i="1"/>
  <c r="AN243" i="1" s="1" a="1"/>
  <c r="AN243" i="1" s="1"/>
  <c r="AP243" i="1" s="1"/>
  <c r="BN243" i="1" s="1"/>
  <c r="AO269" i="1"/>
  <c r="AE269" i="1"/>
  <c r="AA269" i="1"/>
  <c r="AW259" i="1"/>
  <c r="AU259" i="1"/>
  <c r="AT259" i="1"/>
  <c r="EF259" i="1" s="1"/>
  <c r="EI258" i="1"/>
  <c r="EK258" i="1"/>
  <c r="BG258" i="1"/>
  <c r="BL258" i="1" s="1"/>
  <c r="BF258" i="1"/>
  <c r="BE258" i="1"/>
  <c r="AW234" i="1"/>
  <c r="AU234" i="1"/>
  <c r="AT234" i="1"/>
  <c r="EF234" i="1" s="1"/>
  <c r="AE251" i="1"/>
  <c r="AA251" i="1"/>
  <c r="BY231" i="1"/>
  <c r="CR231" i="1" s="1"/>
  <c r="CR233" i="1"/>
  <c r="DO233" i="1" s="1" a="1"/>
  <c r="DO233" i="1" s="1"/>
  <c r="DY233" i="1" s="1"/>
  <c r="CE233" i="1"/>
  <c r="BY233" i="1"/>
  <c r="BG257" i="1"/>
  <c r="BL257" i="1" s="1"/>
  <c r="BF257" i="1"/>
  <c r="BE257" i="1"/>
  <c r="EB228" i="1"/>
  <c r="DT228" i="1"/>
  <c r="DL228" i="1"/>
  <c r="AN228" i="1" s="1" a="1"/>
  <c r="AN228" i="1" s="1"/>
  <c r="AP228" i="1" s="1"/>
  <c r="BN228" i="1" s="1"/>
  <c r="AU209" i="1"/>
  <c r="AT209" i="1"/>
  <c r="EF209" i="1" s="1"/>
  <c r="AW209" i="1"/>
  <c r="BG238" i="1"/>
  <c r="BL238" i="1" s="1"/>
  <c r="BF238" i="1"/>
  <c r="BE238" i="1"/>
  <c r="AE211" i="1"/>
  <c r="AA211" i="1"/>
  <c r="DO204" i="1" a="1"/>
  <c r="DO204" i="1" s="1"/>
  <c r="DY204" i="1" s="1"/>
  <c r="EK191" i="1"/>
  <c r="EI191" i="1"/>
  <c r="DL229" i="1"/>
  <c r="AN229" i="1" s="1" a="1"/>
  <c r="AN229" i="1" s="1"/>
  <c r="AP229" i="1" s="1"/>
  <c r="BN229" i="1" s="1"/>
  <c r="DT229" i="1"/>
  <c r="EB229" i="1"/>
  <c r="CS214" i="1"/>
  <c r="CX214" i="1"/>
  <c r="CW214" i="1"/>
  <c r="AE231" i="1"/>
  <c r="AA231" i="1"/>
  <c r="AE212" i="1"/>
  <c r="AA212" i="1"/>
  <c r="DO196" i="1" a="1"/>
  <c r="DO196" i="1" s="1"/>
  <c r="DY196" i="1" s="1"/>
  <c r="CE226" i="1"/>
  <c r="EE191" i="1"/>
  <c r="CR191" i="1"/>
  <c r="DO191" i="1" s="1" a="1"/>
  <c r="DO191" i="1" s="1"/>
  <c r="DY191" i="1" s="1"/>
  <c r="AO204" i="1"/>
  <c r="DL203" i="1"/>
  <c r="AN203" i="1" s="1" a="1"/>
  <c r="AN203" i="1" s="1"/>
  <c r="AP203" i="1" s="1"/>
  <c r="BN203" i="1" s="1"/>
  <c r="EB203" i="1"/>
  <c r="ED213" i="1"/>
  <c r="EA213" i="1"/>
  <c r="DL208" i="1"/>
  <c r="AN208" i="1" s="1" a="1"/>
  <c r="AN208" i="1" s="1"/>
  <c r="DT208" i="1"/>
  <c r="EB208" i="1"/>
  <c r="AU190" i="1"/>
  <c r="AT190" i="1"/>
  <c r="EF190" i="1" s="1"/>
  <c r="AW190" i="1"/>
  <c r="AW197" i="1"/>
  <c r="AU197" i="1"/>
  <c r="AT197" i="1"/>
  <c r="EF197" i="1" s="1"/>
  <c r="ED202" i="1"/>
  <c r="EA202" i="1"/>
  <c r="BG199" i="1"/>
  <c r="BL199" i="1" s="1"/>
  <c r="BF199" i="1"/>
  <c r="BE199" i="1"/>
  <c r="CE180" i="1"/>
  <c r="BY180" i="1"/>
  <c r="CR180" i="1"/>
  <c r="EI182" i="1"/>
  <c r="EK182" i="1"/>
  <c r="EE170" i="1"/>
  <c r="CC170" i="1"/>
  <c r="EB161" i="1"/>
  <c r="DL161" i="1"/>
  <c r="AN161" i="1" s="1" a="1"/>
  <c r="AN161" i="1" s="1"/>
  <c r="AP161" i="1" s="1"/>
  <c r="BN161" i="1" s="1"/>
  <c r="EI159" i="1"/>
  <c r="EK159" i="1"/>
  <c r="DL154" i="1"/>
  <c r="AN154" i="1" s="1" a="1"/>
  <c r="AN154" i="1" s="1"/>
  <c r="AP154" i="1" s="1"/>
  <c r="BN154" i="1" s="1"/>
  <c r="EB154" i="1"/>
  <c r="AP174" i="1"/>
  <c r="BN174" i="1" s="1"/>
  <c r="CX162" i="1"/>
  <c r="CS162" i="1"/>
  <c r="CW162" i="1"/>
  <c r="BY173" i="1"/>
  <c r="CR173" i="1" s="1"/>
  <c r="BG162" i="1"/>
  <c r="BL162" i="1" s="1"/>
  <c r="BF162" i="1"/>
  <c r="BE162" i="1"/>
  <c r="EK137" i="1"/>
  <c r="EI137" i="1"/>
  <c r="DL150" i="1"/>
  <c r="AN150" i="1" s="1" a="1"/>
  <c r="AN150" i="1" s="1"/>
  <c r="AP150" i="1" s="1"/>
  <c r="BN150" i="1" s="1"/>
  <c r="EB150" i="1"/>
  <c r="EK146" i="1"/>
  <c r="EI146" i="1"/>
  <c r="AO169" i="1"/>
  <c r="DT156" i="1"/>
  <c r="DL156" i="1"/>
  <c r="AN156" i="1" s="1" a="1"/>
  <c r="AN156" i="1" s="1"/>
  <c r="AP156" i="1" s="1"/>
  <c r="BN156" i="1" s="1"/>
  <c r="EB156" i="1"/>
  <c r="CE157" i="1"/>
  <c r="BY157" i="1"/>
  <c r="CR157" i="1"/>
  <c r="DO157" i="1" s="1" a="1"/>
  <c r="DO157" i="1" s="1"/>
  <c r="DY157" i="1" s="1"/>
  <c r="AE145" i="1"/>
  <c r="AA145" i="1"/>
  <c r="EK149" i="1"/>
  <c r="EI149" i="1"/>
  <c r="ED159" i="1"/>
  <c r="EA159" i="1"/>
  <c r="CC152" i="1"/>
  <c r="BY110" i="1"/>
  <c r="CE110" i="1" s="1"/>
  <c r="CR110" i="1"/>
  <c r="BF140" i="1"/>
  <c r="BG140" i="1"/>
  <c r="BL140" i="1" s="1"/>
  <c r="BE140" i="1"/>
  <c r="ED158" i="1"/>
  <c r="EA158" i="1"/>
  <c r="AW101" i="1"/>
  <c r="AU101" i="1"/>
  <c r="AT101" i="1"/>
  <c r="EF101" i="1" s="1"/>
  <c r="EK128" i="1"/>
  <c r="EI128" i="1"/>
  <c r="BY130" i="1"/>
  <c r="CE141" i="1"/>
  <c r="DT131" i="1"/>
  <c r="EK121" i="1"/>
  <c r="EI121" i="1"/>
  <c r="AO126" i="1"/>
  <c r="AE116" i="1"/>
  <c r="AA116" i="1"/>
  <c r="EK106" i="1"/>
  <c r="EI106" i="1"/>
  <c r="EK90" i="1"/>
  <c r="EI90" i="1"/>
  <c r="AT103" i="1"/>
  <c r="EF103" i="1" s="1"/>
  <c r="AW103" i="1"/>
  <c r="AU103" i="1"/>
  <c r="AW115" i="1"/>
  <c r="AU115" i="1"/>
  <c r="AT115" i="1"/>
  <c r="EF115" i="1" s="1"/>
  <c r="BG99" i="1"/>
  <c r="BL99" i="1" s="1"/>
  <c r="BF99" i="1"/>
  <c r="BE99" i="1"/>
  <c r="AE117" i="1"/>
  <c r="AA117" i="1"/>
  <c r="BG128" i="1"/>
  <c r="BL128" i="1" s="1"/>
  <c r="BF128" i="1"/>
  <c r="BE128" i="1"/>
  <c r="EB122" i="1"/>
  <c r="DL122" i="1"/>
  <c r="AN122" i="1" s="1" a="1"/>
  <c r="AN122" i="1" s="1"/>
  <c r="AP122" i="1" s="1"/>
  <c r="BN122" i="1" s="1"/>
  <c r="AE123" i="1"/>
  <c r="AA123" i="1"/>
  <c r="EE103" i="1"/>
  <c r="CC103" i="1"/>
  <c r="EA123" i="1"/>
  <c r="ED123" i="1"/>
  <c r="CX83" i="1"/>
  <c r="CW83" i="1"/>
  <c r="CS83" i="1"/>
  <c r="EK78" i="1"/>
  <c r="EI78" i="1"/>
  <c r="DT78" i="1"/>
  <c r="DL78" i="1"/>
  <c r="AN78" i="1" s="1" a="1"/>
  <c r="AN78" i="1" s="1"/>
  <c r="EB78" i="1"/>
  <c r="AE65" i="1"/>
  <c r="AA65" i="1"/>
  <c r="BE84" i="1"/>
  <c r="BG84" i="1"/>
  <c r="BL84" i="1" s="1"/>
  <c r="BF84" i="1"/>
  <c r="AW92" i="1"/>
  <c r="AU92" i="1"/>
  <c r="AT92" i="1"/>
  <c r="EF92" i="1" s="1"/>
  <c r="CE73" i="1"/>
  <c r="BY73" i="1"/>
  <c r="BG93" i="1"/>
  <c r="BL93" i="1" s="1"/>
  <c r="BF93" i="1"/>
  <c r="BE93" i="1"/>
  <c r="DT56" i="1"/>
  <c r="EB56" i="1"/>
  <c r="DL56" i="1"/>
  <c r="AN56" i="1" s="1" a="1"/>
  <c r="AN56" i="1" s="1"/>
  <c r="AP56" i="1" s="1"/>
  <c r="BN56" i="1" s="1"/>
  <c r="BG85" i="1"/>
  <c r="BL85" i="1" s="1"/>
  <c r="BF85" i="1"/>
  <c r="BE85" i="1"/>
  <c r="EK93" i="1"/>
  <c r="EI93" i="1"/>
  <c r="AO63" i="1"/>
  <c r="DO83" i="1" a="1"/>
  <c r="DO83" i="1" s="1"/>
  <c r="DY83" i="1" s="1"/>
  <c r="DO58" i="1" a="1"/>
  <c r="DO58" i="1" s="1"/>
  <c r="DY58" i="1" s="1"/>
  <c r="DL63" i="1"/>
  <c r="AN63" i="1" s="1" a="1"/>
  <c r="AN63" i="1" s="1"/>
  <c r="AP63" i="1" s="1"/>
  <c r="BN63" i="1" s="1"/>
  <c r="EB63" i="1"/>
  <c r="DT63" i="1"/>
  <c r="CE40" i="1"/>
  <c r="BY40" i="1"/>
  <c r="CR40" i="1"/>
  <c r="DO40" i="1" s="1" a="1"/>
  <c r="DO40" i="1" s="1"/>
  <c r="DY40" i="1" s="1"/>
  <c r="AE88" i="1"/>
  <c r="AA88" i="1"/>
  <c r="EI26" i="1"/>
  <c r="EK26" i="1"/>
  <c r="BG65" i="1"/>
  <c r="BL65" i="1" s="1"/>
  <c r="BF65" i="1"/>
  <c r="BE65" i="1"/>
  <c r="EK60" i="1"/>
  <c r="EI60" i="1"/>
  <c r="BF72" i="1"/>
  <c r="BG72" i="1"/>
  <c r="BL72" i="1" s="1"/>
  <c r="BE72" i="1"/>
  <c r="BY65" i="1"/>
  <c r="CR65" i="1" s="1"/>
  <c r="AE63" i="1"/>
  <c r="AA63" i="1"/>
  <c r="EI47" i="1"/>
  <c r="EK47" i="1"/>
  <c r="AE42" i="1"/>
  <c r="AA42" i="1"/>
  <c r="BG38" i="1"/>
  <c r="BL38" i="1" s="1"/>
  <c r="BF38" i="1"/>
  <c r="BE38" i="1"/>
  <c r="CE30" i="1"/>
  <c r="CR30" i="1"/>
  <c r="BY30" i="1"/>
  <c r="AE32" i="1"/>
  <c r="AA32" i="1"/>
  <c r="EI18" i="1"/>
  <c r="EK18" i="1"/>
  <c r="BY36" i="1"/>
  <c r="CR36" i="1" s="1"/>
  <c r="AA29" i="1"/>
  <c r="AE29" i="1"/>
  <c r="BG29" i="1"/>
  <c r="BL29" i="1" s="1"/>
  <c r="BF29" i="1"/>
  <c r="BE29" i="1"/>
  <c r="BG13" i="1"/>
  <c r="BL13" i="1" s="1"/>
  <c r="BE13" i="1"/>
  <c r="BF13" i="1"/>
  <c r="AP19" i="1"/>
  <c r="BN19" i="1" s="1"/>
  <c r="BY405" i="1"/>
  <c r="CR405" i="1"/>
  <c r="CE405" i="1"/>
  <c r="CE404" i="1"/>
  <c r="BY404" i="1"/>
  <c r="CR404" i="1"/>
  <c r="DO404" i="1" s="1" a="1"/>
  <c r="DO404" i="1" s="1"/>
  <c r="DY404" i="1" s="1"/>
  <c r="AW401" i="1"/>
  <c r="AT401" i="1"/>
  <c r="EF401" i="1" s="1"/>
  <c r="AU401" i="1"/>
  <c r="ED409" i="1"/>
  <c r="EA409" i="1"/>
  <c r="DO402" i="1" a="1"/>
  <c r="DO402" i="1" s="1"/>
  <c r="DY402" i="1" s="1"/>
  <c r="AA407" i="1"/>
  <c r="AE407" i="1"/>
  <c r="DT385" i="1"/>
  <c r="AW403" i="1"/>
  <c r="AU403" i="1"/>
  <c r="AT403" i="1"/>
  <c r="EF403" i="1" s="1"/>
  <c r="AU386" i="1"/>
  <c r="AT386" i="1"/>
  <c r="EF386" i="1" s="1"/>
  <c r="AW386" i="1"/>
  <c r="AT392" i="1"/>
  <c r="EF392" i="1" s="1"/>
  <c r="AU392" i="1"/>
  <c r="AW392" i="1"/>
  <c r="BG397" i="1"/>
  <c r="BL397" i="1" s="1"/>
  <c r="BF397" i="1"/>
  <c r="BE397" i="1"/>
  <c r="AO389" i="1"/>
  <c r="CR403" i="1"/>
  <c r="BY403" i="1"/>
  <c r="DL396" i="1"/>
  <c r="AN396" i="1" s="1" a="1"/>
  <c r="AN396" i="1" s="1"/>
  <c r="EB396" i="1"/>
  <c r="AO399" i="1"/>
  <c r="DL391" i="1"/>
  <c r="AN391" i="1" s="1" a="1"/>
  <c r="AN391" i="1" s="1"/>
  <c r="AP391" i="1" s="1"/>
  <c r="BN391" i="1" s="1"/>
  <c r="EB391" i="1"/>
  <c r="EE406" i="1"/>
  <c r="CC406" i="1"/>
  <c r="CX378" i="1"/>
  <c r="CS378" i="1"/>
  <c r="CW378" i="1"/>
  <c r="EI393" i="1"/>
  <c r="EK393" i="1"/>
  <c r="BF362" i="1"/>
  <c r="BE362" i="1"/>
  <c r="BG362" i="1"/>
  <c r="BL362" i="1" s="1"/>
  <c r="AT376" i="1"/>
  <c r="EF376" i="1" s="1"/>
  <c r="AU376" i="1"/>
  <c r="AW376" i="1"/>
  <c r="AE367" i="1"/>
  <c r="AA367" i="1"/>
  <c r="AE384" i="1"/>
  <c r="AA384" i="1"/>
  <c r="AA369" i="1"/>
  <c r="AE369" i="1"/>
  <c r="CR365" i="1"/>
  <c r="DO365" i="1" s="1" a="1"/>
  <c r="DO365" i="1" s="1"/>
  <c r="DY365" i="1" s="1"/>
  <c r="BY365" i="1"/>
  <c r="AE381" i="1"/>
  <c r="AA381" i="1"/>
  <c r="BG361" i="1"/>
  <c r="BL361" i="1" s="1"/>
  <c r="BE361" i="1"/>
  <c r="BF361" i="1"/>
  <c r="BY356" i="1"/>
  <c r="CE356" i="1" s="1"/>
  <c r="CR356" i="1"/>
  <c r="CR345" i="1"/>
  <c r="CE345" i="1"/>
  <c r="BY345" i="1"/>
  <c r="EA347" i="1"/>
  <c r="ED347" i="1"/>
  <c r="EK341" i="1"/>
  <c r="EI341" i="1"/>
  <c r="DL352" i="1"/>
  <c r="AN352" i="1" s="1" a="1"/>
  <c r="AN352" i="1" s="1"/>
  <c r="AP352" i="1" s="1"/>
  <c r="BN352" i="1" s="1"/>
  <c r="EB352" i="1"/>
  <c r="DT352" i="1"/>
  <c r="AW343" i="1"/>
  <c r="AT343" i="1"/>
  <c r="EF343" i="1" s="1"/>
  <c r="AU343" i="1"/>
  <c r="AW345" i="1"/>
  <c r="AU345" i="1"/>
  <c r="AT345" i="1"/>
  <c r="EF345" i="1" s="1"/>
  <c r="AT338" i="1"/>
  <c r="EF338" i="1" s="1"/>
  <c r="AW338" i="1"/>
  <c r="AU338" i="1"/>
  <c r="DT339" i="1"/>
  <c r="EB339" i="1"/>
  <c r="DL339" i="1"/>
  <c r="AN339" i="1" s="1" a="1"/>
  <c r="AN339" i="1" s="1"/>
  <c r="AP339" i="1" s="1"/>
  <c r="BN339" i="1" s="1"/>
  <c r="AE334" i="1"/>
  <c r="AA334" i="1"/>
  <c r="CE331" i="1"/>
  <c r="CR331" i="1"/>
  <c r="BY331" i="1"/>
  <c r="AW318" i="1"/>
  <c r="AU318" i="1"/>
  <c r="AT318" i="1"/>
  <c r="EF318" i="1" s="1"/>
  <c r="BF335" i="1"/>
  <c r="BE335" i="1"/>
  <c r="BG335" i="1"/>
  <c r="BL335" i="1" s="1"/>
  <c r="AO322" i="1"/>
  <c r="AW327" i="1"/>
  <c r="AU327" i="1"/>
  <c r="AT327" i="1"/>
  <c r="EF327" i="1" s="1"/>
  <c r="EK313" i="1"/>
  <c r="EI313" i="1"/>
  <c r="BY311" i="1"/>
  <c r="CE311" i="1" s="1"/>
  <c r="AW321" i="1"/>
  <c r="AU321" i="1"/>
  <c r="AT321" i="1"/>
  <c r="EF321" i="1" s="1"/>
  <c r="BY301" i="1"/>
  <c r="CR301" i="1" s="1"/>
  <c r="DO298" i="1" a="1"/>
  <c r="DO298" i="1" s="1"/>
  <c r="DY298" i="1" s="1"/>
  <c r="AT292" i="1"/>
  <c r="EF292" i="1" s="1"/>
  <c r="AW292" i="1"/>
  <c r="AU292" i="1"/>
  <c r="CR303" i="1"/>
  <c r="CE303" i="1"/>
  <c r="BY303" i="1"/>
  <c r="AE299" i="1"/>
  <c r="AA299" i="1"/>
  <c r="AE296" i="1"/>
  <c r="AA296" i="1"/>
  <c r="DO279" i="1" a="1"/>
  <c r="DO279" i="1" s="1"/>
  <c r="DY279" i="1" s="1"/>
  <c r="AE297" i="1"/>
  <c r="AA297" i="1"/>
  <c r="AU277" i="1"/>
  <c r="AT277" i="1"/>
  <c r="EF277" i="1" s="1"/>
  <c r="AW277" i="1"/>
  <c r="AO285" i="1"/>
  <c r="EK300" i="1"/>
  <c r="EI300" i="1"/>
  <c r="DT276" i="1"/>
  <c r="EB276" i="1"/>
  <c r="DL276" i="1"/>
  <c r="AN276" i="1" s="1" a="1"/>
  <c r="AN276" i="1" s="1"/>
  <c r="DT269" i="1"/>
  <c r="BY271" i="1"/>
  <c r="CE271" i="1" s="1"/>
  <c r="CR260" i="1"/>
  <c r="DO260" i="1" s="1" a="1"/>
  <c r="DO260" i="1" s="1"/>
  <c r="DY260" i="1" s="1"/>
  <c r="EI260" i="1"/>
  <c r="EK260" i="1"/>
  <c r="BG269" i="1"/>
  <c r="BL269" i="1" s="1"/>
  <c r="BF269" i="1"/>
  <c r="BE269" i="1"/>
  <c r="AE264" i="1"/>
  <c r="AA264" i="1"/>
  <c r="EB246" i="1"/>
  <c r="DL246" i="1"/>
  <c r="AN246" i="1" s="1" a="1"/>
  <c r="AN246" i="1" s="1"/>
  <c r="DT254" i="1"/>
  <c r="EB254" i="1"/>
  <c r="DL254" i="1"/>
  <c r="AN254" i="1" s="1" a="1"/>
  <c r="AN254" i="1" s="1"/>
  <c r="AP254" i="1" s="1"/>
  <c r="BN254" i="1" s="1"/>
  <c r="BE245" i="1"/>
  <c r="BF245" i="1"/>
  <c r="BG245" i="1"/>
  <c r="BL245" i="1" s="1"/>
  <c r="DT262" i="1"/>
  <c r="AU233" i="1"/>
  <c r="AT233" i="1"/>
  <c r="EF233" i="1" s="1"/>
  <c r="AW233" i="1"/>
  <c r="BY235" i="1"/>
  <c r="CR235" i="1"/>
  <c r="CE235" i="1"/>
  <c r="AE243" i="1"/>
  <c r="AA243" i="1"/>
  <c r="EK204" i="1"/>
  <c r="EI204" i="1"/>
  <c r="EK229" i="1"/>
  <c r="EI229" i="1"/>
  <c r="CR217" i="1"/>
  <c r="DO217" i="1" s="1" a="1"/>
  <c r="DO217" i="1" s="1"/>
  <c r="DY217" i="1" s="1"/>
  <c r="EK250" i="1"/>
  <c r="EI250" i="1"/>
  <c r="BF207" i="1"/>
  <c r="BE207" i="1"/>
  <c r="BG207" i="1"/>
  <c r="BL207" i="1" s="1"/>
  <c r="CR226" i="1"/>
  <c r="DO226" i="1" s="1" a="1"/>
  <c r="DO226" i="1" s="1"/>
  <c r="DY226" i="1" s="1"/>
  <c r="AE197" i="1"/>
  <c r="AA197" i="1"/>
  <c r="EK203" i="1"/>
  <c r="EI203" i="1"/>
  <c r="AW213" i="1"/>
  <c r="AU213" i="1"/>
  <c r="AT213" i="1"/>
  <c r="EF213" i="1" s="1"/>
  <c r="BE192" i="1"/>
  <c r="BG192" i="1"/>
  <c r="BL192" i="1" s="1"/>
  <c r="BF192" i="1"/>
  <c r="AE220" i="1"/>
  <c r="AA220" i="1"/>
  <c r="BY190" i="1"/>
  <c r="CR190" i="1"/>
  <c r="CE190" i="1"/>
  <c r="AO199" i="1"/>
  <c r="DL168" i="1"/>
  <c r="AN168" i="1" s="1" a="1"/>
  <c r="AN168" i="1" s="1"/>
  <c r="AP168" i="1" s="1"/>
  <c r="BN168" i="1" s="1"/>
  <c r="DT168" i="1"/>
  <c r="EB168" i="1"/>
  <c r="ED183" i="1"/>
  <c r="EA183" i="1"/>
  <c r="AW173" i="1"/>
  <c r="AT173" i="1"/>
  <c r="EF173" i="1" s="1"/>
  <c r="AU173" i="1"/>
  <c r="EK184" i="1"/>
  <c r="EI184" i="1"/>
  <c r="BE168" i="1"/>
  <c r="BG168" i="1"/>
  <c r="BL168" i="1" s="1"/>
  <c r="BF168" i="1"/>
  <c r="EK163" i="1"/>
  <c r="EI163" i="1"/>
  <c r="EB175" i="1"/>
  <c r="DL175" i="1"/>
  <c r="AN175" i="1" s="1" a="1"/>
  <c r="AN175" i="1" s="1"/>
  <c r="AE171" i="1"/>
  <c r="AA171" i="1"/>
  <c r="EK165" i="1"/>
  <c r="EI165" i="1"/>
  <c r="EI141" i="1"/>
  <c r="EK141" i="1"/>
  <c r="BY153" i="1"/>
  <c r="CE153" i="1" s="1"/>
  <c r="CR153" i="1"/>
  <c r="DO153" i="1" s="1" a="1"/>
  <c r="DO153" i="1" s="1"/>
  <c r="DY153" i="1" s="1"/>
  <c r="EK150" i="1"/>
  <c r="EI150" i="1"/>
  <c r="BY145" i="1"/>
  <c r="CR145" i="1"/>
  <c r="CE145" i="1"/>
  <c r="EK156" i="1"/>
  <c r="EI156" i="1"/>
  <c r="AE153" i="1"/>
  <c r="AA153" i="1"/>
  <c r="DL116" i="1"/>
  <c r="AN116" i="1" s="1" a="1"/>
  <c r="AN116" i="1" s="1"/>
  <c r="AP116" i="1" s="1"/>
  <c r="BN116" i="1" s="1"/>
  <c r="EB116" i="1"/>
  <c r="AE147" i="1"/>
  <c r="AA147" i="1"/>
  <c r="AE132" i="1"/>
  <c r="AA132" i="1"/>
  <c r="AA154" i="1"/>
  <c r="AE154" i="1"/>
  <c r="BG142" i="1"/>
  <c r="BL142" i="1" s="1"/>
  <c r="BF142" i="1"/>
  <c r="BE142" i="1"/>
  <c r="EI108" i="1"/>
  <c r="EK108" i="1"/>
  <c r="AO155" i="1"/>
  <c r="AA138" i="1"/>
  <c r="AE138" i="1"/>
  <c r="BG149" i="1"/>
  <c r="BL149" i="1" s="1"/>
  <c r="BF149" i="1"/>
  <c r="BE149" i="1"/>
  <c r="EK130" i="1"/>
  <c r="EI130" i="1"/>
  <c r="AW127" i="1"/>
  <c r="AU127" i="1"/>
  <c r="AT127" i="1"/>
  <c r="EF127" i="1" s="1"/>
  <c r="EA136" i="1"/>
  <c r="ED136" i="1"/>
  <c r="DO121" i="1" a="1"/>
  <c r="DO121" i="1" s="1"/>
  <c r="DY121" i="1" s="1"/>
  <c r="AE141" i="1"/>
  <c r="AA141" i="1"/>
  <c r="AE113" i="1"/>
  <c r="AA113" i="1"/>
  <c r="AO131" i="1"/>
  <c r="AW118" i="1"/>
  <c r="AU118" i="1"/>
  <c r="AT118" i="1"/>
  <c r="EF118" i="1" s="1"/>
  <c r="EK101" i="1"/>
  <c r="EI101" i="1"/>
  <c r="CE122" i="1"/>
  <c r="BY122" i="1"/>
  <c r="CR122" i="1"/>
  <c r="DO122" i="1" s="1" a="1"/>
  <c r="DO122" i="1" s="1"/>
  <c r="DY122" i="1" s="1"/>
  <c r="BY82" i="1"/>
  <c r="CE82" i="1" s="1"/>
  <c r="EB85" i="1"/>
  <c r="DL85" i="1"/>
  <c r="AN85" i="1" s="1" a="1"/>
  <c r="AN85" i="1" s="1"/>
  <c r="AP85" i="1" s="1"/>
  <c r="BN85" i="1" s="1"/>
  <c r="AO84" i="1"/>
  <c r="BE76" i="1"/>
  <c r="BG76" i="1"/>
  <c r="BL76" i="1" s="1"/>
  <c r="BF76" i="1"/>
  <c r="EB79" i="1"/>
  <c r="DL79" i="1"/>
  <c r="AN79" i="1" s="1" a="1"/>
  <c r="AN79" i="1" s="1"/>
  <c r="AP79" i="1" s="1"/>
  <c r="BN79" i="1" s="1"/>
  <c r="BG98" i="1"/>
  <c r="BL98" i="1" s="1"/>
  <c r="BF98" i="1"/>
  <c r="BE98" i="1"/>
  <c r="AA98" i="1"/>
  <c r="AE98" i="1"/>
  <c r="AE59" i="1"/>
  <c r="AA59" i="1"/>
  <c r="AO53" i="1"/>
  <c r="AP54" i="1"/>
  <c r="BN54" i="1" s="1"/>
  <c r="EK63" i="1"/>
  <c r="EI63" i="1"/>
  <c r="BF54" i="1"/>
  <c r="BG54" i="1"/>
  <c r="BL54" i="1" s="1"/>
  <c r="BE54" i="1"/>
  <c r="AE44" i="1"/>
  <c r="AA44" i="1"/>
  <c r="DT50" i="1"/>
  <c r="DL50" i="1"/>
  <c r="AN50" i="1" s="1" a="1"/>
  <c r="AN50" i="1" s="1"/>
  <c r="EB50" i="1"/>
  <c r="AE75" i="1"/>
  <c r="AA75" i="1"/>
  <c r="AO72" i="1"/>
  <c r="AW83" i="1"/>
  <c r="AU83" i="1"/>
  <c r="AT83" i="1"/>
  <c r="EF83" i="1" s="1"/>
  <c r="AE38" i="1"/>
  <c r="AA38" i="1"/>
  <c r="BY46" i="1"/>
  <c r="CR46" i="1"/>
  <c r="DO46" i="1" s="1" a="1"/>
  <c r="DO46" i="1" s="1"/>
  <c r="DY46" i="1" s="1"/>
  <c r="BY18" i="1"/>
  <c r="CR18" i="1" s="1"/>
  <c r="AE34" i="1"/>
  <c r="AA34" i="1"/>
  <c r="BG37" i="1"/>
  <c r="BL37" i="1" s="1"/>
  <c r="BF37" i="1"/>
  <c r="BE37" i="1"/>
  <c r="AE17" i="1"/>
  <c r="AA17" i="1"/>
  <c r="BE20" i="1"/>
  <c r="BF20" i="1"/>
  <c r="BG20" i="1"/>
  <c r="BL20" i="1" s="1"/>
  <c r="AO22" i="1"/>
  <c r="AE19" i="1"/>
  <c r="AA19" i="1"/>
  <c r="DL377" i="1"/>
  <c r="AN377" i="1" s="1" a="1"/>
  <c r="AN377" i="1" s="1"/>
  <c r="EB377" i="1"/>
  <c r="CW366" i="1"/>
  <c r="CS366" i="1"/>
  <c r="CX366" i="1"/>
  <c r="CR379" i="1"/>
  <c r="DO379" i="1" s="1" a="1"/>
  <c r="DO379" i="1" s="1"/>
  <c r="DY379" i="1" s="1"/>
  <c r="CE379" i="1"/>
  <c r="BY379" i="1"/>
  <c r="DT369" i="1"/>
  <c r="AU373" i="1"/>
  <c r="AT373" i="1"/>
  <c r="EF373" i="1" s="1"/>
  <c r="AW373" i="1"/>
  <c r="EB365" i="1"/>
  <c r="DL365" i="1"/>
  <c r="AN365" i="1" s="1" a="1"/>
  <c r="AN365" i="1" s="1"/>
  <c r="EI354" i="1"/>
  <c r="EK354" i="1"/>
  <c r="AE346" i="1"/>
  <c r="AA346" i="1"/>
  <c r="EB351" i="1"/>
  <c r="DL351" i="1"/>
  <c r="AN351" i="1" s="1" a="1"/>
  <c r="AN351" i="1" s="1"/>
  <c r="AP351" i="1" s="1"/>
  <c r="BN351" i="1" s="1"/>
  <c r="BY347" i="1"/>
  <c r="CR347" i="1"/>
  <c r="DO347" i="1" s="1" a="1"/>
  <c r="DO347" i="1" s="1"/>
  <c r="DY347" i="1" s="1"/>
  <c r="EK339" i="1"/>
  <c r="EI339" i="1"/>
  <c r="EK308" i="1"/>
  <c r="EI308" i="1"/>
  <c r="AE319" i="1"/>
  <c r="AA319" i="1"/>
  <c r="EB325" i="1"/>
  <c r="DL325" i="1"/>
  <c r="AN325" i="1" s="1" a="1"/>
  <c r="AN325" i="1" s="1"/>
  <c r="AP325" i="1" s="1"/>
  <c r="BN325" i="1" s="1"/>
  <c r="DT336" i="1"/>
  <c r="EB336" i="1"/>
  <c r="DL336" i="1"/>
  <c r="AN336" i="1" s="1" a="1"/>
  <c r="AN336" i="1" s="1"/>
  <c r="AP336" i="1" s="1"/>
  <c r="BN336" i="1" s="1"/>
  <c r="CS315" i="1"/>
  <c r="CX315" i="1"/>
  <c r="CW315" i="1"/>
  <c r="BG324" i="1"/>
  <c r="BL324" i="1" s="1"/>
  <c r="BF324" i="1"/>
  <c r="BE324" i="1"/>
  <c r="AE313" i="1"/>
  <c r="AA313" i="1"/>
  <c r="AE321" i="1"/>
  <c r="AA321" i="1"/>
  <c r="AU307" i="1"/>
  <c r="AT307" i="1"/>
  <c r="AW307" i="1"/>
  <c r="BY310" i="1"/>
  <c r="CR310" i="1"/>
  <c r="BG312" i="1"/>
  <c r="BL312" i="1" s="1"/>
  <c r="BF312" i="1"/>
  <c r="BE312" i="1"/>
  <c r="BF309" i="1"/>
  <c r="BE309" i="1"/>
  <c r="BG309" i="1"/>
  <c r="BL309" i="1" s="1"/>
  <c r="DT291" i="1"/>
  <c r="DL291" i="1"/>
  <c r="AN291" i="1" s="1" a="1"/>
  <c r="AN291" i="1" s="1"/>
  <c r="AP291" i="1" s="1"/>
  <c r="BN291" i="1" s="1"/>
  <c r="EB291" i="1"/>
  <c r="BG310" i="1"/>
  <c r="BL310" i="1" s="1"/>
  <c r="BF310" i="1"/>
  <c r="BE310" i="1"/>
  <c r="BG302" i="1"/>
  <c r="BL302" i="1" s="1"/>
  <c r="BF302" i="1"/>
  <c r="BE302" i="1"/>
  <c r="BF292" i="1"/>
  <c r="BE292" i="1"/>
  <c r="BG292" i="1"/>
  <c r="BL292" i="1" s="1"/>
  <c r="AE287" i="1"/>
  <c r="AA287" i="1"/>
  <c r="AE300" i="1"/>
  <c r="AA300" i="1"/>
  <c r="EK296" i="1"/>
  <c r="EI296" i="1"/>
  <c r="CE269" i="1"/>
  <c r="CR269" i="1"/>
  <c r="BY269" i="1"/>
  <c r="BY263" i="1"/>
  <c r="CR263" i="1" s="1"/>
  <c r="EA269" i="1"/>
  <c r="ED269" i="1"/>
  <c r="BG266" i="1"/>
  <c r="BL266" i="1" s="1"/>
  <c r="BE266" i="1"/>
  <c r="BF266" i="1"/>
  <c r="CS241" i="1"/>
  <c r="CX241" i="1"/>
  <c r="CW241" i="1"/>
  <c r="EA241" i="1"/>
  <c r="ED241" i="1"/>
  <c r="EK246" i="1"/>
  <c r="EI246" i="1"/>
  <c r="EK254" i="1"/>
  <c r="EI254" i="1"/>
  <c r="EK236" i="1"/>
  <c r="EI236" i="1"/>
  <c r="AW261" i="1"/>
  <c r="AU261" i="1"/>
  <c r="AT261" i="1"/>
  <c r="EF261" i="1" s="1"/>
  <c r="CE239" i="1"/>
  <c r="CR239" i="1"/>
  <c r="BY239" i="1"/>
  <c r="AO243" i="1"/>
  <c r="BF231" i="1"/>
  <c r="BE231" i="1"/>
  <c r="BG231" i="1"/>
  <c r="BL231" i="1" s="1"/>
  <c r="EB207" i="1"/>
  <c r="DL207" i="1"/>
  <c r="AN207" i="1" s="1" a="1"/>
  <c r="AN207" i="1" s="1"/>
  <c r="AP207" i="1" s="1"/>
  <c r="BN207" i="1" s="1"/>
  <c r="DL232" i="1"/>
  <c r="AN232" i="1" s="1" a="1"/>
  <c r="AN232" i="1" s="1"/>
  <c r="AP232" i="1" s="1"/>
  <c r="BN232" i="1" s="1"/>
  <c r="EB232" i="1"/>
  <c r="DL205" i="1"/>
  <c r="AN205" i="1" s="1" a="1"/>
  <c r="AN205" i="1" s="1"/>
  <c r="AP205" i="1" s="1"/>
  <c r="BN205" i="1" s="1"/>
  <c r="EB205" i="1"/>
  <c r="DT205" i="1"/>
  <c r="AW196" i="1"/>
  <c r="AU196" i="1"/>
  <c r="AT196" i="1"/>
  <c r="EF196" i="1" s="1"/>
  <c r="BF195" i="1"/>
  <c r="BE195" i="1"/>
  <c r="BG195" i="1"/>
  <c r="BL195" i="1" s="1"/>
  <c r="AE210" i="1"/>
  <c r="AA210" i="1"/>
  <c r="AA209" i="1"/>
  <c r="AE209" i="1"/>
  <c r="EA212" i="1"/>
  <c r="ED212" i="1"/>
  <c r="AE202" i="1"/>
  <c r="AA202" i="1"/>
  <c r="BF190" i="1"/>
  <c r="BE190" i="1"/>
  <c r="BG190" i="1"/>
  <c r="BL190" i="1" s="1"/>
  <c r="AE191" i="1"/>
  <c r="AA191" i="1"/>
  <c r="AE182" i="1"/>
  <c r="AA182" i="1"/>
  <c r="AW202" i="1"/>
  <c r="AU202" i="1"/>
  <c r="AT202" i="1"/>
  <c r="EF202" i="1" s="1"/>
  <c r="AO184" i="1"/>
  <c r="AW186" i="1"/>
  <c r="AU186" i="1"/>
  <c r="AT186" i="1"/>
  <c r="EF186" i="1" s="1"/>
  <c r="BG174" i="1"/>
  <c r="BL174" i="1" s="1"/>
  <c r="BF174" i="1"/>
  <c r="BE174" i="1"/>
  <c r="DL151" i="1"/>
  <c r="AN151" i="1" s="1" a="1"/>
  <c r="AN151" i="1" s="1"/>
  <c r="AP151" i="1" s="1"/>
  <c r="BN151" i="1" s="1"/>
  <c r="DT151" i="1"/>
  <c r="EB151" i="1"/>
  <c r="BG172" i="1"/>
  <c r="BL172" i="1" s="1"/>
  <c r="BF172" i="1"/>
  <c r="BE172" i="1"/>
  <c r="AE178" i="1"/>
  <c r="AA178" i="1"/>
  <c r="DO141" i="1" a="1"/>
  <c r="DO141" i="1" s="1"/>
  <c r="DY141" i="1" s="1"/>
  <c r="AO147" i="1"/>
  <c r="AU154" i="1"/>
  <c r="AW154" i="1"/>
  <c r="AT154" i="1"/>
  <c r="EF154" i="1" s="1"/>
  <c r="DT160" i="1"/>
  <c r="EB160" i="1"/>
  <c r="DL160" i="1"/>
  <c r="AN160" i="1" s="1" a="1"/>
  <c r="AN160" i="1" s="1"/>
  <c r="AP160" i="1" s="1"/>
  <c r="BN160" i="1" s="1"/>
  <c r="DT147" i="1"/>
  <c r="DL147" i="1"/>
  <c r="AN147" i="1" s="1" a="1"/>
  <c r="AN147" i="1" s="1"/>
  <c r="AP147" i="1" s="1"/>
  <c r="BN147" i="1" s="1"/>
  <c r="EB147" i="1"/>
  <c r="BE153" i="1"/>
  <c r="BG153" i="1"/>
  <c r="BL153" i="1" s="1"/>
  <c r="BF153" i="1"/>
  <c r="EK157" i="1"/>
  <c r="EI157" i="1"/>
  <c r="AP158" i="1"/>
  <c r="BN158" i="1" s="1"/>
  <c r="AW131" i="1"/>
  <c r="AT131" i="1"/>
  <c r="EF131" i="1" s="1"/>
  <c r="AU131" i="1"/>
  <c r="BE137" i="1"/>
  <c r="BF137" i="1"/>
  <c r="BG137" i="1"/>
  <c r="BL137" i="1" s="1"/>
  <c r="AU144" i="1"/>
  <c r="AW144" i="1"/>
  <c r="AT144" i="1"/>
  <c r="EF144" i="1" s="1"/>
  <c r="EI143" i="1"/>
  <c r="EK143" i="1"/>
  <c r="BY127" i="1"/>
  <c r="CE127" i="1" s="1"/>
  <c r="CR127" i="1"/>
  <c r="DO127" i="1" s="1" a="1"/>
  <c r="DO127" i="1" s="1"/>
  <c r="DY127" i="1" s="1"/>
  <c r="BG111" i="1"/>
  <c r="BL111" i="1" s="1"/>
  <c r="BF111" i="1"/>
  <c r="BE111" i="1"/>
  <c r="AT123" i="1"/>
  <c r="EF123" i="1" s="1"/>
  <c r="AW123" i="1"/>
  <c r="AU123" i="1"/>
  <c r="BF104" i="1"/>
  <c r="BE104" i="1"/>
  <c r="BG104" i="1"/>
  <c r="BL104" i="1" s="1"/>
  <c r="DL118" i="1"/>
  <c r="AN118" i="1" s="1" a="1"/>
  <c r="AN118" i="1" s="1"/>
  <c r="AP118" i="1" s="1"/>
  <c r="BN118" i="1" s="1"/>
  <c r="EB118" i="1"/>
  <c r="DT118" i="1"/>
  <c r="BE131" i="1"/>
  <c r="BG131" i="1"/>
  <c r="BL131" i="1" s="1"/>
  <c r="BF131" i="1"/>
  <c r="EI124" i="1"/>
  <c r="EK124" i="1"/>
  <c r="EB82" i="1"/>
  <c r="DL82" i="1"/>
  <c r="AN82" i="1" s="1" a="1"/>
  <c r="AN82" i="1" s="1"/>
  <c r="AP82" i="1" s="1"/>
  <c r="BN82" i="1" s="1"/>
  <c r="AP128" i="1"/>
  <c r="BN128" i="1" s="1"/>
  <c r="AW113" i="1"/>
  <c r="AU113" i="1"/>
  <c r="AT113" i="1"/>
  <c r="EF113" i="1" s="1"/>
  <c r="BY135" i="1"/>
  <c r="CR135" i="1"/>
  <c r="DO135" i="1" s="1" a="1"/>
  <c r="DO135" i="1" s="1"/>
  <c r="DY135" i="1" s="1"/>
  <c r="CE135" i="1"/>
  <c r="BG123" i="1"/>
  <c r="BL123" i="1" s="1"/>
  <c r="BF123" i="1"/>
  <c r="BE123" i="1"/>
  <c r="BG102" i="1"/>
  <c r="BL102" i="1" s="1"/>
  <c r="BF102" i="1"/>
  <c r="BE102" i="1"/>
  <c r="BE86" i="1"/>
  <c r="BG86" i="1"/>
  <c r="BL86" i="1" s="1"/>
  <c r="BF86" i="1"/>
  <c r="EK61" i="1"/>
  <c r="EI61" i="1"/>
  <c r="EK85" i="1"/>
  <c r="EI85" i="1"/>
  <c r="CE70" i="1"/>
  <c r="BY70" i="1"/>
  <c r="CR70" i="1"/>
  <c r="DO70" i="1" s="1" a="1"/>
  <c r="DO70" i="1" s="1"/>
  <c r="DY70" i="1" s="1"/>
  <c r="AO93" i="1"/>
  <c r="EK79" i="1"/>
  <c r="EI79" i="1"/>
  <c r="AO90" i="1"/>
  <c r="AO85" i="1"/>
  <c r="DL89" i="1"/>
  <c r="AN89" i="1" s="1" a="1"/>
  <c r="AN89" i="1" s="1"/>
  <c r="DT89" i="1"/>
  <c r="EB89" i="1"/>
  <c r="AE97" i="1"/>
  <c r="AA97" i="1"/>
  <c r="AE57" i="1"/>
  <c r="AA57" i="1"/>
  <c r="BG80" i="1"/>
  <c r="BL80" i="1" s="1"/>
  <c r="BF80" i="1"/>
  <c r="BE80" i="1"/>
  <c r="EA54" i="1"/>
  <c r="ED54" i="1"/>
  <c r="AE86" i="1"/>
  <c r="AA86" i="1"/>
  <c r="AW81" i="1"/>
  <c r="AU81" i="1"/>
  <c r="AT81" i="1"/>
  <c r="EF81" i="1" s="1"/>
  <c r="DL59" i="1"/>
  <c r="AN59" i="1" s="1" a="1"/>
  <c r="AN59" i="1" s="1"/>
  <c r="AP59" i="1" s="1"/>
  <c r="BN59" i="1" s="1"/>
  <c r="EB59" i="1"/>
  <c r="AU56" i="1"/>
  <c r="AT56" i="1"/>
  <c r="AW56" i="1"/>
  <c r="AE68" i="1"/>
  <c r="AA68" i="1"/>
  <c r="EK50" i="1"/>
  <c r="EI50" i="1"/>
  <c r="DO57" i="1" a="1"/>
  <c r="DO57" i="1" s="1"/>
  <c r="DY57" i="1" s="1"/>
  <c r="BY55" i="1"/>
  <c r="CR55" i="1" s="1"/>
  <c r="CE55" i="1"/>
  <c r="AU50" i="1"/>
  <c r="AT50" i="1"/>
  <c r="EF50" i="1" s="1"/>
  <c r="AW50" i="1"/>
  <c r="BY45" i="1"/>
  <c r="AA58" i="1"/>
  <c r="AE58" i="1"/>
  <c r="AO58" i="1"/>
  <c r="AT18" i="1"/>
  <c r="EF18" i="1" s="1"/>
  <c r="AW18" i="1"/>
  <c r="AU18" i="1"/>
  <c r="DT38" i="1"/>
  <c r="DL38" i="1"/>
  <c r="AN38" i="1" s="1" a="1"/>
  <c r="AN38" i="1" s="1"/>
  <c r="AP38" i="1" s="1"/>
  <c r="BN38" i="1" s="1"/>
  <c r="EB38" i="1"/>
  <c r="DT31" i="1"/>
  <c r="DL31" i="1"/>
  <c r="AN31" i="1" s="1" a="1"/>
  <c r="AN31" i="1" s="1"/>
  <c r="AP31" i="1" s="1"/>
  <c r="BN31" i="1" s="1"/>
  <c r="EB31" i="1"/>
  <c r="BY24" i="1"/>
  <c r="BG14" i="1"/>
  <c r="BL14" i="1" s="1"/>
  <c r="BE14" i="1"/>
  <c r="BF14" i="1"/>
  <c r="EF20" i="1"/>
  <c r="AE35" i="1"/>
  <c r="AA35" i="1"/>
  <c r="AO15" i="1"/>
  <c r="AW22" i="1"/>
  <c r="AU22" i="1"/>
  <c r="AT22" i="1"/>
  <c r="EF22" i="1" s="1"/>
  <c r="AO21" i="1"/>
  <c r="AW27" i="1"/>
  <c r="AU27" i="1"/>
  <c r="AT27" i="1"/>
  <c r="EF27" i="1" s="1"/>
  <c r="AE373" i="1"/>
  <c r="AA373" i="1"/>
  <c r="AE389" i="1"/>
  <c r="AA389" i="1"/>
  <c r="AE391" i="1"/>
  <c r="AA391" i="1"/>
  <c r="BG390" i="1"/>
  <c r="BL390" i="1" s="1"/>
  <c r="BF390" i="1"/>
  <c r="BE390" i="1"/>
  <c r="BG371" i="1"/>
  <c r="BL371" i="1" s="1"/>
  <c r="BE371" i="1"/>
  <c r="BF371" i="1"/>
  <c r="DO366" i="1" a="1"/>
  <c r="DO366" i="1" s="1"/>
  <c r="DY366" i="1" s="1"/>
  <c r="EK365" i="1"/>
  <c r="EI365" i="1"/>
  <c r="CE363" i="1"/>
  <c r="DL372" i="1"/>
  <c r="AN372" i="1" s="1" a="1"/>
  <c r="AN372" i="1" s="1"/>
  <c r="AP372" i="1" s="1"/>
  <c r="BN372" i="1" s="1"/>
  <c r="EB372" i="1"/>
  <c r="DT372" i="1"/>
  <c r="BG341" i="1"/>
  <c r="BL341" i="1" s="1"/>
  <c r="BF341" i="1"/>
  <c r="BE341" i="1"/>
  <c r="DL343" i="1"/>
  <c r="AN343" i="1" s="1" a="1"/>
  <c r="AN343" i="1" s="1"/>
  <c r="AP343" i="1" s="1"/>
  <c r="BN343" i="1" s="1"/>
  <c r="EB343" i="1"/>
  <c r="BE356" i="1"/>
  <c r="BG356" i="1"/>
  <c r="BL356" i="1" s="1"/>
  <c r="BF356" i="1"/>
  <c r="CS338" i="1"/>
  <c r="CX338" i="1"/>
  <c r="CW338" i="1"/>
  <c r="EK329" i="1"/>
  <c r="EI329" i="1"/>
  <c r="EI314" i="1"/>
  <c r="EK314" i="1"/>
  <c r="EI325" i="1"/>
  <c r="EK325" i="1"/>
  <c r="BY314" i="1"/>
  <c r="CR314" i="1"/>
  <c r="CE314" i="1"/>
  <c r="EK336" i="1"/>
  <c r="EI336" i="1"/>
  <c r="DL327" i="1"/>
  <c r="AN327" i="1" s="1" a="1"/>
  <c r="AN327" i="1" s="1"/>
  <c r="EB327" i="1"/>
  <c r="DT327" i="1"/>
  <c r="BY321" i="1"/>
  <c r="EA323" i="1"/>
  <c r="ED323" i="1"/>
  <c r="EK327" i="1"/>
  <c r="EI327" i="1"/>
  <c r="BY313" i="1"/>
  <c r="CR313" i="1" s="1"/>
  <c r="CR292" i="1"/>
  <c r="BY292" i="1"/>
  <c r="CE292" i="1"/>
  <c r="AO309" i="1"/>
  <c r="DT312" i="1"/>
  <c r="EB317" i="1"/>
  <c r="DL317" i="1"/>
  <c r="AN317" i="1" s="1" a="1"/>
  <c r="AN317" i="1" s="1"/>
  <c r="AW299" i="1"/>
  <c r="AU299" i="1"/>
  <c r="AT299" i="1"/>
  <c r="EF299" i="1" s="1"/>
  <c r="BG301" i="1"/>
  <c r="BL301" i="1" s="1"/>
  <c r="BF301" i="1"/>
  <c r="BE301" i="1"/>
  <c r="BY265" i="1"/>
  <c r="CE265" i="1" s="1"/>
  <c r="CR295" i="1"/>
  <c r="DO295" i="1" s="1" a="1"/>
  <c r="DO295" i="1" s="1"/>
  <c r="DY295" i="1" s="1"/>
  <c r="BY295" i="1"/>
  <c r="CE295" i="1"/>
  <c r="AE308" i="1"/>
  <c r="AA308" i="1"/>
  <c r="AW281" i="1"/>
  <c r="AU281" i="1"/>
  <c r="AT281" i="1"/>
  <c r="EF281" i="1" s="1"/>
  <c r="AW291" i="1"/>
  <c r="AU291" i="1"/>
  <c r="AT291" i="1"/>
  <c r="EF291" i="1" s="1"/>
  <c r="EK270" i="1"/>
  <c r="EI270" i="1"/>
  <c r="EK266" i="1"/>
  <c r="EI266" i="1"/>
  <c r="DL267" i="1"/>
  <c r="AN267" i="1" s="1" a="1"/>
  <c r="AN267" i="1" s="1"/>
  <c r="EB267" i="1"/>
  <c r="DT267" i="1"/>
  <c r="CC278" i="1"/>
  <c r="DL257" i="1"/>
  <c r="AN257" i="1" s="1" a="1"/>
  <c r="AN257" i="1" s="1"/>
  <c r="AP257" i="1" s="1"/>
  <c r="BN257" i="1" s="1"/>
  <c r="DT257" i="1"/>
  <c r="EB257" i="1"/>
  <c r="CX283" i="1"/>
  <c r="CW283" i="1"/>
  <c r="CS283" i="1"/>
  <c r="BY256" i="1"/>
  <c r="CE256" i="1" s="1"/>
  <c r="DT249" i="1"/>
  <c r="DT241" i="1"/>
  <c r="DT230" i="1"/>
  <c r="EB230" i="1"/>
  <c r="DL230" i="1"/>
  <c r="AN230" i="1" s="1" a="1"/>
  <c r="AN230" i="1" s="1"/>
  <c r="AP230" i="1" s="1"/>
  <c r="BN230" i="1" s="1"/>
  <c r="AO256" i="1"/>
  <c r="EB220" i="1"/>
  <c r="DT220" i="1"/>
  <c r="DL220" i="1"/>
  <c r="AN220" i="1" s="1" a="1"/>
  <c r="AN220" i="1" s="1"/>
  <c r="AP220" i="1" s="1"/>
  <c r="BN220" i="1" s="1"/>
  <c r="BY207" i="1"/>
  <c r="CR207" i="1" s="1"/>
  <c r="BG223" i="1"/>
  <c r="BL223" i="1" s="1"/>
  <c r="BF223" i="1"/>
  <c r="BE223" i="1"/>
  <c r="BG244" i="1"/>
  <c r="BL244" i="1" s="1"/>
  <c r="BE244" i="1"/>
  <c r="BF244" i="1"/>
  <c r="BY228" i="1"/>
  <c r="CR228" i="1" s="1"/>
  <c r="AA241" i="1"/>
  <c r="AE241" i="1"/>
  <c r="AO203" i="1"/>
  <c r="AE194" i="1"/>
  <c r="AA194" i="1"/>
  <c r="AE206" i="1"/>
  <c r="AA206" i="1"/>
  <c r="BG217" i="1"/>
  <c r="BL217" i="1" s="1"/>
  <c r="BF217" i="1"/>
  <c r="BE217" i="1"/>
  <c r="ED194" i="1"/>
  <c r="EA194" i="1"/>
  <c r="EK200" i="1"/>
  <c r="EI200" i="1"/>
  <c r="AW187" i="1"/>
  <c r="AU187" i="1"/>
  <c r="AT187" i="1"/>
  <c r="EF187" i="1" s="1"/>
  <c r="BY192" i="1"/>
  <c r="CE192" i="1" s="1"/>
  <c r="CR192" i="1"/>
  <c r="AE200" i="1"/>
  <c r="AA200" i="1"/>
  <c r="CR177" i="1"/>
  <c r="BY177" i="1"/>
  <c r="CE177" i="1"/>
  <c r="AW168" i="1"/>
  <c r="AT168" i="1"/>
  <c r="EF168" i="1" s="1"/>
  <c r="AU168" i="1"/>
  <c r="CE175" i="1"/>
  <c r="BY175" i="1"/>
  <c r="CR175" i="1"/>
  <c r="EB164" i="1"/>
  <c r="DL164" i="1"/>
  <c r="AN164" i="1" s="1" a="1"/>
  <c r="AN164" i="1" s="1"/>
  <c r="DL153" i="1"/>
  <c r="AN153" i="1" s="1" a="1"/>
  <c r="AN153" i="1" s="1"/>
  <c r="AP153" i="1" s="1"/>
  <c r="BN153" i="1" s="1"/>
  <c r="EB153" i="1"/>
  <c r="BG144" i="1"/>
  <c r="BL144" i="1" s="1"/>
  <c r="BF144" i="1"/>
  <c r="BE144" i="1"/>
  <c r="EK147" i="1"/>
  <c r="EI147" i="1"/>
  <c r="AU134" i="1"/>
  <c r="AT134" i="1"/>
  <c r="EF134" i="1" s="1"/>
  <c r="AW134" i="1"/>
  <c r="AO167" i="1"/>
  <c r="CR152" i="1"/>
  <c r="AW141" i="1"/>
  <c r="AT141" i="1"/>
  <c r="EF141" i="1" s="1"/>
  <c r="AU141" i="1"/>
  <c r="AE150" i="1"/>
  <c r="AA150" i="1"/>
  <c r="AE139" i="1"/>
  <c r="AA139" i="1"/>
  <c r="AE160" i="1"/>
  <c r="AA160" i="1"/>
  <c r="EK123" i="1"/>
  <c r="EI123" i="1"/>
  <c r="BY131" i="1"/>
  <c r="AE126" i="1"/>
  <c r="AA126" i="1"/>
  <c r="BG126" i="1"/>
  <c r="BL126" i="1" s="1"/>
  <c r="BF126" i="1"/>
  <c r="BE126" i="1"/>
  <c r="AW139" i="1"/>
  <c r="AU139" i="1"/>
  <c r="AT139" i="1"/>
  <c r="EF139" i="1" s="1"/>
  <c r="AU128" i="1"/>
  <c r="AT128" i="1"/>
  <c r="EF128" i="1" s="1"/>
  <c r="AW128" i="1"/>
  <c r="EK118" i="1"/>
  <c r="EI118" i="1"/>
  <c r="EK99" i="1"/>
  <c r="EI99" i="1"/>
  <c r="AO106" i="1"/>
  <c r="EB144" i="1"/>
  <c r="DL144" i="1"/>
  <c r="AN144" i="1" s="1" a="1"/>
  <c r="AN144" i="1" s="1"/>
  <c r="AP144" i="1" s="1"/>
  <c r="BN144" i="1" s="1"/>
  <c r="AE99" i="1"/>
  <c r="AA99" i="1"/>
  <c r="EK122" i="1"/>
  <c r="EI122" i="1"/>
  <c r="CE101" i="1"/>
  <c r="BY101" i="1"/>
  <c r="CR101" i="1"/>
  <c r="DT117" i="1"/>
  <c r="AO82" i="1"/>
  <c r="AW96" i="1"/>
  <c r="AU96" i="1"/>
  <c r="AT96" i="1"/>
  <c r="EF96" i="1" s="1"/>
  <c r="DO85" i="1" a="1"/>
  <c r="DO85" i="1" s="1"/>
  <c r="DY85" i="1" s="1"/>
  <c r="BY64" i="1"/>
  <c r="CR64" i="1"/>
  <c r="CE64" i="1"/>
  <c r="AE83" i="1"/>
  <c r="AA83" i="1"/>
  <c r="AE93" i="1"/>
  <c r="AA93" i="1"/>
  <c r="EB80" i="1"/>
  <c r="DT80" i="1"/>
  <c r="DL80" i="1"/>
  <c r="AN80" i="1" s="1" a="1"/>
  <c r="AN80" i="1" s="1"/>
  <c r="AP80" i="1" s="1"/>
  <c r="BN80" i="1" s="1"/>
  <c r="AW64" i="1"/>
  <c r="AU64" i="1"/>
  <c r="AT64" i="1"/>
  <c r="EF64" i="1" s="1"/>
  <c r="AT76" i="1"/>
  <c r="EF76" i="1" s="1"/>
  <c r="AW76" i="1"/>
  <c r="AU76" i="1"/>
  <c r="AE62" i="1"/>
  <c r="AA62" i="1"/>
  <c r="BY34" i="1"/>
  <c r="CR34" i="1" s="1"/>
  <c r="EK43" i="1"/>
  <c r="EI43" i="1"/>
  <c r="EK59" i="1"/>
  <c r="EI59" i="1"/>
  <c r="AE78" i="1"/>
  <c r="AA78" i="1"/>
  <c r="AW63" i="1"/>
  <c r="AU63" i="1"/>
  <c r="AT63" i="1"/>
  <c r="EF63" i="1" s="1"/>
  <c r="BY66" i="1"/>
  <c r="AW55" i="1"/>
  <c r="AT55" i="1"/>
  <c r="EF55" i="1" s="1"/>
  <c r="AU55" i="1"/>
  <c r="AE73" i="1"/>
  <c r="AA73" i="1"/>
  <c r="DT54" i="1"/>
  <c r="AP77" i="1"/>
  <c r="BN77" i="1" s="1"/>
  <c r="DT65" i="1"/>
  <c r="DL65" i="1"/>
  <c r="AN65" i="1" s="1" a="1"/>
  <c r="AN65" i="1" s="1"/>
  <c r="AP65" i="1" s="1"/>
  <c r="BN65" i="1" s="1"/>
  <c r="EB65" i="1"/>
  <c r="DL33" i="1"/>
  <c r="AN33" i="1" s="1" a="1"/>
  <c r="AN33" i="1" s="1"/>
  <c r="AP33" i="1" s="1"/>
  <c r="BN33" i="1" s="1"/>
  <c r="EB33" i="1"/>
  <c r="CR35" i="1"/>
  <c r="DO35" i="1" s="1" a="1"/>
  <c r="DO35" i="1" s="1"/>
  <c r="DY35" i="1" s="1"/>
  <c r="BY35" i="1"/>
  <c r="CR39" i="1"/>
  <c r="DO39" i="1" s="1" a="1"/>
  <c r="DO39" i="1" s="1"/>
  <c r="DY39" i="1" s="1"/>
  <c r="CE39" i="1"/>
  <c r="BY39" i="1"/>
  <c r="EK21" i="1"/>
  <c r="EI21" i="1"/>
  <c r="EK38" i="1"/>
  <c r="EI38" i="1"/>
  <c r="BG32" i="1"/>
  <c r="BL32" i="1" s="1"/>
  <c r="BF32" i="1"/>
  <c r="BE32" i="1"/>
  <c r="AO37" i="1"/>
  <c r="EK31" i="1"/>
  <c r="EI31" i="1"/>
  <c r="AE43" i="1"/>
  <c r="AA43" i="1"/>
  <c r="EK24" i="1"/>
  <c r="EI24" i="1"/>
  <c r="DT19" i="1"/>
  <c r="DL36" i="1"/>
  <c r="AN36" i="1" s="1" a="1"/>
  <c r="AN36" i="1" s="1"/>
  <c r="AP36" i="1" s="1"/>
  <c r="BN36" i="1" s="1"/>
  <c r="EB36" i="1"/>
  <c r="DT36" i="1"/>
  <c r="AO26" i="1"/>
  <c r="BG22" i="1"/>
  <c r="BL22" i="1" s="1"/>
  <c r="BF22" i="1"/>
  <c r="BE22" i="1"/>
  <c r="BY12" i="1"/>
  <c r="CR12" i="1" s="1"/>
  <c r="AE12" i="1"/>
  <c r="AA12" i="1"/>
  <c r="EA399" i="1"/>
  <c r="ED399" i="1"/>
  <c r="BY371" i="1"/>
  <c r="CE371" i="1" s="1"/>
  <c r="EK391" i="1"/>
  <c r="EI391" i="1"/>
  <c r="AU385" i="1"/>
  <c r="AW385" i="1"/>
  <c r="AT385" i="1"/>
  <c r="EF385" i="1" s="1"/>
  <c r="BY382" i="1"/>
  <c r="CE382" i="1" s="1"/>
  <c r="EK380" i="1"/>
  <c r="EI380" i="1"/>
  <c r="CR364" i="1"/>
  <c r="DO364" i="1" s="1" a="1"/>
  <c r="DO364" i="1" s="1"/>
  <c r="DY364" i="1" s="1"/>
  <c r="BY364" i="1"/>
  <c r="CE364" i="1"/>
  <c r="AA363" i="1"/>
  <c r="AE363" i="1"/>
  <c r="DL357" i="1"/>
  <c r="AN357" i="1" s="1" a="1"/>
  <c r="AN357" i="1" s="1"/>
  <c r="AP357" i="1" s="1"/>
  <c r="BN357" i="1" s="1"/>
  <c r="EB357" i="1"/>
  <c r="CR363" i="1"/>
  <c r="DO363" i="1" s="1" a="1"/>
  <c r="DO363" i="1" s="1"/>
  <c r="DY363" i="1" s="1"/>
  <c r="CE372" i="1"/>
  <c r="CR372" i="1"/>
  <c r="DO372" i="1" s="1" a="1"/>
  <c r="DO372" i="1" s="1"/>
  <c r="DY372" i="1" s="1"/>
  <c r="BY372" i="1"/>
  <c r="DO360" i="1" a="1"/>
  <c r="DO360" i="1" s="1"/>
  <c r="DY360" i="1" s="1"/>
  <c r="AW360" i="1"/>
  <c r="AU360" i="1"/>
  <c r="AT360" i="1"/>
  <c r="EF360" i="1" s="1"/>
  <c r="AA365" i="1"/>
  <c r="AE365" i="1"/>
  <c r="EB356" i="1"/>
  <c r="DT356" i="1"/>
  <c r="DL356" i="1"/>
  <c r="AN356" i="1" s="1" a="1"/>
  <c r="AN356" i="1" s="1"/>
  <c r="AP356" i="1" s="1"/>
  <c r="BN356" i="1" s="1"/>
  <c r="EB344" i="1"/>
  <c r="DL344" i="1"/>
  <c r="AN344" i="1" s="1" a="1"/>
  <c r="AN344" i="1" s="1"/>
  <c r="AP344" i="1" s="1"/>
  <c r="BN344" i="1" s="1"/>
  <c r="BY351" i="1"/>
  <c r="CR351" i="1"/>
  <c r="EI352" i="1"/>
  <c r="EK352" i="1"/>
  <c r="BF355" i="1"/>
  <c r="BG355" i="1"/>
  <c r="BL355" i="1" s="1"/>
  <c r="BE355" i="1"/>
  <c r="BF343" i="1"/>
  <c r="BG343" i="1"/>
  <c r="BL343" i="1" s="1"/>
  <c r="BE343" i="1"/>
  <c r="EE334" i="1"/>
  <c r="CC334" i="1"/>
  <c r="CE339" i="1"/>
  <c r="ED334" i="1"/>
  <c r="EA334" i="1"/>
  <c r="DO325" i="1" a="1"/>
  <c r="DO325" i="1" s="1"/>
  <c r="DY325" i="1" s="1"/>
  <c r="BE319" i="1"/>
  <c r="BF319" i="1"/>
  <c r="BG319" i="1"/>
  <c r="BL319" i="1" s="1"/>
  <c r="BY318" i="1"/>
  <c r="CE318" i="1" s="1"/>
  <c r="DL335" i="1"/>
  <c r="AN335" i="1" s="1" a="1"/>
  <c r="AN335" i="1" s="1"/>
  <c r="AP335" i="1" s="1"/>
  <c r="BN335" i="1" s="1"/>
  <c r="EB335" i="1"/>
  <c r="AA315" i="1"/>
  <c r="AE315" i="1"/>
  <c r="BG320" i="1"/>
  <c r="BL320" i="1" s="1"/>
  <c r="BF320" i="1"/>
  <c r="BE320" i="1"/>
  <c r="EI317" i="1"/>
  <c r="EK317" i="1"/>
  <c r="EK291" i="1"/>
  <c r="EI291" i="1"/>
  <c r="BG286" i="1"/>
  <c r="BL286" i="1" s="1"/>
  <c r="BF286" i="1"/>
  <c r="BE286" i="1"/>
  <c r="DT266" i="1"/>
  <c r="EB266" i="1"/>
  <c r="DL266" i="1"/>
  <c r="AN266" i="1" s="1" a="1"/>
  <c r="AN266" i="1" s="1"/>
  <c r="AP266" i="1" s="1"/>
  <c r="BN266" i="1" s="1"/>
  <c r="AE282" i="1"/>
  <c r="AA282" i="1"/>
  <c r="BY287" i="1"/>
  <c r="CE287" i="1" s="1"/>
  <c r="CR287" i="1"/>
  <c r="BG299" i="1"/>
  <c r="BL299" i="1" s="1"/>
  <c r="BF299" i="1"/>
  <c r="BE299" i="1"/>
  <c r="CE278" i="1"/>
  <c r="EK280" i="1"/>
  <c r="EI280" i="1"/>
  <c r="BY262" i="1"/>
  <c r="BG259" i="1"/>
  <c r="BL259" i="1" s="1"/>
  <c r="BF259" i="1"/>
  <c r="BE259" i="1"/>
  <c r="EA274" i="1"/>
  <c r="ED274" i="1"/>
  <c r="EK256" i="1"/>
  <c r="EI256" i="1"/>
  <c r="EA261" i="1"/>
  <c r="ED261" i="1"/>
  <c r="AO264" i="1"/>
  <c r="EB239" i="1"/>
  <c r="DL239" i="1"/>
  <c r="AN239" i="1" s="1" a="1"/>
  <c r="AN239" i="1" s="1"/>
  <c r="AP239" i="1" s="1"/>
  <c r="BN239" i="1" s="1"/>
  <c r="BF248" i="1"/>
  <c r="BE248" i="1"/>
  <c r="BG248" i="1"/>
  <c r="BL248" i="1" s="1"/>
  <c r="AP242" i="1"/>
  <c r="BN242" i="1" s="1"/>
  <c r="AO242" i="1"/>
  <c r="EI230" i="1"/>
  <c r="EK230" i="1"/>
  <c r="CE253" i="1"/>
  <c r="BG234" i="1"/>
  <c r="BL234" i="1" s="1"/>
  <c r="BF234" i="1"/>
  <c r="BE234" i="1"/>
  <c r="CR257" i="1"/>
  <c r="DO257" i="1" s="1" a="1"/>
  <c r="DO257" i="1" s="1"/>
  <c r="DY257" i="1" s="1"/>
  <c r="AW227" i="1"/>
  <c r="AU227" i="1"/>
  <c r="AT227" i="1"/>
  <c r="EF227" i="1" s="1"/>
  <c r="AO237" i="1"/>
  <c r="BF228" i="1"/>
  <c r="BE228" i="1"/>
  <c r="BG228" i="1"/>
  <c r="BL228" i="1" s="1"/>
  <c r="AO225" i="1"/>
  <c r="BY224" i="1"/>
  <c r="CR224" i="1" s="1"/>
  <c r="EK228" i="1"/>
  <c r="EI228" i="1"/>
  <c r="CE218" i="1"/>
  <c r="BY218" i="1"/>
  <c r="CR218" i="1"/>
  <c r="DO218" i="1" s="1" a="1"/>
  <c r="DO218" i="1" s="1"/>
  <c r="DY218" i="1" s="1"/>
  <c r="CR213" i="1"/>
  <c r="BY213" i="1"/>
  <c r="AE239" i="1"/>
  <c r="AA239" i="1"/>
  <c r="BG209" i="1"/>
  <c r="BL209" i="1" s="1"/>
  <c r="BF209" i="1"/>
  <c r="BE209" i="1"/>
  <c r="AW229" i="1"/>
  <c r="AT229" i="1"/>
  <c r="EF229" i="1" s="1"/>
  <c r="AU229" i="1"/>
  <c r="BG205" i="1"/>
  <c r="BL205" i="1" s="1"/>
  <c r="BF205" i="1"/>
  <c r="BE205" i="1"/>
  <c r="EB188" i="1"/>
  <c r="DL188" i="1"/>
  <c r="AN188" i="1" s="1" a="1"/>
  <c r="AN188" i="1" s="1"/>
  <c r="AP188" i="1" s="1"/>
  <c r="BN188" i="1" s="1"/>
  <c r="EA199" i="1"/>
  <c r="ED199" i="1"/>
  <c r="AO210" i="1"/>
  <c r="DT198" i="1"/>
  <c r="CE189" i="1"/>
  <c r="BY189" i="1"/>
  <c r="EK208" i="1"/>
  <c r="EI208" i="1"/>
  <c r="AW200" i="1"/>
  <c r="AU200" i="1"/>
  <c r="AT200" i="1"/>
  <c r="EF200" i="1" s="1"/>
  <c r="BY197" i="1"/>
  <c r="CR197" i="1"/>
  <c r="DL190" i="1"/>
  <c r="AN190" i="1" s="1" a="1"/>
  <c r="AN190" i="1" s="1"/>
  <c r="AP190" i="1" s="1"/>
  <c r="BN190" i="1" s="1"/>
  <c r="EB190" i="1"/>
  <c r="DT200" i="1"/>
  <c r="EK181" i="1"/>
  <c r="EI181" i="1"/>
  <c r="DL178" i="1"/>
  <c r="AN178" i="1" s="1" a="1"/>
  <c r="AN178" i="1" s="1"/>
  <c r="AP178" i="1" s="1"/>
  <c r="BN178" i="1" s="1"/>
  <c r="EB178" i="1"/>
  <c r="BG187" i="1"/>
  <c r="BL187" i="1" s="1"/>
  <c r="BF187" i="1"/>
  <c r="BE187" i="1"/>
  <c r="BE184" i="1"/>
  <c r="BG184" i="1"/>
  <c r="BL184" i="1" s="1"/>
  <c r="BF184" i="1"/>
  <c r="AE189" i="1"/>
  <c r="AA189" i="1"/>
  <c r="AE186" i="1"/>
  <c r="AA186" i="1"/>
  <c r="CX170" i="1"/>
  <c r="CW170" i="1"/>
  <c r="CS170" i="1"/>
  <c r="CE154" i="1"/>
  <c r="BY154" i="1"/>
  <c r="CR154" i="1"/>
  <c r="AW181" i="1"/>
  <c r="AU181" i="1"/>
  <c r="AT181" i="1"/>
  <c r="EF181" i="1" s="1"/>
  <c r="AW155" i="1"/>
  <c r="AU155" i="1"/>
  <c r="AT155" i="1"/>
  <c r="EF155" i="1" s="1"/>
  <c r="BG157" i="1"/>
  <c r="BL157" i="1" s="1"/>
  <c r="BF157" i="1"/>
  <c r="BE157" i="1"/>
  <c r="BG151" i="1"/>
  <c r="BL151" i="1" s="1"/>
  <c r="BF151" i="1"/>
  <c r="BE151" i="1"/>
  <c r="DL137" i="1"/>
  <c r="AN137" i="1" s="1" a="1"/>
  <c r="AN137" i="1" s="1"/>
  <c r="AP137" i="1" s="1"/>
  <c r="BN137" i="1" s="1"/>
  <c r="EB137" i="1"/>
  <c r="AE183" i="1"/>
  <c r="AA183" i="1"/>
  <c r="CE160" i="1"/>
  <c r="BY160" i="1"/>
  <c r="CR160" i="1"/>
  <c r="DO160" i="1" s="1" a="1"/>
  <c r="DO160" i="1" s="1"/>
  <c r="DY160" i="1" s="1"/>
  <c r="DL145" i="1"/>
  <c r="AN145" i="1" s="1" a="1"/>
  <c r="AN145" i="1" s="1"/>
  <c r="EB145" i="1"/>
  <c r="AW160" i="1"/>
  <c r="AU160" i="1"/>
  <c r="AT160" i="1"/>
  <c r="EF160" i="1" s="1"/>
  <c r="BG147" i="1"/>
  <c r="BL147" i="1" s="1"/>
  <c r="BF147" i="1"/>
  <c r="BE147" i="1"/>
  <c r="BF167" i="1"/>
  <c r="BE167" i="1"/>
  <c r="BG167" i="1"/>
  <c r="BL167" i="1" s="1"/>
  <c r="EK127" i="1"/>
  <c r="EI127" i="1"/>
  <c r="AO149" i="1"/>
  <c r="BY129" i="1"/>
  <c r="BY100" i="1"/>
  <c r="CE100" i="1" s="1"/>
  <c r="CR100" i="1"/>
  <c r="DO100" i="1" s="1" a="1"/>
  <c r="DO100" i="1" s="1"/>
  <c r="DY100" i="1" s="1"/>
  <c r="CE102" i="1"/>
  <c r="BY102" i="1"/>
  <c r="CR102" i="1"/>
  <c r="BY126" i="1"/>
  <c r="CE126" i="1" s="1"/>
  <c r="CR126" i="1"/>
  <c r="DO126" i="1" s="1" a="1"/>
  <c r="DO126" i="1" s="1"/>
  <c r="DY126" i="1" s="1"/>
  <c r="DO118" i="1" a="1"/>
  <c r="DO118" i="1" s="1"/>
  <c r="DY118" i="1" s="1"/>
  <c r="AE120" i="1"/>
  <c r="AA120" i="1"/>
  <c r="CR138" i="1"/>
  <c r="BY138" i="1"/>
  <c r="CE138" i="1"/>
  <c r="BG114" i="1"/>
  <c r="BL114" i="1" s="1"/>
  <c r="BF114" i="1"/>
  <c r="BE114" i="1"/>
  <c r="AE125" i="1"/>
  <c r="AA125" i="1"/>
  <c r="DL120" i="1"/>
  <c r="AN120" i="1" s="1" a="1"/>
  <c r="AN120" i="1" s="1"/>
  <c r="AP120" i="1" s="1"/>
  <c r="BN120" i="1" s="1"/>
  <c r="EB120" i="1"/>
  <c r="EA128" i="1"/>
  <c r="ED128" i="1"/>
  <c r="EI107" i="1"/>
  <c r="EK107" i="1"/>
  <c r="BG120" i="1"/>
  <c r="BL120" i="1" s="1"/>
  <c r="BF120" i="1"/>
  <c r="BE120" i="1"/>
  <c r="AW89" i="1"/>
  <c r="AU89" i="1"/>
  <c r="AT89" i="1"/>
  <c r="EF89" i="1" s="1"/>
  <c r="BG75" i="1"/>
  <c r="BL75" i="1" s="1"/>
  <c r="BF75" i="1"/>
  <c r="BE75" i="1"/>
  <c r="AE94" i="1"/>
  <c r="AA94" i="1"/>
  <c r="BY81" i="1"/>
  <c r="AO80" i="1"/>
  <c r="EK34" i="1"/>
  <c r="EI34" i="1"/>
  <c r="EB40" i="1"/>
  <c r="DT40" i="1"/>
  <c r="DL40" i="1"/>
  <c r="AN40" i="1" s="1" a="1"/>
  <c r="AN40" i="1" s="1"/>
  <c r="AP40" i="1" s="1"/>
  <c r="BN40" i="1" s="1"/>
  <c r="BY43" i="1"/>
  <c r="CR43" i="1" s="1"/>
  <c r="AE54" i="1"/>
  <c r="AA54" i="1"/>
  <c r="BG61" i="1"/>
  <c r="BL61" i="1" s="1"/>
  <c r="BF61" i="1"/>
  <c r="BE61" i="1"/>
  <c r="AW62" i="1"/>
  <c r="AU62" i="1"/>
  <c r="AT62" i="1"/>
  <c r="BY49" i="1"/>
  <c r="CR49" i="1" s="1"/>
  <c r="BY42" i="1"/>
  <c r="AW37" i="1"/>
  <c r="AU37" i="1"/>
  <c r="AT37" i="1"/>
  <c r="EF37" i="1" s="1"/>
  <c r="DL68" i="1"/>
  <c r="AN68" i="1" s="1" a="1"/>
  <c r="AN68" i="1" s="1"/>
  <c r="AP68" i="1" s="1"/>
  <c r="BN68" i="1" s="1"/>
  <c r="EB68" i="1"/>
  <c r="EK65" i="1"/>
  <c r="EI65" i="1"/>
  <c r="BF58" i="1"/>
  <c r="BE58" i="1"/>
  <c r="BG58" i="1"/>
  <c r="BL58" i="1" s="1"/>
  <c r="AU29" i="1"/>
  <c r="AT29" i="1"/>
  <c r="EF29" i="1" s="1"/>
  <c r="AW29" i="1"/>
  <c r="AT26" i="1"/>
  <c r="EF26" i="1" s="1"/>
  <c r="AU26" i="1"/>
  <c r="AW26" i="1"/>
  <c r="DL46" i="1"/>
  <c r="AN46" i="1" s="1" a="1"/>
  <c r="AN46" i="1" s="1"/>
  <c r="AP46" i="1" s="1"/>
  <c r="BN46" i="1" s="1"/>
  <c r="EB46" i="1"/>
  <c r="DT46" i="1"/>
  <c r="CE25" i="1"/>
  <c r="BY25" i="1"/>
  <c r="CR25" i="1"/>
  <c r="DO25" i="1" s="1" a="1"/>
  <c r="DO25" i="1" s="1"/>
  <c r="DY25" i="1" s="1"/>
  <c r="CE22" i="1"/>
  <c r="BY22" i="1"/>
  <c r="EK36" i="1"/>
  <c r="EI36" i="1"/>
  <c r="AW41" i="1"/>
  <c r="AU41" i="1"/>
  <c r="AT41" i="1"/>
  <c r="EF41" i="1" s="1"/>
  <c r="BF15" i="1"/>
  <c r="BE15" i="1"/>
  <c r="BG15" i="1"/>
  <c r="BL15" i="1" s="1"/>
  <c r="BG16" i="1"/>
  <c r="BL16" i="1" s="1"/>
  <c r="BF16" i="1"/>
  <c r="BE16" i="1"/>
  <c r="DL380" i="1"/>
  <c r="AN380" i="1" s="1" a="1"/>
  <c r="AN380" i="1" s="1"/>
  <c r="AP380" i="1" s="1"/>
  <c r="BN380" i="1" s="1"/>
  <c r="EB380" i="1"/>
  <c r="AE387" i="1"/>
  <c r="AA387" i="1"/>
  <c r="EK364" i="1"/>
  <c r="EI364" i="1"/>
  <c r="AW352" i="1"/>
  <c r="AU352" i="1"/>
  <c r="AT352" i="1"/>
  <c r="EF352" i="1" s="1"/>
  <c r="EA355" i="1"/>
  <c r="ED355" i="1"/>
  <c r="CX358" i="1"/>
  <c r="CW358" i="1"/>
  <c r="CS358" i="1"/>
  <c r="AA347" i="1"/>
  <c r="AE347" i="1"/>
  <c r="AO343" i="1"/>
  <c r="AO341" i="1"/>
  <c r="CC339" i="1"/>
  <c r="EK343" i="1"/>
  <c r="EI343" i="1"/>
  <c r="ED345" i="1"/>
  <c r="EA345" i="1"/>
  <c r="BE327" i="1"/>
  <c r="BG327" i="1"/>
  <c r="BL327" i="1" s="1"/>
  <c r="BF327" i="1"/>
  <c r="DT323" i="1"/>
  <c r="AE341" i="1"/>
  <c r="AA341" i="1"/>
  <c r="EK335" i="1"/>
  <c r="EI335" i="1"/>
  <c r="AE311" i="1"/>
  <c r="AA311" i="1"/>
  <c r="CE324" i="1"/>
  <c r="CR324" i="1"/>
  <c r="BY324" i="1"/>
  <c r="CX308" i="1"/>
  <c r="CW308" i="1"/>
  <c r="CS308" i="1"/>
  <c r="AA316" i="1"/>
  <c r="AE316" i="1"/>
  <c r="AO312" i="1"/>
  <c r="AA320" i="1"/>
  <c r="AE320" i="1"/>
  <c r="AO310" i="1"/>
  <c r="AO301" i="1"/>
  <c r="DL289" i="1"/>
  <c r="AN289" i="1" s="1" a="1"/>
  <c r="AN289" i="1" s="1"/>
  <c r="AP289" i="1" s="1"/>
  <c r="BN289" i="1" s="1"/>
  <c r="EB289" i="1"/>
  <c r="DO308" i="1" a="1"/>
  <c r="DO308" i="1" s="1"/>
  <c r="DY308" i="1" s="1"/>
  <c r="AE289" i="1"/>
  <c r="AA289" i="1"/>
  <c r="AO279" i="1"/>
  <c r="AW288" i="1"/>
  <c r="AU288" i="1"/>
  <c r="AT288" i="1"/>
  <c r="EF288" i="1" s="1"/>
  <c r="DL281" i="1"/>
  <c r="AN281" i="1" s="1" a="1"/>
  <c r="AN281" i="1" s="1"/>
  <c r="AP281" i="1" s="1"/>
  <c r="BN281" i="1" s="1"/>
  <c r="DT281" i="1"/>
  <c r="EB281" i="1"/>
  <c r="AW293" i="1"/>
  <c r="AU293" i="1"/>
  <c r="AT293" i="1"/>
  <c r="EF293" i="1" s="1"/>
  <c r="AP290" i="1"/>
  <c r="BN290" i="1" s="1"/>
  <c r="AW273" i="1"/>
  <c r="AU273" i="1"/>
  <c r="AT273" i="1"/>
  <c r="EF273" i="1" s="1"/>
  <c r="AE280" i="1"/>
  <c r="AA280" i="1"/>
  <c r="BF264" i="1"/>
  <c r="BE264" i="1"/>
  <c r="BG264" i="1"/>
  <c r="BL264" i="1" s="1"/>
  <c r="AU274" i="1"/>
  <c r="AT274" i="1"/>
  <c r="EF274" i="1" s="1"/>
  <c r="AW274" i="1"/>
  <c r="AW248" i="1"/>
  <c r="AU248" i="1"/>
  <c r="AT248" i="1"/>
  <c r="EF248" i="1" s="1"/>
  <c r="BY247" i="1"/>
  <c r="EB233" i="1"/>
  <c r="DL233" i="1"/>
  <c r="AN233" i="1" s="1" a="1"/>
  <c r="AN233" i="1" s="1"/>
  <c r="AP233" i="1" s="1"/>
  <c r="BN233" i="1" s="1"/>
  <c r="AT230" i="1"/>
  <c r="EF230" i="1" s="1"/>
  <c r="AW230" i="1"/>
  <c r="AU230" i="1"/>
  <c r="AE261" i="1"/>
  <c r="AA261" i="1"/>
  <c r="AP258" i="1"/>
  <c r="BN258" i="1" s="1"/>
  <c r="BY240" i="1"/>
  <c r="CE240" i="1"/>
  <c r="CR240" i="1"/>
  <c r="DO240" i="1" s="1" a="1"/>
  <c r="DO240" i="1" s="1"/>
  <c r="DY240" i="1" s="1"/>
  <c r="CE257" i="1"/>
  <c r="AE237" i="1"/>
  <c r="AA237" i="1"/>
  <c r="BF237" i="1"/>
  <c r="BE237" i="1"/>
  <c r="BG237" i="1"/>
  <c r="BL237" i="1" s="1"/>
  <c r="EK207" i="1"/>
  <c r="EI207" i="1"/>
  <c r="DL206" i="1"/>
  <c r="AN206" i="1" s="1" a="1"/>
  <c r="AN206" i="1" s="1"/>
  <c r="AP206" i="1" s="1"/>
  <c r="BN206" i="1" s="1"/>
  <c r="EB206" i="1"/>
  <c r="EB223" i="1"/>
  <c r="DL223" i="1"/>
  <c r="AN223" i="1" s="1" a="1"/>
  <c r="AN223" i="1" s="1"/>
  <c r="DT225" i="1"/>
  <c r="DL225" i="1"/>
  <c r="AN225" i="1" s="1" a="1"/>
  <c r="AN225" i="1" s="1"/>
  <c r="AP225" i="1" s="1"/>
  <c r="BN225" i="1" s="1"/>
  <c r="EB225" i="1"/>
  <c r="ED221" i="1"/>
  <c r="EA221" i="1"/>
  <c r="BY229" i="1"/>
  <c r="BE216" i="1"/>
  <c r="BG216" i="1"/>
  <c r="BL216" i="1" s="1"/>
  <c r="BF216" i="1"/>
  <c r="AO205" i="1"/>
  <c r="EK188" i="1"/>
  <c r="EI188" i="1"/>
  <c r="AE205" i="1"/>
  <c r="AA205" i="1"/>
  <c r="EA196" i="1"/>
  <c r="ED196" i="1"/>
  <c r="EK190" i="1"/>
  <c r="EI190" i="1"/>
  <c r="BY194" i="1"/>
  <c r="CR194" i="1" s="1"/>
  <c r="CE223" i="1"/>
  <c r="CE183" i="1"/>
  <c r="CR183" i="1"/>
  <c r="BY183" i="1"/>
  <c r="EK169" i="1"/>
  <c r="EI169" i="1"/>
  <c r="EI174" i="1"/>
  <c r="EK174" i="1"/>
  <c r="AE175" i="1"/>
  <c r="AA175" i="1"/>
  <c r="AP185" i="1"/>
  <c r="BN185" i="1" s="1"/>
  <c r="ED167" i="1"/>
  <c r="EA167" i="1"/>
  <c r="EE169" i="1"/>
  <c r="CE169" i="1"/>
  <c r="EK175" i="1"/>
  <c r="EI175" i="1"/>
  <c r="EI151" i="1"/>
  <c r="EK151" i="1"/>
  <c r="BY165" i="1"/>
  <c r="CR165" i="1"/>
  <c r="CE165" i="1"/>
  <c r="BY148" i="1"/>
  <c r="CE148" i="1"/>
  <c r="AU165" i="1"/>
  <c r="AT165" i="1"/>
  <c r="EF165" i="1" s="1"/>
  <c r="AW165" i="1"/>
  <c r="EA177" i="1"/>
  <c r="ED177" i="1"/>
  <c r="AW152" i="1"/>
  <c r="AU152" i="1"/>
  <c r="AT152" i="1"/>
  <c r="EF152" i="1" s="1"/>
  <c r="BY164" i="1"/>
  <c r="CR164" i="1"/>
  <c r="CE152" i="1"/>
  <c r="BF148" i="1"/>
  <c r="BE148" i="1"/>
  <c r="BG148" i="1"/>
  <c r="BL148" i="1" s="1"/>
  <c r="EB166" i="1"/>
  <c r="DL166" i="1"/>
  <c r="AN166" i="1" s="1" a="1"/>
  <c r="AN166" i="1" s="1"/>
  <c r="AP166" i="1" s="1"/>
  <c r="BN166" i="1" s="1"/>
  <c r="BG141" i="1"/>
  <c r="BL141" i="1" s="1"/>
  <c r="BF141" i="1"/>
  <c r="BE141" i="1"/>
  <c r="AE151" i="1"/>
  <c r="AA151" i="1"/>
  <c r="BY125" i="1"/>
  <c r="BY143" i="1"/>
  <c r="CR143" i="1" s="1"/>
  <c r="EB127" i="1"/>
  <c r="DL127" i="1"/>
  <c r="AN127" i="1" s="1" a="1"/>
  <c r="AN127" i="1" s="1"/>
  <c r="AP127" i="1" s="1"/>
  <c r="BN127" i="1" s="1"/>
  <c r="AU110" i="1"/>
  <c r="AT110" i="1"/>
  <c r="EF110" i="1" s="1"/>
  <c r="AW110" i="1"/>
  <c r="CE112" i="1"/>
  <c r="BY112" i="1"/>
  <c r="CR112" i="1"/>
  <c r="DO112" i="1" s="1" a="1"/>
  <c r="DO112" i="1" s="1"/>
  <c r="DY112" i="1" s="1"/>
  <c r="AE137" i="1"/>
  <c r="AA137" i="1"/>
  <c r="ED129" i="1"/>
  <c r="EA129" i="1"/>
  <c r="AT124" i="1"/>
  <c r="EF124" i="1" s="1"/>
  <c r="AW124" i="1"/>
  <c r="AU124" i="1"/>
  <c r="DO162" i="1" a="1"/>
  <c r="DO162" i="1" s="1"/>
  <c r="DY162" i="1" s="1"/>
  <c r="EK120" i="1"/>
  <c r="EI120" i="1"/>
  <c r="EK109" i="1"/>
  <c r="EI109" i="1"/>
  <c r="AE115" i="1"/>
  <c r="AA115" i="1"/>
  <c r="BF100" i="1"/>
  <c r="BE100" i="1"/>
  <c r="BG100" i="1"/>
  <c r="BL100" i="1" s="1"/>
  <c r="DL135" i="1"/>
  <c r="AN135" i="1" s="1" a="1"/>
  <c r="AN135" i="1" s="1"/>
  <c r="AP135" i="1" s="1"/>
  <c r="BN135" i="1" s="1"/>
  <c r="EB135" i="1"/>
  <c r="BY94" i="1"/>
  <c r="CE94" i="1" s="1"/>
  <c r="CR94" i="1"/>
  <c r="DO94" i="1" s="1" a="1"/>
  <c r="DO94" i="1" s="1"/>
  <c r="DY94" i="1" s="1"/>
  <c r="AW90" i="1"/>
  <c r="AT90" i="1"/>
  <c r="EF90" i="1" s="1"/>
  <c r="AU90" i="1"/>
  <c r="BG88" i="1"/>
  <c r="BL88" i="1" s="1"/>
  <c r="BF88" i="1"/>
  <c r="BE88" i="1"/>
  <c r="DL73" i="1"/>
  <c r="AN73" i="1" s="1" a="1"/>
  <c r="AN73" i="1" s="1"/>
  <c r="AP73" i="1" s="1"/>
  <c r="BN73" i="1" s="1"/>
  <c r="DT73" i="1"/>
  <c r="EB73" i="1"/>
  <c r="AW84" i="1"/>
  <c r="AU84" i="1"/>
  <c r="AT84" i="1"/>
  <c r="EF84" i="1" s="1"/>
  <c r="BF79" i="1"/>
  <c r="BE79" i="1"/>
  <c r="BG79" i="1"/>
  <c r="BL79" i="1" s="1"/>
  <c r="BY77" i="1"/>
  <c r="CR91" i="1"/>
  <c r="DO91" i="1" s="1" a="1"/>
  <c r="DO91" i="1" s="1"/>
  <c r="DY91" i="1" s="1"/>
  <c r="CE91" i="1"/>
  <c r="BY91" i="1"/>
  <c r="BG69" i="1"/>
  <c r="BL69" i="1" s="1"/>
  <c r="BF69" i="1"/>
  <c r="BE69" i="1"/>
  <c r="AU72" i="1"/>
  <c r="AT72" i="1"/>
  <c r="EF72" i="1" s="1"/>
  <c r="AW72" i="1"/>
  <c r="BY62" i="1"/>
  <c r="DL55" i="1"/>
  <c r="AN55" i="1" s="1" a="1"/>
  <c r="AN55" i="1" s="1"/>
  <c r="AP55" i="1" s="1"/>
  <c r="BN55" i="1" s="1"/>
  <c r="EB55" i="1"/>
  <c r="EK45" i="1"/>
  <c r="EI45" i="1"/>
  <c r="AO35" i="1"/>
  <c r="EK68" i="1"/>
  <c r="EI68" i="1"/>
  <c r="AE30" i="1"/>
  <c r="AA30" i="1"/>
  <c r="AE31" i="1"/>
  <c r="AA31" i="1"/>
  <c r="EK46" i="1"/>
  <c r="EI46" i="1"/>
  <c r="DL17" i="1"/>
  <c r="AN17" i="1" s="1" a="1"/>
  <c r="AN17" i="1" s="1"/>
  <c r="AP17" i="1" s="1"/>
  <c r="BN17" i="1" s="1"/>
  <c r="DT17" i="1"/>
  <c r="EB17" i="1"/>
  <c r="EK30" i="1"/>
  <c r="EI30" i="1"/>
  <c r="AO32" i="1"/>
  <c r="AE49" i="1"/>
  <c r="AA49" i="1"/>
  <c r="BG34" i="1"/>
  <c r="BL34" i="1" s="1"/>
  <c r="BF34" i="1"/>
  <c r="BE34" i="1"/>
  <c r="EK13" i="1"/>
  <c r="EI13" i="1"/>
  <c r="AW54" i="1"/>
  <c r="AU54" i="1"/>
  <c r="AT54" i="1"/>
  <c r="EF54" i="1" s="1"/>
  <c r="BG51" i="1"/>
  <c r="BL51" i="1" s="1"/>
  <c r="BF51" i="1"/>
  <c r="BE51" i="1"/>
  <c r="AA376" i="1"/>
  <c r="AE376" i="1"/>
  <c r="CE376" i="1"/>
  <c r="BY376" i="1"/>
  <c r="CR376" i="1"/>
  <c r="DT377" i="1"/>
  <c r="AO362" i="1"/>
  <c r="CS354" i="1"/>
  <c r="CW354" i="1"/>
  <c r="CX354" i="1"/>
  <c r="AE351" i="1"/>
  <c r="AA351" i="1"/>
  <c r="EK351" i="1"/>
  <c r="EI351" i="1"/>
  <c r="AP355" i="1"/>
  <c r="BN355" i="1" s="1"/>
  <c r="BY352" i="1"/>
  <c r="AE348" i="1"/>
  <c r="AA348" i="1"/>
  <c r="BG347" i="1"/>
  <c r="BL347" i="1" s="1"/>
  <c r="BE347" i="1"/>
  <c r="BF347" i="1"/>
  <c r="BG346" i="1"/>
  <c r="BL346" i="1" s="1"/>
  <c r="BF346" i="1"/>
  <c r="BE346" i="1"/>
  <c r="AO339" i="1"/>
  <c r="BG342" i="1"/>
  <c r="BL342" i="1" s="1"/>
  <c r="BF342" i="1"/>
  <c r="BE342" i="1"/>
  <c r="AO348" i="1"/>
  <c r="DL314" i="1"/>
  <c r="AN314" i="1" s="1" a="1"/>
  <c r="AN314" i="1" s="1"/>
  <c r="EB314" i="1"/>
  <c r="DO316" i="1" a="1"/>
  <c r="DO316" i="1" s="1"/>
  <c r="DY316" i="1" s="1"/>
  <c r="EE315" i="1"/>
  <c r="CE315" i="1"/>
  <c r="AE327" i="1"/>
  <c r="AA327" i="1"/>
  <c r="EE308" i="1"/>
  <c r="CC308" i="1"/>
  <c r="AT316" i="1"/>
  <c r="AW316" i="1"/>
  <c r="AU316" i="1"/>
  <c r="BG307" i="1"/>
  <c r="BL307" i="1" s="1"/>
  <c r="BF307" i="1"/>
  <c r="BE307" i="1"/>
  <c r="EK304" i="1"/>
  <c r="EI304" i="1"/>
  <c r="DO315" i="1" a="1"/>
  <c r="DO315" i="1" s="1"/>
  <c r="DY315" i="1" s="1"/>
  <c r="AW303" i="1"/>
  <c r="AU303" i="1"/>
  <c r="AT303" i="1"/>
  <c r="EF303" i="1" s="1"/>
  <c r="ED305" i="1"/>
  <c r="EA305" i="1"/>
  <c r="AE318" i="1"/>
  <c r="AA318" i="1"/>
  <c r="EK297" i="1"/>
  <c r="EI297" i="1"/>
  <c r="EF307" i="1"/>
  <c r="BG315" i="1"/>
  <c r="BL315" i="1" s="1"/>
  <c r="BE315" i="1"/>
  <c r="BF315" i="1"/>
  <c r="EB295" i="1"/>
  <c r="DT295" i="1"/>
  <c r="DL295" i="1"/>
  <c r="AN295" i="1" s="1" a="1"/>
  <c r="AN295" i="1" s="1"/>
  <c r="AP295" i="1" s="1"/>
  <c r="BN295" i="1" s="1"/>
  <c r="AE275" i="1"/>
  <c r="AA275" i="1"/>
  <c r="AE294" i="1"/>
  <c r="AA294" i="1"/>
  <c r="EK281" i="1"/>
  <c r="EI281" i="1"/>
  <c r="EA290" i="1"/>
  <c r="ED290" i="1"/>
  <c r="AW270" i="1"/>
  <c r="AU270" i="1"/>
  <c r="AT270" i="1"/>
  <c r="EF270" i="1" s="1"/>
  <c r="EI259" i="1"/>
  <c r="EK259" i="1"/>
  <c r="AE271" i="1"/>
  <c r="AA271" i="1"/>
  <c r="DL245" i="1"/>
  <c r="AN245" i="1" s="1" a="1"/>
  <c r="AN245" i="1" s="1"/>
  <c r="EB245" i="1"/>
  <c r="DT245" i="1"/>
  <c r="AO232" i="1"/>
  <c r="ED258" i="1"/>
  <c r="EA258" i="1"/>
  <c r="BY251" i="1"/>
  <c r="CE251" i="1" s="1"/>
  <c r="EB231" i="1"/>
  <c r="DL231" i="1"/>
  <c r="AN231" i="1" s="1" a="1"/>
  <c r="AN231" i="1" s="1"/>
  <c r="AP231" i="1" s="1"/>
  <c r="BN231" i="1" s="1"/>
  <c r="EA242" i="1"/>
  <c r="ED242" i="1"/>
  <c r="CC253" i="1"/>
  <c r="EE253" i="1"/>
  <c r="AA252" i="1"/>
  <c r="AE252" i="1"/>
  <c r="BY206" i="1"/>
  <c r="CR206" i="1"/>
  <c r="CE206" i="1"/>
  <c r="AU252" i="1"/>
  <c r="AT252" i="1"/>
  <c r="EF252" i="1" s="1"/>
  <c r="AW252" i="1"/>
  <c r="BY225" i="1"/>
  <c r="DL235" i="1"/>
  <c r="AN235" i="1" s="1" a="1"/>
  <c r="AN235" i="1" s="1"/>
  <c r="AP235" i="1" s="1"/>
  <c r="BN235" i="1" s="1"/>
  <c r="DT235" i="1"/>
  <c r="EB235" i="1"/>
  <c r="AO239" i="1"/>
  <c r="AE213" i="1"/>
  <c r="AA213" i="1"/>
  <c r="DL218" i="1"/>
  <c r="AN218" i="1" s="1" a="1"/>
  <c r="AN218" i="1" s="1"/>
  <c r="EB218" i="1"/>
  <c r="AU225" i="1"/>
  <c r="AW225" i="1"/>
  <c r="AT225" i="1"/>
  <c r="EF225" i="1" s="1"/>
  <c r="CX202" i="1"/>
  <c r="CW202" i="1"/>
  <c r="CS202" i="1"/>
  <c r="EB193" i="1"/>
  <c r="DT193" i="1"/>
  <c r="DL193" i="1"/>
  <c r="AN193" i="1" s="1" a="1"/>
  <c r="AN193" i="1" s="1"/>
  <c r="AP193" i="1" s="1"/>
  <c r="BN193" i="1" s="1"/>
  <c r="AO217" i="1"/>
  <c r="BG210" i="1"/>
  <c r="BL210" i="1" s="1"/>
  <c r="BF210" i="1"/>
  <c r="BE210" i="1"/>
  <c r="BY201" i="1"/>
  <c r="CE201" i="1"/>
  <c r="EA191" i="1"/>
  <c r="ED191" i="1"/>
  <c r="BF211" i="1"/>
  <c r="BE211" i="1"/>
  <c r="BG211" i="1"/>
  <c r="BL211" i="1" s="1"/>
  <c r="DO190" i="1" a="1"/>
  <c r="DO190" i="1" s="1"/>
  <c r="DY190" i="1" s="1"/>
  <c r="CR223" i="1"/>
  <c r="DO223" i="1" s="1" a="1"/>
  <c r="DO223" i="1" s="1"/>
  <c r="DY223" i="1" s="1"/>
  <c r="DL192" i="1"/>
  <c r="AN192" i="1" s="1" a="1"/>
  <c r="AN192" i="1" s="1"/>
  <c r="EB192" i="1"/>
  <c r="AW199" i="1"/>
  <c r="AU199" i="1"/>
  <c r="AT199" i="1"/>
  <c r="EF199" i="1" s="1"/>
  <c r="BG182" i="1"/>
  <c r="BL182" i="1" s="1"/>
  <c r="BF182" i="1"/>
  <c r="BE182" i="1"/>
  <c r="CE178" i="1"/>
  <c r="BY178" i="1"/>
  <c r="CR178" i="1"/>
  <c r="CS169" i="1"/>
  <c r="CX169" i="1"/>
  <c r="CW169" i="1"/>
  <c r="AT161" i="1"/>
  <c r="EF161" i="1" s="1"/>
  <c r="AW161" i="1"/>
  <c r="AU161" i="1"/>
  <c r="AE170" i="1"/>
  <c r="AA170" i="1"/>
  <c r="AE180" i="1"/>
  <c r="AA180" i="1"/>
  <c r="AP177" i="1"/>
  <c r="BN177" i="1" s="1"/>
  <c r="AO151" i="1"/>
  <c r="AP172" i="1"/>
  <c r="BN172" i="1" s="1"/>
  <c r="AE152" i="1"/>
  <c r="AA152" i="1"/>
  <c r="AW157" i="1"/>
  <c r="AT157" i="1"/>
  <c r="EF157" i="1" s="1"/>
  <c r="AU157" i="1"/>
  <c r="BG159" i="1"/>
  <c r="BL159" i="1" s="1"/>
  <c r="BF159" i="1"/>
  <c r="BE159" i="1"/>
  <c r="EB133" i="1"/>
  <c r="DL133" i="1"/>
  <c r="AN133" i="1" s="1" a="1"/>
  <c r="AN133" i="1" s="1"/>
  <c r="AP133" i="1" s="1"/>
  <c r="BN133" i="1" s="1"/>
  <c r="EI166" i="1"/>
  <c r="EK166" i="1"/>
  <c r="AA144" i="1"/>
  <c r="AE144" i="1"/>
  <c r="ED140" i="1"/>
  <c r="EA140" i="1"/>
  <c r="AW136" i="1"/>
  <c r="AU136" i="1"/>
  <c r="AT136" i="1"/>
  <c r="EF136" i="1" s="1"/>
  <c r="CR123" i="1"/>
  <c r="CE123" i="1"/>
  <c r="BY123" i="1"/>
  <c r="AE136" i="1"/>
  <c r="AA136" i="1"/>
  <c r="BY115" i="1"/>
  <c r="CR115" i="1"/>
  <c r="DO115" i="1" s="1" a="1"/>
  <c r="DO115" i="1" s="1"/>
  <c r="DY115" i="1" s="1"/>
  <c r="AP99" i="1"/>
  <c r="BN99" i="1" s="1"/>
  <c r="CS111" i="1"/>
  <c r="CX111" i="1"/>
  <c r="CW111" i="1"/>
  <c r="AP129" i="1"/>
  <c r="BN129" i="1" s="1"/>
  <c r="EB101" i="1"/>
  <c r="DL101" i="1"/>
  <c r="AN101" i="1" s="1" a="1"/>
  <c r="AN101" i="1" s="1"/>
  <c r="AP101" i="1" s="1"/>
  <c r="BN101" i="1" s="1"/>
  <c r="EI135" i="1"/>
  <c r="EK135" i="1"/>
  <c r="AE118" i="1"/>
  <c r="AA118" i="1"/>
  <c r="AO114" i="1"/>
  <c r="ED97" i="1"/>
  <c r="EA97" i="1"/>
  <c r="AW119" i="1"/>
  <c r="AU119" i="1"/>
  <c r="AT119" i="1"/>
  <c r="EF119" i="1" s="1"/>
  <c r="AW73" i="1"/>
  <c r="AU73" i="1"/>
  <c r="AT73" i="1"/>
  <c r="EF73" i="1" s="1"/>
  <c r="AW107" i="1"/>
  <c r="AT107" i="1"/>
  <c r="EF107" i="1" s="1"/>
  <c r="AU107" i="1"/>
  <c r="EB98" i="1"/>
  <c r="DL98" i="1"/>
  <c r="AN98" i="1" s="1" a="1"/>
  <c r="AN98" i="1" s="1"/>
  <c r="AP98" i="1" s="1"/>
  <c r="BN98" i="1" s="1"/>
  <c r="EB70" i="1"/>
  <c r="DL70" i="1"/>
  <c r="AN70" i="1" s="1" a="1"/>
  <c r="AN70" i="1" s="1"/>
  <c r="AP70" i="1" s="1"/>
  <c r="BN70" i="1" s="1"/>
  <c r="AO79" i="1"/>
  <c r="DT93" i="1"/>
  <c r="BG95" i="1"/>
  <c r="BL95" i="1" s="1"/>
  <c r="BF95" i="1"/>
  <c r="BE95" i="1"/>
  <c r="CW90" i="1"/>
  <c r="CS90" i="1"/>
  <c r="CX90" i="1"/>
  <c r="EK75" i="1"/>
  <c r="EI75" i="1"/>
  <c r="DL52" i="1"/>
  <c r="AN52" i="1" s="1" a="1"/>
  <c r="AN52" i="1" s="1"/>
  <c r="AP52" i="1" s="1"/>
  <c r="BN52" i="1" s="1"/>
  <c r="EB52" i="1"/>
  <c r="BY71" i="1"/>
  <c r="CR71" i="1"/>
  <c r="DO71" i="1" s="1" a="1"/>
  <c r="DO71" i="1" s="1"/>
  <c r="DY71" i="1" s="1"/>
  <c r="CE71" i="1"/>
  <c r="DL66" i="1"/>
  <c r="AN66" i="1" s="1" a="1"/>
  <c r="AN66" i="1" s="1"/>
  <c r="AP66" i="1" s="1"/>
  <c r="BN66" i="1" s="1"/>
  <c r="EB66" i="1"/>
  <c r="BY74" i="1"/>
  <c r="CR74" i="1"/>
  <c r="DO74" i="1" s="1" a="1"/>
  <c r="DO74" i="1" s="1"/>
  <c r="DY74" i="1" s="1"/>
  <c r="CE74" i="1"/>
  <c r="AO52" i="1"/>
  <c r="EF61" i="1"/>
  <c r="BG56" i="1"/>
  <c r="BL56" i="1" s="1"/>
  <c r="BF56" i="1"/>
  <c r="BE56" i="1"/>
  <c r="AE46" i="1"/>
  <c r="AA46" i="1"/>
  <c r="DT26" i="1"/>
  <c r="DL35" i="1"/>
  <c r="AN35" i="1" s="1" a="1"/>
  <c r="AN35" i="1" s="1"/>
  <c r="AP35" i="1" s="1"/>
  <c r="BN35" i="1" s="1"/>
  <c r="EB35" i="1"/>
  <c r="EK28" i="1"/>
  <c r="EI28" i="1"/>
  <c r="AW19" i="1"/>
  <c r="AU19" i="1"/>
  <c r="AT19" i="1"/>
  <c r="EF19" i="1" s="1"/>
  <c r="DL39" i="1"/>
  <c r="AN39" i="1" s="1" a="1"/>
  <c r="AN39" i="1" s="1"/>
  <c r="AP39" i="1" s="1"/>
  <c r="BN39" i="1" s="1"/>
  <c r="EB39" i="1"/>
  <c r="DT39" i="1"/>
  <c r="CR21" i="1"/>
  <c r="CE21" i="1"/>
  <c r="BY21" i="1"/>
  <c r="AA45" i="1"/>
  <c r="AE45" i="1"/>
  <c r="DO30" i="1" a="1"/>
  <c r="DO30" i="1" s="1"/>
  <c r="DY30" i="1" s="1"/>
  <c r="DL13" i="1"/>
  <c r="AN13" i="1" s="1" a="1"/>
  <c r="AN13" i="1" s="1"/>
  <c r="AP13" i="1" s="1"/>
  <c r="BN13" i="1" s="1"/>
  <c r="EB13" i="1"/>
  <c r="BG39" i="1"/>
  <c r="BL39" i="1" s="1"/>
  <c r="BF39" i="1"/>
  <c r="BE39" i="1"/>
  <c r="EK20" i="1"/>
  <c r="EI20" i="1"/>
  <c r="AE15" i="1"/>
  <c r="AA15" i="1"/>
  <c r="AE14" i="1"/>
  <c r="AA14" i="1"/>
  <c r="BG408" i="1"/>
  <c r="BL408" i="1" s="1"/>
  <c r="BF408" i="1"/>
  <c r="BE408" i="1"/>
  <c r="DL400" i="1"/>
  <c r="AN400" i="1" s="1" a="1"/>
  <c r="AN400" i="1" s="1"/>
  <c r="AP400" i="1" s="1"/>
  <c r="BN400" i="1" s="1"/>
  <c r="EB400" i="1"/>
  <c r="DO403" i="1" a="1"/>
  <c r="DO403" i="1" s="1"/>
  <c r="DY403" i="1" s="1"/>
  <c r="BY373" i="1"/>
  <c r="CE373" i="1"/>
  <c r="BY377" i="1"/>
  <c r="CE377" i="1"/>
  <c r="CR377" i="1"/>
  <c r="DO377" i="1" s="1" a="1"/>
  <c r="DO377" i="1" s="1"/>
  <c r="DY377" i="1" s="1"/>
  <c r="AO353" i="1"/>
  <c r="BY344" i="1"/>
  <c r="BY395" i="1"/>
  <c r="EI410" i="1"/>
  <c r="EK410" i="1"/>
  <c r="AO407" i="1"/>
  <c r="BG398" i="1"/>
  <c r="BL398" i="1" s="1"/>
  <c r="BE398" i="1"/>
  <c r="BF398" i="1"/>
  <c r="EE384" i="1"/>
  <c r="CE384" i="1"/>
  <c r="AW406" i="1"/>
  <c r="AU406" i="1"/>
  <c r="AT406" i="1"/>
  <c r="EF406" i="1" s="1"/>
  <c r="AT394" i="1"/>
  <c r="EF394" i="1" s="1"/>
  <c r="AU394" i="1"/>
  <c r="AW394" i="1"/>
  <c r="AE399" i="1"/>
  <c r="AA399" i="1"/>
  <c r="AW398" i="1"/>
  <c r="AT398" i="1"/>
  <c r="EF398" i="1" s="1"/>
  <c r="AU398" i="1"/>
  <c r="BY389" i="1"/>
  <c r="CE389" i="1"/>
  <c r="CR389" i="1"/>
  <c r="DO389" i="1" s="1" a="1"/>
  <c r="DO389" i="1" s="1"/>
  <c r="DY389" i="1" s="1"/>
  <c r="BY386" i="1"/>
  <c r="CR386" i="1"/>
  <c r="AA385" i="1"/>
  <c r="AE385" i="1"/>
  <c r="AT368" i="1"/>
  <c r="EF368" i="1" s="1"/>
  <c r="AW368" i="1"/>
  <c r="AU368" i="1"/>
  <c r="AO382" i="1"/>
  <c r="AA390" i="1"/>
  <c r="AE390" i="1"/>
  <c r="DT383" i="1"/>
  <c r="DT375" i="1"/>
  <c r="ED366" i="1"/>
  <c r="EA366" i="1"/>
  <c r="DT366" i="1"/>
  <c r="ED367" i="1"/>
  <c r="EA367" i="1"/>
  <c r="DL361" i="1"/>
  <c r="AN361" i="1" s="1" a="1"/>
  <c r="AN361" i="1" s="1"/>
  <c r="AP361" i="1" s="1"/>
  <c r="BN361" i="1" s="1"/>
  <c r="DT361" i="1"/>
  <c r="EB361" i="1"/>
  <c r="EK362" i="1"/>
  <c r="EI362" i="1"/>
  <c r="CX342" i="1"/>
  <c r="CW342" i="1"/>
  <c r="CS342" i="1"/>
  <c r="EK350" i="1"/>
  <c r="EI350" i="1"/>
  <c r="BG339" i="1"/>
  <c r="BL339" i="1" s="1"/>
  <c r="BF339" i="1"/>
  <c r="BE339" i="1"/>
  <c r="AE342" i="1"/>
  <c r="AA342" i="1"/>
  <c r="CX349" i="1"/>
  <c r="CW349" i="1"/>
  <c r="CS349" i="1"/>
  <c r="AO337" i="1"/>
  <c r="AE336" i="1"/>
  <c r="AA336" i="1"/>
  <c r="AO334" i="1"/>
  <c r="AW310" i="1"/>
  <c r="AU310" i="1"/>
  <c r="AT310" i="1"/>
  <c r="EF310" i="1" s="1"/>
  <c r="AE322" i="1"/>
  <c r="AA322" i="1"/>
  <c r="AO329" i="1"/>
  <c r="AT312" i="1"/>
  <c r="EF312" i="1" s="1"/>
  <c r="AW312" i="1"/>
  <c r="AU312" i="1"/>
  <c r="AE339" i="1"/>
  <c r="AA339" i="1"/>
  <c r="EK326" i="1"/>
  <c r="EI326" i="1"/>
  <c r="AW322" i="1"/>
  <c r="AU322" i="1"/>
  <c r="AT322" i="1"/>
  <c r="EF322" i="1" s="1"/>
  <c r="BF305" i="1"/>
  <c r="BG305" i="1"/>
  <c r="BL305" i="1" s="1"/>
  <c r="BE305" i="1"/>
  <c r="BG318" i="1"/>
  <c r="BL318" i="1" s="1"/>
  <c r="BF318" i="1"/>
  <c r="BE318" i="1"/>
  <c r="AP318" i="1"/>
  <c r="BN318" i="1" s="1"/>
  <c r="EI305" i="1"/>
  <c r="EK305" i="1"/>
  <c r="BG304" i="1"/>
  <c r="BL304" i="1" s="1"/>
  <c r="BF304" i="1"/>
  <c r="BE304" i="1"/>
  <c r="DT290" i="1"/>
  <c r="BF303" i="1"/>
  <c r="BG303" i="1"/>
  <c r="BL303" i="1" s="1"/>
  <c r="BE303" i="1"/>
  <c r="BY286" i="1"/>
  <c r="CR286" i="1" s="1"/>
  <c r="EE282" i="1"/>
  <c r="CC282" i="1"/>
  <c r="CE282" i="1"/>
  <c r="EE288" i="1"/>
  <c r="CR288" i="1"/>
  <c r="AO315" i="1"/>
  <c r="EI295" i="1"/>
  <c r="EK295" i="1"/>
  <c r="DL299" i="1"/>
  <c r="AN299" i="1" s="1" a="1"/>
  <c r="AN299" i="1" s="1"/>
  <c r="AP299" i="1" s="1"/>
  <c r="BN299" i="1" s="1"/>
  <c r="EB299" i="1"/>
  <c r="AP288" i="1"/>
  <c r="BN288" i="1" s="1"/>
  <c r="DL271" i="1"/>
  <c r="AN271" i="1" s="1" a="1"/>
  <c r="AN271" i="1" s="1"/>
  <c r="AP271" i="1" s="1"/>
  <c r="BN271" i="1" s="1"/>
  <c r="EB271" i="1"/>
  <c r="BE265" i="1"/>
  <c r="BG265" i="1"/>
  <c r="BL265" i="1" s="1"/>
  <c r="BF265" i="1"/>
  <c r="EK274" i="1"/>
  <c r="EI274" i="1"/>
  <c r="DT274" i="1"/>
  <c r="BY270" i="1"/>
  <c r="CR270" i="1"/>
  <c r="AW296" i="1"/>
  <c r="AU296" i="1"/>
  <c r="AT296" i="1"/>
  <c r="EF296" i="1" s="1"/>
  <c r="EK248" i="1"/>
  <c r="EI248" i="1"/>
  <c r="EB263" i="1"/>
  <c r="DL263" i="1"/>
  <c r="AN263" i="1" s="1" a="1"/>
  <c r="AN263" i="1" s="1"/>
  <c r="AP263" i="1" s="1"/>
  <c r="BN263" i="1" s="1"/>
  <c r="DO244" i="1" a="1"/>
  <c r="DO244" i="1" s="1"/>
  <c r="DY244" i="1" s="1"/>
  <c r="DT244" i="1"/>
  <c r="DL244" i="1"/>
  <c r="AN244" i="1" s="1" a="1"/>
  <c r="AN244" i="1" s="1"/>
  <c r="AP244" i="1" s="1"/>
  <c r="BN244" i="1" s="1"/>
  <c r="EB244" i="1"/>
  <c r="EI263" i="1"/>
  <c r="EK263" i="1"/>
  <c r="EK257" i="1"/>
  <c r="EI257" i="1"/>
  <c r="AA266" i="1"/>
  <c r="AE266" i="1"/>
  <c r="BE240" i="1"/>
  <c r="BF240" i="1"/>
  <c r="BG240" i="1"/>
  <c r="BL240" i="1" s="1"/>
  <c r="EI264" i="1"/>
  <c r="EK264" i="1"/>
  <c r="EK237" i="1"/>
  <c r="EI237" i="1"/>
  <c r="AW264" i="1"/>
  <c r="AU264" i="1"/>
  <c r="AT264" i="1"/>
  <c r="EF264" i="1" s="1"/>
  <c r="BY230" i="1"/>
  <c r="CE230" i="1"/>
  <c r="BG253" i="1"/>
  <c r="BL253" i="1" s="1"/>
  <c r="BF253" i="1"/>
  <c r="BE253" i="1"/>
  <c r="BG255" i="1"/>
  <c r="BL255" i="1" s="1"/>
  <c r="BF255" i="1"/>
  <c r="BE255" i="1"/>
  <c r="EI206" i="1"/>
  <c r="EK206" i="1"/>
  <c r="AE221" i="1"/>
  <c r="AA221" i="1"/>
  <c r="BF229" i="1"/>
  <c r="BG229" i="1"/>
  <c r="BL229" i="1" s="1"/>
  <c r="BE229" i="1"/>
  <c r="AW231" i="1"/>
  <c r="AU231" i="1"/>
  <c r="AT231" i="1"/>
  <c r="EF231" i="1" s="1"/>
  <c r="EK226" i="1"/>
  <c r="EI226" i="1"/>
  <c r="DO241" i="1" a="1"/>
  <c r="DO241" i="1" s="1"/>
  <c r="DY241" i="1" s="1"/>
  <c r="AP241" i="1"/>
  <c r="BN241" i="1" s="1"/>
  <c r="EK235" i="1"/>
  <c r="EI235" i="1"/>
  <c r="BG239" i="1"/>
  <c r="BL239" i="1" s="1"/>
  <c r="BF239" i="1"/>
  <c r="BE239" i="1"/>
  <c r="AE245" i="1"/>
  <c r="AA245" i="1"/>
  <c r="AW247" i="1"/>
  <c r="AU247" i="1"/>
  <c r="AT247" i="1"/>
  <c r="EF247" i="1" s="1"/>
  <c r="DL227" i="1"/>
  <c r="AN227" i="1" s="1" a="1"/>
  <c r="AN227" i="1" s="1"/>
  <c r="AP227" i="1" s="1"/>
  <c r="BN227" i="1" s="1"/>
  <c r="EB227" i="1"/>
  <c r="EI214" i="1"/>
  <c r="EK214" i="1"/>
  <c r="CW196" i="1"/>
  <c r="CS196" i="1"/>
  <c r="CX196" i="1"/>
  <c r="DT194" i="1"/>
  <c r="AE207" i="1"/>
  <c r="AA207" i="1"/>
  <c r="EK193" i="1"/>
  <c r="EI193" i="1"/>
  <c r="AO191" i="1"/>
  <c r="BY200" i="1"/>
  <c r="CE200" i="1"/>
  <c r="CR200" i="1"/>
  <c r="DO200" i="1" s="1" a="1"/>
  <c r="DO200" i="1" s="1"/>
  <c r="DY200" i="1" s="1"/>
  <c r="AT198" i="1"/>
  <c r="EF198" i="1" s="1"/>
  <c r="AU198" i="1"/>
  <c r="AW198" i="1"/>
  <c r="DL187" i="1"/>
  <c r="AN187" i="1" s="1" a="1"/>
  <c r="AN187" i="1" s="1"/>
  <c r="AP187" i="1" s="1"/>
  <c r="BN187" i="1" s="1"/>
  <c r="EB187" i="1"/>
  <c r="AO211" i="1"/>
  <c r="DL189" i="1"/>
  <c r="AN189" i="1" s="1" a="1"/>
  <c r="AN189" i="1" s="1"/>
  <c r="AP189" i="1" s="1"/>
  <c r="BN189" i="1" s="1"/>
  <c r="EB189" i="1"/>
  <c r="DT189" i="1"/>
  <c r="BY184" i="1"/>
  <c r="CE184" i="1" s="1"/>
  <c r="EA180" i="1"/>
  <c r="ED180" i="1"/>
  <c r="DO170" i="1" a="1"/>
  <c r="DO170" i="1" s="1"/>
  <c r="DY170" i="1" s="1"/>
  <c r="AW148" i="1"/>
  <c r="AU148" i="1"/>
  <c r="AT148" i="1"/>
  <c r="EF148" i="1" s="1"/>
  <c r="AP165" i="1"/>
  <c r="BN165" i="1" s="1"/>
  <c r="AE148" i="1"/>
  <c r="AA148" i="1"/>
  <c r="CR156" i="1"/>
  <c r="CE156" i="1"/>
  <c r="BY156" i="1"/>
  <c r="DT157" i="1"/>
  <c r="AE155" i="1"/>
  <c r="AA155" i="1"/>
  <c r="AE142" i="1"/>
  <c r="AA142" i="1"/>
  <c r="AE131" i="1"/>
  <c r="AA131" i="1"/>
  <c r="DO133" i="1" a="1"/>
  <c r="DO133" i="1" s="1"/>
  <c r="DY133" i="1" s="1"/>
  <c r="AO141" i="1"/>
  <c r="AP140" i="1"/>
  <c r="BN140" i="1" s="1"/>
  <c r="EI125" i="1"/>
  <c r="EK125" i="1"/>
  <c r="CX119" i="1"/>
  <c r="CW119" i="1"/>
  <c r="CS119" i="1"/>
  <c r="EB100" i="1"/>
  <c r="DL100" i="1"/>
  <c r="AN100" i="1" s="1" a="1"/>
  <c r="AN100" i="1" s="1"/>
  <c r="AP100" i="1" s="1"/>
  <c r="BN100" i="1" s="1"/>
  <c r="AP110" i="1"/>
  <c r="BN110" i="1" s="1"/>
  <c r="EK96" i="1"/>
  <c r="EI96" i="1"/>
  <c r="AW109" i="1"/>
  <c r="AU109" i="1"/>
  <c r="AT109" i="1"/>
  <c r="EF109" i="1" s="1"/>
  <c r="BF113" i="1"/>
  <c r="BE113" i="1"/>
  <c r="BG113" i="1"/>
  <c r="BL113" i="1" s="1"/>
  <c r="DL96" i="1"/>
  <c r="AN96" i="1" s="1" a="1"/>
  <c r="AN96" i="1" s="1"/>
  <c r="AP96" i="1" s="1"/>
  <c r="BN96" i="1" s="1"/>
  <c r="EB96" i="1"/>
  <c r="DT96" i="1"/>
  <c r="BY134" i="1"/>
  <c r="CR134" i="1" s="1"/>
  <c r="AO127" i="1"/>
  <c r="CR105" i="1"/>
  <c r="BY105" i="1"/>
  <c r="EK144" i="1"/>
  <c r="EI144" i="1"/>
  <c r="BY113" i="1"/>
  <c r="CR113" i="1"/>
  <c r="CE113" i="1"/>
  <c r="AW122" i="1"/>
  <c r="AU122" i="1"/>
  <c r="AT122" i="1"/>
  <c r="EF122" i="1" s="1"/>
  <c r="AW97" i="1"/>
  <c r="AU97" i="1"/>
  <c r="AT97" i="1"/>
  <c r="EF97" i="1" s="1"/>
  <c r="BF81" i="1"/>
  <c r="BG81" i="1"/>
  <c r="BL81" i="1" s="1"/>
  <c r="BE81" i="1"/>
  <c r="CE78" i="1"/>
  <c r="BY78" i="1"/>
  <c r="CR78" i="1"/>
  <c r="AP103" i="1"/>
  <c r="BN103" i="1" s="1"/>
  <c r="AU77" i="1"/>
  <c r="AT77" i="1"/>
  <c r="EF77" i="1" s="1"/>
  <c r="AW77" i="1"/>
  <c r="AO96" i="1"/>
  <c r="CR98" i="1"/>
  <c r="BY98" i="1"/>
  <c r="BY88" i="1"/>
  <c r="CR88" i="1" s="1"/>
  <c r="AU102" i="1"/>
  <c r="AT102" i="1"/>
  <c r="EF102" i="1" s="1"/>
  <c r="AW102" i="1"/>
  <c r="BY89" i="1"/>
  <c r="AO95" i="1"/>
  <c r="EE90" i="1"/>
  <c r="CC90" i="1"/>
  <c r="AW68" i="1"/>
  <c r="AU68" i="1"/>
  <c r="AT68" i="1"/>
  <c r="EF68" i="1" s="1"/>
  <c r="AA50" i="1"/>
  <c r="AE50" i="1"/>
  <c r="BF50" i="1"/>
  <c r="BE50" i="1"/>
  <c r="BG50" i="1"/>
  <c r="BL50" i="1" s="1"/>
  <c r="AO69" i="1"/>
  <c r="ED57" i="1"/>
  <c r="EA57" i="1"/>
  <c r="EK52" i="1"/>
  <c r="EI52" i="1"/>
  <c r="DL42" i="1"/>
  <c r="AN42" i="1" s="1" a="1"/>
  <c r="AN42" i="1" s="1"/>
  <c r="AP42" i="1" s="1"/>
  <c r="BN42" i="1" s="1"/>
  <c r="EB42" i="1"/>
  <c r="EK66" i="1"/>
  <c r="EI66" i="1"/>
  <c r="DL49" i="1"/>
  <c r="AN49" i="1" s="1" a="1"/>
  <c r="AN49" i="1" s="1"/>
  <c r="AP49" i="1" s="1"/>
  <c r="BN49" i="1" s="1"/>
  <c r="EB49" i="1"/>
  <c r="EK32" i="1"/>
  <c r="EI32" i="1"/>
  <c r="EB74" i="1"/>
  <c r="DL74" i="1"/>
  <c r="AN74" i="1" s="1" a="1"/>
  <c r="AN74" i="1" s="1"/>
  <c r="AP74" i="1" s="1"/>
  <c r="BN74" i="1" s="1"/>
  <c r="DT32" i="1"/>
  <c r="EB32" i="1"/>
  <c r="DL32" i="1"/>
  <c r="AN32" i="1" s="1" a="1"/>
  <c r="AN32" i="1" s="1"/>
  <c r="AP32" i="1" s="1"/>
  <c r="BN32" i="1" s="1"/>
  <c r="AA72" i="1"/>
  <c r="AE72" i="1"/>
  <c r="EK35" i="1"/>
  <c r="EI35" i="1"/>
  <c r="EK39" i="1"/>
  <c r="EI39" i="1"/>
  <c r="AE20" i="1"/>
  <c r="AA20" i="1"/>
  <c r="BF23" i="1"/>
  <c r="BE23" i="1"/>
  <c r="BG23" i="1"/>
  <c r="BL23" i="1" s="1"/>
  <c r="CX27" i="1"/>
  <c r="CW27" i="1"/>
  <c r="CS27" i="1"/>
  <c r="AO34" i="1"/>
  <c r="AW38" i="1"/>
  <c r="AU38" i="1"/>
  <c r="AT38" i="1"/>
  <c r="EF38" i="1" s="1"/>
  <c r="BY44" i="1"/>
  <c r="CR44" i="1" s="1"/>
  <c r="AO51" i="1"/>
  <c r="CR41" i="1"/>
  <c r="DO41" i="1" s="1" a="1"/>
  <c r="DO41" i="1" s="1"/>
  <c r="DY41" i="1" s="1"/>
  <c r="BY41" i="1"/>
  <c r="AW44" i="1"/>
  <c r="AU44" i="1"/>
  <c r="AT44" i="1"/>
  <c r="EF44" i="1" s="1"/>
  <c r="BE28" i="1"/>
  <c r="BF28" i="1"/>
  <c r="BG28" i="1"/>
  <c r="BL28" i="1" s="1"/>
  <c r="DL16" i="1"/>
  <c r="AN16" i="1" s="1" a="1"/>
  <c r="AN16" i="1" s="1"/>
  <c r="AP16" i="1" s="1"/>
  <c r="BN16" i="1" s="1"/>
  <c r="EB16" i="1"/>
  <c r="BY15" i="1"/>
  <c r="CR15" i="1" s="1"/>
  <c r="DL14" i="1"/>
  <c r="AN14" i="1" s="1" a="1"/>
  <c r="AN14" i="1" s="1"/>
  <c r="AP14" i="1" s="1"/>
  <c r="BN14" i="1" s="1"/>
  <c r="EB14" i="1"/>
  <c r="DT14" i="1"/>
  <c r="AA16" i="1"/>
  <c r="AE16" i="1"/>
  <c r="AO12" i="1"/>
  <c r="EK407" i="1"/>
  <c r="EI407" i="1"/>
  <c r="BY396" i="1"/>
  <c r="CR396" i="1"/>
  <c r="DO396" i="1" s="1" a="1"/>
  <c r="DO396" i="1" s="1"/>
  <c r="DY396" i="1" s="1"/>
  <c r="CE396" i="1"/>
  <c r="AO385" i="1"/>
  <c r="AO390" i="1"/>
  <c r="AP390" i="1"/>
  <c r="BN390" i="1" s="1"/>
  <c r="BY362" i="1"/>
  <c r="CR362" i="1" s="1"/>
  <c r="CS357" i="1"/>
  <c r="CW357" i="1"/>
  <c r="CX357" i="1"/>
  <c r="DL350" i="1"/>
  <c r="AN350" i="1" s="1" a="1"/>
  <c r="AN350" i="1" s="1"/>
  <c r="AP350" i="1" s="1"/>
  <c r="BN350" i="1" s="1"/>
  <c r="EB350" i="1"/>
  <c r="DO406" i="1" a="1"/>
  <c r="DO406" i="1" s="1"/>
  <c r="DY406" i="1" s="1"/>
  <c r="EK408" i="1"/>
  <c r="EI408" i="1"/>
  <c r="EK406" i="1"/>
  <c r="EI406" i="1"/>
  <c r="DT409" i="1"/>
  <c r="AO408" i="1"/>
  <c r="BF409" i="1"/>
  <c r="BG409" i="1"/>
  <c r="BL409" i="1" s="1"/>
  <c r="BE409" i="1"/>
  <c r="CR400" i="1"/>
  <c r="BY400" i="1"/>
  <c r="CR384" i="1"/>
  <c r="EB388" i="1"/>
  <c r="DL388" i="1"/>
  <c r="AN388" i="1" s="1" a="1"/>
  <c r="AN388" i="1" s="1"/>
  <c r="AP388" i="1" s="1"/>
  <c r="BN388" i="1" s="1"/>
  <c r="EI389" i="1"/>
  <c r="EK389" i="1"/>
  <c r="EK403" i="1"/>
  <c r="EI403" i="1"/>
  <c r="BY374" i="1"/>
  <c r="AE393" i="1"/>
  <c r="AA393" i="1"/>
  <c r="AA382" i="1"/>
  <c r="AE382" i="1"/>
  <c r="BY381" i="1"/>
  <c r="BF382" i="1"/>
  <c r="BE382" i="1"/>
  <c r="BG382" i="1"/>
  <c r="BL382" i="1" s="1"/>
  <c r="AO395" i="1"/>
  <c r="BF385" i="1"/>
  <c r="BG385" i="1"/>
  <c r="BL385" i="1" s="1"/>
  <c r="BE385" i="1"/>
  <c r="AW377" i="1"/>
  <c r="AU377" i="1"/>
  <c r="AT377" i="1"/>
  <c r="EF377" i="1" s="1"/>
  <c r="AP367" i="1"/>
  <c r="BN367" i="1" s="1"/>
  <c r="AO367" i="1"/>
  <c r="AO375" i="1"/>
  <c r="EI348" i="1"/>
  <c r="EK348" i="1"/>
  <c r="BY348" i="1"/>
  <c r="CE348" i="1" s="1"/>
  <c r="CR348" i="1"/>
  <c r="AW355" i="1"/>
  <c r="AU355" i="1"/>
  <c r="AT355" i="1"/>
  <c r="EF355" i="1" s="1"/>
  <c r="BY353" i="1"/>
  <c r="CR353" i="1"/>
  <c r="CE353" i="1"/>
  <c r="AW366" i="1"/>
  <c r="AU366" i="1"/>
  <c r="AT366" i="1"/>
  <c r="EF366" i="1" s="1"/>
  <c r="EK355" i="1"/>
  <c r="EI355" i="1"/>
  <c r="BG374" i="1"/>
  <c r="BL374" i="1" s="1"/>
  <c r="BF374" i="1"/>
  <c r="BE374" i="1"/>
  <c r="AO351" i="1"/>
  <c r="AO346" i="1"/>
  <c r="DL338" i="1"/>
  <c r="AN338" i="1" s="1" a="1"/>
  <c r="AN338" i="1" s="1"/>
  <c r="AP338" i="1" s="1"/>
  <c r="BN338" i="1" s="1"/>
  <c r="EB338" i="1"/>
  <c r="AE335" i="1"/>
  <c r="AA335" i="1"/>
  <c r="BE330" i="1"/>
  <c r="BG330" i="1"/>
  <c r="BL330" i="1" s="1"/>
  <c r="BF330" i="1"/>
  <c r="BE348" i="1"/>
  <c r="BG348" i="1"/>
  <c r="BL348" i="1" s="1"/>
  <c r="BF348" i="1"/>
  <c r="EE349" i="1"/>
  <c r="CC349" i="1"/>
  <c r="CC338" i="1"/>
  <c r="BG334" i="1"/>
  <c r="BL334" i="1" s="1"/>
  <c r="BF334" i="1"/>
  <c r="BE334" i="1"/>
  <c r="AW309" i="1"/>
  <c r="AU309" i="1"/>
  <c r="AT309" i="1"/>
  <c r="EF309" i="1" s="1"/>
  <c r="BG329" i="1"/>
  <c r="BL329" i="1" s="1"/>
  <c r="BF329" i="1"/>
  <c r="BE329" i="1"/>
  <c r="EK315" i="1"/>
  <c r="EI315" i="1"/>
  <c r="BG331" i="1"/>
  <c r="BL331" i="1" s="1"/>
  <c r="BF331" i="1"/>
  <c r="BE331" i="1"/>
  <c r="EB304" i="1"/>
  <c r="DT304" i="1"/>
  <c r="DL304" i="1"/>
  <c r="AN304" i="1" s="1" a="1"/>
  <c r="AN304" i="1" s="1"/>
  <c r="AP304" i="1" s="1"/>
  <c r="BN304" i="1" s="1"/>
  <c r="AE304" i="1"/>
  <c r="AA304" i="1"/>
  <c r="AE305" i="1"/>
  <c r="AA305" i="1"/>
  <c r="AO307" i="1"/>
  <c r="AO316" i="1"/>
  <c r="BY302" i="1"/>
  <c r="EA318" i="1"/>
  <c r="ED318" i="1"/>
  <c r="AE326" i="1"/>
  <c r="AA326" i="1"/>
  <c r="AP305" i="1"/>
  <c r="BN305" i="1" s="1"/>
  <c r="BE297" i="1"/>
  <c r="BF297" i="1"/>
  <c r="BG297" i="1"/>
  <c r="BL297" i="1" s="1"/>
  <c r="AO303" i="1"/>
  <c r="AO298" i="1"/>
  <c r="CR282" i="1"/>
  <c r="DL286" i="1"/>
  <c r="AN286" i="1" s="1" a="1"/>
  <c r="AN286" i="1" s="1"/>
  <c r="AP286" i="1" s="1"/>
  <c r="BN286" i="1" s="1"/>
  <c r="DT286" i="1"/>
  <c r="EB286" i="1"/>
  <c r="BY277" i="1"/>
  <c r="CE277" i="1" s="1"/>
  <c r="EI271" i="1"/>
  <c r="EK271" i="1"/>
  <c r="BG280" i="1"/>
  <c r="BL280" i="1" s="1"/>
  <c r="BF280" i="1"/>
  <c r="BE280" i="1"/>
  <c r="EK284" i="1"/>
  <c r="EI284" i="1"/>
  <c r="CX272" i="1"/>
  <c r="CW272" i="1"/>
  <c r="CS272" i="1"/>
  <c r="AT284" i="1"/>
  <c r="EF284" i="1" s="1"/>
  <c r="AU284" i="1"/>
  <c r="AW284" i="1"/>
  <c r="EA293" i="1"/>
  <c r="ED293" i="1"/>
  <c r="AP292" i="1"/>
  <c r="BN292" i="1" s="1"/>
  <c r="DT280" i="1"/>
  <c r="BG274" i="1"/>
  <c r="BL274" i="1" s="1"/>
  <c r="BF274" i="1"/>
  <c r="BE274" i="1"/>
  <c r="EF242" i="1"/>
  <c r="AE258" i="1"/>
  <c r="AA258" i="1"/>
  <c r="AW269" i="1"/>
  <c r="AU269" i="1"/>
  <c r="AT269" i="1"/>
  <c r="EF269" i="1" s="1"/>
  <c r="AT258" i="1"/>
  <c r="EF258" i="1" s="1"/>
  <c r="AU258" i="1"/>
  <c r="AW258" i="1"/>
  <c r="BY245" i="1"/>
  <c r="CR245" i="1"/>
  <c r="AW262" i="1"/>
  <c r="AU262" i="1"/>
  <c r="AT262" i="1"/>
  <c r="EF262" i="1" s="1"/>
  <c r="AE256" i="1"/>
  <c r="AA256" i="1"/>
  <c r="AP238" i="1"/>
  <c r="BN238" i="1" s="1"/>
  <c r="AE260" i="1"/>
  <c r="AA260" i="1"/>
  <c r="BG252" i="1"/>
  <c r="BL252" i="1" s="1"/>
  <c r="BF252" i="1"/>
  <c r="BE252" i="1"/>
  <c r="BY234" i="1"/>
  <c r="CR234" i="1"/>
  <c r="DL240" i="1"/>
  <c r="AN240" i="1" s="1" a="1"/>
  <c r="AN240" i="1" s="1"/>
  <c r="EB240" i="1"/>
  <c r="EK233" i="1"/>
  <c r="EI233" i="1"/>
  <c r="AO255" i="1"/>
  <c r="AO229" i="1"/>
  <c r="EK225" i="1"/>
  <c r="EI225" i="1"/>
  <c r="DL224" i="1"/>
  <c r="AN224" i="1" s="1" a="1"/>
  <c r="AN224" i="1" s="1"/>
  <c r="EB224" i="1"/>
  <c r="BG241" i="1"/>
  <c r="BL241" i="1" s="1"/>
  <c r="BF241" i="1"/>
  <c r="BE241" i="1"/>
  <c r="DO235" i="1" a="1"/>
  <c r="DO235" i="1" s="1"/>
  <c r="DY235" i="1" s="1"/>
  <c r="CE211" i="1"/>
  <c r="EB250" i="1"/>
  <c r="DL250" i="1"/>
  <c r="AN250" i="1" s="1" a="1"/>
  <c r="AN250" i="1" s="1"/>
  <c r="AP250" i="1" s="1"/>
  <c r="BN250" i="1" s="1"/>
  <c r="BY227" i="1"/>
  <c r="DO214" i="1" a="1"/>
  <c r="DO214" i="1" s="1"/>
  <c r="DY214" i="1" s="1"/>
  <c r="BY193" i="1"/>
  <c r="CR193" i="1"/>
  <c r="DO193" i="1" s="1" a="1"/>
  <c r="DO193" i="1" s="1"/>
  <c r="DY193" i="1" s="1"/>
  <c r="CE193" i="1"/>
  <c r="DT215" i="1"/>
  <c r="EB215" i="1"/>
  <c r="DL215" i="1"/>
  <c r="AN215" i="1" s="1" a="1"/>
  <c r="AN215" i="1" s="1"/>
  <c r="AO213" i="1"/>
  <c r="BG191" i="1"/>
  <c r="BL191" i="1" s="1"/>
  <c r="BF191" i="1"/>
  <c r="BE191" i="1"/>
  <c r="DT213" i="1"/>
  <c r="BY219" i="1"/>
  <c r="CE219" i="1" s="1"/>
  <c r="BY205" i="1"/>
  <c r="CE205" i="1" s="1"/>
  <c r="BY187" i="1"/>
  <c r="CR187" i="1" s="1"/>
  <c r="AU217" i="1"/>
  <c r="AT217" i="1"/>
  <c r="EF217" i="1" s="1"/>
  <c r="AW217" i="1"/>
  <c r="DT183" i="1"/>
  <c r="AW184" i="1"/>
  <c r="AT184" i="1"/>
  <c r="EF184" i="1" s="1"/>
  <c r="AU184" i="1"/>
  <c r="CC169" i="1"/>
  <c r="AU185" i="1"/>
  <c r="AT185" i="1"/>
  <c r="EF185" i="1" s="1"/>
  <c r="AW185" i="1"/>
  <c r="CR181" i="1"/>
  <c r="BY181" i="1"/>
  <c r="DL186" i="1"/>
  <c r="AN186" i="1" s="1" a="1"/>
  <c r="AN186" i="1" s="1"/>
  <c r="AP186" i="1" s="1"/>
  <c r="BN186" i="1" s="1"/>
  <c r="EB186" i="1"/>
  <c r="AO182" i="1"/>
  <c r="CE167" i="1"/>
  <c r="CR167" i="1"/>
  <c r="BY167" i="1"/>
  <c r="CR159" i="1"/>
  <c r="DO159" i="1" s="1" a="1"/>
  <c r="DO159" i="1" s="1"/>
  <c r="DY159" i="1" s="1"/>
  <c r="CE159" i="1"/>
  <c r="BY159" i="1"/>
  <c r="ED170" i="1"/>
  <c r="EA170" i="1"/>
  <c r="CC174" i="1"/>
  <c r="EE174" i="1"/>
  <c r="BY132" i="1"/>
  <c r="CE132" i="1" s="1"/>
  <c r="CR132" i="1"/>
  <c r="EK158" i="1"/>
  <c r="EI158" i="1"/>
  <c r="EK153" i="1"/>
  <c r="EI153" i="1"/>
  <c r="AO171" i="1"/>
  <c r="EA172" i="1"/>
  <c r="ED172" i="1"/>
  <c r="AE173" i="1"/>
  <c r="AA173" i="1"/>
  <c r="AO134" i="1"/>
  <c r="BG135" i="1"/>
  <c r="BL135" i="1" s="1"/>
  <c r="BF135" i="1"/>
  <c r="BE135" i="1"/>
  <c r="BG143" i="1"/>
  <c r="BL143" i="1" s="1"/>
  <c r="BE143" i="1"/>
  <c r="BF143" i="1"/>
  <c r="DT139" i="1"/>
  <c r="BG115" i="1"/>
  <c r="BL115" i="1" s="1"/>
  <c r="BF115" i="1"/>
  <c r="BE115" i="1"/>
  <c r="CE111" i="1"/>
  <c r="CC111" i="1"/>
  <c r="EE111" i="1"/>
  <c r="DT104" i="1"/>
  <c r="DL104" i="1"/>
  <c r="AN104" i="1" s="1" a="1"/>
  <c r="AN104" i="1" s="1"/>
  <c r="AP104" i="1" s="1"/>
  <c r="BN104" i="1" s="1"/>
  <c r="EB104" i="1"/>
  <c r="EK100" i="1"/>
  <c r="EI100" i="1"/>
  <c r="AE108" i="1"/>
  <c r="AA108" i="1"/>
  <c r="AE129" i="1"/>
  <c r="AA129" i="1"/>
  <c r="BG108" i="1"/>
  <c r="BL108" i="1" s="1"/>
  <c r="BF108" i="1"/>
  <c r="BE108" i="1"/>
  <c r="DL112" i="1"/>
  <c r="AN112" i="1" s="1" a="1"/>
  <c r="AN112" i="1" s="1"/>
  <c r="AP112" i="1" s="1"/>
  <c r="BN112" i="1" s="1"/>
  <c r="EB112" i="1"/>
  <c r="AW114" i="1"/>
  <c r="AU114" i="1"/>
  <c r="AT114" i="1"/>
  <c r="EF114" i="1" s="1"/>
  <c r="BY96" i="1"/>
  <c r="BE127" i="1"/>
  <c r="BG127" i="1"/>
  <c r="BL127" i="1" s="1"/>
  <c r="BF127" i="1"/>
  <c r="DL138" i="1"/>
  <c r="AN138" i="1" s="1" a="1"/>
  <c r="AN138" i="1" s="1"/>
  <c r="AP138" i="1" s="1"/>
  <c r="BN138" i="1" s="1"/>
  <c r="EB138" i="1"/>
  <c r="DT120" i="1"/>
  <c r="BE110" i="1"/>
  <c r="BG110" i="1"/>
  <c r="BL110" i="1" s="1"/>
  <c r="BF110" i="1"/>
  <c r="CR117" i="1"/>
  <c r="BY117" i="1"/>
  <c r="AE112" i="1"/>
  <c r="AA112" i="1"/>
  <c r="EA77" i="1"/>
  <c r="ED77" i="1"/>
  <c r="DL94" i="1"/>
  <c r="AN94" i="1" s="1" a="1"/>
  <c r="AN94" i="1" s="1"/>
  <c r="AP94" i="1" s="1"/>
  <c r="BN94" i="1" s="1"/>
  <c r="EB94" i="1"/>
  <c r="BG96" i="1"/>
  <c r="BL96" i="1" s="1"/>
  <c r="BF96" i="1"/>
  <c r="BE96" i="1"/>
  <c r="AU87" i="1"/>
  <c r="AW87" i="1"/>
  <c r="AT87" i="1"/>
  <c r="EF87" i="1" s="1"/>
  <c r="DT99" i="1"/>
  <c r="CR56" i="1"/>
  <c r="BY56" i="1"/>
  <c r="CE56" i="1"/>
  <c r="AA79" i="1"/>
  <c r="AE79" i="1"/>
  <c r="DT91" i="1"/>
  <c r="DL91" i="1"/>
  <c r="AN91" i="1" s="1" a="1"/>
  <c r="AN91" i="1" s="1"/>
  <c r="AP91" i="1" s="1"/>
  <c r="BN91" i="1" s="1"/>
  <c r="EB91" i="1"/>
  <c r="BY37" i="1"/>
  <c r="CR37" i="1" s="1"/>
  <c r="AO62" i="1"/>
  <c r="EA51" i="1"/>
  <c r="ED51" i="1"/>
  <c r="DL62" i="1"/>
  <c r="AN62" i="1" s="1" a="1"/>
  <c r="AN62" i="1" s="1"/>
  <c r="AP62" i="1" s="1"/>
  <c r="BN62" i="1" s="1"/>
  <c r="EB62" i="1"/>
  <c r="EI42" i="1"/>
  <c r="EK42" i="1"/>
  <c r="DO52" i="1" a="1"/>
  <c r="DO52" i="1" s="1"/>
  <c r="DY52" i="1" s="1"/>
  <c r="BG77" i="1"/>
  <c r="BL77" i="1" s="1"/>
  <c r="BF77" i="1"/>
  <c r="BE77" i="1"/>
  <c r="AA56" i="1"/>
  <c r="AE56" i="1"/>
  <c r="DL29" i="1"/>
  <c r="AN29" i="1" s="1" a="1"/>
  <c r="AN29" i="1" s="1"/>
  <c r="AP29" i="1" s="1"/>
  <c r="BN29" i="1" s="1"/>
  <c r="DT29" i="1"/>
  <c r="EB29" i="1"/>
  <c r="EK74" i="1"/>
  <c r="EI74" i="1"/>
  <c r="AO61" i="1"/>
  <c r="BY87" i="1"/>
  <c r="CE87" i="1" s="1"/>
  <c r="CR87" i="1"/>
  <c r="BG70" i="1"/>
  <c r="BL70" i="1" s="1"/>
  <c r="BF70" i="1"/>
  <c r="BE70" i="1"/>
  <c r="AO56" i="1"/>
  <c r="EB24" i="1"/>
  <c r="DT24" i="1"/>
  <c r="DL24" i="1"/>
  <c r="AN24" i="1" s="1" a="1"/>
  <c r="AN24" i="1" s="1"/>
  <c r="AP24" i="1" s="1"/>
  <c r="BN24" i="1" s="1"/>
  <c r="AW43" i="1"/>
  <c r="AU43" i="1"/>
  <c r="AT43" i="1"/>
  <c r="EF43" i="1" s="1"/>
  <c r="BY17" i="1"/>
  <c r="CR17" i="1"/>
  <c r="CE17" i="1"/>
  <c r="AW39" i="1"/>
  <c r="AU39" i="1"/>
  <c r="AT39" i="1"/>
  <c r="EF39" i="1" s="1"/>
  <c r="AO44" i="1"/>
  <c r="CR32" i="1"/>
  <c r="DO32" i="1" s="1" a="1"/>
  <c r="DO32" i="1" s="1"/>
  <c r="DY32" i="1" s="1"/>
  <c r="CE33" i="1"/>
  <c r="CR33" i="1"/>
  <c r="BY33" i="1"/>
  <c r="AP27" i="1"/>
  <c r="BN27" i="1" s="1"/>
  <c r="AO39" i="1"/>
  <c r="BY20" i="1"/>
  <c r="CR20" i="1" s="1"/>
  <c r="AE27" i="1"/>
  <c r="AA27" i="1"/>
  <c r="BG30" i="1"/>
  <c r="BL30" i="1" s="1"/>
  <c r="BF30" i="1"/>
  <c r="BE30" i="1"/>
  <c r="BG24" i="1"/>
  <c r="BL24" i="1" s="1"/>
  <c r="BF24" i="1"/>
  <c r="BE24" i="1"/>
  <c r="DT12" i="1"/>
  <c r="DL12" i="1"/>
  <c r="AN12" i="1" s="1" a="1"/>
  <c r="AN12" i="1" s="1"/>
  <c r="AP12" i="1" s="1"/>
  <c r="BN12" i="1" s="1"/>
  <c r="EB12" i="1"/>
  <c r="AO368" i="1"/>
  <c r="DL410" i="1"/>
  <c r="AN410" i="1" s="1" a="1"/>
  <c r="AN410" i="1" s="1"/>
  <c r="AP410" i="1" s="1"/>
  <c r="BN410" i="1" s="1"/>
  <c r="EB410" i="1"/>
  <c r="DT405" i="1"/>
  <c r="DL405" i="1"/>
  <c r="AN405" i="1" s="1" a="1"/>
  <c r="AN405" i="1" s="1"/>
  <c r="AP405" i="1" s="1"/>
  <c r="BN405" i="1" s="1"/>
  <c r="EB405" i="1"/>
  <c r="AE403" i="1"/>
  <c r="AA403" i="1"/>
  <c r="AU407" i="1"/>
  <c r="AW407" i="1"/>
  <c r="AT407" i="1"/>
  <c r="EF407" i="1" s="1"/>
  <c r="AO384" i="1"/>
  <c r="DL373" i="1"/>
  <c r="AN373" i="1" s="1" a="1"/>
  <c r="AN373" i="1" s="1"/>
  <c r="AP373" i="1" s="1"/>
  <c r="BN373" i="1" s="1"/>
  <c r="EB373" i="1"/>
  <c r="BG381" i="1"/>
  <c r="BL381" i="1" s="1"/>
  <c r="BE381" i="1"/>
  <c r="BF381" i="1"/>
  <c r="BF373" i="1"/>
  <c r="BE373" i="1"/>
  <c r="BG373" i="1"/>
  <c r="BL373" i="1" s="1"/>
  <c r="EB363" i="1"/>
  <c r="DL363" i="1"/>
  <c r="AN363" i="1" s="1" a="1"/>
  <c r="AN363" i="1" s="1"/>
  <c r="AP363" i="1" s="1"/>
  <c r="BN363" i="1" s="1"/>
  <c r="BG375" i="1"/>
  <c r="BL375" i="1" s="1"/>
  <c r="BF375" i="1"/>
  <c r="BE375" i="1"/>
  <c r="BY359" i="1"/>
  <c r="CR359" i="1" s="1"/>
  <c r="BY355" i="1"/>
  <c r="CE355" i="1" s="1"/>
  <c r="CR355" i="1"/>
  <c r="DO355" i="1" s="1" a="1"/>
  <c r="DO355" i="1" s="1"/>
  <c r="DY355" i="1" s="1"/>
  <c r="EB346" i="1"/>
  <c r="DL346" i="1"/>
  <c r="AN346" i="1" s="1" a="1"/>
  <c r="AN346" i="1" s="1"/>
  <c r="AP346" i="1" s="1"/>
  <c r="BN346" i="1" s="1"/>
  <c r="DO358" i="1" a="1"/>
  <c r="DO358" i="1" s="1"/>
  <c r="DY358" i="1" s="1"/>
  <c r="AE359" i="1"/>
  <c r="AA359" i="1"/>
  <c r="ED354" i="1"/>
  <c r="EA354" i="1"/>
  <c r="DT354" i="1"/>
  <c r="AA350" i="1"/>
  <c r="AE350" i="1"/>
  <c r="AE355" i="1"/>
  <c r="AA355" i="1"/>
  <c r="CR346" i="1"/>
  <c r="CE346" i="1"/>
  <c r="BY346" i="1"/>
  <c r="EF351" i="1"/>
  <c r="DL333" i="1"/>
  <c r="AN333" i="1" s="1" a="1"/>
  <c r="AN333" i="1" s="1"/>
  <c r="EB333" i="1"/>
  <c r="EB329" i="1"/>
  <c r="DT329" i="1"/>
  <c r="DL329" i="1"/>
  <c r="AN329" i="1" s="1" a="1"/>
  <c r="AN329" i="1" s="1"/>
  <c r="AP329" i="1" s="1"/>
  <c r="BN329" i="1" s="1"/>
  <c r="ED337" i="1"/>
  <c r="EA337" i="1"/>
  <c r="AW342" i="1"/>
  <c r="AU342" i="1"/>
  <c r="AT342" i="1"/>
  <c r="EF342" i="1" s="1"/>
  <c r="BG337" i="1"/>
  <c r="BL337" i="1" s="1"/>
  <c r="BF337" i="1"/>
  <c r="BE337" i="1"/>
  <c r="AE329" i="1"/>
  <c r="AA329" i="1"/>
  <c r="AW329" i="1"/>
  <c r="AU329" i="1"/>
  <c r="AT329" i="1"/>
  <c r="EF329" i="1" s="1"/>
  <c r="AW334" i="1"/>
  <c r="AU334" i="1"/>
  <c r="AT334" i="1"/>
  <c r="EF334" i="1" s="1"/>
  <c r="BY332" i="1"/>
  <c r="CE332" i="1"/>
  <c r="CR332" i="1"/>
  <c r="DO332" i="1" s="1" a="1"/>
  <c r="DO332" i="1" s="1"/>
  <c r="DY332" i="1" s="1"/>
  <c r="EK319" i="1"/>
  <c r="EI319" i="1"/>
  <c r="AE310" i="1"/>
  <c r="AA310" i="1"/>
  <c r="AE302" i="1"/>
  <c r="AA302" i="1"/>
  <c r="AE324" i="1"/>
  <c r="AA324" i="1"/>
  <c r="EF316" i="1"/>
  <c r="BY296" i="1"/>
  <c r="CE296" i="1" s="1"/>
  <c r="CR296" i="1"/>
  <c r="AO304" i="1"/>
  <c r="BF289" i="1"/>
  <c r="BE289" i="1"/>
  <c r="BG289" i="1"/>
  <c r="BL289" i="1" s="1"/>
  <c r="EA288" i="1"/>
  <c r="ED288" i="1"/>
  <c r="EK277" i="1"/>
  <c r="EI277" i="1"/>
  <c r="AW278" i="1"/>
  <c r="AU278" i="1"/>
  <c r="AT278" i="1"/>
  <c r="EF278" i="1" s="1"/>
  <c r="DT289" i="1"/>
  <c r="EK283" i="1"/>
  <c r="EI283" i="1"/>
  <c r="DL287" i="1"/>
  <c r="AN287" i="1" s="1" a="1"/>
  <c r="AN287" i="1" s="1"/>
  <c r="AP287" i="1" s="1"/>
  <c r="BN287" i="1" s="1"/>
  <c r="EB287" i="1"/>
  <c r="CE275" i="1"/>
  <c r="DL278" i="1"/>
  <c r="AN278" i="1" s="1" a="1"/>
  <c r="AN278" i="1" s="1"/>
  <c r="AP278" i="1" s="1"/>
  <c r="BN278" i="1" s="1"/>
  <c r="EB278" i="1"/>
  <c r="AW254" i="1"/>
  <c r="AU254" i="1"/>
  <c r="AT254" i="1"/>
  <c r="EF254" i="1" s="1"/>
  <c r="CR268" i="1"/>
  <c r="DO268" i="1" s="1" a="1"/>
  <c r="DO268" i="1" s="1"/>
  <c r="DY268" i="1" s="1"/>
  <c r="BY268" i="1"/>
  <c r="CE268" i="1"/>
  <c r="BG261" i="1"/>
  <c r="BL261" i="1" s="1"/>
  <c r="BE261" i="1"/>
  <c r="BF261" i="1"/>
  <c r="AP265" i="1"/>
  <c r="BN265" i="1" s="1"/>
  <c r="AO265" i="1"/>
  <c r="CS266" i="1"/>
  <c r="CW266" i="1"/>
  <c r="CX266" i="1"/>
  <c r="AO235" i="1"/>
  <c r="AW237" i="1"/>
  <c r="AU237" i="1"/>
  <c r="AT237" i="1"/>
  <c r="EF237" i="1" s="1"/>
  <c r="DL251" i="1"/>
  <c r="AN251" i="1" s="1" a="1"/>
  <c r="AN251" i="1" s="1"/>
  <c r="AP251" i="1" s="1"/>
  <c r="BN251" i="1" s="1"/>
  <c r="EB251" i="1"/>
  <c r="EK239" i="1"/>
  <c r="EI239" i="1"/>
  <c r="AT238" i="1"/>
  <c r="EF238" i="1" s="1"/>
  <c r="AU238" i="1"/>
  <c r="AW238" i="1"/>
  <c r="AE249" i="1"/>
  <c r="AA249" i="1"/>
  <c r="DT222" i="1"/>
  <c r="DL222" i="1"/>
  <c r="AN222" i="1" s="1" a="1"/>
  <c r="AN222" i="1" s="1"/>
  <c r="AP222" i="1" s="1"/>
  <c r="BN222" i="1" s="1"/>
  <c r="EB222" i="1"/>
  <c r="AE229" i="1"/>
  <c r="AA229" i="1"/>
  <c r="AE247" i="1"/>
  <c r="AA247" i="1"/>
  <c r="BY216" i="1"/>
  <c r="CE216" i="1"/>
  <c r="CR216" i="1"/>
  <c r="DT232" i="1"/>
  <c r="AW228" i="1"/>
  <c r="AU228" i="1"/>
  <c r="AT228" i="1"/>
  <c r="EF228" i="1" s="1"/>
  <c r="CX211" i="1"/>
  <c r="CW211" i="1"/>
  <c r="CS211" i="1"/>
  <c r="EK221" i="1"/>
  <c r="EI221" i="1"/>
  <c r="CZ222" i="1"/>
  <c r="EM222" i="1" s="1"/>
  <c r="AO194" i="1"/>
  <c r="BG213" i="1"/>
  <c r="BL213" i="1" s="1"/>
  <c r="BF213" i="1"/>
  <c r="BE213" i="1"/>
  <c r="BG188" i="1"/>
  <c r="BL188" i="1" s="1"/>
  <c r="BF188" i="1"/>
  <c r="BE188" i="1"/>
  <c r="AA195" i="1"/>
  <c r="AE195" i="1"/>
  <c r="AE223" i="1"/>
  <c r="AA223" i="1"/>
  <c r="BG206" i="1"/>
  <c r="BL206" i="1" s="1"/>
  <c r="BF206" i="1"/>
  <c r="BE206" i="1"/>
  <c r="BY198" i="1"/>
  <c r="CE198" i="1"/>
  <c r="DT201" i="1"/>
  <c r="DL201" i="1"/>
  <c r="AN201" i="1" s="1" a="1"/>
  <c r="AN201" i="1" s="1"/>
  <c r="AP201" i="1" s="1"/>
  <c r="BN201" i="1" s="1"/>
  <c r="EB201" i="1"/>
  <c r="AT195" i="1"/>
  <c r="EF195" i="1" s="1"/>
  <c r="AW195" i="1"/>
  <c r="AU195" i="1"/>
  <c r="DT187" i="1"/>
  <c r="AA188" i="1"/>
  <c r="AE188" i="1"/>
  <c r="AE181" i="1"/>
  <c r="AA181" i="1"/>
  <c r="BG193" i="1"/>
  <c r="BL193" i="1" s="1"/>
  <c r="BF193" i="1"/>
  <c r="BE193" i="1"/>
  <c r="DT176" i="1"/>
  <c r="AU169" i="1"/>
  <c r="AT169" i="1"/>
  <c r="EF169" i="1" s="1"/>
  <c r="AW169" i="1"/>
  <c r="EA169" i="1"/>
  <c r="ED169" i="1"/>
  <c r="AP170" i="1"/>
  <c r="BN170" i="1" s="1"/>
  <c r="AU163" i="1"/>
  <c r="AT163" i="1"/>
  <c r="EF163" i="1" s="1"/>
  <c r="AW163" i="1"/>
  <c r="BY179" i="1"/>
  <c r="CE179" i="1"/>
  <c r="DL173" i="1"/>
  <c r="AN173" i="1" s="1" a="1"/>
  <c r="AN173" i="1" s="1"/>
  <c r="AP173" i="1" s="1"/>
  <c r="BN173" i="1" s="1"/>
  <c r="EB173" i="1"/>
  <c r="CR140" i="1"/>
  <c r="DO140" i="1" s="1" a="1"/>
  <c r="DO140" i="1" s="1"/>
  <c r="DY140" i="1" s="1"/>
  <c r="CE140" i="1"/>
  <c r="BY140" i="1"/>
  <c r="BF171" i="1"/>
  <c r="BE171" i="1"/>
  <c r="BG171" i="1"/>
  <c r="BL171" i="1" s="1"/>
  <c r="BY150" i="1"/>
  <c r="CR150" i="1"/>
  <c r="AW156" i="1"/>
  <c r="AU156" i="1"/>
  <c r="AT156" i="1"/>
  <c r="EF156" i="1" s="1"/>
  <c r="AW140" i="1"/>
  <c r="AT140" i="1"/>
  <c r="EF140" i="1" s="1"/>
  <c r="AU140" i="1"/>
  <c r="AW150" i="1"/>
  <c r="AU150" i="1"/>
  <c r="AT150" i="1"/>
  <c r="EF150" i="1" s="1"/>
  <c r="CC133" i="1"/>
  <c r="AO159" i="1"/>
  <c r="DT119" i="1"/>
  <c r="DL119" i="1"/>
  <c r="AN119" i="1" s="1" a="1"/>
  <c r="AN119" i="1" s="1"/>
  <c r="AP119" i="1" s="1"/>
  <c r="BN119" i="1" s="1"/>
  <c r="EB119" i="1"/>
  <c r="AW117" i="1"/>
  <c r="AU117" i="1"/>
  <c r="AT117" i="1"/>
  <c r="EF117" i="1" s="1"/>
  <c r="AE109" i="1"/>
  <c r="AA109" i="1"/>
  <c r="EE137" i="1"/>
  <c r="CC137" i="1"/>
  <c r="EF130" i="1"/>
  <c r="EK104" i="1"/>
  <c r="EI104" i="1"/>
  <c r="AO100" i="1"/>
  <c r="BG122" i="1"/>
  <c r="BL122" i="1" s="1"/>
  <c r="BF122" i="1"/>
  <c r="BE122" i="1"/>
  <c r="DL115" i="1"/>
  <c r="AN115" i="1" s="1" a="1"/>
  <c r="AN115" i="1" s="1"/>
  <c r="EB115" i="1"/>
  <c r="DT115" i="1"/>
  <c r="EK112" i="1"/>
  <c r="EI112" i="1"/>
  <c r="AE122" i="1"/>
  <c r="AA122" i="1"/>
  <c r="AA110" i="1"/>
  <c r="AE110" i="1"/>
  <c r="EI134" i="1"/>
  <c r="EK134" i="1"/>
  <c r="BY144" i="1"/>
  <c r="CR144" i="1" s="1"/>
  <c r="EK138" i="1"/>
  <c r="EI138" i="1"/>
  <c r="DL124" i="1"/>
  <c r="AN124" i="1" s="1" a="1"/>
  <c r="AN124" i="1" s="1"/>
  <c r="AP124" i="1" s="1"/>
  <c r="BN124" i="1" s="1"/>
  <c r="EB124" i="1"/>
  <c r="DT124" i="1"/>
  <c r="AT108" i="1"/>
  <c r="EF108" i="1" s="1"/>
  <c r="AW108" i="1"/>
  <c r="AU108" i="1"/>
  <c r="AT132" i="1"/>
  <c r="EF132" i="1" s="1"/>
  <c r="AU132" i="1"/>
  <c r="AW132" i="1"/>
  <c r="BY92" i="1"/>
  <c r="CR92" i="1"/>
  <c r="ED81" i="1"/>
  <c r="EA81" i="1"/>
  <c r="AA76" i="1"/>
  <c r="AE76" i="1"/>
  <c r="EK94" i="1"/>
  <c r="EI94" i="1"/>
  <c r="EK73" i="1"/>
  <c r="EI73" i="1"/>
  <c r="BY84" i="1"/>
  <c r="CE84" i="1"/>
  <c r="CR84" i="1"/>
  <c r="AU79" i="1"/>
  <c r="AW79" i="1"/>
  <c r="AT79" i="1"/>
  <c r="EF79" i="1" s="1"/>
  <c r="AO88" i="1"/>
  <c r="AW70" i="1"/>
  <c r="AU70" i="1"/>
  <c r="AT70" i="1"/>
  <c r="EF70" i="1" s="1"/>
  <c r="CE86" i="1"/>
  <c r="BY86" i="1"/>
  <c r="CR86" i="1"/>
  <c r="AE66" i="1"/>
  <c r="AA66" i="1"/>
  <c r="EK91" i="1"/>
  <c r="EI91" i="1"/>
  <c r="EF62" i="1"/>
  <c r="AO68" i="1"/>
  <c r="CR53" i="1"/>
  <c r="CE53" i="1"/>
  <c r="BY53" i="1"/>
  <c r="BY69" i="1"/>
  <c r="CR69" i="1" s="1"/>
  <c r="EK62" i="1"/>
  <c r="EI62" i="1"/>
  <c r="DL71" i="1"/>
  <c r="AN71" i="1" s="1" a="1"/>
  <c r="AN71" i="1" s="1"/>
  <c r="EB71" i="1"/>
  <c r="AW52" i="1"/>
  <c r="AU52" i="1"/>
  <c r="AT52" i="1"/>
  <c r="EF52" i="1" s="1"/>
  <c r="DT30" i="1"/>
  <c r="AW66" i="1"/>
  <c r="AU66" i="1"/>
  <c r="AT66" i="1"/>
  <c r="EF66" i="1" s="1"/>
  <c r="EF56" i="1"/>
  <c r="BG48" i="1"/>
  <c r="BL48" i="1" s="1"/>
  <c r="BF48" i="1"/>
  <c r="BE48" i="1"/>
  <c r="BG36" i="1"/>
  <c r="BL36" i="1" s="1"/>
  <c r="BF36" i="1"/>
  <c r="BE36" i="1"/>
  <c r="AO18" i="1"/>
  <c r="AO47" i="1"/>
  <c r="BG46" i="1"/>
  <c r="BL46" i="1" s="1"/>
  <c r="BF46" i="1"/>
  <c r="BE46" i="1"/>
  <c r="AT23" i="1"/>
  <c r="EF23" i="1" s="1"/>
  <c r="AW23" i="1"/>
  <c r="AU23" i="1"/>
  <c r="EA27" i="1"/>
  <c r="ED27" i="1"/>
  <c r="BY14" i="1"/>
  <c r="BE12" i="1"/>
  <c r="BG12" i="1"/>
  <c r="BL12" i="1" s="1"/>
  <c r="BF12" i="1"/>
  <c r="B6" i="3"/>
  <c r="CZ111" i="1" l="1"/>
  <c r="CZ360" i="1"/>
  <c r="EM360" i="1" s="1"/>
  <c r="CZ326" i="1"/>
  <c r="EM326" i="1" s="1"/>
  <c r="CZ136" i="1"/>
  <c r="CZ199" i="1"/>
  <c r="CZ358" i="1"/>
  <c r="EM220" i="1"/>
  <c r="CZ162" i="1"/>
  <c r="EM162" i="1" s="1"/>
  <c r="CZ366" i="1"/>
  <c r="EM366" i="1" s="1"/>
  <c r="CZ253" i="1"/>
  <c r="EM253" i="1" s="1"/>
  <c r="CZ338" i="1"/>
  <c r="CZ272" i="1"/>
  <c r="EM272" i="1" s="1"/>
  <c r="CZ342" i="1"/>
  <c r="CZ241" i="1"/>
  <c r="EM241" i="1" s="1"/>
  <c r="CZ315" i="1"/>
  <c r="EM315" i="1" s="1"/>
  <c r="CZ334" i="1"/>
  <c r="EM334" i="1" s="1"/>
  <c r="CZ57" i="1"/>
  <c r="EM57" i="1" s="1"/>
  <c r="CZ406" i="1"/>
  <c r="CZ349" i="1"/>
  <c r="EM349" i="1" s="1"/>
  <c r="CZ90" i="1"/>
  <c r="CZ103" i="1"/>
  <c r="CZ308" i="1"/>
  <c r="EM308" i="1" s="1"/>
  <c r="CZ83" i="1"/>
  <c r="EM83" i="1" s="1"/>
  <c r="CZ61" i="1"/>
  <c r="EM61" i="1" s="1"/>
  <c r="CZ170" i="1"/>
  <c r="CZ255" i="1"/>
  <c r="EM255" i="1" s="1"/>
  <c r="CZ174" i="1"/>
  <c r="CZ67" i="1"/>
  <c r="CZ211" i="1"/>
  <c r="EM211" i="1" s="1"/>
  <c r="CZ119" i="1"/>
  <c r="EM119" i="1" s="1"/>
  <c r="CZ283" i="1"/>
  <c r="EM283" i="1" s="1"/>
  <c r="CZ378" i="1"/>
  <c r="EM378" i="1" s="1"/>
  <c r="CZ169" i="1"/>
  <c r="EM169" i="1" s="1"/>
  <c r="CZ185" i="1"/>
  <c r="EM185" i="1" s="1"/>
  <c r="CX207" i="1"/>
  <c r="CS207" i="1"/>
  <c r="CW207" i="1"/>
  <c r="DO207" i="1" a="1"/>
  <c r="DO207" i="1" s="1"/>
  <c r="DY207" i="1" s="1"/>
  <c r="CX173" i="1"/>
  <c r="CS173" i="1"/>
  <c r="CW173" i="1"/>
  <c r="DO173" i="1" a="1"/>
  <c r="DO173" i="1" s="1"/>
  <c r="DY173" i="1" s="1"/>
  <c r="CX259" i="1"/>
  <c r="CW259" i="1"/>
  <c r="CS259" i="1"/>
  <c r="DO259" i="1" a="1"/>
  <c r="DO259" i="1" s="1"/>
  <c r="DY259" i="1" s="1"/>
  <c r="CX43" i="1"/>
  <c r="CW43" i="1"/>
  <c r="CS43" i="1"/>
  <c r="DO43" i="1" a="1"/>
  <c r="DO43" i="1" s="1"/>
  <c r="DY43" i="1" s="1"/>
  <c r="CS224" i="1"/>
  <c r="CX224" i="1"/>
  <c r="CW224" i="1"/>
  <c r="DO224" i="1" a="1"/>
  <c r="DO224" i="1" s="1"/>
  <c r="DY224" i="1" s="1"/>
  <c r="CX12" i="1"/>
  <c r="CW12" i="1"/>
  <c r="CS12" i="1"/>
  <c r="DO12" i="1" a="1"/>
  <c r="DO12" i="1" s="1"/>
  <c r="DY12" i="1" s="1"/>
  <c r="CX38" i="1"/>
  <c r="CW38" i="1"/>
  <c r="CS38" i="1"/>
  <c r="DO38" i="1" a="1"/>
  <c r="DO38" i="1" s="1"/>
  <c r="DY38" i="1" s="1"/>
  <c r="CX300" i="1"/>
  <c r="CW300" i="1"/>
  <c r="CS300" i="1"/>
  <c r="DO300" i="1" a="1"/>
  <c r="DO300" i="1" s="1"/>
  <c r="DY300" i="1" s="1"/>
  <c r="CX20" i="1"/>
  <c r="CW20" i="1"/>
  <c r="CS20" i="1"/>
  <c r="DO20" i="1" a="1"/>
  <c r="DO20" i="1" s="1"/>
  <c r="DY20" i="1" s="1"/>
  <c r="CX44" i="1"/>
  <c r="CW44" i="1"/>
  <c r="CS44" i="1"/>
  <c r="DO44" i="1" a="1"/>
  <c r="DO44" i="1" s="1"/>
  <c r="DY44" i="1" s="1"/>
  <c r="CX36" i="1"/>
  <c r="CW36" i="1"/>
  <c r="CS36" i="1"/>
  <c r="DO36" i="1" a="1"/>
  <c r="DO36" i="1" s="1"/>
  <c r="DY36" i="1" s="1"/>
  <c r="CS258" i="1"/>
  <c r="CX258" i="1"/>
  <c r="CW258" i="1"/>
  <c r="DO258" i="1" a="1"/>
  <c r="DO258" i="1" s="1"/>
  <c r="DY258" i="1" s="1"/>
  <c r="CX65" i="1"/>
  <c r="CW65" i="1"/>
  <c r="CS65" i="1"/>
  <c r="DO65" i="1" a="1"/>
  <c r="DO65" i="1" s="1"/>
  <c r="DY65" i="1" s="1"/>
  <c r="CX294" i="1"/>
  <c r="CW294" i="1"/>
  <c r="CS294" i="1"/>
  <c r="DO294" i="1" a="1"/>
  <c r="DO294" i="1" s="1"/>
  <c r="DY294" i="1" s="1"/>
  <c r="CX254" i="1"/>
  <c r="CW254" i="1"/>
  <c r="CS254" i="1"/>
  <c r="DO254" i="1" a="1"/>
  <c r="DO254" i="1" s="1"/>
  <c r="DY254" i="1" s="1"/>
  <c r="CX367" i="1"/>
  <c r="CW367" i="1"/>
  <c r="CS367" i="1"/>
  <c r="DO367" i="1" a="1"/>
  <c r="DO367" i="1" s="1"/>
  <c r="DY367" i="1" s="1"/>
  <c r="CX15" i="1"/>
  <c r="CS15" i="1"/>
  <c r="CW15" i="1"/>
  <c r="DO15" i="1" a="1"/>
  <c r="DO15" i="1" s="1"/>
  <c r="DY15" i="1" s="1"/>
  <c r="CX313" i="1"/>
  <c r="CW313" i="1"/>
  <c r="CS313" i="1"/>
  <c r="DO313" i="1" a="1"/>
  <c r="DO313" i="1" s="1"/>
  <c r="DY313" i="1" s="1"/>
  <c r="CX394" i="1"/>
  <c r="CS394" i="1"/>
  <c r="CW394" i="1"/>
  <c r="DO394" i="1" a="1"/>
  <c r="DO394" i="1" s="1"/>
  <c r="DY394" i="1" s="1"/>
  <c r="CS276" i="1"/>
  <c r="CX276" i="1"/>
  <c r="CW276" i="1"/>
  <c r="DO276" i="1" a="1"/>
  <c r="DO276" i="1" s="1"/>
  <c r="DY276" i="1" s="1"/>
  <c r="CS387" i="1"/>
  <c r="CX387" i="1"/>
  <c r="CW387" i="1"/>
  <c r="DO387" i="1" a="1"/>
  <c r="DO387" i="1" s="1"/>
  <c r="DY387" i="1" s="1"/>
  <c r="CX335" i="1"/>
  <c r="CW335" i="1"/>
  <c r="CS335" i="1"/>
  <c r="DO335" i="1" a="1"/>
  <c r="DO335" i="1" s="1"/>
  <c r="DY335" i="1" s="1"/>
  <c r="CX362" i="1"/>
  <c r="CW362" i="1"/>
  <c r="CS362" i="1"/>
  <c r="DO362" i="1" a="1"/>
  <c r="DO362" i="1" s="1"/>
  <c r="DY362" i="1" s="1"/>
  <c r="CX37" i="1"/>
  <c r="CW37" i="1"/>
  <c r="CS37" i="1"/>
  <c r="DO37" i="1" a="1"/>
  <c r="DO37" i="1" s="1"/>
  <c r="DY37" i="1" s="1"/>
  <c r="CX187" i="1"/>
  <c r="CW187" i="1"/>
  <c r="CS187" i="1"/>
  <c r="DO187" i="1" a="1"/>
  <c r="DO187" i="1" s="1"/>
  <c r="DY187" i="1" s="1"/>
  <c r="CX286" i="1"/>
  <c r="CW286" i="1"/>
  <c r="CS286" i="1"/>
  <c r="DO286" i="1" a="1"/>
  <c r="DO286" i="1" s="1"/>
  <c r="DY286" i="1" s="1"/>
  <c r="CX34" i="1"/>
  <c r="CW34" i="1"/>
  <c r="CS34" i="1"/>
  <c r="DO34" i="1" a="1"/>
  <c r="DO34" i="1" s="1"/>
  <c r="DY34" i="1" s="1"/>
  <c r="CW301" i="1"/>
  <c r="CS301" i="1"/>
  <c r="CX301" i="1"/>
  <c r="DO301" i="1" a="1"/>
  <c r="DO301" i="1" s="1"/>
  <c r="DY301" i="1" s="1"/>
  <c r="CW55" i="1"/>
  <c r="CS55" i="1"/>
  <c r="CX55" i="1"/>
  <c r="DO55" i="1" a="1"/>
  <c r="DO55" i="1" s="1"/>
  <c r="DY55" i="1" s="1"/>
  <c r="CX144" i="1"/>
  <c r="CW144" i="1"/>
  <c r="CS144" i="1"/>
  <c r="DO144" i="1" a="1"/>
  <c r="DO144" i="1" s="1"/>
  <c r="DY144" i="1" s="1"/>
  <c r="CX49" i="1"/>
  <c r="CW49" i="1"/>
  <c r="CS49" i="1"/>
  <c r="DO49" i="1" a="1"/>
  <c r="DO49" i="1" s="1"/>
  <c r="DY49" i="1" s="1"/>
  <c r="CW393" i="1"/>
  <c r="CX393" i="1"/>
  <c r="CS393" i="1"/>
  <c r="DO393" i="1" a="1"/>
  <c r="DO393" i="1" s="1"/>
  <c r="DY393" i="1" s="1"/>
  <c r="CX194" i="1"/>
  <c r="CW194" i="1"/>
  <c r="CS194" i="1"/>
  <c r="DO194" i="1" a="1"/>
  <c r="DO194" i="1" s="1"/>
  <c r="DY194" i="1" s="1"/>
  <c r="CX76" i="1"/>
  <c r="CS76" i="1"/>
  <c r="CW76" i="1"/>
  <c r="DO76" i="1" a="1"/>
  <c r="DO76" i="1" s="1"/>
  <c r="DY76" i="1" s="1"/>
  <c r="CW359" i="1"/>
  <c r="CS359" i="1"/>
  <c r="CX359" i="1"/>
  <c r="DO359" i="1" a="1"/>
  <c r="DO359" i="1" s="1"/>
  <c r="DY359" i="1" s="1"/>
  <c r="CW228" i="1"/>
  <c r="CS228" i="1"/>
  <c r="CX228" i="1"/>
  <c r="DO228" i="1" a="1"/>
  <c r="DO228" i="1" s="1"/>
  <c r="DY228" i="1" s="1"/>
  <c r="CX322" i="1"/>
  <c r="CW322" i="1"/>
  <c r="CS322" i="1"/>
  <c r="DO322" i="1" a="1"/>
  <c r="DO322" i="1" s="1"/>
  <c r="DY322" i="1" s="1"/>
  <c r="CW88" i="1"/>
  <c r="CS88" i="1"/>
  <c r="CX88" i="1"/>
  <c r="DO88" i="1" a="1"/>
  <c r="DO88" i="1" s="1"/>
  <c r="DY88" i="1" s="1"/>
  <c r="CX134" i="1"/>
  <c r="CS134" i="1"/>
  <c r="CW134" i="1"/>
  <c r="DO134" i="1" a="1"/>
  <c r="DO134" i="1" s="1"/>
  <c r="DY134" i="1" s="1"/>
  <c r="CS18" i="1"/>
  <c r="CX18" i="1"/>
  <c r="CW18" i="1"/>
  <c r="DO18" i="1" a="1"/>
  <c r="DO18" i="1" s="1"/>
  <c r="DY18" i="1" s="1"/>
  <c r="CX231" i="1"/>
  <c r="CW231" i="1"/>
  <c r="CS231" i="1"/>
  <c r="DO231" i="1" a="1"/>
  <c r="DO231" i="1" s="1"/>
  <c r="DY231" i="1" s="1"/>
  <c r="CX329" i="1"/>
  <c r="CW329" i="1"/>
  <c r="CS329" i="1"/>
  <c r="DO329" i="1" a="1"/>
  <c r="DO329" i="1" s="1"/>
  <c r="DY329" i="1" s="1"/>
  <c r="CS69" i="1"/>
  <c r="CX69" i="1"/>
  <c r="CW69" i="1"/>
  <c r="DO69" i="1" a="1"/>
  <c r="DO69" i="1" s="1"/>
  <c r="DY69" i="1" s="1"/>
  <c r="CS263" i="1"/>
  <c r="CX263" i="1"/>
  <c r="CW263" i="1"/>
  <c r="DO263" i="1" a="1"/>
  <c r="DO263" i="1" s="1"/>
  <c r="DY263" i="1" s="1"/>
  <c r="CX31" i="1"/>
  <c r="CW31" i="1"/>
  <c r="CS31" i="1"/>
  <c r="DO31" i="1" a="1"/>
  <c r="DO31" i="1" s="1"/>
  <c r="DY31" i="1" s="1"/>
  <c r="CS143" i="1"/>
  <c r="CX143" i="1"/>
  <c r="CW143" i="1"/>
  <c r="DO143" i="1" a="1"/>
  <c r="DO143" i="1" s="1"/>
  <c r="DY143" i="1" s="1"/>
  <c r="CS238" i="1"/>
  <c r="CX238" i="1"/>
  <c r="CW238" i="1"/>
  <c r="DO238" i="1" a="1"/>
  <c r="DO238" i="1" s="1"/>
  <c r="DY238" i="1" s="1"/>
  <c r="CS284" i="1"/>
  <c r="CX284" i="1"/>
  <c r="CW284" i="1"/>
  <c r="DO284" i="1" a="1"/>
  <c r="DO284" i="1" s="1"/>
  <c r="DY284" i="1" s="1"/>
  <c r="CX297" i="1"/>
  <c r="CW297" i="1"/>
  <c r="CS297" i="1"/>
  <c r="DO297" i="1" a="1"/>
  <c r="DO297" i="1" s="1"/>
  <c r="DY297" i="1" s="1"/>
  <c r="AP115" i="1"/>
  <c r="BN115" i="1" s="1"/>
  <c r="AO115" i="1"/>
  <c r="EE150" i="1"/>
  <c r="CC150" i="1"/>
  <c r="ED251" i="1"/>
  <c r="EA251" i="1"/>
  <c r="CX296" i="1"/>
  <c r="CW296" i="1"/>
  <c r="CS296" i="1"/>
  <c r="DO296" i="1" a="1"/>
  <c r="DO296" i="1" s="1"/>
  <c r="DY296" i="1" s="1"/>
  <c r="CE20" i="1"/>
  <c r="EE181" i="1"/>
  <c r="CC181" i="1"/>
  <c r="CE187" i="1"/>
  <c r="ED240" i="1"/>
  <c r="EA240" i="1"/>
  <c r="DT240" i="1"/>
  <c r="EE53" i="1"/>
  <c r="CC53" i="1"/>
  <c r="EE268" i="1"/>
  <c r="CC268" i="1"/>
  <c r="ED373" i="1"/>
  <c r="EA373" i="1"/>
  <c r="DT373" i="1"/>
  <c r="ED410" i="1"/>
  <c r="EA410" i="1"/>
  <c r="ED91" i="1"/>
  <c r="EA91" i="1"/>
  <c r="AO74" i="1"/>
  <c r="ED112" i="1"/>
  <c r="EA112" i="1"/>
  <c r="CE181" i="1"/>
  <c r="AP240" i="1"/>
  <c r="BN240" i="1" s="1"/>
  <c r="AO240" i="1"/>
  <c r="CS282" i="1"/>
  <c r="CW282" i="1"/>
  <c r="CX282" i="1"/>
  <c r="EE78" i="1"/>
  <c r="CC78" i="1"/>
  <c r="EE113" i="1"/>
  <c r="CC113" i="1"/>
  <c r="EE200" i="1"/>
  <c r="CC200" i="1"/>
  <c r="EA13" i="1"/>
  <c r="ED13" i="1"/>
  <c r="EE74" i="1"/>
  <c r="CC74" i="1"/>
  <c r="EE123" i="1"/>
  <c r="CC123" i="1"/>
  <c r="CZ202" i="1"/>
  <c r="EM202" i="1" s="1"/>
  <c r="AO266" i="1"/>
  <c r="EE160" i="1"/>
  <c r="CC160" i="1"/>
  <c r="ED190" i="1"/>
  <c r="EA190" i="1"/>
  <c r="DT190" i="1"/>
  <c r="EE364" i="1"/>
  <c r="CC364" i="1"/>
  <c r="EE39" i="1"/>
  <c r="CC39" i="1"/>
  <c r="EE177" i="1"/>
  <c r="CC177" i="1"/>
  <c r="AP317" i="1"/>
  <c r="BN317" i="1" s="1"/>
  <c r="AO317" i="1"/>
  <c r="AO168" i="1"/>
  <c r="AO228" i="1"/>
  <c r="AO116" i="1"/>
  <c r="EE303" i="1"/>
  <c r="CC303" i="1"/>
  <c r="CC331" i="1"/>
  <c r="EE331" i="1"/>
  <c r="EE30" i="1"/>
  <c r="CC30" i="1"/>
  <c r="EE40" i="1"/>
  <c r="CC40" i="1"/>
  <c r="EA156" i="1"/>
  <c r="ED156" i="1"/>
  <c r="CX191" i="1"/>
  <c r="CW191" i="1"/>
  <c r="CS191" i="1"/>
  <c r="EE118" i="1"/>
  <c r="CC118" i="1"/>
  <c r="ED149" i="1"/>
  <c r="EA149" i="1"/>
  <c r="EE215" i="1"/>
  <c r="CC215" i="1"/>
  <c r="CZ267" i="1"/>
  <c r="EM267" i="1" s="1"/>
  <c r="AO42" i="1"/>
  <c r="AO197" i="1"/>
  <c r="ED360" i="1"/>
  <c r="EA360" i="1"/>
  <c r="ED26" i="1"/>
  <c r="EA26" i="1"/>
  <c r="EE151" i="1"/>
  <c r="CC151" i="1"/>
  <c r="EE306" i="1"/>
  <c r="CC306" i="1"/>
  <c r="EE60" i="1"/>
  <c r="CC60" i="1"/>
  <c r="EA43" i="1"/>
  <c r="ED43" i="1"/>
  <c r="AO117" i="1"/>
  <c r="AO122" i="1"/>
  <c r="EE176" i="1"/>
  <c r="CC176" i="1"/>
  <c r="EA264" i="1"/>
  <c r="ED264" i="1"/>
  <c r="DT264" i="1"/>
  <c r="AO143" i="1"/>
  <c r="ED200" i="1"/>
  <c r="EA200" i="1"/>
  <c r="AO405" i="1"/>
  <c r="CX150" i="1"/>
  <c r="CW150" i="1"/>
  <c r="CS150" i="1"/>
  <c r="EE144" i="1"/>
  <c r="CC144" i="1"/>
  <c r="EA119" i="1"/>
  <c r="ED119" i="1"/>
  <c r="EE20" i="1"/>
  <c r="CC20" i="1"/>
  <c r="CX181" i="1"/>
  <c r="CW181" i="1"/>
  <c r="CS181" i="1"/>
  <c r="EA224" i="1"/>
  <c r="ED224" i="1"/>
  <c r="DT224" i="1"/>
  <c r="CX245" i="1"/>
  <c r="CS245" i="1"/>
  <c r="CW245" i="1"/>
  <c r="DO245" i="1" a="1"/>
  <c r="DO245" i="1" s="1"/>
  <c r="DY245" i="1" s="1"/>
  <c r="CS348" i="1"/>
  <c r="CX348" i="1"/>
  <c r="CW348" i="1"/>
  <c r="EE15" i="1"/>
  <c r="CC15" i="1"/>
  <c r="EE44" i="1"/>
  <c r="CC44" i="1"/>
  <c r="ED49" i="1"/>
  <c r="EA49" i="1"/>
  <c r="DT49" i="1"/>
  <c r="EE88" i="1"/>
  <c r="CC88" i="1"/>
  <c r="EE286" i="1"/>
  <c r="CC286" i="1"/>
  <c r="EE344" i="1"/>
  <c r="CC344" i="1"/>
  <c r="EA133" i="1"/>
  <c r="ED133" i="1"/>
  <c r="EE225" i="1"/>
  <c r="CC225" i="1"/>
  <c r="EE194" i="1"/>
  <c r="CC194" i="1"/>
  <c r="EE229" i="1"/>
  <c r="CC229" i="1"/>
  <c r="ED206" i="1"/>
  <c r="EA206" i="1"/>
  <c r="DT206" i="1"/>
  <c r="EE42" i="1"/>
  <c r="CC42" i="1"/>
  <c r="EE43" i="1"/>
  <c r="CC43" i="1"/>
  <c r="CX126" i="1"/>
  <c r="CW126" i="1"/>
  <c r="CS126" i="1"/>
  <c r="CW287" i="1"/>
  <c r="CS287" i="1"/>
  <c r="CX287" i="1"/>
  <c r="CW364" i="1"/>
  <c r="CX364" i="1"/>
  <c r="CS364" i="1"/>
  <c r="CS177" i="1"/>
  <c r="CX177" i="1"/>
  <c r="CW177" i="1"/>
  <c r="DO177" i="1" a="1"/>
  <c r="DO177" i="1" s="1"/>
  <c r="DY177" i="1" s="1"/>
  <c r="AP267" i="1"/>
  <c r="BN267" i="1" s="1"/>
  <c r="AO267" i="1"/>
  <c r="EA317" i="1"/>
  <c r="ED317" i="1"/>
  <c r="EE321" i="1"/>
  <c r="CC321" i="1"/>
  <c r="ED59" i="1"/>
  <c r="EA59" i="1"/>
  <c r="CX347" i="1"/>
  <c r="CW347" i="1"/>
  <c r="CS347" i="1"/>
  <c r="EE18" i="1"/>
  <c r="CC18" i="1"/>
  <c r="AO153" i="1"/>
  <c r="AP175" i="1"/>
  <c r="BN175" i="1" s="1"/>
  <c r="AO175" i="1"/>
  <c r="EE311" i="1"/>
  <c r="CC311" i="1"/>
  <c r="CX331" i="1"/>
  <c r="CS331" i="1"/>
  <c r="CW331" i="1"/>
  <c r="DO331" i="1" a="1"/>
  <c r="DO331" i="1" s="1"/>
  <c r="DY331" i="1" s="1"/>
  <c r="CX356" i="1"/>
  <c r="CW356" i="1"/>
  <c r="CS356" i="1"/>
  <c r="CX30" i="1"/>
  <c r="CW30" i="1"/>
  <c r="CS30" i="1"/>
  <c r="CX110" i="1"/>
  <c r="CS110" i="1"/>
  <c r="CW110" i="1"/>
  <c r="DO110" i="1" a="1"/>
  <c r="DO110" i="1" s="1"/>
  <c r="DY110" i="1" s="1"/>
  <c r="ED300" i="1"/>
  <c r="EA300" i="1"/>
  <c r="EE291" i="1"/>
  <c r="CC291" i="1"/>
  <c r="EE317" i="1"/>
  <c r="CC317" i="1"/>
  <c r="AP342" i="1"/>
  <c r="BN342" i="1" s="1"/>
  <c r="AO342" i="1"/>
  <c r="CX215" i="1"/>
  <c r="CW215" i="1"/>
  <c r="CS215" i="1"/>
  <c r="CW336" i="1"/>
  <c r="CX336" i="1"/>
  <c r="CS336" i="1"/>
  <c r="AP383" i="1"/>
  <c r="BN383" i="1" s="1"/>
  <c r="AO383" i="1"/>
  <c r="EA67" i="1"/>
  <c r="ED67" i="1"/>
  <c r="ED234" i="1"/>
  <c r="EA234" i="1"/>
  <c r="EE242" i="1"/>
  <c r="CC242" i="1"/>
  <c r="EE294" i="1"/>
  <c r="CC294" i="1"/>
  <c r="AO357" i="1"/>
  <c r="EE341" i="1"/>
  <c r="CC341" i="1"/>
  <c r="AO156" i="1"/>
  <c r="ED155" i="1"/>
  <c r="EA155" i="1"/>
  <c r="DT155" i="1"/>
  <c r="ED226" i="1"/>
  <c r="EA226" i="1"/>
  <c r="DT226" i="1"/>
  <c r="ED401" i="1"/>
  <c r="EA401" i="1"/>
  <c r="CX116" i="1"/>
  <c r="CW116" i="1"/>
  <c r="CS116" i="1"/>
  <c r="ED216" i="1"/>
  <c r="EA216" i="1"/>
  <c r="DT216" i="1"/>
  <c r="EE320" i="1"/>
  <c r="CC320" i="1"/>
  <c r="CX107" i="1"/>
  <c r="CW107" i="1"/>
  <c r="CS107" i="1"/>
  <c r="ED283" i="1"/>
  <c r="EA283" i="1"/>
  <c r="DT283" i="1"/>
  <c r="EA301" i="1"/>
  <c r="ED301" i="1"/>
  <c r="DT13" i="1"/>
  <c r="ED316" i="1"/>
  <c r="EA316" i="1"/>
  <c r="DT316" i="1"/>
  <c r="EE393" i="1"/>
  <c r="CC393" i="1"/>
  <c r="EE69" i="1"/>
  <c r="CC69" i="1"/>
  <c r="CX268" i="1"/>
  <c r="CW268" i="1"/>
  <c r="CS268" i="1"/>
  <c r="ED329" i="1"/>
  <c r="EA329" i="1"/>
  <c r="CS53" i="1"/>
  <c r="CW53" i="1"/>
  <c r="CX53" i="1"/>
  <c r="CE144" i="1"/>
  <c r="EE87" i="1"/>
  <c r="CC87" i="1"/>
  <c r="CR205" i="1"/>
  <c r="CS193" i="1"/>
  <c r="CX193" i="1"/>
  <c r="CW193" i="1"/>
  <c r="CX234" i="1"/>
  <c r="CW234" i="1"/>
  <c r="CS234" i="1"/>
  <c r="EE245" i="1"/>
  <c r="CC245" i="1"/>
  <c r="EE348" i="1"/>
  <c r="CC348" i="1"/>
  <c r="EE381" i="1"/>
  <c r="CC381" i="1"/>
  <c r="CW396" i="1"/>
  <c r="CX396" i="1"/>
  <c r="CS396" i="1"/>
  <c r="CE88" i="1"/>
  <c r="CE286" i="1"/>
  <c r="CX386" i="1"/>
  <c r="CW386" i="1"/>
  <c r="CS386" i="1"/>
  <c r="CR344" i="1"/>
  <c r="AO17" i="1"/>
  <c r="ED66" i="1"/>
  <c r="EA66" i="1"/>
  <c r="DT66" i="1"/>
  <c r="CX123" i="1"/>
  <c r="CW123" i="1"/>
  <c r="CS123" i="1"/>
  <c r="DO123" i="1" a="1"/>
  <c r="DO123" i="1" s="1"/>
  <c r="DY123" i="1" s="1"/>
  <c r="EE201" i="1"/>
  <c r="CC201" i="1"/>
  <c r="CE225" i="1"/>
  <c r="EA127" i="1"/>
  <c r="ED127" i="1"/>
  <c r="DT127" i="1"/>
  <c r="CE194" i="1"/>
  <c r="CE229" i="1"/>
  <c r="EA380" i="1"/>
  <c r="ED380" i="1"/>
  <c r="CE42" i="1"/>
  <c r="CE43" i="1"/>
  <c r="ED120" i="1"/>
  <c r="EA120" i="1"/>
  <c r="EE126" i="1"/>
  <c r="CC126" i="1"/>
  <c r="CX197" i="1"/>
  <c r="CW197" i="1"/>
  <c r="CS197" i="1"/>
  <c r="DO197" i="1" a="1"/>
  <c r="DO197" i="1" s="1"/>
  <c r="DY197" i="1" s="1"/>
  <c r="DO234" i="1" a="1"/>
  <c r="DO234" i="1" s="1"/>
  <c r="DY234" i="1" s="1"/>
  <c r="EE287" i="1"/>
  <c r="CC287" i="1"/>
  <c r="CX39" i="1"/>
  <c r="CW39" i="1"/>
  <c r="CS39" i="1"/>
  <c r="EA80" i="1"/>
  <c r="ED80" i="1"/>
  <c r="EE131" i="1"/>
  <c r="CC131" i="1"/>
  <c r="ED153" i="1"/>
  <c r="EA153" i="1"/>
  <c r="DT153" i="1"/>
  <c r="CR321" i="1"/>
  <c r="ED31" i="1"/>
  <c r="EA31" i="1"/>
  <c r="CW310" i="1"/>
  <c r="CS310" i="1"/>
  <c r="CX310" i="1"/>
  <c r="EE347" i="1"/>
  <c r="CC347" i="1"/>
  <c r="CX46" i="1"/>
  <c r="CW46" i="1"/>
  <c r="CS46" i="1"/>
  <c r="AP50" i="1"/>
  <c r="BN50" i="1" s="1"/>
  <c r="AO50" i="1"/>
  <c r="EA85" i="1"/>
  <c r="ED85" i="1"/>
  <c r="CS217" i="1"/>
  <c r="CX217" i="1"/>
  <c r="CW217" i="1"/>
  <c r="AO231" i="1"/>
  <c r="CX303" i="1"/>
  <c r="CW303" i="1"/>
  <c r="CS303" i="1"/>
  <c r="CR311" i="1"/>
  <c r="EE356" i="1"/>
  <c r="CC356" i="1"/>
  <c r="ED63" i="1"/>
  <c r="EA63" i="1"/>
  <c r="EE130" i="1"/>
  <c r="CC130" i="1"/>
  <c r="EE110" i="1"/>
  <c r="CC110" i="1"/>
  <c r="CR291" i="1"/>
  <c r="CR317" i="1"/>
  <c r="ED308" i="1"/>
  <c r="EA308" i="1"/>
  <c r="DT308" i="1"/>
  <c r="ED342" i="1"/>
  <c r="EA342" i="1"/>
  <c r="DT342" i="1"/>
  <c r="EE380" i="1"/>
  <c r="CC380" i="1"/>
  <c r="AO14" i="1"/>
  <c r="ED45" i="1"/>
  <c r="EA45" i="1"/>
  <c r="EA37" i="1"/>
  <c r="ED37" i="1"/>
  <c r="CS285" i="1"/>
  <c r="CX285" i="1"/>
  <c r="CW285" i="1"/>
  <c r="EA298" i="1"/>
  <c r="ED298" i="1"/>
  <c r="EE336" i="1"/>
  <c r="CC336" i="1"/>
  <c r="ED383" i="1"/>
  <c r="EA383" i="1"/>
  <c r="ED30" i="1"/>
  <c r="EA30" i="1"/>
  <c r="CX47" i="1"/>
  <c r="CW47" i="1"/>
  <c r="CS47" i="1"/>
  <c r="CR242" i="1"/>
  <c r="CE294" i="1"/>
  <c r="ED23" i="1"/>
  <c r="EA23" i="1"/>
  <c r="DT23" i="1"/>
  <c r="CX52" i="1"/>
  <c r="CW52" i="1"/>
  <c r="CS52" i="1"/>
  <c r="EE106" i="1"/>
  <c r="CC106" i="1"/>
  <c r="EE221" i="1"/>
  <c r="CC221" i="1"/>
  <c r="CS306" i="1"/>
  <c r="CW306" i="1"/>
  <c r="CX306" i="1"/>
  <c r="AO352" i="1"/>
  <c r="AO31" i="1"/>
  <c r="ED47" i="1"/>
  <c r="EA47" i="1"/>
  <c r="EE116" i="1"/>
  <c r="CC116" i="1"/>
  <c r="EA198" i="1"/>
  <c r="ED198" i="1"/>
  <c r="EA211" i="1"/>
  <c r="ED211" i="1"/>
  <c r="AP216" i="1"/>
  <c r="BN216" i="1" s="1"/>
  <c r="AO216" i="1"/>
  <c r="CR320" i="1"/>
  <c r="CX109" i="1"/>
  <c r="CW109" i="1"/>
  <c r="CS109" i="1"/>
  <c r="CW133" i="1"/>
  <c r="CS133" i="1"/>
  <c r="CX133" i="1"/>
  <c r="EE48" i="1"/>
  <c r="CC48" i="1"/>
  <c r="ED134" i="1"/>
  <c r="EA134" i="1"/>
  <c r="DT134" i="1"/>
  <c r="AO146" i="1"/>
  <c r="ED184" i="1"/>
  <c r="EA184" i="1"/>
  <c r="DT184" i="1"/>
  <c r="AP200" i="1"/>
  <c r="BN200" i="1" s="1"/>
  <c r="AO200" i="1"/>
  <c r="EA303" i="1"/>
  <c r="ED303" i="1"/>
  <c r="DT303" i="1"/>
  <c r="CX408" i="1"/>
  <c r="CW408" i="1"/>
  <c r="CS408" i="1"/>
  <c r="CE393" i="1"/>
  <c r="EE14" i="1"/>
  <c r="CC14" i="1"/>
  <c r="CX87" i="1"/>
  <c r="CW87" i="1"/>
  <c r="CS87" i="1"/>
  <c r="CX92" i="1"/>
  <c r="CW92" i="1"/>
  <c r="CS92" i="1"/>
  <c r="DO92" i="1" a="1"/>
  <c r="DO92" i="1" s="1"/>
  <c r="DY92" i="1" s="1"/>
  <c r="EE92" i="1"/>
  <c r="CC92" i="1"/>
  <c r="EE17" i="1"/>
  <c r="CC17" i="1"/>
  <c r="EE193" i="1"/>
  <c r="CC193" i="1"/>
  <c r="CC234" i="1"/>
  <c r="EE234" i="1"/>
  <c r="CR381" i="1"/>
  <c r="EE396" i="1"/>
  <c r="CC396" i="1"/>
  <c r="EA16" i="1"/>
  <c r="ED16" i="1"/>
  <c r="EE98" i="1"/>
  <c r="CC98" i="1"/>
  <c r="EE105" i="1"/>
  <c r="CC105" i="1"/>
  <c r="EE230" i="1"/>
  <c r="CC230" i="1"/>
  <c r="ED271" i="1"/>
  <c r="EA271" i="1"/>
  <c r="DT271" i="1"/>
  <c r="EE386" i="1"/>
  <c r="CC386" i="1"/>
  <c r="CE344" i="1"/>
  <c r="EA101" i="1"/>
  <c r="ED101" i="1"/>
  <c r="CR201" i="1"/>
  <c r="CR225" i="1"/>
  <c r="ED135" i="1"/>
  <c r="EA135" i="1"/>
  <c r="EA166" i="1"/>
  <c r="ED166" i="1"/>
  <c r="DT166" i="1"/>
  <c r="CR229" i="1"/>
  <c r="EE22" i="1"/>
  <c r="CC22" i="1"/>
  <c r="CR42" i="1"/>
  <c r="CS102" i="1"/>
  <c r="CX102" i="1"/>
  <c r="CW102" i="1"/>
  <c r="DO102" i="1" a="1"/>
  <c r="DO102" i="1" s="1"/>
  <c r="DY102" i="1" s="1"/>
  <c r="EE197" i="1"/>
  <c r="CC197" i="1"/>
  <c r="EE213" i="1"/>
  <c r="CC213" i="1"/>
  <c r="CE12" i="1"/>
  <c r="EE35" i="1"/>
  <c r="CC35" i="1"/>
  <c r="CE34" i="1"/>
  <c r="CR131" i="1"/>
  <c r="AP164" i="1"/>
  <c r="BN164" i="1" s="1"/>
  <c r="AO164" i="1"/>
  <c r="CE207" i="1"/>
  <c r="CE321" i="1"/>
  <c r="ED205" i="1"/>
  <c r="EA205" i="1"/>
  <c r="AO287" i="1"/>
  <c r="EE310" i="1"/>
  <c r="CC310" i="1"/>
  <c r="CE347" i="1"/>
  <c r="EE46" i="1"/>
  <c r="CC46" i="1"/>
  <c r="EA50" i="1"/>
  <c r="ED50" i="1"/>
  <c r="CX145" i="1"/>
  <c r="CW145" i="1"/>
  <c r="CS145" i="1"/>
  <c r="DO145" i="1" a="1"/>
  <c r="DO145" i="1" s="1"/>
  <c r="DY145" i="1" s="1"/>
  <c r="EA175" i="1"/>
  <c r="ED175" i="1"/>
  <c r="AO410" i="1"/>
  <c r="CE130" i="1"/>
  <c r="CE291" i="1"/>
  <c r="CX337" i="1"/>
  <c r="CW337" i="1"/>
  <c r="CS337" i="1"/>
  <c r="DO337" i="1" a="1"/>
  <c r="DO337" i="1" s="1"/>
  <c r="DY337" i="1" s="1"/>
  <c r="CE380" i="1"/>
  <c r="EE19" i="1"/>
  <c r="CC19" i="1"/>
  <c r="ED28" i="1"/>
  <c r="EA28" i="1"/>
  <c r="DT28" i="1"/>
  <c r="EE120" i="1"/>
  <c r="CC120" i="1"/>
  <c r="CX275" i="1"/>
  <c r="CW275" i="1"/>
  <c r="CS275" i="1"/>
  <c r="DO275" i="1" a="1"/>
  <c r="DO275" i="1" s="1"/>
  <c r="DY275" i="1" s="1"/>
  <c r="EE285" i="1"/>
  <c r="CC285" i="1"/>
  <c r="CE336" i="1"/>
  <c r="EE47" i="1"/>
  <c r="CC47" i="1"/>
  <c r="EE139" i="1"/>
  <c r="CC139" i="1"/>
  <c r="CE242" i="1"/>
  <c r="EE52" i="1"/>
  <c r="CC52" i="1"/>
  <c r="CR106" i="1"/>
  <c r="CZ204" i="1"/>
  <c r="EM204" i="1" s="1"/>
  <c r="CE221" i="1"/>
  <c r="AP226" i="1"/>
  <c r="BN226" i="1" s="1"/>
  <c r="AO226" i="1"/>
  <c r="ED297" i="1"/>
  <c r="EA297" i="1"/>
  <c r="AP401" i="1"/>
  <c r="BN401" i="1" s="1"/>
  <c r="AO401" i="1"/>
  <c r="ED84" i="1"/>
  <c r="EA84" i="1"/>
  <c r="DT84" i="1"/>
  <c r="EA95" i="1"/>
  <c r="ED95" i="1"/>
  <c r="DT95" i="1"/>
  <c r="CR273" i="1"/>
  <c r="DT298" i="1"/>
  <c r="EE75" i="1"/>
  <c r="CC75" i="1"/>
  <c r="EE109" i="1"/>
  <c r="CC109" i="1"/>
  <c r="EE195" i="1"/>
  <c r="CC195" i="1"/>
  <c r="DO287" i="1" a="1"/>
  <c r="DO287" i="1" s="1"/>
  <c r="DY287" i="1" s="1"/>
  <c r="CE48" i="1"/>
  <c r="AO121" i="1"/>
  <c r="EA320" i="1"/>
  <c r="ED320" i="1"/>
  <c r="ED403" i="1"/>
  <c r="EA403" i="1"/>
  <c r="EE408" i="1"/>
  <c r="CC408" i="1"/>
  <c r="EE205" i="1"/>
  <c r="CC205" i="1"/>
  <c r="CX17" i="1"/>
  <c r="CW17" i="1"/>
  <c r="CS17" i="1"/>
  <c r="EA333" i="1"/>
  <c r="ED333" i="1"/>
  <c r="ED94" i="1"/>
  <c r="EA94" i="1"/>
  <c r="AP224" i="1"/>
  <c r="BN224" i="1" s="1"/>
  <c r="AO224" i="1"/>
  <c r="CE245" i="1"/>
  <c r="CE92" i="1"/>
  <c r="EE140" i="1"/>
  <c r="CC140" i="1"/>
  <c r="EA222" i="1"/>
  <c r="ED222" i="1"/>
  <c r="ED12" i="1"/>
  <c r="EA12" i="1"/>
  <c r="EE33" i="1"/>
  <c r="CC33" i="1"/>
  <c r="ED62" i="1"/>
  <c r="EA62" i="1"/>
  <c r="EE56" i="1"/>
  <c r="CC56" i="1"/>
  <c r="DT94" i="1"/>
  <c r="EE159" i="1"/>
  <c r="CC159" i="1"/>
  <c r="CE234" i="1"/>
  <c r="CE381" i="1"/>
  <c r="ED388" i="1"/>
  <c r="EA388" i="1"/>
  <c r="DT388" i="1"/>
  <c r="ED42" i="1"/>
  <c r="EA42" i="1"/>
  <c r="CE98" i="1"/>
  <c r="CE105" i="1"/>
  <c r="ED189" i="1"/>
  <c r="EA189" i="1"/>
  <c r="CR230" i="1"/>
  <c r="CE386" i="1"/>
  <c r="AO16" i="1"/>
  <c r="ED35" i="1"/>
  <c r="EA35" i="1"/>
  <c r="EM170" i="1"/>
  <c r="AO187" i="1"/>
  <c r="ED231" i="1"/>
  <c r="EA231" i="1"/>
  <c r="DT231" i="1"/>
  <c r="EE91" i="1"/>
  <c r="CC91" i="1"/>
  <c r="ED73" i="1"/>
  <c r="EA73" i="1"/>
  <c r="ED289" i="1"/>
  <c r="EA289" i="1"/>
  <c r="EE324" i="1"/>
  <c r="CC324" i="1"/>
  <c r="CR22" i="1"/>
  <c r="EE102" i="1"/>
  <c r="CC102" i="1"/>
  <c r="CE197" i="1"/>
  <c r="CE213" i="1"/>
  <c r="EE372" i="1"/>
  <c r="CC372" i="1"/>
  <c r="CE35" i="1"/>
  <c r="CE131" i="1"/>
  <c r="CX152" i="1"/>
  <c r="CW152" i="1"/>
  <c r="CS152" i="1"/>
  <c r="EA164" i="1"/>
  <c r="ED164" i="1"/>
  <c r="EE295" i="1"/>
  <c r="CC295" i="1"/>
  <c r="ED327" i="1"/>
  <c r="EA327" i="1"/>
  <c r="AO350" i="1"/>
  <c r="AO13" i="1"/>
  <c r="ED89" i="1"/>
  <c r="EA89" i="1"/>
  <c r="EE269" i="1"/>
  <c r="CC269" i="1"/>
  <c r="CE310" i="1"/>
  <c r="EA336" i="1"/>
  <c r="ED336" i="1"/>
  <c r="EE379" i="1"/>
  <c r="CC379" i="1"/>
  <c r="CE46" i="1"/>
  <c r="EE145" i="1"/>
  <c r="CC145" i="1"/>
  <c r="ED168" i="1"/>
  <c r="EA168" i="1"/>
  <c r="ED352" i="1"/>
  <c r="EA352" i="1"/>
  <c r="AO59" i="1"/>
  <c r="EA56" i="1"/>
  <c r="ED56" i="1"/>
  <c r="AO112" i="1"/>
  <c r="CR130" i="1"/>
  <c r="EE233" i="1"/>
  <c r="CC233" i="1"/>
  <c r="EE337" i="1"/>
  <c r="CC337" i="1"/>
  <c r="CR380" i="1"/>
  <c r="CR19" i="1"/>
  <c r="CE120" i="1"/>
  <c r="CX137" i="1"/>
  <c r="CW137" i="1"/>
  <c r="CS137" i="1"/>
  <c r="CZ171" i="1"/>
  <c r="EM171" i="1" s="1"/>
  <c r="ED182" i="1"/>
  <c r="EA182" i="1"/>
  <c r="DT234" i="1"/>
  <c r="CE285" i="1"/>
  <c r="EA348" i="1"/>
  <c r="ED348" i="1"/>
  <c r="DT348" i="1"/>
  <c r="EE50" i="1"/>
  <c r="CC50" i="1"/>
  <c r="AO87" i="1"/>
  <c r="EE85" i="1"/>
  <c r="CC85" i="1"/>
  <c r="DO152" i="1" a="1"/>
  <c r="DO152" i="1" s="1"/>
  <c r="DY152" i="1" s="1"/>
  <c r="CR139" i="1"/>
  <c r="AO338" i="1"/>
  <c r="EA353" i="1"/>
  <c r="ED353" i="1"/>
  <c r="AP23" i="1"/>
  <c r="BN23" i="1" s="1"/>
  <c r="AO23" i="1"/>
  <c r="CE52" i="1"/>
  <c r="CE106" i="1"/>
  <c r="CR221" i="1"/>
  <c r="EA152" i="1"/>
  <c r="ED152" i="1"/>
  <c r="AO163" i="1"/>
  <c r="CZ252" i="1"/>
  <c r="ED20" i="1"/>
  <c r="EA20" i="1"/>
  <c r="CR75" i="1"/>
  <c r="CE109" i="1"/>
  <c r="CR195" i="1"/>
  <c r="EA393" i="1"/>
  <c r="ED393" i="1"/>
  <c r="ED44" i="1"/>
  <c r="EA44" i="1"/>
  <c r="CR48" i="1"/>
  <c r="ED88" i="1"/>
  <c r="EA88" i="1"/>
  <c r="EE237" i="1"/>
  <c r="CC237" i="1"/>
  <c r="AO311" i="1"/>
  <c r="EA397" i="1"/>
  <c r="ED397" i="1"/>
  <c r="DT397" i="1"/>
  <c r="CR388" i="1"/>
  <c r="CZ397" i="1"/>
  <c r="EM397" i="1" s="1"/>
  <c r="CE408" i="1"/>
  <c r="CE387" i="1"/>
  <c r="EE219" i="1"/>
  <c r="CC219" i="1"/>
  <c r="EE227" i="1"/>
  <c r="CC227" i="1"/>
  <c r="CW384" i="1"/>
  <c r="CS384" i="1"/>
  <c r="CX384" i="1"/>
  <c r="DO384" i="1" a="1"/>
  <c r="DO384" i="1" s="1"/>
  <c r="DY384" i="1" s="1"/>
  <c r="CX98" i="1"/>
  <c r="CW98" i="1"/>
  <c r="CS98" i="1"/>
  <c r="CW105" i="1"/>
  <c r="CX105" i="1"/>
  <c r="CS105" i="1"/>
  <c r="CX270" i="1"/>
  <c r="CW270" i="1"/>
  <c r="CS270" i="1"/>
  <c r="ED299" i="1"/>
  <c r="EA299" i="1"/>
  <c r="CS389" i="1"/>
  <c r="CX389" i="1"/>
  <c r="CW389" i="1"/>
  <c r="CW377" i="1"/>
  <c r="CX377" i="1"/>
  <c r="CS377" i="1"/>
  <c r="ED218" i="1"/>
  <c r="EA218" i="1"/>
  <c r="ED17" i="1"/>
  <c r="EA17" i="1"/>
  <c r="CX324" i="1"/>
  <c r="CW324" i="1"/>
  <c r="CS324" i="1"/>
  <c r="DO324" i="1" a="1"/>
  <c r="DO324" i="1" s="1"/>
  <c r="DY324" i="1" s="1"/>
  <c r="EE49" i="1"/>
  <c r="CC49" i="1"/>
  <c r="EA40" i="1"/>
  <c r="ED40" i="1"/>
  <c r="ED137" i="1"/>
  <c r="EA137" i="1"/>
  <c r="DT137" i="1"/>
  <c r="EA188" i="1"/>
  <c r="ED188" i="1"/>
  <c r="CX213" i="1"/>
  <c r="CW213" i="1"/>
  <c r="CS213" i="1"/>
  <c r="DO213" i="1" a="1"/>
  <c r="DO213" i="1" s="1"/>
  <c r="DY213" i="1" s="1"/>
  <c r="EE262" i="1"/>
  <c r="CC262" i="1"/>
  <c r="CX351" i="1"/>
  <c r="CW351" i="1"/>
  <c r="CS351" i="1"/>
  <c r="CW372" i="1"/>
  <c r="CX372" i="1"/>
  <c r="CS372" i="1"/>
  <c r="EE382" i="1"/>
  <c r="CC382" i="1"/>
  <c r="EE12" i="1"/>
  <c r="CC12" i="1"/>
  <c r="CX35" i="1"/>
  <c r="CW35" i="1"/>
  <c r="CS35" i="1"/>
  <c r="EE66" i="1"/>
  <c r="CC66" i="1"/>
  <c r="EE34" i="1"/>
  <c r="CC34" i="1"/>
  <c r="CX192" i="1"/>
  <c r="CW192" i="1"/>
  <c r="CS192" i="1"/>
  <c r="DO192" i="1" a="1"/>
  <c r="DO192" i="1" s="1"/>
  <c r="DY192" i="1" s="1"/>
  <c r="DT218" i="1"/>
  <c r="EE207" i="1"/>
  <c r="CC207" i="1"/>
  <c r="EE256" i="1"/>
  <c r="CC256" i="1"/>
  <c r="CS295" i="1"/>
  <c r="CX295" i="1"/>
  <c r="CW295" i="1"/>
  <c r="DO351" i="1" a="1"/>
  <c r="DO351" i="1" s="1"/>
  <c r="DY351" i="1" s="1"/>
  <c r="ED38" i="1"/>
  <c r="EA38" i="1"/>
  <c r="AP89" i="1"/>
  <c r="BN89" i="1" s="1"/>
  <c r="AO89" i="1"/>
  <c r="ED147" i="1"/>
  <c r="EA147" i="1"/>
  <c r="CW269" i="1"/>
  <c r="CS269" i="1"/>
  <c r="CX269" i="1"/>
  <c r="DO269" i="1" a="1"/>
  <c r="DO269" i="1" s="1"/>
  <c r="DY269" i="1" s="1"/>
  <c r="AO335" i="1"/>
  <c r="DT188" i="1"/>
  <c r="AO325" i="1"/>
  <c r="ED391" i="1"/>
  <c r="EA391" i="1"/>
  <c r="DT391" i="1"/>
  <c r="AP78" i="1"/>
  <c r="BN78" i="1" s="1"/>
  <c r="AO78" i="1"/>
  <c r="EE304" i="1"/>
  <c r="CC304" i="1"/>
  <c r="AO372" i="1"/>
  <c r="EA64" i="1"/>
  <c r="ED64" i="1"/>
  <c r="CX120" i="1"/>
  <c r="CW120" i="1"/>
  <c r="CS120" i="1"/>
  <c r="EA146" i="1"/>
  <c r="ED146" i="1"/>
  <c r="ED273" i="1"/>
  <c r="EA273" i="1"/>
  <c r="CX50" i="1"/>
  <c r="CS50" i="1"/>
  <c r="CW50" i="1"/>
  <c r="AO91" i="1"/>
  <c r="CS85" i="1"/>
  <c r="CX85" i="1"/>
  <c r="CW85" i="1"/>
  <c r="CW149" i="1"/>
  <c r="CS149" i="1"/>
  <c r="CX149" i="1"/>
  <c r="CW203" i="1"/>
  <c r="CX203" i="1"/>
  <c r="CS203" i="1"/>
  <c r="EA249" i="1"/>
  <c r="ED249" i="1"/>
  <c r="AP297" i="1"/>
  <c r="BN297" i="1" s="1"/>
  <c r="AO297" i="1"/>
  <c r="CX319" i="1"/>
  <c r="CW319" i="1"/>
  <c r="CS319" i="1"/>
  <c r="AO344" i="1"/>
  <c r="AP41" i="1"/>
  <c r="BN41" i="1" s="1"/>
  <c r="AO41" i="1"/>
  <c r="ED163" i="1"/>
  <c r="EA163" i="1"/>
  <c r="DT163" i="1"/>
  <c r="EA204" i="1"/>
  <c r="ED204" i="1"/>
  <c r="EE273" i="1"/>
  <c r="CC273" i="1"/>
  <c r="DO303" i="1" a="1"/>
  <c r="DO303" i="1" s="1"/>
  <c r="DY303" i="1" s="1"/>
  <c r="AP20" i="1"/>
  <c r="BN20" i="1" s="1"/>
  <c r="AO20" i="1"/>
  <c r="EE26" i="1"/>
  <c r="CC26" i="1"/>
  <c r="DT67" i="1"/>
  <c r="AO373" i="1"/>
  <c r="DT85" i="1"/>
  <c r="AP259" i="1"/>
  <c r="BN259" i="1" s="1"/>
  <c r="AO259" i="1"/>
  <c r="AO313" i="1"/>
  <c r="EE407" i="1"/>
  <c r="CC407" i="1"/>
  <c r="AO388" i="1"/>
  <c r="AP333" i="1"/>
  <c r="BN333" i="1" s="1"/>
  <c r="AO333" i="1"/>
  <c r="ED363" i="1"/>
  <c r="EA363" i="1"/>
  <c r="DT363" i="1"/>
  <c r="CX33" i="1"/>
  <c r="CW33" i="1"/>
  <c r="CS33" i="1"/>
  <c r="CS56" i="1"/>
  <c r="CX56" i="1"/>
  <c r="CW56" i="1"/>
  <c r="EA138" i="1"/>
  <c r="ED138" i="1"/>
  <c r="DT138" i="1"/>
  <c r="CS159" i="1"/>
  <c r="CX159" i="1"/>
  <c r="CW159" i="1"/>
  <c r="CE227" i="1"/>
  <c r="EE400" i="1"/>
  <c r="CC400" i="1"/>
  <c r="ED350" i="1"/>
  <c r="EA350" i="1"/>
  <c r="EE270" i="1"/>
  <c r="CC270" i="1"/>
  <c r="CS71" i="1"/>
  <c r="CX71" i="1"/>
  <c r="CW71" i="1"/>
  <c r="CR251" i="1"/>
  <c r="ED295" i="1"/>
  <c r="EA295" i="1"/>
  <c r="CZ354" i="1"/>
  <c r="EM354" i="1" s="1"/>
  <c r="ED55" i="1"/>
  <c r="EA55" i="1"/>
  <c r="DT55" i="1"/>
  <c r="CX91" i="1"/>
  <c r="CW91" i="1"/>
  <c r="CS91" i="1"/>
  <c r="CE143" i="1"/>
  <c r="EE148" i="1"/>
  <c r="CC148" i="1"/>
  <c r="CE49" i="1"/>
  <c r="CX154" i="1"/>
  <c r="CW154" i="1"/>
  <c r="CS154" i="1"/>
  <c r="CX218" i="1"/>
  <c r="CW218" i="1"/>
  <c r="CS218" i="1"/>
  <c r="CE262" i="1"/>
  <c r="EE351" i="1"/>
  <c r="CC351" i="1"/>
  <c r="CR382" i="1"/>
  <c r="ED33" i="1"/>
  <c r="EA33" i="1"/>
  <c r="CE66" i="1"/>
  <c r="CW101" i="1"/>
  <c r="CS101" i="1"/>
  <c r="CX101" i="1"/>
  <c r="DO101" i="1" a="1"/>
  <c r="DO101" i="1" s="1"/>
  <c r="DY101" i="1" s="1"/>
  <c r="EE192" i="1"/>
  <c r="CC192" i="1"/>
  <c r="CR256" i="1"/>
  <c r="CR265" i="1"/>
  <c r="AP327" i="1"/>
  <c r="BN327" i="1" s="1"/>
  <c r="AO327" i="1"/>
  <c r="ED372" i="1"/>
  <c r="EA372" i="1"/>
  <c r="AO29" i="1"/>
  <c r="EE55" i="1"/>
  <c r="CC55" i="1"/>
  <c r="ED82" i="1"/>
  <c r="EA82" i="1"/>
  <c r="DT82" i="1"/>
  <c r="DT112" i="1"/>
  <c r="DO150" i="1" a="1"/>
  <c r="DO150" i="1" s="1"/>
  <c r="DY150" i="1" s="1"/>
  <c r="ED351" i="1"/>
  <c r="EA351" i="1"/>
  <c r="DT351" i="1"/>
  <c r="CX379" i="1"/>
  <c r="CW379" i="1"/>
  <c r="CS379" i="1"/>
  <c r="CS404" i="1"/>
  <c r="CX404" i="1"/>
  <c r="CW404" i="1"/>
  <c r="DT35" i="1"/>
  <c r="ED78" i="1"/>
  <c r="EA78" i="1"/>
  <c r="ED150" i="1"/>
  <c r="EA150" i="1"/>
  <c r="DT150" i="1"/>
  <c r="CW180" i="1"/>
  <c r="CS180" i="1"/>
  <c r="CX180" i="1"/>
  <c r="DO180" i="1" a="1"/>
  <c r="DO180" i="1" s="1"/>
  <c r="DY180" i="1" s="1"/>
  <c r="AO207" i="1"/>
  <c r="CS233" i="1"/>
  <c r="CX233" i="1"/>
  <c r="CW233" i="1"/>
  <c r="AP260" i="1"/>
  <c r="BN260" i="1" s="1"/>
  <c r="AO260" i="1"/>
  <c r="CR304" i="1"/>
  <c r="AO336" i="1"/>
  <c r="AP349" i="1"/>
  <c r="BN349" i="1" s="1"/>
  <c r="AO349" i="1"/>
  <c r="CE31" i="1"/>
  <c r="EE166" i="1"/>
  <c r="CC166" i="1"/>
  <c r="AO160" i="1"/>
  <c r="CX232" i="1"/>
  <c r="CW232" i="1"/>
  <c r="CS232" i="1"/>
  <c r="DO232" i="1" a="1"/>
  <c r="DO232" i="1" s="1"/>
  <c r="DY232" i="1" s="1"/>
  <c r="EA279" i="1"/>
  <c r="ED279" i="1"/>
  <c r="DT279" i="1"/>
  <c r="EE350" i="1"/>
  <c r="CC350" i="1"/>
  <c r="EE398" i="1"/>
  <c r="CC398" i="1"/>
  <c r="AP25" i="1"/>
  <c r="BN25" i="1" s="1"/>
  <c r="AO25" i="1"/>
  <c r="DO53" i="1" a="1"/>
  <c r="DO53" i="1" s="1"/>
  <c r="DY53" i="1" s="1"/>
  <c r="DO56" i="1" a="1"/>
  <c r="DO56" i="1" s="1"/>
  <c r="DY56" i="1" s="1"/>
  <c r="DT59" i="1"/>
  <c r="EE149" i="1"/>
  <c r="CC149" i="1"/>
  <c r="ED197" i="1"/>
  <c r="EA197" i="1"/>
  <c r="DT197" i="1"/>
  <c r="EE246" i="1"/>
  <c r="CC246" i="1"/>
  <c r="EA362" i="1"/>
  <c r="ED362" i="1"/>
  <c r="DT362" i="1"/>
  <c r="CW383" i="1"/>
  <c r="CS383" i="1"/>
  <c r="CX383" i="1"/>
  <c r="CE76" i="1"/>
  <c r="EA121" i="1"/>
  <c r="ED121" i="1"/>
  <c r="EE203" i="1"/>
  <c r="CC203" i="1"/>
  <c r="CE300" i="1"/>
  <c r="AO284" i="1"/>
  <c r="EE319" i="1"/>
  <c r="CC319" i="1"/>
  <c r="CX339" i="1"/>
  <c r="CW339" i="1"/>
  <c r="CS339" i="1"/>
  <c r="ED41" i="1"/>
  <c r="EA41" i="1"/>
  <c r="EA72" i="1"/>
  <c r="ED72" i="1"/>
  <c r="DO105" i="1" a="1"/>
  <c r="DO105" i="1" s="1"/>
  <c r="DY105" i="1" s="1"/>
  <c r="CC330" i="1"/>
  <c r="EE330" i="1"/>
  <c r="CR26" i="1"/>
  <c r="EE172" i="1"/>
  <c r="CC172" i="1"/>
  <c r="EE259" i="1"/>
  <c r="CC259" i="1"/>
  <c r="CE284" i="1"/>
  <c r="AO30" i="1"/>
  <c r="EE23" i="1"/>
  <c r="CC23" i="1"/>
  <c r="DT62" i="1"/>
  <c r="AO135" i="1"/>
  <c r="CX237" i="1"/>
  <c r="CW237" i="1"/>
  <c r="CS237" i="1"/>
  <c r="CE335" i="1"/>
  <c r="CW392" i="1"/>
  <c r="CS392" i="1"/>
  <c r="CX392" i="1"/>
  <c r="EE388" i="1"/>
  <c r="CC388" i="1"/>
  <c r="ED387" i="1"/>
  <c r="EA387" i="1"/>
  <c r="DT387" i="1"/>
  <c r="ED407" i="1"/>
  <c r="EA407" i="1"/>
  <c r="DT407" i="1"/>
  <c r="CE407" i="1"/>
  <c r="EA379" i="1"/>
  <c r="ED379" i="1"/>
  <c r="DT379" i="1"/>
  <c r="AO400" i="1"/>
  <c r="EE387" i="1"/>
  <c r="CC387" i="1"/>
  <c r="ED278" i="1"/>
  <c r="EA278" i="1"/>
  <c r="ED346" i="1"/>
  <c r="EA346" i="1"/>
  <c r="DT346" i="1"/>
  <c r="CR14" i="1"/>
  <c r="CX140" i="1"/>
  <c r="CS140" i="1"/>
  <c r="CW140" i="1"/>
  <c r="CZ266" i="1"/>
  <c r="CR219" i="1"/>
  <c r="CE14" i="1"/>
  <c r="ED71" i="1"/>
  <c r="EA71" i="1"/>
  <c r="DT71" i="1"/>
  <c r="EE84" i="1"/>
  <c r="CC84" i="1"/>
  <c r="ED173" i="1"/>
  <c r="EA173" i="1"/>
  <c r="DT173" i="1"/>
  <c r="EE346" i="1"/>
  <c r="CC346" i="1"/>
  <c r="ED29" i="1"/>
  <c r="EA29" i="1"/>
  <c r="AO94" i="1"/>
  <c r="EE167" i="1"/>
  <c r="CC167" i="1"/>
  <c r="CR227" i="1"/>
  <c r="EA304" i="1"/>
  <c r="ED304" i="1"/>
  <c r="CE400" i="1"/>
  <c r="CZ27" i="1"/>
  <c r="EM27" i="1" s="1"/>
  <c r="CE270" i="1"/>
  <c r="EE389" i="1"/>
  <c r="CC389" i="1"/>
  <c r="EE377" i="1"/>
  <c r="CC377" i="1"/>
  <c r="EE21" i="1"/>
  <c r="CC21" i="1"/>
  <c r="EE71" i="1"/>
  <c r="CC71" i="1"/>
  <c r="ED192" i="1"/>
  <c r="EA192" i="1"/>
  <c r="AP218" i="1"/>
  <c r="BN218" i="1" s="1"/>
  <c r="AO218" i="1"/>
  <c r="DT251" i="1"/>
  <c r="CR148" i="1"/>
  <c r="ED281" i="1"/>
  <c r="EA281" i="1"/>
  <c r="EE154" i="1"/>
  <c r="CC154" i="1"/>
  <c r="ED178" i="1"/>
  <c r="EA178" i="1"/>
  <c r="EE218" i="1"/>
  <c r="CC218" i="1"/>
  <c r="CR262" i="1"/>
  <c r="EA266" i="1"/>
  <c r="ED266" i="1"/>
  <c r="AO356" i="1"/>
  <c r="CE351" i="1"/>
  <c r="CR66" i="1"/>
  <c r="EE101" i="1"/>
  <c r="CC101" i="1"/>
  <c r="DO154" i="1" a="1"/>
  <c r="DO154" i="1" s="1"/>
  <c r="DY154" i="1" s="1"/>
  <c r="EA220" i="1"/>
  <c r="ED220" i="1"/>
  <c r="EE292" i="1"/>
  <c r="CC292" i="1"/>
  <c r="EM209" i="1"/>
  <c r="EE239" i="1"/>
  <c r="CC239" i="1"/>
  <c r="EA325" i="1"/>
  <c r="ED325" i="1"/>
  <c r="DT325" i="1"/>
  <c r="AO104" i="1"/>
  <c r="EE404" i="1"/>
  <c r="CC404" i="1"/>
  <c r="ED122" i="1"/>
  <c r="EA122" i="1"/>
  <c r="DT122" i="1"/>
  <c r="EA154" i="1"/>
  <c r="ED154" i="1"/>
  <c r="DT154" i="1"/>
  <c r="EE180" i="1"/>
  <c r="CC180" i="1"/>
  <c r="ED208" i="1"/>
  <c r="EA208" i="1"/>
  <c r="EA260" i="1"/>
  <c r="ED260" i="1"/>
  <c r="DT260" i="1"/>
  <c r="AO281" i="1"/>
  <c r="CE304" i="1"/>
  <c r="ED349" i="1"/>
  <c r="EA349" i="1"/>
  <c r="ED60" i="1"/>
  <c r="EA60" i="1"/>
  <c r="CR166" i="1"/>
  <c r="EE232" i="1"/>
  <c r="CC232" i="1"/>
  <c r="EM274" i="1"/>
  <c r="CR350" i="1"/>
  <c r="AP402" i="1"/>
  <c r="BN402" i="1" s="1"/>
  <c r="AO402" i="1"/>
  <c r="CE398" i="1"/>
  <c r="ED25" i="1"/>
  <c r="EA25" i="1"/>
  <c r="CE149" i="1"/>
  <c r="ED195" i="1"/>
  <c r="EA195" i="1"/>
  <c r="DT195" i="1"/>
  <c r="EM236" i="1"/>
  <c r="CR246" i="1"/>
  <c r="EE383" i="1"/>
  <c r="CC383" i="1"/>
  <c r="EA21" i="1"/>
  <c r="ED21" i="1"/>
  <c r="DO47" i="1" a="1"/>
  <c r="DO47" i="1" s="1"/>
  <c r="DY47" i="1" s="1"/>
  <c r="AO66" i="1"/>
  <c r="DO116" i="1" a="1"/>
  <c r="DO116" i="1" s="1"/>
  <c r="DY116" i="1" s="1"/>
  <c r="AO234" i="1"/>
  <c r="AO308" i="1"/>
  <c r="EE29" i="1"/>
  <c r="CC29" i="1"/>
  <c r="ED69" i="1"/>
  <c r="EA69" i="1"/>
  <c r="EM103" i="1"/>
  <c r="EE182" i="1"/>
  <c r="CC182" i="1"/>
  <c r="AO251" i="1"/>
  <c r="AP268" i="1"/>
  <c r="BN268" i="1" s="1"/>
  <c r="AO268" i="1"/>
  <c r="AO291" i="1"/>
  <c r="ED282" i="1"/>
  <c r="EA282" i="1"/>
  <c r="DT282" i="1"/>
  <c r="EA285" i="1"/>
  <c r="ED285" i="1"/>
  <c r="EM323" i="1"/>
  <c r="CE330" i="1"/>
  <c r="AO46" i="1"/>
  <c r="AO33" i="1"/>
  <c r="EA143" i="1"/>
  <c r="ED143" i="1"/>
  <c r="CR172" i="1"/>
  <c r="EE343" i="1"/>
  <c r="CC343" i="1"/>
  <c r="CR23" i="1"/>
  <c r="EM67" i="1"/>
  <c r="AP113" i="1"/>
  <c r="BN113" i="1" s="1"/>
  <c r="AO113" i="1"/>
  <c r="DT146" i="1"/>
  <c r="ED259" i="1"/>
  <c r="EA259" i="1"/>
  <c r="DT259" i="1"/>
  <c r="DT403" i="1"/>
  <c r="EA369" i="1"/>
  <c r="ED369" i="1"/>
  <c r="CR407" i="1"/>
  <c r="CE367" i="1"/>
  <c r="CW400" i="1"/>
  <c r="CX400" i="1"/>
  <c r="CS400" i="1"/>
  <c r="EE134" i="1"/>
  <c r="CC134" i="1"/>
  <c r="ED100" i="1"/>
  <c r="EA100" i="1"/>
  <c r="DT100" i="1"/>
  <c r="ED187" i="1"/>
  <c r="EA187" i="1"/>
  <c r="ED52" i="1"/>
  <c r="EA52" i="1"/>
  <c r="DT52" i="1"/>
  <c r="AP192" i="1"/>
  <c r="BN192" i="1" s="1"/>
  <c r="AO192" i="1"/>
  <c r="EE251" i="1"/>
  <c r="CC251" i="1"/>
  <c r="EE62" i="1"/>
  <c r="CC62" i="1"/>
  <c r="EE143" i="1"/>
  <c r="CC143" i="1"/>
  <c r="AO244" i="1"/>
  <c r="EA233" i="1"/>
  <c r="ED233" i="1"/>
  <c r="CX25" i="1"/>
  <c r="CW25" i="1"/>
  <c r="CS25" i="1"/>
  <c r="CX100" i="1"/>
  <c r="CW100" i="1"/>
  <c r="CS100" i="1"/>
  <c r="CS363" i="1"/>
  <c r="CX363" i="1"/>
  <c r="CW363" i="1"/>
  <c r="CX175" i="1"/>
  <c r="CW175" i="1"/>
  <c r="CS175" i="1"/>
  <c r="EE265" i="1"/>
  <c r="CC265" i="1"/>
  <c r="CS292" i="1"/>
  <c r="CX292" i="1"/>
  <c r="CW292" i="1"/>
  <c r="DO292" i="1" a="1"/>
  <c r="DO292" i="1" s="1"/>
  <c r="DY292" i="1" s="1"/>
  <c r="ED151" i="1"/>
  <c r="EA151" i="1"/>
  <c r="ED232" i="1"/>
  <c r="EA232" i="1"/>
  <c r="CX239" i="1"/>
  <c r="CW239" i="1"/>
  <c r="CS239" i="1"/>
  <c r="DO239" i="1" a="1"/>
  <c r="DO239" i="1" s="1"/>
  <c r="DY239" i="1" s="1"/>
  <c r="EE82" i="1"/>
  <c r="CC82" i="1"/>
  <c r="AO119" i="1"/>
  <c r="ED116" i="1"/>
  <c r="EA116" i="1"/>
  <c r="CX153" i="1"/>
  <c r="CW153" i="1"/>
  <c r="CS153" i="1"/>
  <c r="AO190" i="1"/>
  <c r="CX260" i="1"/>
  <c r="CW260" i="1"/>
  <c r="CS260" i="1"/>
  <c r="EE301" i="1"/>
  <c r="CC301" i="1"/>
  <c r="EA339" i="1"/>
  <c r="ED339" i="1"/>
  <c r="EE36" i="1"/>
  <c r="CC36" i="1"/>
  <c r="AP208" i="1"/>
  <c r="BN208" i="1" s="1"/>
  <c r="AO208" i="1"/>
  <c r="EE231" i="1"/>
  <c r="CC231" i="1"/>
  <c r="ED319" i="1"/>
  <c r="EA319" i="1"/>
  <c r="EE394" i="1"/>
  <c r="CC394" i="1"/>
  <c r="EE31" i="1"/>
  <c r="CC31" i="1"/>
  <c r="ED90" i="1"/>
  <c r="EA90" i="1"/>
  <c r="DT90" i="1"/>
  <c r="CW147" i="1"/>
  <c r="CS147" i="1"/>
  <c r="CX147" i="1"/>
  <c r="CS325" i="1"/>
  <c r="CX325" i="1"/>
  <c r="CW325" i="1"/>
  <c r="EA402" i="1"/>
  <c r="ED402" i="1"/>
  <c r="CX398" i="1"/>
  <c r="CW398" i="1"/>
  <c r="CS398" i="1"/>
  <c r="DO398" i="1" a="1"/>
  <c r="DO398" i="1" s="1"/>
  <c r="DY398" i="1" s="1"/>
  <c r="EE79" i="1"/>
  <c r="CC79" i="1"/>
  <c r="AO118" i="1"/>
  <c r="CX168" i="1"/>
  <c r="CW168" i="1"/>
  <c r="CS168" i="1"/>
  <c r="DO168" i="1" a="1"/>
  <c r="DO168" i="1" s="1"/>
  <c r="DY168" i="1" s="1"/>
  <c r="EE264" i="1"/>
  <c r="CC264" i="1"/>
  <c r="ED284" i="1"/>
  <c r="EA284" i="1"/>
  <c r="DT284" i="1"/>
  <c r="EE76" i="1"/>
  <c r="CC76" i="1"/>
  <c r="EA130" i="1"/>
  <c r="ED130" i="1"/>
  <c r="DT130" i="1"/>
  <c r="EE300" i="1"/>
  <c r="CC300" i="1"/>
  <c r="EE361" i="1"/>
  <c r="CC361" i="1"/>
  <c r="CX28" i="1"/>
  <c r="CW28" i="1"/>
  <c r="CS28" i="1"/>
  <c r="CS29" i="1"/>
  <c r="CX29" i="1"/>
  <c r="CW29" i="1"/>
  <c r="CS146" i="1"/>
  <c r="CX146" i="1"/>
  <c r="CW146" i="1"/>
  <c r="CS182" i="1"/>
  <c r="CX182" i="1"/>
  <c r="CW182" i="1"/>
  <c r="ED268" i="1"/>
  <c r="EA268" i="1"/>
  <c r="DT268" i="1"/>
  <c r="CS330" i="1"/>
  <c r="CX330" i="1"/>
  <c r="CW330" i="1"/>
  <c r="DO330" i="1" a="1"/>
  <c r="DO330" i="1" s="1"/>
  <c r="DY330" i="1" s="1"/>
  <c r="AO24" i="1"/>
  <c r="EE51" i="1"/>
  <c r="CC51" i="1"/>
  <c r="CX58" i="1"/>
  <c r="CW58" i="1"/>
  <c r="CS58" i="1"/>
  <c r="ED219" i="1"/>
  <c r="EA219" i="1"/>
  <c r="DT219" i="1"/>
  <c r="EE248" i="1"/>
  <c r="CC248" i="1"/>
  <c r="EE284" i="1"/>
  <c r="CC284" i="1"/>
  <c r="AO49" i="1"/>
  <c r="EM95" i="1"/>
  <c r="ED113" i="1"/>
  <c r="EA113" i="1"/>
  <c r="EA171" i="1"/>
  <c r="ED171" i="1"/>
  <c r="ED237" i="1"/>
  <c r="EA237" i="1"/>
  <c r="CX309" i="1"/>
  <c r="CS309" i="1"/>
  <c r="CW309" i="1"/>
  <c r="EE335" i="1"/>
  <c r="CC335" i="1"/>
  <c r="EE329" i="1"/>
  <c r="CC329" i="1"/>
  <c r="DO386" i="1" a="1"/>
  <c r="DO386" i="1" s="1"/>
  <c r="DY386" i="1" s="1"/>
  <c r="ED386" i="1"/>
  <c r="EA386" i="1"/>
  <c r="DT386" i="1"/>
  <c r="EE375" i="1"/>
  <c r="CC375" i="1"/>
  <c r="CS346" i="1"/>
  <c r="CX346" i="1"/>
  <c r="CW346" i="1"/>
  <c r="EE355" i="1"/>
  <c r="CC355" i="1"/>
  <c r="CW32" i="1"/>
  <c r="CS32" i="1"/>
  <c r="CX32" i="1"/>
  <c r="EA24" i="1"/>
  <c r="ED24" i="1"/>
  <c r="AO201" i="1"/>
  <c r="EA250" i="1"/>
  <c r="ED250" i="1"/>
  <c r="ED338" i="1"/>
  <c r="EA338" i="1"/>
  <c r="DT338" i="1"/>
  <c r="EE374" i="1"/>
  <c r="CC374" i="1"/>
  <c r="CZ357" i="1"/>
  <c r="EM357" i="1" s="1"/>
  <c r="EA32" i="1"/>
  <c r="ED32" i="1"/>
  <c r="CE134" i="1"/>
  <c r="EE373" i="1"/>
  <c r="CC373" i="1"/>
  <c r="CS21" i="1"/>
  <c r="CX21" i="1"/>
  <c r="CW21" i="1"/>
  <c r="CX223" i="1"/>
  <c r="CS223" i="1"/>
  <c r="CW223" i="1"/>
  <c r="CX206" i="1"/>
  <c r="CS206" i="1"/>
  <c r="CW206" i="1"/>
  <c r="AP314" i="1"/>
  <c r="BN314" i="1" s="1"/>
  <c r="AO314" i="1"/>
  <c r="CE62" i="1"/>
  <c r="EE77" i="1"/>
  <c r="CC77" i="1"/>
  <c r="EE125" i="1"/>
  <c r="CC125" i="1"/>
  <c r="CX165" i="1"/>
  <c r="CW165" i="1"/>
  <c r="CS165" i="1"/>
  <c r="DO181" i="1" a="1"/>
  <c r="DO181" i="1" s="1"/>
  <c r="DY181" i="1" s="1"/>
  <c r="AO299" i="1"/>
  <c r="EE25" i="1"/>
  <c r="CC25" i="1"/>
  <c r="EE138" i="1"/>
  <c r="CC138" i="1"/>
  <c r="EE100" i="1"/>
  <c r="CC100" i="1"/>
  <c r="CX257" i="1"/>
  <c r="CW257" i="1"/>
  <c r="CS257" i="1"/>
  <c r="EA239" i="1"/>
  <c r="ED239" i="1"/>
  <c r="DT239" i="1"/>
  <c r="DO270" i="1" a="1"/>
  <c r="DO270" i="1" s="1"/>
  <c r="DY270" i="1" s="1"/>
  <c r="EA344" i="1"/>
  <c r="ED344" i="1"/>
  <c r="EE175" i="1"/>
  <c r="CC175" i="1"/>
  <c r="AO257" i="1"/>
  <c r="ED343" i="1"/>
  <c r="EA343" i="1"/>
  <c r="DT343" i="1"/>
  <c r="AO120" i="1"/>
  <c r="EA160" i="1"/>
  <c r="ED160" i="1"/>
  <c r="AO286" i="1"/>
  <c r="CR82" i="1"/>
  <c r="EA254" i="1"/>
  <c r="ED254" i="1"/>
  <c r="CE301" i="1"/>
  <c r="AO363" i="1"/>
  <c r="AP396" i="1"/>
  <c r="BN396" i="1" s="1"/>
  <c r="AO396" i="1"/>
  <c r="CE36" i="1"/>
  <c r="EE73" i="1"/>
  <c r="CC73" i="1"/>
  <c r="CZ214" i="1"/>
  <c r="EM214" i="1" s="1"/>
  <c r="CE231" i="1"/>
  <c r="AP319" i="1"/>
  <c r="BN319" i="1" s="1"/>
  <c r="AO319" i="1"/>
  <c r="EA341" i="1"/>
  <c r="ED341" i="1"/>
  <c r="CE394" i="1"/>
  <c r="EE13" i="1"/>
  <c r="CC13" i="1"/>
  <c r="AP60" i="1"/>
  <c r="BN60" i="1" s="1"/>
  <c r="AO60" i="1"/>
  <c r="EE124" i="1"/>
  <c r="CC124" i="1"/>
  <c r="EE147" i="1"/>
  <c r="CC147" i="1"/>
  <c r="EA309" i="1"/>
  <c r="ED309" i="1"/>
  <c r="EA313" i="1"/>
  <c r="ED313" i="1"/>
  <c r="EE325" i="1"/>
  <c r="CC325" i="1"/>
  <c r="EE409" i="1"/>
  <c r="CC409" i="1"/>
  <c r="CR79" i="1"/>
  <c r="EE168" i="1"/>
  <c r="CC168" i="1"/>
  <c r="AP195" i="1"/>
  <c r="BN195" i="1" s="1"/>
  <c r="AO195" i="1"/>
  <c r="CR264" i="1"/>
  <c r="CX340" i="1"/>
  <c r="CW340" i="1"/>
  <c r="CS340" i="1"/>
  <c r="EE72" i="1"/>
  <c r="CC72" i="1"/>
  <c r="ED61" i="1"/>
  <c r="EA61" i="1"/>
  <c r="AP130" i="1"/>
  <c r="BN130" i="1" s="1"/>
  <c r="AO130" i="1"/>
  <c r="ED214" i="1"/>
  <c r="EA214" i="1"/>
  <c r="DT214" i="1"/>
  <c r="CW280" i="1"/>
  <c r="CS280" i="1"/>
  <c r="CX280" i="1"/>
  <c r="DO280" i="1" a="1"/>
  <c r="DO280" i="1" s="1"/>
  <c r="DY280" i="1" s="1"/>
  <c r="EA312" i="1"/>
  <c r="ED312" i="1"/>
  <c r="CR361" i="1"/>
  <c r="AO109" i="1"/>
  <c r="EE114" i="1"/>
  <c r="CC114" i="1"/>
  <c r="EE146" i="1"/>
  <c r="CC146" i="1"/>
  <c r="AO250" i="1"/>
  <c r="DO346" i="1" a="1"/>
  <c r="DO346" i="1" s="1"/>
  <c r="DY346" i="1" s="1"/>
  <c r="CR51" i="1"/>
  <c r="EE58" i="1"/>
  <c r="CC58" i="1"/>
  <c r="AP219" i="1"/>
  <c r="BN219" i="1" s="1"/>
  <c r="AO219" i="1"/>
  <c r="CR248" i="1"/>
  <c r="CE322" i="1"/>
  <c r="CW343" i="1"/>
  <c r="CS343" i="1"/>
  <c r="CX343" i="1"/>
  <c r="EA368" i="1"/>
  <c r="DT368" i="1"/>
  <c r="ED368" i="1"/>
  <c r="AO108" i="1"/>
  <c r="EE309" i="1"/>
  <c r="CC309" i="1"/>
  <c r="CE329" i="1"/>
  <c r="AO391" i="1"/>
  <c r="DT410" i="1"/>
  <c r="CR375" i="1"/>
  <c r="EE391" i="1"/>
  <c r="CC391" i="1"/>
  <c r="ED389" i="1"/>
  <c r="EA389" i="1"/>
  <c r="ED404" i="1"/>
  <c r="EA404" i="1"/>
  <c r="DT404" i="1"/>
  <c r="DO400" i="1" a="1"/>
  <c r="DO400" i="1" s="1"/>
  <c r="DY400" i="1" s="1"/>
  <c r="EE367" i="1"/>
  <c r="CC367" i="1"/>
  <c r="ED408" i="1"/>
  <c r="EA408" i="1"/>
  <c r="AP71" i="1"/>
  <c r="BN71" i="1" s="1"/>
  <c r="AO71" i="1"/>
  <c r="CX167" i="1"/>
  <c r="CW167" i="1"/>
  <c r="CS167" i="1"/>
  <c r="DO167" i="1" a="1"/>
  <c r="DO167" i="1" s="1"/>
  <c r="DY167" i="1" s="1"/>
  <c r="EA201" i="1"/>
  <c r="ED201" i="1"/>
  <c r="CS216" i="1"/>
  <c r="CX216" i="1"/>
  <c r="CW216" i="1"/>
  <c r="DO216" i="1" a="1"/>
  <c r="DO216" i="1" s="1"/>
  <c r="DY216" i="1" s="1"/>
  <c r="EE277" i="1"/>
  <c r="CC277" i="1"/>
  <c r="CS353" i="1"/>
  <c r="CW353" i="1"/>
  <c r="CX353" i="1"/>
  <c r="CR374" i="1"/>
  <c r="ED74" i="1"/>
  <c r="EA74" i="1"/>
  <c r="DT74" i="1"/>
  <c r="EE89" i="1"/>
  <c r="CC89" i="1"/>
  <c r="ED96" i="1"/>
  <c r="EA96" i="1"/>
  <c r="EA244" i="1"/>
  <c r="ED244" i="1"/>
  <c r="ED361" i="1"/>
  <c r="EA361" i="1"/>
  <c r="CR373" i="1"/>
  <c r="ED39" i="1"/>
  <c r="EA39" i="1"/>
  <c r="ED70" i="1"/>
  <c r="EA70" i="1"/>
  <c r="CX115" i="1"/>
  <c r="CW115" i="1"/>
  <c r="CS115" i="1"/>
  <c r="EE206" i="1"/>
  <c r="CC206" i="1"/>
  <c r="ED314" i="1"/>
  <c r="EA314" i="1"/>
  <c r="DT314" i="1"/>
  <c r="CR62" i="1"/>
  <c r="CE77" i="1"/>
  <c r="CE125" i="1"/>
  <c r="CW164" i="1"/>
  <c r="CS164" i="1"/>
  <c r="CX164" i="1"/>
  <c r="EE165" i="1"/>
  <c r="CC165" i="1"/>
  <c r="EE81" i="1"/>
  <c r="CC81" i="1"/>
  <c r="CW138" i="1"/>
  <c r="CS138" i="1"/>
  <c r="CX138" i="1"/>
  <c r="EE129" i="1"/>
  <c r="CC129" i="1"/>
  <c r="EA357" i="1"/>
  <c r="ED357" i="1"/>
  <c r="EE228" i="1"/>
  <c r="CC228" i="1"/>
  <c r="EE313" i="1"/>
  <c r="CC313" i="1"/>
  <c r="CS314" i="1"/>
  <c r="CX314" i="1"/>
  <c r="CW314" i="1"/>
  <c r="DO314" i="1" a="1"/>
  <c r="DO314" i="1" s="1"/>
  <c r="DY314" i="1" s="1"/>
  <c r="AO144" i="1"/>
  <c r="DO165" i="1" a="1"/>
  <c r="DO165" i="1" s="1"/>
  <c r="DY165" i="1" s="1"/>
  <c r="AO361" i="1"/>
  <c r="DT116" i="1"/>
  <c r="EE153" i="1"/>
  <c r="CC153" i="1"/>
  <c r="CX190" i="1"/>
  <c r="CW190" i="1"/>
  <c r="CS190" i="1"/>
  <c r="CX235" i="1"/>
  <c r="CW235" i="1"/>
  <c r="CS235" i="1"/>
  <c r="EE271" i="1"/>
  <c r="CC271" i="1"/>
  <c r="EM338" i="1"/>
  <c r="ED396" i="1"/>
  <c r="EA396" i="1"/>
  <c r="CX405" i="1"/>
  <c r="CW405" i="1"/>
  <c r="CS405" i="1"/>
  <c r="DO405" i="1" a="1"/>
  <c r="DO405" i="1" s="1"/>
  <c r="DY405" i="1" s="1"/>
  <c r="EE299" i="1"/>
  <c r="CC299" i="1"/>
  <c r="ED340" i="1"/>
  <c r="EA340" i="1"/>
  <c r="DO353" i="1" a="1"/>
  <c r="DO353" i="1" s="1"/>
  <c r="DY353" i="1" s="1"/>
  <c r="EA93" i="1"/>
  <c r="ED93" i="1"/>
  <c r="EE186" i="1"/>
  <c r="CC186" i="1"/>
  <c r="CE409" i="1"/>
  <c r="ED58" i="1"/>
  <c r="EA58" i="1"/>
  <c r="DT58" i="1"/>
  <c r="EE121" i="1"/>
  <c r="CC121" i="1"/>
  <c r="DT175" i="1"/>
  <c r="CZ210" i="1"/>
  <c r="EM210" i="1" s="1"/>
  <c r="EA217" i="1"/>
  <c r="ED217" i="1"/>
  <c r="CE264" i="1"/>
  <c r="EE340" i="1"/>
  <c r="CC340" i="1"/>
  <c r="EA382" i="1"/>
  <c r="ED382" i="1"/>
  <c r="CE72" i="1"/>
  <c r="CS161" i="1"/>
  <c r="CX161" i="1"/>
  <c r="CW161" i="1"/>
  <c r="DO161" i="1" a="1"/>
  <c r="DO161" i="1" s="1"/>
  <c r="DY161" i="1" s="1"/>
  <c r="EE280" i="1"/>
  <c r="CC280" i="1"/>
  <c r="DT350" i="1"/>
  <c r="DT33" i="1"/>
  <c r="EE28" i="1"/>
  <c r="CC28" i="1"/>
  <c r="ED53" i="1"/>
  <c r="EA53" i="1"/>
  <c r="CE114" i="1"/>
  <c r="EA179" i="1"/>
  <c r="DT179" i="1"/>
  <c r="ED179" i="1"/>
  <c r="EA255" i="1"/>
  <c r="ED255" i="1"/>
  <c r="AO272" i="1"/>
  <c r="EE279" i="1"/>
  <c r="CC279" i="1"/>
  <c r="EE298" i="1"/>
  <c r="CC298" i="1"/>
  <c r="ED15" i="1"/>
  <c r="EA15" i="1"/>
  <c r="CE51" i="1"/>
  <c r="AO189" i="1"/>
  <c r="AO206" i="1"/>
  <c r="AP75" i="1"/>
  <c r="BN75" i="1" s="1"/>
  <c r="AO75" i="1"/>
  <c r="CW261" i="1"/>
  <c r="CX261" i="1"/>
  <c r="CS261" i="1"/>
  <c r="DT278" i="1"/>
  <c r="DT396" i="1"/>
  <c r="CS368" i="1"/>
  <c r="CX368" i="1"/>
  <c r="CW368" i="1"/>
  <c r="DO368" i="1" a="1"/>
  <c r="DO368" i="1" s="1"/>
  <c r="DY368" i="1" s="1"/>
  <c r="CE375" i="1"/>
  <c r="CR391" i="1"/>
  <c r="CX84" i="1"/>
  <c r="CW84" i="1"/>
  <c r="CS84" i="1"/>
  <c r="DO84" i="1" a="1"/>
  <c r="DO84" i="1" s="1"/>
  <c r="DY84" i="1" s="1"/>
  <c r="CX355" i="1"/>
  <c r="CS355" i="1"/>
  <c r="CW355" i="1"/>
  <c r="CX332" i="1"/>
  <c r="CW332" i="1"/>
  <c r="CS332" i="1"/>
  <c r="EE96" i="1"/>
  <c r="CC96" i="1"/>
  <c r="EE198" i="1"/>
  <c r="CC198" i="1"/>
  <c r="CE359" i="1"/>
  <c r="DO33" i="1" a="1"/>
  <c r="DO33" i="1" s="1"/>
  <c r="DY33" i="1" s="1"/>
  <c r="CE37" i="1"/>
  <c r="DO98" i="1" a="1"/>
  <c r="DO98" i="1" s="1"/>
  <c r="DY98" i="1" s="1"/>
  <c r="EE117" i="1"/>
  <c r="CC117" i="1"/>
  <c r="CR96" i="1"/>
  <c r="CR277" i="1"/>
  <c r="EE353" i="1"/>
  <c r="CC353" i="1"/>
  <c r="CE374" i="1"/>
  <c r="CE362" i="1"/>
  <c r="EE41" i="1"/>
  <c r="CC41" i="1"/>
  <c r="CE89" i="1"/>
  <c r="CR184" i="1"/>
  <c r="CZ196" i="1"/>
  <c r="EM196" i="1" s="1"/>
  <c r="CW288" i="1"/>
  <c r="CX288" i="1"/>
  <c r="CS288" i="1"/>
  <c r="DO288" i="1" a="1"/>
  <c r="DO288" i="1" s="1"/>
  <c r="DY288" i="1" s="1"/>
  <c r="EE115" i="1"/>
  <c r="CC115" i="1"/>
  <c r="CX178" i="1"/>
  <c r="CW178" i="1"/>
  <c r="CS178" i="1"/>
  <c r="DO178" i="1" a="1"/>
  <c r="DO178" i="1" s="1"/>
  <c r="DY178" i="1" s="1"/>
  <c r="DO206" i="1" a="1"/>
  <c r="DO206" i="1" s="1"/>
  <c r="DY206" i="1" s="1"/>
  <c r="AO289" i="1"/>
  <c r="CW376" i="1"/>
  <c r="CX376" i="1"/>
  <c r="CS376" i="1"/>
  <c r="CR77" i="1"/>
  <c r="CX112" i="1"/>
  <c r="CW112" i="1"/>
  <c r="CS112" i="1"/>
  <c r="CR125" i="1"/>
  <c r="EE164" i="1"/>
  <c r="CC164" i="1"/>
  <c r="DT233" i="1"/>
  <c r="CR81" i="1"/>
  <c r="CE129" i="1"/>
  <c r="EE189" i="1"/>
  <c r="CC189" i="1"/>
  <c r="CE224" i="1"/>
  <c r="ED335" i="1"/>
  <c r="EA335" i="1"/>
  <c r="DT335" i="1"/>
  <c r="ED36" i="1"/>
  <c r="EA36" i="1"/>
  <c r="CX64" i="1"/>
  <c r="CW64" i="1"/>
  <c r="CS64" i="1"/>
  <c r="AO137" i="1"/>
  <c r="CE228" i="1"/>
  <c r="CE313" i="1"/>
  <c r="EE314" i="1"/>
  <c r="CC314" i="1"/>
  <c r="CX70" i="1"/>
  <c r="CW70" i="1"/>
  <c r="CS70" i="1"/>
  <c r="AO178" i="1"/>
  <c r="ED291" i="1"/>
  <c r="EA291" i="1"/>
  <c r="DT317" i="1"/>
  <c r="AP377" i="1"/>
  <c r="BN377" i="1" s="1"/>
  <c r="AO377" i="1"/>
  <c r="ED79" i="1"/>
  <c r="EA79" i="1"/>
  <c r="DT79" i="1"/>
  <c r="CW122" i="1"/>
  <c r="CX122" i="1"/>
  <c r="CS122" i="1"/>
  <c r="DT133" i="1"/>
  <c r="EE190" i="1"/>
  <c r="CC190" i="1"/>
  <c r="CS226" i="1"/>
  <c r="CX226" i="1"/>
  <c r="CW226" i="1"/>
  <c r="EE235" i="1"/>
  <c r="CC235" i="1"/>
  <c r="AP246" i="1"/>
  <c r="BN246" i="1" s="1"/>
  <c r="AO246" i="1"/>
  <c r="CR271" i="1"/>
  <c r="DO310" i="1" a="1"/>
  <c r="DO310" i="1" s="1"/>
  <c r="DY310" i="1" s="1"/>
  <c r="EE365" i="1"/>
  <c r="CC365" i="1"/>
  <c r="EE403" i="1"/>
  <c r="CC403" i="1"/>
  <c r="EE405" i="1"/>
  <c r="CC405" i="1"/>
  <c r="CR73" i="1"/>
  <c r="CW157" i="1"/>
  <c r="CX157" i="1"/>
  <c r="CS157" i="1"/>
  <c r="ED272" i="1"/>
  <c r="EA272" i="1"/>
  <c r="DT272" i="1"/>
  <c r="CX278" i="1"/>
  <c r="CW278" i="1"/>
  <c r="CS278" i="1"/>
  <c r="CR299" i="1"/>
  <c r="AP340" i="1"/>
  <c r="BN340" i="1" s="1"/>
  <c r="AO340" i="1"/>
  <c r="CR390" i="1"/>
  <c r="CR13" i="1"/>
  <c r="EE68" i="1"/>
  <c r="CC68" i="1"/>
  <c r="AO55" i="1"/>
  <c r="ED86" i="1"/>
  <c r="EA86" i="1"/>
  <c r="DT86" i="1"/>
  <c r="CS124" i="1"/>
  <c r="CX124" i="1"/>
  <c r="CW124" i="1"/>
  <c r="DO124" i="1" a="1"/>
  <c r="DO124" i="1" s="1"/>
  <c r="DY124" i="1" s="1"/>
  <c r="CX186" i="1"/>
  <c r="CW186" i="1"/>
  <c r="CS186" i="1"/>
  <c r="DO186" i="1" a="1"/>
  <c r="DO186" i="1" s="1"/>
  <c r="DY186" i="1" s="1"/>
  <c r="AO222" i="1"/>
  <c r="AP370" i="1"/>
  <c r="BN370" i="1" s="1"/>
  <c r="AO370" i="1"/>
  <c r="CX409" i="1"/>
  <c r="CW409" i="1"/>
  <c r="CS409" i="1"/>
  <c r="DO409" i="1" a="1"/>
  <c r="DO409" i="1" s="1"/>
  <c r="DY409" i="1" s="1"/>
  <c r="CX121" i="1"/>
  <c r="CW121" i="1"/>
  <c r="CS121" i="1"/>
  <c r="CC155" i="1"/>
  <c r="EE155" i="1"/>
  <c r="AO254" i="1"/>
  <c r="CE276" i="1"/>
  <c r="DT349" i="1"/>
  <c r="AO380" i="1"/>
  <c r="DT16" i="1"/>
  <c r="DO87" i="1" a="1"/>
  <c r="DO87" i="1" s="1"/>
  <c r="DY87" i="1" s="1"/>
  <c r="ED34" i="1"/>
  <c r="EA34" i="1"/>
  <c r="CS72" i="1"/>
  <c r="CX72" i="1"/>
  <c r="CW72" i="1"/>
  <c r="CX208" i="1"/>
  <c r="CW208" i="1"/>
  <c r="CS208" i="1"/>
  <c r="EE212" i="1"/>
  <c r="CC212" i="1"/>
  <c r="CR243" i="1"/>
  <c r="EE80" i="1"/>
  <c r="CC80" i="1"/>
  <c r="CW114" i="1"/>
  <c r="CS114" i="1"/>
  <c r="CX114" i="1"/>
  <c r="DO114" i="1" a="1"/>
  <c r="DO114" i="1" s="1"/>
  <c r="DY114" i="1" s="1"/>
  <c r="AP179" i="1"/>
  <c r="BN179" i="1" s="1"/>
  <c r="AO179" i="1"/>
  <c r="AO161" i="1"/>
  <c r="AO198" i="1"/>
  <c r="CE254" i="1"/>
  <c r="DO285" i="1" a="1"/>
  <c r="DO285" i="1" s="1"/>
  <c r="DY285" i="1" s="1"/>
  <c r="CS279" i="1"/>
  <c r="CW279" i="1"/>
  <c r="CX279" i="1"/>
  <c r="CS298" i="1"/>
  <c r="CW298" i="1"/>
  <c r="CX298" i="1"/>
  <c r="EA332" i="1"/>
  <c r="ED332" i="1"/>
  <c r="AO70" i="1"/>
  <c r="EE249" i="1"/>
  <c r="CC249" i="1"/>
  <c r="EE322" i="1"/>
  <c r="CC322" i="1"/>
  <c r="EA359" i="1"/>
  <c r="ED359" i="1"/>
  <c r="EE16" i="1"/>
  <c r="CC16" i="1"/>
  <c r="EE104" i="1"/>
  <c r="CC104" i="1"/>
  <c r="CE258" i="1"/>
  <c r="AO294" i="1"/>
  <c r="CS328" i="1"/>
  <c r="CX328" i="1"/>
  <c r="CW328" i="1"/>
  <c r="CX402" i="1"/>
  <c r="CW402" i="1"/>
  <c r="CS402" i="1"/>
  <c r="CS370" i="1"/>
  <c r="CX370" i="1"/>
  <c r="CW370" i="1"/>
  <c r="DO370" i="1" a="1"/>
  <c r="DO370" i="1" s="1"/>
  <c r="DY370" i="1" s="1"/>
  <c r="CX86" i="1"/>
  <c r="CW86" i="1"/>
  <c r="CS86" i="1"/>
  <c r="DO86" i="1" a="1"/>
  <c r="DO86" i="1" s="1"/>
  <c r="DY86" i="1" s="1"/>
  <c r="ED124" i="1"/>
  <c r="EA124" i="1"/>
  <c r="EE179" i="1"/>
  <c r="CC179" i="1"/>
  <c r="EA287" i="1"/>
  <c r="ED287" i="1"/>
  <c r="DT287" i="1"/>
  <c r="EE86" i="1"/>
  <c r="CC86" i="1"/>
  <c r="ED115" i="1"/>
  <c r="EA115" i="1"/>
  <c r="CR179" i="1"/>
  <c r="CR198" i="1"/>
  <c r="EE216" i="1"/>
  <c r="CC216" i="1"/>
  <c r="EE332" i="1"/>
  <c r="CC332" i="1"/>
  <c r="EA405" i="1"/>
  <c r="ED405" i="1"/>
  <c r="CE117" i="1"/>
  <c r="CE96" i="1"/>
  <c r="ED186" i="1"/>
  <c r="EA186" i="1"/>
  <c r="ED14" i="1"/>
  <c r="EA14" i="1"/>
  <c r="CE41" i="1"/>
  <c r="CR89" i="1"/>
  <c r="EE156" i="1"/>
  <c r="CC156" i="1"/>
  <c r="EM342" i="1"/>
  <c r="CE115" i="1"/>
  <c r="EE178" i="1"/>
  <c r="CC178" i="1"/>
  <c r="EA193" i="1"/>
  <c r="ED193" i="1"/>
  <c r="EE376" i="1"/>
  <c r="CC376" i="1"/>
  <c r="EM90" i="1"/>
  <c r="EE112" i="1"/>
  <c r="CC112" i="1"/>
  <c r="CE164" i="1"/>
  <c r="EE183" i="1"/>
  <c r="CC183" i="1"/>
  <c r="ED46" i="1"/>
  <c r="EA46" i="1"/>
  <c r="CE81" i="1"/>
  <c r="CR129" i="1"/>
  <c r="ED145" i="1"/>
  <c r="EA145" i="1"/>
  <c r="DT145" i="1"/>
  <c r="DT186" i="1"/>
  <c r="CR189" i="1"/>
  <c r="EA356" i="1"/>
  <c r="ED356" i="1"/>
  <c r="ED65" i="1"/>
  <c r="EA65" i="1"/>
  <c r="EE64" i="1"/>
  <c r="CC64" i="1"/>
  <c r="ED257" i="1"/>
  <c r="EA257" i="1"/>
  <c r="AO271" i="1"/>
  <c r="EE70" i="1"/>
  <c r="CC70" i="1"/>
  <c r="EA377" i="1"/>
  <c r="ED377" i="1"/>
  <c r="EE122" i="1"/>
  <c r="CC122" i="1"/>
  <c r="ED246" i="1"/>
  <c r="EA246" i="1"/>
  <c r="DT246" i="1"/>
  <c r="EE345" i="1"/>
  <c r="CC345" i="1"/>
  <c r="CE365" i="1"/>
  <c r="CE403" i="1"/>
  <c r="EE157" i="1"/>
  <c r="CC157" i="1"/>
  <c r="CS290" i="1"/>
  <c r="CX290" i="1"/>
  <c r="CW290" i="1"/>
  <c r="CE299" i="1"/>
  <c r="EM358" i="1"/>
  <c r="EA18" i="1"/>
  <c r="ED18" i="1"/>
  <c r="DT18" i="1"/>
  <c r="CE68" i="1"/>
  <c r="EE59" i="1"/>
  <c r="CC59" i="1"/>
  <c r="EE128" i="1"/>
  <c r="CC128" i="1"/>
  <c r="EE142" i="1"/>
  <c r="CC142" i="1"/>
  <c r="CE186" i="1"/>
  <c r="AO227" i="1"/>
  <c r="DT357" i="1"/>
  <c r="CE155" i="1"/>
  <c r="EM199" i="1"/>
  <c r="AO230" i="1"/>
  <c r="EE161" i="1"/>
  <c r="CC161" i="1"/>
  <c r="EE208" i="1"/>
  <c r="CC208" i="1"/>
  <c r="CR212" i="1"/>
  <c r="AO278" i="1"/>
  <c r="CZ307" i="1"/>
  <c r="EM307" i="1" s="1"/>
  <c r="EA328" i="1"/>
  <c r="ED328" i="1"/>
  <c r="DT344" i="1"/>
  <c r="EE54" i="1"/>
  <c r="CC54" i="1"/>
  <c r="CR80" i="1"/>
  <c r="EE108" i="1"/>
  <c r="CC108" i="1"/>
  <c r="EE158" i="1"/>
  <c r="CC158" i="1"/>
  <c r="DT178" i="1"/>
  <c r="EE289" i="1"/>
  <c r="CC289" i="1"/>
  <c r="AP332" i="1"/>
  <c r="BN332" i="1" s="1"/>
  <c r="AO332" i="1"/>
  <c r="DT135" i="1"/>
  <c r="EE163" i="1"/>
  <c r="CC163" i="1"/>
  <c r="CR249" i="1"/>
  <c r="ED294" i="1"/>
  <c r="EA294" i="1"/>
  <c r="EE305" i="1"/>
  <c r="CC305" i="1"/>
  <c r="AP359" i="1"/>
  <c r="BN359" i="1" s="1"/>
  <c r="AO359" i="1"/>
  <c r="ED381" i="1"/>
  <c r="EA381" i="1"/>
  <c r="CR16" i="1"/>
  <c r="EA75" i="1"/>
  <c r="ED75" i="1"/>
  <c r="DT75" i="1"/>
  <c r="CE104" i="1"/>
  <c r="DO208" i="1" a="1"/>
  <c r="DO208" i="1" s="1"/>
  <c r="DY208" i="1" s="1"/>
  <c r="EE328" i="1"/>
  <c r="CC328" i="1"/>
  <c r="EE401" i="1"/>
  <c r="CC401" i="1"/>
  <c r="ED385" i="1"/>
  <c r="EA385" i="1"/>
  <c r="EE402" i="1"/>
  <c r="CC402" i="1"/>
  <c r="AO404" i="1"/>
  <c r="EE370" i="1"/>
  <c r="CC370" i="1"/>
  <c r="ED384" i="1"/>
  <c r="EA384" i="1"/>
  <c r="EE359" i="1"/>
  <c r="CC359" i="1"/>
  <c r="CX117" i="1"/>
  <c r="CW117" i="1"/>
  <c r="CS117" i="1"/>
  <c r="AP215" i="1"/>
  <c r="BN215" i="1" s="1"/>
  <c r="AO215" i="1"/>
  <c r="CC302" i="1"/>
  <c r="EE302" i="1"/>
  <c r="EE362" i="1"/>
  <c r="CC362" i="1"/>
  <c r="CX41" i="1"/>
  <c r="CW41" i="1"/>
  <c r="CS41" i="1"/>
  <c r="EE184" i="1"/>
  <c r="CC184" i="1"/>
  <c r="ED263" i="1"/>
  <c r="EA263" i="1"/>
  <c r="DT263" i="1"/>
  <c r="DO348" i="1" a="1"/>
  <c r="DO348" i="1" s="1"/>
  <c r="DY348" i="1" s="1"/>
  <c r="EE395" i="1"/>
  <c r="CC395" i="1"/>
  <c r="EM252" i="1"/>
  <c r="ED245" i="1"/>
  <c r="EA245" i="1"/>
  <c r="EE352" i="1"/>
  <c r="CC352" i="1"/>
  <c r="CX183" i="1"/>
  <c r="CW183" i="1"/>
  <c r="CS183" i="1"/>
  <c r="EA225" i="1"/>
  <c r="ED225" i="1"/>
  <c r="CS240" i="1"/>
  <c r="CX240" i="1"/>
  <c r="CW240" i="1"/>
  <c r="EE247" i="1"/>
  <c r="CC247" i="1"/>
  <c r="ED68" i="1"/>
  <c r="EA68" i="1"/>
  <c r="DT68" i="1"/>
  <c r="AP145" i="1"/>
  <c r="BN145" i="1" s="1"/>
  <c r="AO145" i="1"/>
  <c r="DO164" i="1" a="1"/>
  <c r="DO164" i="1" s="1"/>
  <c r="DY164" i="1" s="1"/>
  <c r="EE224" i="1"/>
  <c r="CC224" i="1"/>
  <c r="EE371" i="1"/>
  <c r="CC371" i="1"/>
  <c r="EE24" i="1"/>
  <c r="CC24" i="1"/>
  <c r="EE45" i="1"/>
  <c r="CC45" i="1"/>
  <c r="ED118" i="1"/>
  <c r="EA118" i="1"/>
  <c r="CX127" i="1"/>
  <c r="CW127" i="1"/>
  <c r="CS127" i="1"/>
  <c r="EM174" i="1"/>
  <c r="EA365" i="1"/>
  <c r="ED365" i="1"/>
  <c r="AP276" i="1"/>
  <c r="BN276" i="1" s="1"/>
  <c r="AO276" i="1"/>
  <c r="CX365" i="1"/>
  <c r="CW365" i="1"/>
  <c r="CS365" i="1"/>
  <c r="CX403" i="1"/>
  <c r="CW403" i="1"/>
  <c r="CS403" i="1"/>
  <c r="DT101" i="1"/>
  <c r="AO138" i="1"/>
  <c r="EA161" i="1"/>
  <c r="DT161" i="1"/>
  <c r="ED161" i="1"/>
  <c r="ED203" i="1"/>
  <c r="EA203" i="1"/>
  <c r="DT203" i="1"/>
  <c r="ED229" i="1"/>
  <c r="EA229" i="1"/>
  <c r="ED243" i="1"/>
  <c r="EA243" i="1"/>
  <c r="DT243" i="1"/>
  <c r="EA310" i="1"/>
  <c r="ED310" i="1"/>
  <c r="EE390" i="1"/>
  <c r="CC390" i="1"/>
  <c r="CX68" i="1"/>
  <c r="CW68" i="1"/>
  <c r="CS68" i="1"/>
  <c r="AP86" i="1"/>
  <c r="BN86" i="1" s="1"/>
  <c r="AO86" i="1"/>
  <c r="AO133" i="1"/>
  <c r="DT273" i="1"/>
  <c r="EE312" i="1"/>
  <c r="CC312" i="1"/>
  <c r="DO356" i="1" a="1"/>
  <c r="DO356" i="1" s="1"/>
  <c r="DY356" i="1" s="1"/>
  <c r="ED370" i="1"/>
  <c r="EA370" i="1"/>
  <c r="DT370" i="1"/>
  <c r="AO65" i="1"/>
  <c r="CX155" i="1"/>
  <c r="CW155" i="1"/>
  <c r="CS155" i="1"/>
  <c r="DO155" i="1" a="1"/>
  <c r="DO155" i="1" s="1"/>
  <c r="DY155" i="1" s="1"/>
  <c r="EE276" i="1"/>
  <c r="CC276" i="1"/>
  <c r="ED322" i="1"/>
  <c r="EA322" i="1"/>
  <c r="DT322" i="1"/>
  <c r="AO150" i="1"/>
  <c r="EE243" i="1"/>
  <c r="CC243" i="1"/>
  <c r="CX54" i="1"/>
  <c r="CW54" i="1"/>
  <c r="CS54" i="1"/>
  <c r="CX93" i="1"/>
  <c r="CW93" i="1"/>
  <c r="CS93" i="1"/>
  <c r="CS97" i="1"/>
  <c r="CX97" i="1"/>
  <c r="CW97" i="1"/>
  <c r="ED126" i="1"/>
  <c r="EA126" i="1"/>
  <c r="DT126" i="1"/>
  <c r="AO186" i="1"/>
  <c r="EE254" i="1"/>
  <c r="CC254" i="1"/>
  <c r="ED87" i="1"/>
  <c r="EA87" i="1"/>
  <c r="DO183" i="1" a="1"/>
  <c r="DO183" i="1" s="1"/>
  <c r="DY183" i="1" s="1"/>
  <c r="CX316" i="1"/>
  <c r="CW316" i="1"/>
  <c r="CS316" i="1"/>
  <c r="CX104" i="1"/>
  <c r="CW104" i="1"/>
  <c r="CS104" i="1"/>
  <c r="EE99" i="1"/>
  <c r="CC99" i="1"/>
  <c r="AO173" i="1"/>
  <c r="EE258" i="1"/>
  <c r="CC258" i="1"/>
  <c r="AO381" i="1"/>
  <c r="EE410" i="1"/>
  <c r="CC410" i="1"/>
  <c r="AO397" i="1"/>
  <c r="EE37" i="1"/>
  <c r="CC37" i="1"/>
  <c r="CS132" i="1"/>
  <c r="CX132" i="1"/>
  <c r="CW132" i="1"/>
  <c r="DO132" i="1" a="1"/>
  <c r="DO132" i="1" s="1"/>
  <c r="DY132" i="1" s="1"/>
  <c r="ED286" i="1"/>
  <c r="EA286" i="1"/>
  <c r="CE302" i="1"/>
  <c r="CX156" i="1"/>
  <c r="CW156" i="1"/>
  <c r="CS156" i="1"/>
  <c r="CX200" i="1"/>
  <c r="CW200" i="1"/>
  <c r="CS200" i="1"/>
  <c r="EA227" i="1"/>
  <c r="ED227" i="1"/>
  <c r="DT227" i="1"/>
  <c r="CR395" i="1"/>
  <c r="EA98" i="1"/>
  <c r="ED98" i="1"/>
  <c r="DT98" i="1"/>
  <c r="EM136" i="1"/>
  <c r="EA235" i="1"/>
  <c r="ED235" i="1"/>
  <c r="CE352" i="1"/>
  <c r="CX94" i="1"/>
  <c r="CW94" i="1"/>
  <c r="CS94" i="1"/>
  <c r="ED223" i="1"/>
  <c r="EA223" i="1"/>
  <c r="DT223" i="1"/>
  <c r="CR247" i="1"/>
  <c r="EE318" i="1"/>
  <c r="CC318" i="1"/>
  <c r="CR371" i="1"/>
  <c r="EA144" i="1"/>
  <c r="ED144" i="1"/>
  <c r="DT144" i="1"/>
  <c r="ED230" i="1"/>
  <c r="EA230" i="1"/>
  <c r="CR24" i="1"/>
  <c r="CE45" i="1"/>
  <c r="CS135" i="1"/>
  <c r="CX135" i="1"/>
  <c r="CW135" i="1"/>
  <c r="EE127" i="1"/>
  <c r="CC127" i="1"/>
  <c r="DO156" i="1" a="1"/>
  <c r="DO156" i="1" s="1"/>
  <c r="DY156" i="1" s="1"/>
  <c r="ED207" i="1"/>
  <c r="EA207" i="1"/>
  <c r="DT207" i="1"/>
  <c r="EE263" i="1"/>
  <c r="CC263" i="1"/>
  <c r="AP365" i="1"/>
  <c r="BN365" i="1" s="1"/>
  <c r="AO365" i="1"/>
  <c r="DT250" i="1"/>
  <c r="CX345" i="1"/>
  <c r="CW345" i="1"/>
  <c r="CS345" i="1"/>
  <c r="DO345" i="1" a="1"/>
  <c r="DO345" i="1" s="1"/>
  <c r="DY345" i="1" s="1"/>
  <c r="DT365" i="1"/>
  <c r="EE65" i="1"/>
  <c r="CC65" i="1"/>
  <c r="AO98" i="1"/>
  <c r="EE173" i="1"/>
  <c r="CC173" i="1"/>
  <c r="EA228" i="1"/>
  <c r="ED228" i="1"/>
  <c r="CX327" i="1"/>
  <c r="CW327" i="1"/>
  <c r="CS327" i="1"/>
  <c r="CX399" i="1"/>
  <c r="CS399" i="1"/>
  <c r="CW399" i="1"/>
  <c r="DO399" i="1" a="1"/>
  <c r="DO399" i="1" s="1"/>
  <c r="DY399" i="1" s="1"/>
  <c r="EE38" i="1"/>
  <c r="CC38" i="1"/>
  <c r="CW59" i="1"/>
  <c r="CS59" i="1"/>
  <c r="CX59" i="1"/>
  <c r="CX128" i="1"/>
  <c r="CW128" i="1"/>
  <c r="CS128" i="1"/>
  <c r="CX142" i="1"/>
  <c r="CW142" i="1"/>
  <c r="CS142" i="1"/>
  <c r="AO220" i="1"/>
  <c r="CX250" i="1"/>
  <c r="CW250" i="1"/>
  <c r="CS250" i="1"/>
  <c r="CE312" i="1"/>
  <c r="EA378" i="1"/>
  <c r="ED378" i="1"/>
  <c r="DO17" i="1" a="1"/>
  <c r="DO17" i="1" s="1"/>
  <c r="DY17" i="1" s="1"/>
  <c r="AO166" i="1"/>
  <c r="AO300" i="1"/>
  <c r="EE293" i="1"/>
  <c r="CC293" i="1"/>
  <c r="CX63" i="1"/>
  <c r="CW63" i="1"/>
  <c r="CS63" i="1"/>
  <c r="AO124" i="1"/>
  <c r="EE188" i="1"/>
  <c r="CC188" i="1"/>
  <c r="AO40" i="1"/>
  <c r="EE93" i="1"/>
  <c r="CC93" i="1"/>
  <c r="EE97" i="1"/>
  <c r="CC97" i="1"/>
  <c r="EM111" i="1"/>
  <c r="CS108" i="1"/>
  <c r="CX108" i="1"/>
  <c r="CW108" i="1"/>
  <c r="CX158" i="1"/>
  <c r="CW158" i="1"/>
  <c r="CS158" i="1"/>
  <c r="AO193" i="1"/>
  <c r="CX289" i="1"/>
  <c r="CW289" i="1"/>
  <c r="CS289" i="1"/>
  <c r="AO36" i="1"/>
  <c r="ED117" i="1"/>
  <c r="EA117" i="1"/>
  <c r="CX163" i="1"/>
  <c r="CW163" i="1"/>
  <c r="CS163" i="1"/>
  <c r="DO163" i="1" a="1"/>
  <c r="DO163" i="1" s="1"/>
  <c r="DY163" i="1" s="1"/>
  <c r="AO188" i="1"/>
  <c r="EE238" i="1"/>
  <c r="CC238" i="1"/>
  <c r="EA277" i="1"/>
  <c r="ED277" i="1"/>
  <c r="CR305" i="1"/>
  <c r="EE316" i="1"/>
  <c r="CC316" i="1"/>
  <c r="AO73" i="1"/>
  <c r="DO64" i="1" a="1"/>
  <c r="DO64" i="1" s="1"/>
  <c r="DY64" i="1" s="1"/>
  <c r="DO138" i="1" a="1"/>
  <c r="DO138" i="1" s="1"/>
  <c r="DY138" i="1" s="1"/>
  <c r="CR99" i="1"/>
  <c r="ED131" i="1"/>
  <c r="EA131" i="1"/>
  <c r="EE281" i="1"/>
  <c r="CC281" i="1"/>
  <c r="EE297" i="1"/>
  <c r="CC297" i="1"/>
  <c r="CS333" i="1"/>
  <c r="CX333" i="1"/>
  <c r="CW333" i="1"/>
  <c r="DO333" i="1" a="1"/>
  <c r="DO333" i="1" s="1"/>
  <c r="DY333" i="1" s="1"/>
  <c r="CX401" i="1"/>
  <c r="CW401" i="1"/>
  <c r="CS401" i="1"/>
  <c r="DT380" i="1"/>
  <c r="DO376" i="1" a="1"/>
  <c r="DO376" i="1" s="1"/>
  <c r="DY376" i="1" s="1"/>
  <c r="EE385" i="1"/>
  <c r="CC385" i="1"/>
  <c r="DT402" i="1"/>
  <c r="CE410" i="1"/>
  <c r="CX369" i="1"/>
  <c r="CW369" i="1"/>
  <c r="CS369" i="1"/>
  <c r="DO369" i="1" a="1"/>
  <c r="DO369" i="1" s="1"/>
  <c r="DY369" i="1" s="1"/>
  <c r="CE69" i="1"/>
  <c r="ED104" i="1"/>
  <c r="EA104" i="1"/>
  <c r="EE132" i="1"/>
  <c r="CC132" i="1"/>
  <c r="EE187" i="1"/>
  <c r="CC187" i="1"/>
  <c r="CE150" i="1"/>
  <c r="EE296" i="1"/>
  <c r="CC296" i="1"/>
  <c r="EA215" i="1"/>
  <c r="ED215" i="1"/>
  <c r="CR302" i="1"/>
  <c r="CE15" i="1"/>
  <c r="CE44" i="1"/>
  <c r="CX78" i="1"/>
  <c r="CW78" i="1"/>
  <c r="CS78" i="1"/>
  <c r="DO78" i="1" a="1"/>
  <c r="DO78" i="1" s="1"/>
  <c r="DY78" i="1" s="1"/>
  <c r="CX113" i="1"/>
  <c r="CW113" i="1"/>
  <c r="CS113" i="1"/>
  <c r="EM266" i="1"/>
  <c r="CE395" i="1"/>
  <c r="ED400" i="1"/>
  <c r="EA400" i="1"/>
  <c r="DT400" i="1"/>
  <c r="CX74" i="1"/>
  <c r="CW74" i="1"/>
  <c r="CS74" i="1"/>
  <c r="AP245" i="1"/>
  <c r="BN245" i="1" s="1"/>
  <c r="AO245" i="1"/>
  <c r="CR352" i="1"/>
  <c r="EE94" i="1"/>
  <c r="CC94" i="1"/>
  <c r="AP223" i="1"/>
  <c r="BN223" i="1" s="1"/>
  <c r="AO223" i="1"/>
  <c r="EE240" i="1"/>
  <c r="CC240" i="1"/>
  <c r="CE247" i="1"/>
  <c r="DO21" i="1" a="1"/>
  <c r="DO21" i="1" s="1"/>
  <c r="DY21" i="1" s="1"/>
  <c r="CX160" i="1"/>
  <c r="CW160" i="1"/>
  <c r="CS160" i="1"/>
  <c r="AO295" i="1"/>
  <c r="CR318" i="1"/>
  <c r="ED267" i="1"/>
  <c r="EA267" i="1"/>
  <c r="CE24" i="1"/>
  <c r="CR45" i="1"/>
  <c r="EE135" i="1"/>
  <c r="CC135" i="1"/>
  <c r="DO175" i="1" a="1"/>
  <c r="DO175" i="1" s="1"/>
  <c r="DY175" i="1" s="1"/>
  <c r="DT192" i="1"/>
  <c r="CE263" i="1"/>
  <c r="CE18" i="1"/>
  <c r="AO233" i="1"/>
  <c r="AO263" i="1"/>
  <c r="EA276" i="1"/>
  <c r="ED276" i="1"/>
  <c r="DT333" i="1"/>
  <c r="DT42" i="1"/>
  <c r="CE65" i="1"/>
  <c r="CX40" i="1"/>
  <c r="CW40" i="1"/>
  <c r="CS40" i="1"/>
  <c r="CE173" i="1"/>
  <c r="EE327" i="1"/>
  <c r="CC327" i="1"/>
  <c r="CE38" i="1"/>
  <c r="CX118" i="1"/>
  <c r="CW118" i="1"/>
  <c r="CS118" i="1"/>
  <c r="CW141" i="1"/>
  <c r="CS141" i="1"/>
  <c r="CX141" i="1"/>
  <c r="EE250" i="1"/>
  <c r="CC250" i="1"/>
  <c r="DT300" i="1"/>
  <c r="CR312" i="1"/>
  <c r="AP378" i="1"/>
  <c r="BN378" i="1" s="1"/>
  <c r="AO378" i="1"/>
  <c r="AO38" i="1"/>
  <c r="EA109" i="1"/>
  <c r="DT109" i="1"/>
  <c r="ED109" i="1"/>
  <c r="AO101" i="1"/>
  <c r="DT164" i="1"/>
  <c r="CS244" i="1"/>
  <c r="CX244" i="1"/>
  <c r="CW244" i="1"/>
  <c r="DO282" i="1" a="1"/>
  <c r="DO282" i="1" s="1"/>
  <c r="DY282" i="1" s="1"/>
  <c r="CR293" i="1"/>
  <c r="CR341" i="1"/>
  <c r="EE63" i="1"/>
  <c r="CC63" i="1"/>
  <c r="DO117" i="1" a="1"/>
  <c r="DO117" i="1" s="1"/>
  <c r="DY117" i="1" s="1"/>
  <c r="ED108" i="1"/>
  <c r="EA108" i="1"/>
  <c r="DT108" i="1"/>
  <c r="CS151" i="1"/>
  <c r="CX151" i="1"/>
  <c r="CW151" i="1"/>
  <c r="CR188" i="1"/>
  <c r="DT313" i="1"/>
  <c r="CX60" i="1"/>
  <c r="CW60" i="1"/>
  <c r="CS60" i="1"/>
  <c r="DT70" i="1"/>
  <c r="DO113" i="1" a="1"/>
  <c r="DO113" i="1" s="1"/>
  <c r="DY113" i="1" s="1"/>
  <c r="ED142" i="1"/>
  <c r="EA142" i="1"/>
  <c r="CS176" i="1"/>
  <c r="CX176" i="1"/>
  <c r="CW176" i="1"/>
  <c r="DO176" i="1" a="1"/>
  <c r="DO176" i="1" s="1"/>
  <c r="DY176" i="1" s="1"/>
  <c r="ED311" i="1"/>
  <c r="EA311" i="1"/>
  <c r="DT311" i="1"/>
  <c r="AO28" i="1"/>
  <c r="EE107" i="1"/>
  <c r="CC107" i="1"/>
  <c r="CE238" i="1"/>
  <c r="DT299" i="1"/>
  <c r="CE316" i="1"/>
  <c r="ED105" i="1"/>
  <c r="EA105" i="1"/>
  <c r="DT105" i="1"/>
  <c r="CE99" i="1"/>
  <c r="AO154" i="1"/>
  <c r="CR281" i="1"/>
  <c r="DO319" i="1" a="1"/>
  <c r="DO319" i="1" s="1"/>
  <c r="DY319" i="1" s="1"/>
  <c r="EA326" i="1"/>
  <c r="ED326" i="1"/>
  <c r="EE333" i="1"/>
  <c r="CC333" i="1"/>
  <c r="DT382" i="1"/>
  <c r="CR385" i="1"/>
  <c r="CR410" i="1"/>
  <c r="EM406" i="1"/>
  <c r="EE369" i="1"/>
  <c r="CC369" i="1"/>
  <c r="E11" i="1"/>
  <c r="BW11" i="1" s="1"/>
  <c r="D11" i="1"/>
  <c r="BV11" i="1" s="1"/>
  <c r="E5" i="1"/>
  <c r="D5" i="1"/>
  <c r="H11" i="1"/>
  <c r="H5" i="1"/>
  <c r="G11" i="1"/>
  <c r="G5" i="1"/>
  <c r="K5" i="1"/>
  <c r="K11" i="1"/>
  <c r="AJ11" i="1" s="1"/>
  <c r="J5" i="1"/>
  <c r="J11" i="1"/>
  <c r="AI11" i="1" s="1"/>
  <c r="B5" i="1"/>
  <c r="N57" i="5"/>
  <c r="O57" i="5" s="1"/>
  <c r="W57" i="5" s="1"/>
  <c r="L57" i="5"/>
  <c r="U57" i="5" s="1"/>
  <c r="J57" i="5" s="1"/>
  <c r="N56" i="5"/>
  <c r="O56" i="5" s="1"/>
  <c r="W56" i="5" s="1"/>
  <c r="L56" i="5"/>
  <c r="U56" i="5" s="1"/>
  <c r="J56" i="5" s="1"/>
  <c r="N55" i="5"/>
  <c r="O55" i="5" s="1"/>
  <c r="W55" i="5" s="1"/>
  <c r="L55" i="5"/>
  <c r="U55" i="5" s="1"/>
  <c r="J55" i="5" s="1"/>
  <c r="N54" i="5"/>
  <c r="O54" i="5" s="1"/>
  <c r="W54" i="5" s="1"/>
  <c r="L54" i="5"/>
  <c r="U54" i="5" s="1"/>
  <c r="J54" i="5" s="1"/>
  <c r="N53" i="5"/>
  <c r="O53" i="5" s="1"/>
  <c r="W53" i="5" s="1"/>
  <c r="L53" i="5"/>
  <c r="U53" i="5" s="1"/>
  <c r="J53" i="5" s="1"/>
  <c r="N52" i="5"/>
  <c r="O52" i="5" s="1"/>
  <c r="W52" i="5" s="1"/>
  <c r="L52" i="5"/>
  <c r="U52" i="5" s="1"/>
  <c r="J52" i="5" s="1"/>
  <c r="N51" i="5"/>
  <c r="O51" i="5" s="1"/>
  <c r="W51" i="5" s="1"/>
  <c r="L51" i="5"/>
  <c r="U51" i="5" s="1"/>
  <c r="J51" i="5" s="1"/>
  <c r="N50" i="5"/>
  <c r="O50" i="5" s="1"/>
  <c r="W50" i="5" s="1"/>
  <c r="L50" i="5"/>
  <c r="U50" i="5" s="1"/>
  <c r="J50" i="5" s="1"/>
  <c r="N49" i="5"/>
  <c r="O49" i="5" s="1"/>
  <c r="W49" i="5" s="1"/>
  <c r="L49" i="5"/>
  <c r="U49" i="5" s="1"/>
  <c r="J49" i="5" s="1"/>
  <c r="N48" i="5"/>
  <c r="O48" i="5" s="1"/>
  <c r="W48" i="5" s="1"/>
  <c r="L48" i="5"/>
  <c r="U48" i="5" s="1"/>
  <c r="J48" i="5" s="1"/>
  <c r="N47" i="5"/>
  <c r="O47" i="5" s="1"/>
  <c r="W47" i="5" s="1"/>
  <c r="L47" i="5"/>
  <c r="U47" i="5" s="1"/>
  <c r="J47" i="5" s="1"/>
  <c r="N46" i="5"/>
  <c r="O46" i="5" s="1"/>
  <c r="W46" i="5" s="1"/>
  <c r="L46" i="5"/>
  <c r="U46" i="5" s="1"/>
  <c r="J46" i="5" s="1"/>
  <c r="N45" i="5"/>
  <c r="O45" i="5" s="1"/>
  <c r="W45" i="5" s="1"/>
  <c r="L45" i="5"/>
  <c r="U45" i="5" s="1"/>
  <c r="J45" i="5" s="1"/>
  <c r="N44" i="5"/>
  <c r="O44" i="5" s="1"/>
  <c r="W44" i="5" s="1"/>
  <c r="L44" i="5"/>
  <c r="U44" i="5" s="1"/>
  <c r="J44" i="5" s="1"/>
  <c r="N43" i="5"/>
  <c r="O43" i="5" s="1"/>
  <c r="W43" i="5" s="1"/>
  <c r="L43" i="5"/>
  <c r="U43" i="5" s="1"/>
  <c r="J43" i="5" s="1"/>
  <c r="N42" i="5"/>
  <c r="O42" i="5" s="1"/>
  <c r="W42" i="5" s="1"/>
  <c r="L42" i="5"/>
  <c r="U42" i="5" s="1"/>
  <c r="J42" i="5" s="1"/>
  <c r="N41" i="5"/>
  <c r="O41" i="5" s="1"/>
  <c r="W41" i="5" s="1"/>
  <c r="L41" i="5"/>
  <c r="U41" i="5" s="1"/>
  <c r="J41" i="5" s="1"/>
  <c r="N40" i="5"/>
  <c r="O40" i="5" s="1"/>
  <c r="W40" i="5" s="1"/>
  <c r="L40" i="5"/>
  <c r="U40" i="5" s="1"/>
  <c r="J40" i="5" s="1"/>
  <c r="N39" i="5"/>
  <c r="O39" i="5" s="1"/>
  <c r="W39" i="5" s="1"/>
  <c r="L39" i="5"/>
  <c r="U39" i="5" s="1"/>
  <c r="J39" i="5" s="1"/>
  <c r="N38" i="5"/>
  <c r="O38" i="5" s="1"/>
  <c r="W38" i="5" s="1"/>
  <c r="L38" i="5"/>
  <c r="U38" i="5" s="1"/>
  <c r="J38" i="5" s="1"/>
  <c r="N37" i="5"/>
  <c r="O37" i="5" s="1"/>
  <c r="W37" i="5" s="1"/>
  <c r="L37" i="5"/>
  <c r="U37" i="5" s="1"/>
  <c r="J37" i="5" s="1"/>
  <c r="N36" i="5"/>
  <c r="O36" i="5" s="1"/>
  <c r="W36" i="5" s="1"/>
  <c r="L36" i="5"/>
  <c r="U36" i="5" s="1"/>
  <c r="J36" i="5" s="1"/>
  <c r="N35" i="5"/>
  <c r="O35" i="5" s="1"/>
  <c r="W35" i="5" s="1"/>
  <c r="L35" i="5"/>
  <c r="U35" i="5" s="1"/>
  <c r="J35" i="5" s="1"/>
  <c r="N34" i="5"/>
  <c r="O34" i="5" s="1"/>
  <c r="W34" i="5" s="1"/>
  <c r="L34" i="5"/>
  <c r="U34" i="5" s="1"/>
  <c r="J34" i="5" s="1"/>
  <c r="N33" i="5"/>
  <c r="O33" i="5" s="1"/>
  <c r="W33" i="5" s="1"/>
  <c r="L33" i="5"/>
  <c r="U33" i="5" s="1"/>
  <c r="J33" i="5" s="1"/>
  <c r="N32" i="5"/>
  <c r="O32" i="5" s="1"/>
  <c r="W32" i="5" s="1"/>
  <c r="L32" i="5"/>
  <c r="U32" i="5" s="1"/>
  <c r="J32" i="5" s="1"/>
  <c r="N31" i="5"/>
  <c r="O31" i="5" s="1"/>
  <c r="W31" i="5" s="1"/>
  <c r="L31" i="5"/>
  <c r="U31" i="5" s="1"/>
  <c r="J31" i="5" s="1"/>
  <c r="N30" i="5"/>
  <c r="O30" i="5" s="1"/>
  <c r="W30" i="5" s="1"/>
  <c r="L30" i="5"/>
  <c r="U30" i="5" s="1"/>
  <c r="J30" i="5" s="1"/>
  <c r="B11" i="1"/>
  <c r="O11" i="1" s="1"/>
  <c r="BA5" i="1"/>
  <c r="M11" i="1"/>
  <c r="X11" i="1" s="1"/>
  <c r="Y11" i="1" s="1"/>
  <c r="AG11" i="1" s="1"/>
  <c r="L57" i="15"/>
  <c r="K57" i="15"/>
  <c r="N57" i="15" s="1"/>
  <c r="L56" i="15"/>
  <c r="K56" i="15"/>
  <c r="N56" i="15" s="1"/>
  <c r="L55" i="15"/>
  <c r="K55" i="15"/>
  <c r="N55" i="15" s="1"/>
  <c r="L54" i="15"/>
  <c r="K54" i="15"/>
  <c r="N54" i="15" s="1"/>
  <c r="L53" i="15"/>
  <c r="K53" i="15"/>
  <c r="N53" i="15" s="1"/>
  <c r="L52" i="15"/>
  <c r="K52" i="15"/>
  <c r="N52" i="15" s="1"/>
  <c r="L51" i="15"/>
  <c r="K51" i="15"/>
  <c r="N51" i="15" s="1"/>
  <c r="L50" i="15"/>
  <c r="K50" i="15"/>
  <c r="N50" i="15" s="1"/>
  <c r="L49" i="15"/>
  <c r="K49" i="15"/>
  <c r="N49" i="15" s="1"/>
  <c r="L48" i="15"/>
  <c r="K48" i="15"/>
  <c r="N48" i="15" s="1"/>
  <c r="L47" i="15"/>
  <c r="K47" i="15"/>
  <c r="N47" i="15" s="1"/>
  <c r="L46" i="15"/>
  <c r="K46" i="15"/>
  <c r="N46" i="15" s="1"/>
  <c r="L45" i="15"/>
  <c r="K45" i="15"/>
  <c r="N45" i="15" s="1"/>
  <c r="L44" i="15"/>
  <c r="K44" i="15"/>
  <c r="N44" i="15" s="1"/>
  <c r="L43" i="15"/>
  <c r="K43" i="15"/>
  <c r="N43" i="15" s="1"/>
  <c r="L42" i="15"/>
  <c r="K42" i="15"/>
  <c r="N42" i="15" s="1"/>
  <c r="L41" i="15"/>
  <c r="K41" i="15"/>
  <c r="N41" i="15" s="1"/>
  <c r="L40" i="15"/>
  <c r="K40" i="15"/>
  <c r="N40" i="15" s="1"/>
  <c r="L39" i="15"/>
  <c r="K39" i="15"/>
  <c r="N39" i="15" s="1"/>
  <c r="L38" i="15"/>
  <c r="K38" i="15"/>
  <c r="N38" i="15" s="1"/>
  <c r="L37" i="15"/>
  <c r="K37" i="15"/>
  <c r="N37" i="15" s="1"/>
  <c r="L36" i="15"/>
  <c r="K36" i="15"/>
  <c r="N36" i="15" s="1"/>
  <c r="L35" i="15"/>
  <c r="K35" i="15"/>
  <c r="N35" i="15" s="1"/>
  <c r="L34" i="15"/>
  <c r="K34" i="15"/>
  <c r="N34" i="15" s="1"/>
  <c r="L33" i="15"/>
  <c r="K33" i="15"/>
  <c r="N33" i="15" s="1"/>
  <c r="L32" i="15"/>
  <c r="K32" i="15"/>
  <c r="N32" i="15" s="1"/>
  <c r="L31" i="15"/>
  <c r="K31" i="15"/>
  <c r="N31" i="15" s="1"/>
  <c r="L30" i="15"/>
  <c r="K30" i="15"/>
  <c r="N30" i="15" s="1"/>
  <c r="L29" i="15"/>
  <c r="K29" i="15"/>
  <c r="N29" i="15" s="1"/>
  <c r="L28" i="15"/>
  <c r="K28" i="15"/>
  <c r="N28" i="15" s="1"/>
  <c r="L27" i="15"/>
  <c r="K27" i="15"/>
  <c r="N27" i="15" s="1"/>
  <c r="L26" i="15"/>
  <c r="K26" i="15"/>
  <c r="N26" i="15" s="1"/>
  <c r="L25" i="15"/>
  <c r="K25" i="15"/>
  <c r="N25" i="15" s="1"/>
  <c r="L24" i="15"/>
  <c r="K24" i="15"/>
  <c r="N24" i="15" s="1"/>
  <c r="L23" i="15"/>
  <c r="K23" i="15"/>
  <c r="N23" i="15" s="1"/>
  <c r="L22" i="15"/>
  <c r="K22" i="15"/>
  <c r="N22" i="15" s="1"/>
  <c r="L21" i="15"/>
  <c r="K21" i="15"/>
  <c r="N21" i="15" s="1"/>
  <c r="L20" i="15"/>
  <c r="K20" i="15"/>
  <c r="L19" i="15"/>
  <c r="L18" i="15"/>
  <c r="K18" i="15"/>
  <c r="N18" i="15" s="1"/>
  <c r="L17" i="15"/>
  <c r="K17" i="15"/>
  <c r="L16" i="15"/>
  <c r="K16" i="15"/>
  <c r="L15" i="15"/>
  <c r="K15" i="15"/>
  <c r="L14" i="15"/>
  <c r="K14" i="15"/>
  <c r="L13" i="15"/>
  <c r="K13" i="15"/>
  <c r="L12" i="15"/>
  <c r="K12" i="15"/>
  <c r="L11" i="15"/>
  <c r="K11" i="15"/>
  <c r="L10" i="15"/>
  <c r="K10" i="15"/>
  <c r="L9" i="15"/>
  <c r="K9" i="15"/>
  <c r="P7" i="15"/>
  <c r="K7" i="15"/>
  <c r="O7" i="5"/>
  <c r="M5" i="1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D407" i="5"/>
  <c r="C407" i="5"/>
  <c r="B407" i="5"/>
  <c r="D406" i="5"/>
  <c r="C406" i="5"/>
  <c r="B406" i="5"/>
  <c r="D405" i="5"/>
  <c r="C405" i="5"/>
  <c r="B405" i="5"/>
  <c r="D404" i="5"/>
  <c r="C404" i="5"/>
  <c r="B404" i="5"/>
  <c r="D403" i="5"/>
  <c r="C403" i="5"/>
  <c r="B403" i="5"/>
  <c r="D402" i="5"/>
  <c r="C402" i="5"/>
  <c r="B402" i="5"/>
  <c r="D401" i="5"/>
  <c r="C401" i="5"/>
  <c r="B401" i="5"/>
  <c r="D400" i="5"/>
  <c r="C400" i="5"/>
  <c r="B400" i="5"/>
  <c r="D399" i="5"/>
  <c r="C399" i="5"/>
  <c r="B399" i="5"/>
  <c r="D398" i="5"/>
  <c r="C398" i="5"/>
  <c r="B398" i="5"/>
  <c r="D397" i="5"/>
  <c r="C397" i="5"/>
  <c r="B397" i="5"/>
  <c r="D396" i="5"/>
  <c r="C396" i="5"/>
  <c r="B396" i="5"/>
  <c r="D395" i="5"/>
  <c r="C395" i="5"/>
  <c r="B395" i="5"/>
  <c r="D394" i="5"/>
  <c r="C394" i="5"/>
  <c r="B394" i="5"/>
  <c r="D393" i="5"/>
  <c r="C393" i="5"/>
  <c r="B393" i="5"/>
  <c r="D392" i="5"/>
  <c r="C392" i="5"/>
  <c r="B392" i="5"/>
  <c r="D391" i="5"/>
  <c r="C391" i="5"/>
  <c r="B391" i="5"/>
  <c r="D390" i="5"/>
  <c r="C390" i="5"/>
  <c r="B390" i="5"/>
  <c r="D389" i="5"/>
  <c r="C389" i="5"/>
  <c r="B389" i="5"/>
  <c r="D388" i="5"/>
  <c r="C388" i="5"/>
  <c r="B388" i="5"/>
  <c r="D387" i="5"/>
  <c r="C387" i="5"/>
  <c r="B387" i="5"/>
  <c r="D386" i="5"/>
  <c r="C386" i="5"/>
  <c r="B386" i="5"/>
  <c r="D385" i="5"/>
  <c r="C385" i="5"/>
  <c r="B385" i="5"/>
  <c r="D384" i="5"/>
  <c r="C384" i="5"/>
  <c r="B384" i="5"/>
  <c r="D383" i="5"/>
  <c r="C383" i="5"/>
  <c r="B383" i="5"/>
  <c r="D382" i="5"/>
  <c r="C382" i="5"/>
  <c r="B382" i="5"/>
  <c r="D381" i="5"/>
  <c r="C381" i="5"/>
  <c r="B381" i="5"/>
  <c r="D380" i="5"/>
  <c r="C380" i="5"/>
  <c r="B380" i="5"/>
  <c r="D379" i="5"/>
  <c r="C379" i="5"/>
  <c r="B379" i="5"/>
  <c r="D378" i="5"/>
  <c r="C378" i="5"/>
  <c r="B378" i="5"/>
  <c r="D377" i="5"/>
  <c r="C377" i="5"/>
  <c r="B377" i="5"/>
  <c r="D376" i="5"/>
  <c r="C376" i="5"/>
  <c r="B376" i="5"/>
  <c r="D375" i="5"/>
  <c r="C375" i="5"/>
  <c r="B375" i="5"/>
  <c r="D374" i="5"/>
  <c r="C374" i="5"/>
  <c r="B374" i="5"/>
  <c r="D373" i="5"/>
  <c r="C373" i="5"/>
  <c r="B373" i="5"/>
  <c r="D372" i="5"/>
  <c r="C372" i="5"/>
  <c r="B372" i="5"/>
  <c r="D371" i="5"/>
  <c r="C371" i="5"/>
  <c r="B371" i="5"/>
  <c r="D370" i="5"/>
  <c r="C370" i="5"/>
  <c r="B370" i="5"/>
  <c r="D369" i="5"/>
  <c r="C369" i="5"/>
  <c r="B369" i="5"/>
  <c r="D368" i="5"/>
  <c r="C368" i="5"/>
  <c r="B368" i="5"/>
  <c r="D367" i="5"/>
  <c r="C367" i="5"/>
  <c r="B367" i="5"/>
  <c r="D366" i="5"/>
  <c r="C366" i="5"/>
  <c r="B366" i="5"/>
  <c r="D365" i="5"/>
  <c r="C365" i="5"/>
  <c r="B365" i="5"/>
  <c r="D364" i="5"/>
  <c r="C364" i="5"/>
  <c r="B364" i="5"/>
  <c r="D363" i="5"/>
  <c r="C363" i="5"/>
  <c r="B363" i="5"/>
  <c r="D362" i="5"/>
  <c r="C362" i="5"/>
  <c r="B362" i="5"/>
  <c r="D361" i="5"/>
  <c r="C361" i="5"/>
  <c r="B361" i="5"/>
  <c r="D360" i="5"/>
  <c r="C360" i="5"/>
  <c r="B360" i="5"/>
  <c r="D359" i="5"/>
  <c r="C359" i="5"/>
  <c r="B359" i="5"/>
  <c r="D358" i="5"/>
  <c r="C358" i="5"/>
  <c r="B358" i="5"/>
  <c r="D357" i="5"/>
  <c r="C357" i="5"/>
  <c r="B357" i="5"/>
  <c r="D356" i="5"/>
  <c r="C356" i="5"/>
  <c r="B356" i="5"/>
  <c r="D355" i="5"/>
  <c r="C355" i="5"/>
  <c r="B355" i="5"/>
  <c r="D354" i="5"/>
  <c r="C354" i="5"/>
  <c r="B354" i="5"/>
  <c r="D353" i="5"/>
  <c r="C353" i="5"/>
  <c r="B353" i="5"/>
  <c r="D352" i="5"/>
  <c r="C352" i="5"/>
  <c r="B352" i="5"/>
  <c r="D351" i="5"/>
  <c r="C351" i="5"/>
  <c r="B351" i="5"/>
  <c r="D350" i="5"/>
  <c r="C350" i="5"/>
  <c r="B350" i="5"/>
  <c r="D349" i="5"/>
  <c r="C349" i="5"/>
  <c r="B349" i="5"/>
  <c r="D348" i="5"/>
  <c r="C348" i="5"/>
  <c r="B348" i="5"/>
  <c r="D347" i="5"/>
  <c r="C347" i="5"/>
  <c r="B347" i="5"/>
  <c r="D346" i="5"/>
  <c r="C346" i="5"/>
  <c r="B346" i="5"/>
  <c r="D345" i="5"/>
  <c r="C345" i="5"/>
  <c r="B345" i="5"/>
  <c r="D344" i="5"/>
  <c r="C344" i="5"/>
  <c r="B344" i="5"/>
  <c r="D343" i="5"/>
  <c r="C343" i="5"/>
  <c r="B343" i="5"/>
  <c r="D342" i="5"/>
  <c r="C342" i="5"/>
  <c r="B342" i="5"/>
  <c r="D341" i="5"/>
  <c r="C341" i="5"/>
  <c r="B341" i="5"/>
  <c r="D340" i="5"/>
  <c r="C340" i="5"/>
  <c r="B340" i="5"/>
  <c r="D339" i="5"/>
  <c r="C339" i="5"/>
  <c r="B339" i="5"/>
  <c r="D338" i="5"/>
  <c r="C338" i="5"/>
  <c r="B338" i="5"/>
  <c r="D337" i="5"/>
  <c r="C337" i="5"/>
  <c r="B337" i="5"/>
  <c r="D336" i="5"/>
  <c r="C336" i="5"/>
  <c r="B336" i="5"/>
  <c r="D335" i="5"/>
  <c r="C335" i="5"/>
  <c r="B335" i="5"/>
  <c r="D334" i="5"/>
  <c r="C334" i="5"/>
  <c r="B334" i="5"/>
  <c r="D333" i="5"/>
  <c r="C333" i="5"/>
  <c r="B333" i="5"/>
  <c r="D332" i="5"/>
  <c r="C332" i="5"/>
  <c r="B332" i="5"/>
  <c r="D331" i="5"/>
  <c r="C331" i="5"/>
  <c r="B331" i="5"/>
  <c r="D330" i="5"/>
  <c r="C330" i="5"/>
  <c r="B330" i="5"/>
  <c r="D329" i="5"/>
  <c r="C329" i="5"/>
  <c r="B329" i="5"/>
  <c r="D328" i="5"/>
  <c r="C328" i="5"/>
  <c r="B328" i="5"/>
  <c r="D327" i="5"/>
  <c r="C327" i="5"/>
  <c r="B327" i="5"/>
  <c r="D326" i="5"/>
  <c r="C326" i="5"/>
  <c r="B326" i="5"/>
  <c r="D325" i="5"/>
  <c r="C325" i="5"/>
  <c r="B325" i="5"/>
  <c r="D324" i="5"/>
  <c r="C324" i="5"/>
  <c r="B324" i="5"/>
  <c r="D323" i="5"/>
  <c r="C323" i="5"/>
  <c r="B323" i="5"/>
  <c r="D322" i="5"/>
  <c r="C322" i="5"/>
  <c r="B322" i="5"/>
  <c r="D321" i="5"/>
  <c r="C321" i="5"/>
  <c r="B321" i="5"/>
  <c r="D320" i="5"/>
  <c r="C320" i="5"/>
  <c r="B320" i="5"/>
  <c r="D319" i="5"/>
  <c r="C319" i="5"/>
  <c r="B319" i="5"/>
  <c r="D318" i="5"/>
  <c r="C318" i="5"/>
  <c r="B318" i="5"/>
  <c r="D317" i="5"/>
  <c r="C317" i="5"/>
  <c r="B317" i="5"/>
  <c r="D316" i="5"/>
  <c r="C316" i="5"/>
  <c r="B316" i="5"/>
  <c r="D315" i="5"/>
  <c r="C315" i="5"/>
  <c r="B315" i="5"/>
  <c r="D314" i="5"/>
  <c r="C314" i="5"/>
  <c r="B314" i="5"/>
  <c r="D313" i="5"/>
  <c r="C313" i="5"/>
  <c r="B313" i="5"/>
  <c r="D312" i="5"/>
  <c r="C312" i="5"/>
  <c r="B312" i="5"/>
  <c r="D311" i="5"/>
  <c r="C311" i="5"/>
  <c r="B311" i="5"/>
  <c r="D310" i="5"/>
  <c r="C310" i="5"/>
  <c r="B310" i="5"/>
  <c r="D309" i="5"/>
  <c r="C309" i="5"/>
  <c r="B309" i="5"/>
  <c r="D308" i="5"/>
  <c r="C308" i="5"/>
  <c r="B308" i="5"/>
  <c r="D307" i="5"/>
  <c r="C307" i="5"/>
  <c r="B307" i="5"/>
  <c r="D306" i="5"/>
  <c r="C306" i="5"/>
  <c r="B306" i="5"/>
  <c r="D305" i="5"/>
  <c r="C305" i="5"/>
  <c r="B305" i="5"/>
  <c r="D304" i="5"/>
  <c r="C304" i="5"/>
  <c r="B304" i="5"/>
  <c r="D303" i="5"/>
  <c r="C303" i="5"/>
  <c r="B303" i="5"/>
  <c r="D302" i="5"/>
  <c r="C302" i="5"/>
  <c r="B302" i="5"/>
  <c r="D301" i="5"/>
  <c r="C301" i="5"/>
  <c r="B301" i="5"/>
  <c r="D300" i="5"/>
  <c r="C300" i="5"/>
  <c r="B300" i="5"/>
  <c r="D299" i="5"/>
  <c r="C299" i="5"/>
  <c r="B299" i="5"/>
  <c r="D298" i="5"/>
  <c r="C298" i="5"/>
  <c r="B298" i="5"/>
  <c r="D297" i="5"/>
  <c r="C297" i="5"/>
  <c r="B297" i="5"/>
  <c r="D296" i="5"/>
  <c r="C296" i="5"/>
  <c r="B296" i="5"/>
  <c r="D295" i="5"/>
  <c r="C295" i="5"/>
  <c r="B295" i="5"/>
  <c r="D294" i="5"/>
  <c r="C294" i="5"/>
  <c r="B294" i="5"/>
  <c r="D293" i="5"/>
  <c r="C293" i="5"/>
  <c r="B293" i="5"/>
  <c r="D292" i="5"/>
  <c r="C292" i="5"/>
  <c r="B292" i="5"/>
  <c r="D291" i="5"/>
  <c r="C291" i="5"/>
  <c r="B291" i="5"/>
  <c r="D290" i="5"/>
  <c r="C290" i="5"/>
  <c r="B290" i="5"/>
  <c r="D289" i="5"/>
  <c r="C289" i="5"/>
  <c r="B289" i="5"/>
  <c r="D288" i="5"/>
  <c r="C288" i="5"/>
  <c r="B288" i="5"/>
  <c r="D287" i="5"/>
  <c r="C287" i="5"/>
  <c r="B287" i="5"/>
  <c r="D286" i="5"/>
  <c r="C286" i="5"/>
  <c r="B286" i="5"/>
  <c r="D285" i="5"/>
  <c r="C285" i="5"/>
  <c r="B285" i="5"/>
  <c r="D284" i="5"/>
  <c r="C284" i="5"/>
  <c r="B284" i="5"/>
  <c r="D283" i="5"/>
  <c r="C283" i="5"/>
  <c r="B283" i="5"/>
  <c r="D282" i="5"/>
  <c r="C282" i="5"/>
  <c r="B282" i="5"/>
  <c r="D281" i="5"/>
  <c r="C281" i="5"/>
  <c r="B281" i="5"/>
  <c r="D280" i="5"/>
  <c r="C280" i="5"/>
  <c r="B280" i="5"/>
  <c r="D279" i="5"/>
  <c r="C279" i="5"/>
  <c r="B279" i="5"/>
  <c r="D278" i="5"/>
  <c r="C278" i="5"/>
  <c r="B278" i="5"/>
  <c r="D277" i="5"/>
  <c r="C277" i="5"/>
  <c r="B277" i="5"/>
  <c r="D276" i="5"/>
  <c r="C276" i="5"/>
  <c r="B276" i="5"/>
  <c r="D275" i="5"/>
  <c r="C275" i="5"/>
  <c r="B275" i="5"/>
  <c r="D274" i="5"/>
  <c r="C274" i="5"/>
  <c r="B274" i="5"/>
  <c r="D273" i="5"/>
  <c r="C273" i="5"/>
  <c r="B273" i="5"/>
  <c r="D272" i="5"/>
  <c r="C272" i="5"/>
  <c r="B272" i="5"/>
  <c r="D271" i="5"/>
  <c r="C271" i="5"/>
  <c r="B271" i="5"/>
  <c r="D270" i="5"/>
  <c r="C270" i="5"/>
  <c r="B270" i="5"/>
  <c r="D269" i="5"/>
  <c r="C269" i="5"/>
  <c r="B269" i="5"/>
  <c r="D268" i="5"/>
  <c r="C268" i="5"/>
  <c r="B268" i="5"/>
  <c r="D267" i="5"/>
  <c r="C267" i="5"/>
  <c r="B267" i="5"/>
  <c r="D266" i="5"/>
  <c r="C266" i="5"/>
  <c r="B266" i="5"/>
  <c r="D265" i="5"/>
  <c r="C265" i="5"/>
  <c r="B265" i="5"/>
  <c r="D264" i="5"/>
  <c r="C264" i="5"/>
  <c r="B264" i="5"/>
  <c r="D263" i="5"/>
  <c r="C263" i="5"/>
  <c r="B263" i="5"/>
  <c r="D262" i="5"/>
  <c r="C262" i="5"/>
  <c r="B262" i="5"/>
  <c r="D261" i="5"/>
  <c r="C261" i="5"/>
  <c r="B261" i="5"/>
  <c r="D260" i="5"/>
  <c r="C260" i="5"/>
  <c r="B260" i="5"/>
  <c r="D259" i="5"/>
  <c r="C259" i="5"/>
  <c r="B259" i="5"/>
  <c r="D258" i="5"/>
  <c r="C258" i="5"/>
  <c r="B258" i="5"/>
  <c r="D257" i="5"/>
  <c r="C257" i="5"/>
  <c r="B257" i="5"/>
  <c r="D256" i="5"/>
  <c r="C256" i="5"/>
  <c r="B256" i="5"/>
  <c r="D255" i="5"/>
  <c r="C255" i="5"/>
  <c r="B255" i="5"/>
  <c r="D254" i="5"/>
  <c r="C254" i="5"/>
  <c r="B254" i="5"/>
  <c r="D253" i="5"/>
  <c r="C253" i="5"/>
  <c r="B253" i="5"/>
  <c r="D252" i="5"/>
  <c r="C252" i="5"/>
  <c r="B252" i="5"/>
  <c r="D251" i="5"/>
  <c r="C251" i="5"/>
  <c r="B251" i="5"/>
  <c r="D250" i="5"/>
  <c r="C250" i="5"/>
  <c r="B250" i="5"/>
  <c r="D249" i="5"/>
  <c r="C249" i="5"/>
  <c r="B249" i="5"/>
  <c r="D248" i="5"/>
  <c r="C248" i="5"/>
  <c r="B248" i="5"/>
  <c r="D247" i="5"/>
  <c r="C247" i="5"/>
  <c r="B247" i="5"/>
  <c r="D246" i="5"/>
  <c r="C246" i="5"/>
  <c r="B246" i="5"/>
  <c r="D245" i="5"/>
  <c r="C245" i="5"/>
  <c r="B245" i="5"/>
  <c r="D244" i="5"/>
  <c r="C244" i="5"/>
  <c r="B244" i="5"/>
  <c r="D243" i="5"/>
  <c r="C243" i="5"/>
  <c r="B243" i="5"/>
  <c r="D242" i="5"/>
  <c r="C242" i="5"/>
  <c r="B242" i="5"/>
  <c r="D241" i="5"/>
  <c r="C241" i="5"/>
  <c r="B241" i="5"/>
  <c r="D240" i="5"/>
  <c r="C240" i="5"/>
  <c r="B240" i="5"/>
  <c r="D239" i="5"/>
  <c r="C239" i="5"/>
  <c r="B239" i="5"/>
  <c r="D238" i="5"/>
  <c r="C238" i="5"/>
  <c r="B238" i="5"/>
  <c r="D237" i="5"/>
  <c r="C237" i="5"/>
  <c r="B237" i="5"/>
  <c r="D236" i="5"/>
  <c r="C236" i="5"/>
  <c r="B236" i="5"/>
  <c r="D235" i="5"/>
  <c r="C235" i="5"/>
  <c r="B235" i="5"/>
  <c r="D234" i="5"/>
  <c r="C234" i="5"/>
  <c r="B234" i="5"/>
  <c r="D233" i="5"/>
  <c r="C233" i="5"/>
  <c r="B233" i="5"/>
  <c r="D232" i="5"/>
  <c r="C232" i="5"/>
  <c r="B232" i="5"/>
  <c r="D231" i="5"/>
  <c r="C231" i="5"/>
  <c r="B231" i="5"/>
  <c r="D230" i="5"/>
  <c r="C230" i="5"/>
  <c r="B230" i="5"/>
  <c r="D229" i="5"/>
  <c r="C229" i="5"/>
  <c r="B229" i="5"/>
  <c r="D228" i="5"/>
  <c r="C228" i="5"/>
  <c r="B228" i="5"/>
  <c r="D227" i="5"/>
  <c r="C227" i="5"/>
  <c r="B227" i="5"/>
  <c r="D226" i="5"/>
  <c r="C226" i="5"/>
  <c r="B226" i="5"/>
  <c r="D225" i="5"/>
  <c r="C225" i="5"/>
  <c r="B225" i="5"/>
  <c r="D224" i="5"/>
  <c r="C224" i="5"/>
  <c r="B224" i="5"/>
  <c r="D223" i="5"/>
  <c r="C223" i="5"/>
  <c r="B223" i="5"/>
  <c r="D222" i="5"/>
  <c r="C222" i="5"/>
  <c r="B222" i="5"/>
  <c r="D221" i="5"/>
  <c r="C221" i="5"/>
  <c r="B221" i="5"/>
  <c r="D220" i="5"/>
  <c r="C220" i="5"/>
  <c r="B220" i="5"/>
  <c r="D219" i="5"/>
  <c r="C219" i="5"/>
  <c r="B219" i="5"/>
  <c r="D218" i="5"/>
  <c r="C218" i="5"/>
  <c r="B218" i="5"/>
  <c r="D217" i="5"/>
  <c r="C217" i="5"/>
  <c r="B217" i="5"/>
  <c r="D216" i="5"/>
  <c r="C216" i="5"/>
  <c r="B216" i="5"/>
  <c r="D215" i="5"/>
  <c r="C215" i="5"/>
  <c r="B215" i="5"/>
  <c r="D214" i="5"/>
  <c r="C214" i="5"/>
  <c r="B214" i="5"/>
  <c r="D213" i="5"/>
  <c r="C213" i="5"/>
  <c r="B213" i="5"/>
  <c r="D212" i="5"/>
  <c r="C212" i="5"/>
  <c r="B212" i="5"/>
  <c r="D211" i="5"/>
  <c r="C211" i="5"/>
  <c r="B211" i="5"/>
  <c r="D210" i="5"/>
  <c r="C210" i="5"/>
  <c r="B210" i="5"/>
  <c r="D209" i="5"/>
  <c r="C209" i="5"/>
  <c r="B209" i="5"/>
  <c r="D208" i="5"/>
  <c r="C208" i="5"/>
  <c r="B208" i="5"/>
  <c r="D207" i="5"/>
  <c r="C207" i="5"/>
  <c r="B207" i="5"/>
  <c r="D206" i="5"/>
  <c r="C206" i="5"/>
  <c r="B206" i="5"/>
  <c r="D205" i="5"/>
  <c r="C205" i="5"/>
  <c r="B205" i="5"/>
  <c r="D204" i="5"/>
  <c r="C204" i="5"/>
  <c r="B204" i="5"/>
  <c r="D203" i="5"/>
  <c r="C203" i="5"/>
  <c r="B203" i="5"/>
  <c r="D202" i="5"/>
  <c r="C202" i="5"/>
  <c r="B202" i="5"/>
  <c r="D201" i="5"/>
  <c r="C201" i="5"/>
  <c r="B201" i="5"/>
  <c r="D200" i="5"/>
  <c r="C200" i="5"/>
  <c r="B200" i="5"/>
  <c r="D199" i="5"/>
  <c r="C199" i="5"/>
  <c r="B199" i="5"/>
  <c r="D198" i="5"/>
  <c r="C198" i="5"/>
  <c r="B198" i="5"/>
  <c r="D197" i="5"/>
  <c r="C197" i="5"/>
  <c r="B197" i="5"/>
  <c r="D196" i="5"/>
  <c r="C196" i="5"/>
  <c r="B196" i="5"/>
  <c r="D195" i="5"/>
  <c r="C195" i="5"/>
  <c r="B195" i="5"/>
  <c r="D194" i="5"/>
  <c r="C194" i="5"/>
  <c r="B194" i="5"/>
  <c r="D193" i="5"/>
  <c r="C193" i="5"/>
  <c r="B193" i="5"/>
  <c r="D192" i="5"/>
  <c r="C192" i="5"/>
  <c r="B192" i="5"/>
  <c r="D191" i="5"/>
  <c r="C191" i="5"/>
  <c r="B191" i="5"/>
  <c r="D190" i="5"/>
  <c r="C190" i="5"/>
  <c r="B190" i="5"/>
  <c r="D189" i="5"/>
  <c r="C189" i="5"/>
  <c r="B189" i="5"/>
  <c r="D188" i="5"/>
  <c r="C188" i="5"/>
  <c r="B188" i="5"/>
  <c r="D187" i="5"/>
  <c r="C187" i="5"/>
  <c r="B187" i="5"/>
  <c r="D186" i="5"/>
  <c r="C186" i="5"/>
  <c r="B186" i="5"/>
  <c r="D185" i="5"/>
  <c r="C185" i="5"/>
  <c r="B185" i="5"/>
  <c r="D184" i="5"/>
  <c r="C184" i="5"/>
  <c r="B184" i="5"/>
  <c r="D183" i="5"/>
  <c r="C183" i="5"/>
  <c r="B183" i="5"/>
  <c r="D182" i="5"/>
  <c r="C182" i="5"/>
  <c r="B182" i="5"/>
  <c r="D181" i="5"/>
  <c r="C181" i="5"/>
  <c r="B181" i="5"/>
  <c r="D180" i="5"/>
  <c r="C180" i="5"/>
  <c r="B180" i="5"/>
  <c r="D179" i="5"/>
  <c r="C179" i="5"/>
  <c r="B179" i="5"/>
  <c r="D178" i="5"/>
  <c r="C178" i="5"/>
  <c r="B178" i="5"/>
  <c r="D177" i="5"/>
  <c r="C177" i="5"/>
  <c r="B177" i="5"/>
  <c r="D176" i="5"/>
  <c r="C176" i="5"/>
  <c r="B176" i="5"/>
  <c r="D175" i="5"/>
  <c r="C175" i="5"/>
  <c r="B175" i="5"/>
  <c r="D174" i="5"/>
  <c r="C174" i="5"/>
  <c r="B174" i="5"/>
  <c r="D173" i="5"/>
  <c r="C173" i="5"/>
  <c r="B173" i="5"/>
  <c r="D172" i="5"/>
  <c r="C172" i="5"/>
  <c r="B172" i="5"/>
  <c r="D171" i="5"/>
  <c r="C171" i="5"/>
  <c r="B171" i="5"/>
  <c r="D170" i="5"/>
  <c r="C170" i="5"/>
  <c r="B170" i="5"/>
  <c r="D169" i="5"/>
  <c r="C169" i="5"/>
  <c r="B169" i="5"/>
  <c r="D168" i="5"/>
  <c r="C168" i="5"/>
  <c r="B168" i="5"/>
  <c r="D167" i="5"/>
  <c r="C167" i="5"/>
  <c r="B167" i="5"/>
  <c r="D166" i="5"/>
  <c r="C166" i="5"/>
  <c r="B166" i="5"/>
  <c r="D165" i="5"/>
  <c r="C165" i="5"/>
  <c r="B165" i="5"/>
  <c r="D164" i="5"/>
  <c r="C164" i="5"/>
  <c r="B164" i="5"/>
  <c r="D163" i="5"/>
  <c r="C163" i="5"/>
  <c r="B163" i="5"/>
  <c r="D162" i="5"/>
  <c r="C162" i="5"/>
  <c r="B162" i="5"/>
  <c r="D161" i="5"/>
  <c r="C161" i="5"/>
  <c r="B161" i="5"/>
  <c r="D160" i="5"/>
  <c r="C160" i="5"/>
  <c r="B160" i="5"/>
  <c r="D159" i="5"/>
  <c r="C159" i="5"/>
  <c r="B159" i="5"/>
  <c r="D158" i="5"/>
  <c r="C158" i="5"/>
  <c r="B158" i="5"/>
  <c r="D157" i="5"/>
  <c r="C157" i="5"/>
  <c r="B157" i="5"/>
  <c r="D156" i="5"/>
  <c r="C156" i="5"/>
  <c r="B156" i="5"/>
  <c r="D155" i="5"/>
  <c r="C155" i="5"/>
  <c r="B155" i="5"/>
  <c r="D154" i="5"/>
  <c r="C154" i="5"/>
  <c r="B154" i="5"/>
  <c r="D153" i="5"/>
  <c r="C153" i="5"/>
  <c r="B153" i="5"/>
  <c r="D152" i="5"/>
  <c r="C152" i="5"/>
  <c r="B152" i="5"/>
  <c r="D151" i="5"/>
  <c r="C151" i="5"/>
  <c r="B151" i="5"/>
  <c r="D150" i="5"/>
  <c r="C150" i="5"/>
  <c r="B150" i="5"/>
  <c r="D149" i="5"/>
  <c r="C149" i="5"/>
  <c r="B149" i="5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D104" i="5"/>
  <c r="C104" i="5"/>
  <c r="B104" i="5"/>
  <c r="D103" i="5"/>
  <c r="C103" i="5"/>
  <c r="B103" i="5"/>
  <c r="D102" i="5"/>
  <c r="C102" i="5"/>
  <c r="B102" i="5"/>
  <c r="D101" i="5"/>
  <c r="C101" i="5"/>
  <c r="B101" i="5"/>
  <c r="D100" i="5"/>
  <c r="C100" i="5"/>
  <c r="B100" i="5"/>
  <c r="D99" i="5"/>
  <c r="C99" i="5"/>
  <c r="B99" i="5"/>
  <c r="D98" i="5"/>
  <c r="C98" i="5"/>
  <c r="B98" i="5"/>
  <c r="D97" i="5"/>
  <c r="C97" i="5"/>
  <c r="B97" i="5"/>
  <c r="D96" i="5"/>
  <c r="C96" i="5"/>
  <c r="B96" i="5"/>
  <c r="D95" i="5"/>
  <c r="C95" i="5"/>
  <c r="B95" i="5"/>
  <c r="D94" i="5"/>
  <c r="C94" i="5"/>
  <c r="B94" i="5"/>
  <c r="D93" i="5"/>
  <c r="C93" i="5"/>
  <c r="B93" i="5"/>
  <c r="D92" i="5"/>
  <c r="C92" i="5"/>
  <c r="B92" i="5"/>
  <c r="D91" i="5"/>
  <c r="C91" i="5"/>
  <c r="B91" i="5"/>
  <c r="D90" i="5"/>
  <c r="C90" i="5"/>
  <c r="B90" i="5"/>
  <c r="D89" i="5"/>
  <c r="C89" i="5"/>
  <c r="B89" i="5"/>
  <c r="D88" i="5"/>
  <c r="C88" i="5"/>
  <c r="B88" i="5"/>
  <c r="D87" i="5"/>
  <c r="C87" i="5"/>
  <c r="B87" i="5"/>
  <c r="D86" i="5"/>
  <c r="C86" i="5"/>
  <c r="B86" i="5"/>
  <c r="D85" i="5"/>
  <c r="C85" i="5"/>
  <c r="B85" i="5"/>
  <c r="D84" i="5"/>
  <c r="C84" i="5"/>
  <c r="B84" i="5"/>
  <c r="D83" i="5"/>
  <c r="C83" i="5"/>
  <c r="B83" i="5"/>
  <c r="D82" i="5"/>
  <c r="C82" i="5"/>
  <c r="B82" i="5"/>
  <c r="D81" i="5"/>
  <c r="C81" i="5"/>
  <c r="B81" i="5"/>
  <c r="D80" i="5"/>
  <c r="C80" i="5"/>
  <c r="B80" i="5"/>
  <c r="D79" i="5"/>
  <c r="C79" i="5"/>
  <c r="B79" i="5"/>
  <c r="D78" i="5"/>
  <c r="C78" i="5"/>
  <c r="B78" i="5"/>
  <c r="D77" i="5"/>
  <c r="C77" i="5"/>
  <c r="B77" i="5"/>
  <c r="D76" i="5"/>
  <c r="C76" i="5"/>
  <c r="B76" i="5"/>
  <c r="D75" i="5"/>
  <c r="C75" i="5"/>
  <c r="B75" i="5"/>
  <c r="D74" i="5"/>
  <c r="C74" i="5"/>
  <c r="B74" i="5"/>
  <c r="D73" i="5"/>
  <c r="C73" i="5"/>
  <c r="B73" i="5"/>
  <c r="D72" i="5"/>
  <c r="C72" i="5"/>
  <c r="B72" i="5"/>
  <c r="D71" i="5"/>
  <c r="C71" i="5"/>
  <c r="B71" i="5"/>
  <c r="D70" i="5"/>
  <c r="C70" i="5"/>
  <c r="B70" i="5"/>
  <c r="D69" i="5"/>
  <c r="C69" i="5"/>
  <c r="B69" i="5"/>
  <c r="D68" i="5"/>
  <c r="C68" i="5"/>
  <c r="B68" i="5"/>
  <c r="D67" i="5"/>
  <c r="C67" i="5"/>
  <c r="B67" i="5"/>
  <c r="D66" i="5"/>
  <c r="C66" i="5"/>
  <c r="B66" i="5"/>
  <c r="D65" i="5"/>
  <c r="C65" i="5"/>
  <c r="B65" i="5"/>
  <c r="D64" i="5"/>
  <c r="C64" i="5"/>
  <c r="B64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8" i="5"/>
  <c r="C58" i="5"/>
  <c r="B58" i="5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B8" i="5"/>
  <c r="E8" i="5" s="1"/>
  <c r="C8" i="5"/>
  <c r="D8" i="5"/>
  <c r="C1" i="16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G1" i="16" s="1"/>
  <c r="AH1" i="16" s="1"/>
  <c r="AI1" i="16" s="1"/>
  <c r="AJ1" i="16" s="1"/>
  <c r="AK1" i="16" s="1"/>
  <c r="AL1" i="16" s="1"/>
  <c r="AM1" i="16" s="1"/>
  <c r="AN1" i="16" s="1"/>
  <c r="AO1" i="16" s="1"/>
  <c r="AP1" i="16" s="1"/>
  <c r="AQ1" i="16" s="1"/>
  <c r="AR1" i="16" s="1"/>
  <c r="AS1" i="16" s="1"/>
  <c r="AT1" i="16" s="1"/>
  <c r="AU1" i="16" s="1"/>
  <c r="AV1" i="16" s="1"/>
  <c r="AW1" i="16" s="1"/>
  <c r="AX1" i="16" s="1"/>
  <c r="AY1" i="16" s="1"/>
  <c r="AZ1" i="16" s="1"/>
  <c r="BA1" i="16" s="1"/>
  <c r="BB1" i="16" s="1"/>
  <c r="BC1" i="16" s="1"/>
  <c r="BD1" i="16" s="1"/>
  <c r="BE1" i="16" s="1"/>
  <c r="BF1" i="16" s="1"/>
  <c r="BG1" i="16" s="1"/>
  <c r="BH1" i="16" s="1"/>
  <c r="BI1" i="16" s="1"/>
  <c r="BJ1" i="16" s="1"/>
  <c r="BK1" i="16" s="1"/>
  <c r="BL1" i="16" s="1"/>
  <c r="BM1" i="16" s="1"/>
  <c r="BN1" i="16" s="1"/>
  <c r="BO1" i="16" s="1"/>
  <c r="BP1" i="16" s="1"/>
  <c r="BQ1" i="16" s="1"/>
  <c r="BR1" i="16" s="1"/>
  <c r="BS1" i="16" s="1"/>
  <c r="BT1" i="16" s="1"/>
  <c r="BU1" i="16" s="1"/>
  <c r="BV1" i="16" s="1"/>
  <c r="BW1" i="16" s="1"/>
  <c r="BX1" i="16" s="1"/>
  <c r="BY1" i="16" s="1"/>
  <c r="BZ1" i="16" s="1"/>
  <c r="CA1" i="16" s="1"/>
  <c r="CB1" i="16" s="1"/>
  <c r="CC1" i="16" s="1"/>
  <c r="CD1" i="16" s="1"/>
  <c r="CE1" i="16" s="1"/>
  <c r="CF1" i="16" s="1"/>
  <c r="CG1" i="16" s="1"/>
  <c r="CH1" i="16" s="1"/>
  <c r="CI1" i="16" s="1"/>
  <c r="CJ1" i="16" s="1"/>
  <c r="CK1" i="16" s="1"/>
  <c r="CL1" i="16" s="1"/>
  <c r="CM1" i="16" s="1"/>
  <c r="CN1" i="16" s="1"/>
  <c r="CO1" i="16" s="1"/>
  <c r="CP1" i="16" s="1"/>
  <c r="CQ1" i="16" s="1"/>
  <c r="CR1" i="16" s="1"/>
  <c r="CS1" i="16" s="1"/>
  <c r="CT1" i="16" s="1"/>
  <c r="CU1" i="16" s="1"/>
  <c r="CV1" i="16" s="1"/>
  <c r="CW1" i="16" s="1"/>
  <c r="CX1" i="16" s="1"/>
  <c r="CY1" i="16" s="1"/>
  <c r="CZ1" i="16" s="1"/>
  <c r="DA1" i="16" s="1"/>
  <c r="L8" i="15"/>
  <c r="K8" i="15"/>
  <c r="B9" i="15"/>
  <c r="B10" i="15" s="1"/>
  <c r="B11" i="15" s="1"/>
  <c r="B12" i="15" s="1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CZ297" i="1" l="1"/>
  <c r="EM297" i="1" s="1"/>
  <c r="CZ87" i="1"/>
  <c r="EM87" i="1" s="1"/>
  <c r="CZ296" i="1"/>
  <c r="EM296" i="1" s="1"/>
  <c r="CZ359" i="1"/>
  <c r="EM359" i="1" s="1"/>
  <c r="CZ59" i="1"/>
  <c r="EM59" i="1" s="1"/>
  <c r="CZ157" i="1"/>
  <c r="EM157" i="1" s="1"/>
  <c r="CZ329" i="1"/>
  <c r="EM329" i="1" s="1"/>
  <c r="CZ313" i="1"/>
  <c r="EM313" i="1" s="1"/>
  <c r="CZ294" i="1"/>
  <c r="EM294" i="1" s="1"/>
  <c r="CZ44" i="1"/>
  <c r="EM44" i="1" s="1"/>
  <c r="CZ47" i="1"/>
  <c r="EM47" i="1" s="1"/>
  <c r="CZ118" i="1"/>
  <c r="EM118" i="1" s="1"/>
  <c r="CZ275" i="1"/>
  <c r="EM275" i="1" s="1"/>
  <c r="CZ133" i="1"/>
  <c r="EM133" i="1" s="1"/>
  <c r="CZ282" i="1"/>
  <c r="EM282" i="1" s="1"/>
  <c r="CZ298" i="1"/>
  <c r="EM298" i="1" s="1"/>
  <c r="CZ186" i="1"/>
  <c r="EM186" i="1" s="1"/>
  <c r="CZ400" i="1"/>
  <c r="EM400" i="1" s="1"/>
  <c r="CZ120" i="1"/>
  <c r="EM120" i="1" s="1"/>
  <c r="CZ351" i="1"/>
  <c r="EM351" i="1" s="1"/>
  <c r="CZ155" i="1"/>
  <c r="EM155" i="1" s="1"/>
  <c r="CZ72" i="1"/>
  <c r="EM72" i="1" s="1"/>
  <c r="CZ364" i="1"/>
  <c r="EM364" i="1" s="1"/>
  <c r="CZ37" i="1"/>
  <c r="EM37" i="1" s="1"/>
  <c r="CZ367" i="1"/>
  <c r="EM367" i="1" s="1"/>
  <c r="CZ300" i="1"/>
  <c r="EM300" i="1" s="1"/>
  <c r="CZ217" i="1"/>
  <c r="EM217" i="1" s="1"/>
  <c r="CZ74" i="1"/>
  <c r="EM74" i="1" s="1"/>
  <c r="CZ183" i="1"/>
  <c r="EM183" i="1" s="1"/>
  <c r="CZ178" i="1"/>
  <c r="EM178" i="1" s="1"/>
  <c r="CZ138" i="1"/>
  <c r="EM138" i="1" s="1"/>
  <c r="CZ340" i="1"/>
  <c r="EM340" i="1" s="1"/>
  <c r="CZ33" i="1"/>
  <c r="EM33" i="1" s="1"/>
  <c r="CZ181" i="1"/>
  <c r="EM181" i="1" s="1"/>
  <c r="CZ223" i="1"/>
  <c r="EM223" i="1" s="1"/>
  <c r="CZ319" i="1"/>
  <c r="EM319" i="1" s="1"/>
  <c r="CZ52" i="1"/>
  <c r="EM52" i="1" s="1"/>
  <c r="CZ339" i="1"/>
  <c r="EM339" i="1" s="1"/>
  <c r="CZ228" i="1"/>
  <c r="EM228" i="1" s="1"/>
  <c r="CZ147" i="1"/>
  <c r="EM147" i="1" s="1"/>
  <c r="CZ40" i="1"/>
  <c r="EM40" i="1" s="1"/>
  <c r="CZ165" i="1"/>
  <c r="EM165" i="1" s="1"/>
  <c r="CZ233" i="1"/>
  <c r="EM233" i="1" s="1"/>
  <c r="CZ197" i="1"/>
  <c r="EM197" i="1" s="1"/>
  <c r="CZ287" i="1"/>
  <c r="EM287" i="1" s="1"/>
  <c r="CZ238" i="1"/>
  <c r="EM238" i="1" s="1"/>
  <c r="CZ69" i="1"/>
  <c r="EM69" i="1" s="1"/>
  <c r="CZ84" i="1"/>
  <c r="EM84" i="1" s="1"/>
  <c r="CZ235" i="1"/>
  <c r="EM235" i="1" s="1"/>
  <c r="CZ159" i="1"/>
  <c r="EM159" i="1" s="1"/>
  <c r="CZ259" i="1"/>
  <c r="EM259" i="1" s="1"/>
  <c r="CZ104" i="1"/>
  <c r="EM104" i="1" s="1"/>
  <c r="CZ126" i="1"/>
  <c r="EM126" i="1" s="1"/>
  <c r="CZ203" i="1"/>
  <c r="EM203" i="1" s="1"/>
  <c r="CZ257" i="1"/>
  <c r="EM257" i="1" s="1"/>
  <c r="CZ46" i="1"/>
  <c r="EM46" i="1" s="1"/>
  <c r="CZ60" i="1"/>
  <c r="EM60" i="1" s="1"/>
  <c r="CZ244" i="1"/>
  <c r="EM244" i="1" s="1"/>
  <c r="CZ368" i="1"/>
  <c r="EM368" i="1" s="1"/>
  <c r="CZ71" i="1"/>
  <c r="EM71" i="1" s="1"/>
  <c r="CZ389" i="1"/>
  <c r="EM389" i="1" s="1"/>
  <c r="CZ402" i="1"/>
  <c r="EM402" i="1" s="1"/>
  <c r="CZ70" i="1"/>
  <c r="EM70" i="1" s="1"/>
  <c r="CZ292" i="1"/>
  <c r="EM292" i="1" s="1"/>
  <c r="CZ25" i="1"/>
  <c r="EM25" i="1" s="1"/>
  <c r="CZ372" i="1"/>
  <c r="EM372" i="1" s="1"/>
  <c r="CZ177" i="1"/>
  <c r="EM177" i="1" s="1"/>
  <c r="CZ387" i="1"/>
  <c r="EM387" i="1" s="1"/>
  <c r="CZ15" i="1"/>
  <c r="EM15" i="1" s="1"/>
  <c r="CZ207" i="1"/>
  <c r="EM207" i="1" s="1"/>
  <c r="CZ405" i="1"/>
  <c r="EM405" i="1" s="1"/>
  <c r="CZ29" i="1"/>
  <c r="EM29" i="1" s="1"/>
  <c r="CZ192" i="1"/>
  <c r="EM192" i="1" s="1"/>
  <c r="CZ141" i="1"/>
  <c r="EM141" i="1" s="1"/>
  <c r="CZ114" i="1"/>
  <c r="EM114" i="1" s="1"/>
  <c r="CZ363" i="1"/>
  <c r="EM363" i="1" s="1"/>
  <c r="CZ270" i="1"/>
  <c r="EM270" i="1" s="1"/>
  <c r="CZ134" i="1"/>
  <c r="EM134" i="1" s="1"/>
  <c r="CZ394" i="1"/>
  <c r="EM394" i="1" s="1"/>
  <c r="CZ32" i="1"/>
  <c r="EM32" i="1" s="1"/>
  <c r="CZ239" i="1"/>
  <c r="EM239" i="1" s="1"/>
  <c r="CZ17" i="1"/>
  <c r="EM17" i="1" s="1"/>
  <c r="CZ337" i="1"/>
  <c r="EM337" i="1" s="1"/>
  <c r="CZ306" i="1"/>
  <c r="EM306" i="1" s="1"/>
  <c r="CZ53" i="1"/>
  <c r="EM53" i="1" s="1"/>
  <c r="CZ245" i="1"/>
  <c r="EM245" i="1" s="1"/>
  <c r="CZ150" i="1"/>
  <c r="EM150" i="1" s="1"/>
  <c r="CZ49" i="1"/>
  <c r="EM49" i="1" s="1"/>
  <c r="CZ36" i="1"/>
  <c r="EM36" i="1" s="1"/>
  <c r="CZ38" i="1"/>
  <c r="EM38" i="1" s="1"/>
  <c r="CZ151" i="1"/>
  <c r="EM151" i="1" s="1"/>
  <c r="CZ122" i="1"/>
  <c r="EM122" i="1" s="1"/>
  <c r="CZ161" i="1"/>
  <c r="EM161" i="1" s="1"/>
  <c r="CZ260" i="1"/>
  <c r="EM260" i="1" s="1"/>
  <c r="CZ295" i="1"/>
  <c r="EM295" i="1" s="1"/>
  <c r="CZ105" i="1"/>
  <c r="EM105" i="1" s="1"/>
  <c r="CZ110" i="1"/>
  <c r="EM110" i="1" s="1"/>
  <c r="CZ173" i="1"/>
  <c r="EM173" i="1" s="1"/>
  <c r="CZ113" i="1"/>
  <c r="EM113" i="1" s="1"/>
  <c r="CZ135" i="1"/>
  <c r="EM135" i="1" s="1"/>
  <c r="CZ86" i="1"/>
  <c r="EM86" i="1" s="1"/>
  <c r="CZ261" i="1"/>
  <c r="EM261" i="1" s="1"/>
  <c r="CZ343" i="1"/>
  <c r="EM343" i="1" s="1"/>
  <c r="CZ58" i="1"/>
  <c r="EM58" i="1" s="1"/>
  <c r="CZ392" i="1"/>
  <c r="EM392" i="1" s="1"/>
  <c r="CZ137" i="1"/>
  <c r="EM137" i="1" s="1"/>
  <c r="CZ107" i="1"/>
  <c r="EM107" i="1" s="1"/>
  <c r="CZ88" i="1"/>
  <c r="EM88" i="1" s="1"/>
  <c r="CZ289" i="1"/>
  <c r="EM289" i="1" s="1"/>
  <c r="CZ403" i="1"/>
  <c r="EM403" i="1" s="1"/>
  <c r="CZ98" i="1"/>
  <c r="EM98" i="1" s="1"/>
  <c r="CZ303" i="1"/>
  <c r="EM303" i="1" s="1"/>
  <c r="CZ191" i="1"/>
  <c r="EM191" i="1" s="1"/>
  <c r="CZ117" i="1"/>
  <c r="EM117" i="1" s="1"/>
  <c r="CZ180" i="1"/>
  <c r="EM180" i="1" s="1"/>
  <c r="CZ386" i="1"/>
  <c r="EM386" i="1" s="1"/>
  <c r="CZ193" i="1"/>
  <c r="EM193" i="1" s="1"/>
  <c r="CZ31" i="1"/>
  <c r="EM31" i="1" s="1"/>
  <c r="CZ187" i="1"/>
  <c r="EM187" i="1" s="1"/>
  <c r="CZ20" i="1"/>
  <c r="EM20" i="1" s="1"/>
  <c r="CZ224" i="1"/>
  <c r="EM224" i="1" s="1"/>
  <c r="CZ55" i="1"/>
  <c r="EM55" i="1" s="1"/>
  <c r="CZ327" i="1"/>
  <c r="EM327" i="1" s="1"/>
  <c r="CZ156" i="1"/>
  <c r="EM156" i="1" s="1"/>
  <c r="CZ149" i="1"/>
  <c r="EM149" i="1" s="1"/>
  <c r="CZ408" i="1"/>
  <c r="EM408" i="1" s="1"/>
  <c r="CZ142" i="1"/>
  <c r="EM142" i="1" s="1"/>
  <c r="CZ330" i="1"/>
  <c r="EM330" i="1" s="1"/>
  <c r="CZ85" i="1"/>
  <c r="EM85" i="1" s="1"/>
  <c r="CZ276" i="1"/>
  <c r="EM276" i="1" s="1"/>
  <c r="CX130" i="1"/>
  <c r="CW130" i="1"/>
  <c r="CS130" i="1"/>
  <c r="DO130" i="1" a="1"/>
  <c r="DO130" i="1" s="1"/>
  <c r="DY130" i="1" s="1"/>
  <c r="CW410" i="1"/>
  <c r="CS410" i="1"/>
  <c r="CX410" i="1"/>
  <c r="DO410" i="1" a="1"/>
  <c r="DO410" i="1" s="1"/>
  <c r="DY410" i="1" s="1"/>
  <c r="CX341" i="1"/>
  <c r="CW341" i="1"/>
  <c r="CS341" i="1"/>
  <c r="DO341" i="1" a="1"/>
  <c r="DO341" i="1" s="1"/>
  <c r="DY341" i="1" s="1"/>
  <c r="CS312" i="1"/>
  <c r="CX312" i="1"/>
  <c r="CW312" i="1"/>
  <c r="DO312" i="1" a="1"/>
  <c r="DO312" i="1" s="1"/>
  <c r="DY312" i="1" s="1"/>
  <c r="CW24" i="1"/>
  <c r="CS24" i="1"/>
  <c r="CX24" i="1"/>
  <c r="DO24" i="1" a="1"/>
  <c r="DO24" i="1" s="1"/>
  <c r="DY24" i="1" s="1"/>
  <c r="CX179" i="1"/>
  <c r="CW179" i="1"/>
  <c r="CS179" i="1"/>
  <c r="DO179" i="1" a="1"/>
  <c r="DO179" i="1" s="1"/>
  <c r="DY179" i="1" s="1"/>
  <c r="CZ288" i="1"/>
  <c r="EM288" i="1" s="1"/>
  <c r="CX14" i="1"/>
  <c r="CW14" i="1"/>
  <c r="CS14" i="1"/>
  <c r="DO14" i="1" a="1"/>
  <c r="DO14" i="1" s="1"/>
  <c r="DY14" i="1" s="1"/>
  <c r="CZ383" i="1"/>
  <c r="EM383" i="1" s="1"/>
  <c r="CX195" i="1"/>
  <c r="CS195" i="1"/>
  <c r="CW195" i="1"/>
  <c r="DO195" i="1" a="1"/>
  <c r="DO195" i="1" s="1"/>
  <c r="DY195" i="1" s="1"/>
  <c r="CZ393" i="1"/>
  <c r="EM393" i="1" s="1"/>
  <c r="CW293" i="1"/>
  <c r="CS293" i="1"/>
  <c r="CX293" i="1"/>
  <c r="DO293" i="1" a="1"/>
  <c r="DO293" i="1" s="1"/>
  <c r="DY293" i="1" s="1"/>
  <c r="CZ163" i="1"/>
  <c r="EM163" i="1" s="1"/>
  <c r="CZ128" i="1"/>
  <c r="EM128" i="1" s="1"/>
  <c r="CZ316" i="1"/>
  <c r="EM316" i="1" s="1"/>
  <c r="CZ93" i="1"/>
  <c r="EM93" i="1" s="1"/>
  <c r="CZ68" i="1"/>
  <c r="EM68" i="1" s="1"/>
  <c r="CS249" i="1"/>
  <c r="CW249" i="1"/>
  <c r="CX249" i="1"/>
  <c r="DO249" i="1" a="1"/>
  <c r="DO249" i="1" s="1"/>
  <c r="DY249" i="1" s="1"/>
  <c r="CZ290" i="1"/>
  <c r="EM290" i="1" s="1"/>
  <c r="CX189" i="1"/>
  <c r="CW189" i="1"/>
  <c r="CS189" i="1"/>
  <c r="DO189" i="1" a="1"/>
  <c r="DO189" i="1" s="1"/>
  <c r="DY189" i="1" s="1"/>
  <c r="CZ279" i="1"/>
  <c r="EM279" i="1" s="1"/>
  <c r="CS243" i="1"/>
  <c r="CX243" i="1"/>
  <c r="CW243" i="1"/>
  <c r="DO243" i="1" a="1"/>
  <c r="DO243" i="1" s="1"/>
  <c r="DY243" i="1" s="1"/>
  <c r="CS373" i="1"/>
  <c r="CW373" i="1"/>
  <c r="CX373" i="1"/>
  <c r="DO373" i="1" a="1"/>
  <c r="DO373" i="1" s="1"/>
  <c r="DY373" i="1" s="1"/>
  <c r="CZ353" i="1"/>
  <c r="EM353" i="1" s="1"/>
  <c r="CZ325" i="1"/>
  <c r="EM325" i="1" s="1"/>
  <c r="CZ101" i="1"/>
  <c r="EM101" i="1" s="1"/>
  <c r="CZ384" i="1"/>
  <c r="EM384" i="1" s="1"/>
  <c r="CZ152" i="1"/>
  <c r="EM152" i="1" s="1"/>
  <c r="CX229" i="1"/>
  <c r="CW229" i="1"/>
  <c r="CS229" i="1"/>
  <c r="DO229" i="1" a="1"/>
  <c r="DO229" i="1" s="1"/>
  <c r="DY229" i="1" s="1"/>
  <c r="CZ348" i="1"/>
  <c r="EM348" i="1" s="1"/>
  <c r="CZ284" i="1"/>
  <c r="EM284" i="1" s="1"/>
  <c r="CS77" i="1"/>
  <c r="CX77" i="1"/>
  <c r="CW77" i="1"/>
  <c r="DO77" i="1" a="1"/>
  <c r="DO77" i="1" s="1"/>
  <c r="DY77" i="1" s="1"/>
  <c r="CX385" i="1"/>
  <c r="CS385" i="1"/>
  <c r="CW385" i="1"/>
  <c r="DO385" i="1" a="1"/>
  <c r="DO385" i="1" s="1"/>
  <c r="DY385" i="1" s="1"/>
  <c r="CS45" i="1"/>
  <c r="CX45" i="1"/>
  <c r="CW45" i="1"/>
  <c r="DO45" i="1" a="1"/>
  <c r="DO45" i="1" s="1"/>
  <c r="DY45" i="1" s="1"/>
  <c r="CX299" i="1"/>
  <c r="CW299" i="1"/>
  <c r="CS299" i="1"/>
  <c r="DO299" i="1" a="1"/>
  <c r="DO299" i="1" s="1"/>
  <c r="DY299" i="1" s="1"/>
  <c r="CX184" i="1"/>
  <c r="CW184" i="1"/>
  <c r="CS184" i="1"/>
  <c r="DO184" i="1" a="1"/>
  <c r="DO184" i="1" s="1"/>
  <c r="DY184" i="1" s="1"/>
  <c r="CX62" i="1"/>
  <c r="CW62" i="1"/>
  <c r="CS62" i="1"/>
  <c r="DO62" i="1" a="1"/>
  <c r="DO62" i="1" s="1"/>
  <c r="DY62" i="1" s="1"/>
  <c r="CX264" i="1"/>
  <c r="CW264" i="1"/>
  <c r="CS264" i="1"/>
  <c r="DO264" i="1" a="1"/>
  <c r="DO264" i="1" s="1"/>
  <c r="DY264" i="1" s="1"/>
  <c r="CX148" i="1"/>
  <c r="CW148" i="1"/>
  <c r="CS148" i="1"/>
  <c r="DO148" i="1" a="1"/>
  <c r="DO148" i="1" s="1"/>
  <c r="DY148" i="1" s="1"/>
  <c r="CW304" i="1"/>
  <c r="CX304" i="1"/>
  <c r="CS304" i="1"/>
  <c r="DO304" i="1" a="1"/>
  <c r="DO304" i="1" s="1"/>
  <c r="DY304" i="1" s="1"/>
  <c r="CS230" i="1"/>
  <c r="CW230" i="1"/>
  <c r="CX230" i="1"/>
  <c r="DO230" i="1" a="1"/>
  <c r="DO230" i="1" s="1"/>
  <c r="DY230" i="1" s="1"/>
  <c r="CX311" i="1"/>
  <c r="CS311" i="1"/>
  <c r="CW311" i="1"/>
  <c r="DO311" i="1" a="1"/>
  <c r="DO311" i="1" s="1"/>
  <c r="DY311" i="1" s="1"/>
  <c r="CX205" i="1"/>
  <c r="CW205" i="1"/>
  <c r="CS205" i="1"/>
  <c r="DO205" i="1" a="1"/>
  <c r="DO205" i="1" s="1"/>
  <c r="DY205" i="1" s="1"/>
  <c r="CZ301" i="1"/>
  <c r="EM301" i="1" s="1"/>
  <c r="CZ65" i="1"/>
  <c r="EM65" i="1" s="1"/>
  <c r="CZ12" i="1"/>
  <c r="EM12" i="1" s="1"/>
  <c r="CS390" i="1"/>
  <c r="CX390" i="1"/>
  <c r="CW390" i="1"/>
  <c r="DO390" i="1" a="1"/>
  <c r="DO390" i="1" s="1"/>
  <c r="DY390" i="1" s="1"/>
  <c r="CX99" i="1"/>
  <c r="CW99" i="1"/>
  <c r="CS99" i="1"/>
  <c r="DO99" i="1" a="1"/>
  <c r="DO99" i="1" s="1"/>
  <c r="DY99" i="1" s="1"/>
  <c r="CZ376" i="1"/>
  <c r="EM376" i="1" s="1"/>
  <c r="CZ153" i="1"/>
  <c r="EM153" i="1" s="1"/>
  <c r="CZ404" i="1"/>
  <c r="EM404" i="1" s="1"/>
  <c r="CZ324" i="1"/>
  <c r="EM324" i="1" s="1"/>
  <c r="CW75" i="1"/>
  <c r="CX75" i="1"/>
  <c r="CS75" i="1"/>
  <c r="DO75" i="1" a="1"/>
  <c r="DO75" i="1" s="1"/>
  <c r="DY75" i="1" s="1"/>
  <c r="CX273" i="1"/>
  <c r="CW273" i="1"/>
  <c r="CS273" i="1"/>
  <c r="DO273" i="1" a="1"/>
  <c r="DO273" i="1" s="1"/>
  <c r="DY273" i="1" s="1"/>
  <c r="CW106" i="1"/>
  <c r="CS106" i="1"/>
  <c r="CX106" i="1"/>
  <c r="DO106" i="1" a="1"/>
  <c r="DO106" i="1" s="1"/>
  <c r="DY106" i="1" s="1"/>
  <c r="CW247" i="1"/>
  <c r="CS247" i="1"/>
  <c r="CX247" i="1"/>
  <c r="DO247" i="1" a="1"/>
  <c r="DO247" i="1" s="1"/>
  <c r="DY247" i="1" s="1"/>
  <c r="CZ94" i="1"/>
  <c r="EM94" i="1" s="1"/>
  <c r="CZ200" i="1"/>
  <c r="EM200" i="1" s="1"/>
  <c r="CZ54" i="1"/>
  <c r="EM54" i="1" s="1"/>
  <c r="CZ127" i="1"/>
  <c r="EM127" i="1" s="1"/>
  <c r="CZ370" i="1"/>
  <c r="EM370" i="1" s="1"/>
  <c r="CZ278" i="1"/>
  <c r="EM278" i="1" s="1"/>
  <c r="CX81" i="1"/>
  <c r="CW81" i="1"/>
  <c r="CS81" i="1"/>
  <c r="DO81" i="1" a="1"/>
  <c r="DO81" i="1" s="1"/>
  <c r="DY81" i="1" s="1"/>
  <c r="CX391" i="1"/>
  <c r="CW391" i="1"/>
  <c r="CS391" i="1"/>
  <c r="DO391" i="1" a="1"/>
  <c r="DO391" i="1" s="1"/>
  <c r="DY391" i="1" s="1"/>
  <c r="CW51" i="1"/>
  <c r="CS51" i="1"/>
  <c r="CX51" i="1"/>
  <c r="DO51" i="1" a="1"/>
  <c r="DO51" i="1" s="1"/>
  <c r="DY51" i="1" s="1"/>
  <c r="CZ280" i="1"/>
  <c r="EM280" i="1" s="1"/>
  <c r="CZ28" i="1"/>
  <c r="EM28" i="1" s="1"/>
  <c r="CZ100" i="1"/>
  <c r="EM100" i="1" s="1"/>
  <c r="CX66" i="1"/>
  <c r="CW66" i="1"/>
  <c r="CS66" i="1"/>
  <c r="DO66" i="1" a="1"/>
  <c r="DO66" i="1" s="1"/>
  <c r="DY66" i="1" s="1"/>
  <c r="CZ56" i="1"/>
  <c r="EM56" i="1" s="1"/>
  <c r="CX139" i="1"/>
  <c r="CW139" i="1"/>
  <c r="CS139" i="1"/>
  <c r="DO139" i="1" a="1"/>
  <c r="DO139" i="1" s="1"/>
  <c r="DY139" i="1" s="1"/>
  <c r="CZ41" i="1"/>
  <c r="EM41" i="1" s="1"/>
  <c r="CZ208" i="1"/>
  <c r="EM208" i="1" s="1"/>
  <c r="CZ124" i="1"/>
  <c r="EM124" i="1" s="1"/>
  <c r="CS271" i="1"/>
  <c r="CW271" i="1"/>
  <c r="CX271" i="1"/>
  <c r="DO271" i="1" a="1"/>
  <c r="DO271" i="1" s="1"/>
  <c r="DY271" i="1" s="1"/>
  <c r="CZ206" i="1"/>
  <c r="EM206" i="1" s="1"/>
  <c r="CX350" i="1"/>
  <c r="CW350" i="1"/>
  <c r="CS350" i="1"/>
  <c r="DO350" i="1" a="1"/>
  <c r="DO350" i="1" s="1"/>
  <c r="DY350" i="1" s="1"/>
  <c r="CS382" i="1"/>
  <c r="CX382" i="1"/>
  <c r="CW382" i="1"/>
  <c r="DO382" i="1" a="1"/>
  <c r="DO382" i="1" s="1"/>
  <c r="DY382" i="1" s="1"/>
  <c r="CZ396" i="1"/>
  <c r="EM396" i="1" s="1"/>
  <c r="CZ336" i="1"/>
  <c r="EM336" i="1" s="1"/>
  <c r="CZ34" i="1"/>
  <c r="EM34" i="1" s="1"/>
  <c r="CX251" i="1"/>
  <c r="CS251" i="1"/>
  <c r="CW251" i="1"/>
  <c r="DO251" i="1" a="1"/>
  <c r="DO251" i="1" s="1"/>
  <c r="DY251" i="1" s="1"/>
  <c r="CX89" i="1"/>
  <c r="CW89" i="1"/>
  <c r="CS89" i="1"/>
  <c r="DO89" i="1" a="1"/>
  <c r="DO89" i="1" s="1"/>
  <c r="DY89" i="1" s="1"/>
  <c r="CS188" i="1"/>
  <c r="CX188" i="1"/>
  <c r="CW188" i="1"/>
  <c r="DO188" i="1" a="1"/>
  <c r="DO188" i="1" s="1"/>
  <c r="DY188" i="1" s="1"/>
  <c r="CZ401" i="1"/>
  <c r="EM401" i="1" s="1"/>
  <c r="CX129" i="1"/>
  <c r="CW129" i="1"/>
  <c r="CS129" i="1"/>
  <c r="DO129" i="1" a="1"/>
  <c r="DO129" i="1" s="1"/>
  <c r="DY129" i="1" s="1"/>
  <c r="CZ121" i="1"/>
  <c r="EM121" i="1" s="1"/>
  <c r="CZ216" i="1"/>
  <c r="EM216" i="1" s="1"/>
  <c r="CZ346" i="1"/>
  <c r="EM346" i="1" s="1"/>
  <c r="CZ309" i="1"/>
  <c r="EM309" i="1" s="1"/>
  <c r="CZ168" i="1"/>
  <c r="EM168" i="1" s="1"/>
  <c r="CS23" i="1"/>
  <c r="CX23" i="1"/>
  <c r="CW23" i="1"/>
  <c r="DO23" i="1" a="1"/>
  <c r="DO23" i="1" s="1"/>
  <c r="DY23" i="1" s="1"/>
  <c r="CZ91" i="1"/>
  <c r="EM91" i="1" s="1"/>
  <c r="CZ35" i="1"/>
  <c r="EM35" i="1" s="1"/>
  <c r="CZ213" i="1"/>
  <c r="EM213" i="1" s="1"/>
  <c r="CZ285" i="1"/>
  <c r="EM285" i="1" s="1"/>
  <c r="CS317" i="1"/>
  <c r="CX317" i="1"/>
  <c r="CW317" i="1"/>
  <c r="DO317" i="1" a="1"/>
  <c r="DO317" i="1" s="1"/>
  <c r="DY317" i="1" s="1"/>
  <c r="CZ310" i="1"/>
  <c r="EM310" i="1" s="1"/>
  <c r="CZ76" i="1"/>
  <c r="EM76" i="1" s="1"/>
  <c r="CS16" i="1"/>
  <c r="CW16" i="1"/>
  <c r="CX16" i="1"/>
  <c r="DO16" i="1" a="1"/>
  <c r="DO16" i="1" s="1"/>
  <c r="DY16" i="1" s="1"/>
  <c r="CW212" i="1"/>
  <c r="CS212" i="1"/>
  <c r="CX212" i="1"/>
  <c r="DO212" i="1" a="1"/>
  <c r="DO212" i="1" s="1"/>
  <c r="DY212" i="1" s="1"/>
  <c r="CX79" i="1"/>
  <c r="CW79" i="1"/>
  <c r="CS79" i="1"/>
  <c r="DO79" i="1" a="1"/>
  <c r="DO79" i="1" s="1"/>
  <c r="DY79" i="1" s="1"/>
  <c r="CS227" i="1"/>
  <c r="CW227" i="1"/>
  <c r="CX227" i="1"/>
  <c r="DO227" i="1" a="1"/>
  <c r="DO227" i="1" s="1"/>
  <c r="DY227" i="1" s="1"/>
  <c r="CX19" i="1"/>
  <c r="CW19" i="1"/>
  <c r="CS19" i="1"/>
  <c r="DO19" i="1" a="1"/>
  <c r="DO19" i="1" s="1"/>
  <c r="DY19" i="1" s="1"/>
  <c r="CX225" i="1"/>
  <c r="CW225" i="1"/>
  <c r="CS225" i="1"/>
  <c r="DO225" i="1" a="1"/>
  <c r="DO225" i="1" s="1"/>
  <c r="DY225" i="1" s="1"/>
  <c r="CX291" i="1"/>
  <c r="CW291" i="1"/>
  <c r="CS291" i="1"/>
  <c r="DO291" i="1" a="1"/>
  <c r="DO291" i="1" s="1"/>
  <c r="DY291" i="1" s="1"/>
  <c r="CZ39" i="1"/>
  <c r="EM39" i="1" s="1"/>
  <c r="CZ123" i="1"/>
  <c r="EM123" i="1" s="1"/>
  <c r="CZ215" i="1"/>
  <c r="EM215" i="1" s="1"/>
  <c r="CZ30" i="1"/>
  <c r="EM30" i="1" s="1"/>
  <c r="CZ231" i="1"/>
  <c r="EM231" i="1" s="1"/>
  <c r="CZ362" i="1"/>
  <c r="EM362" i="1" s="1"/>
  <c r="CZ258" i="1"/>
  <c r="EM258" i="1" s="1"/>
  <c r="CW395" i="1"/>
  <c r="CX395" i="1"/>
  <c r="CS395" i="1"/>
  <c r="DO395" i="1" a="1"/>
  <c r="DO395" i="1" s="1"/>
  <c r="DY395" i="1" s="1"/>
  <c r="CX318" i="1"/>
  <c r="CW318" i="1"/>
  <c r="CS318" i="1"/>
  <c r="DO318" i="1" a="1"/>
  <c r="DO318" i="1" s="1"/>
  <c r="DY318" i="1" s="1"/>
  <c r="CX352" i="1"/>
  <c r="CW352" i="1"/>
  <c r="CS352" i="1"/>
  <c r="DO352" i="1" a="1"/>
  <c r="DO352" i="1" s="1"/>
  <c r="DY352" i="1" s="1"/>
  <c r="CS371" i="1"/>
  <c r="CW371" i="1"/>
  <c r="CX371" i="1"/>
  <c r="DO371" i="1" a="1"/>
  <c r="DO371" i="1" s="1"/>
  <c r="DY371" i="1" s="1"/>
  <c r="CS26" i="1"/>
  <c r="CX26" i="1"/>
  <c r="CW26" i="1"/>
  <c r="DO26" i="1" a="1"/>
  <c r="DO26" i="1" s="1"/>
  <c r="DY26" i="1" s="1"/>
  <c r="CS380" i="1"/>
  <c r="CX380" i="1"/>
  <c r="CW380" i="1"/>
  <c r="DO380" i="1" a="1"/>
  <c r="DO380" i="1" s="1"/>
  <c r="DY380" i="1" s="1"/>
  <c r="CS201" i="1"/>
  <c r="CW201" i="1"/>
  <c r="CX201" i="1"/>
  <c r="DO201" i="1" a="1"/>
  <c r="DO201" i="1" s="1"/>
  <c r="DY201" i="1" s="1"/>
  <c r="CW80" i="1"/>
  <c r="CS80" i="1"/>
  <c r="CX80" i="1"/>
  <c r="DO80" i="1" a="1"/>
  <c r="DO80" i="1" s="1"/>
  <c r="DY80" i="1" s="1"/>
  <c r="CW374" i="1"/>
  <c r="CS374" i="1"/>
  <c r="CX374" i="1"/>
  <c r="DO374" i="1" a="1"/>
  <c r="DO374" i="1" s="1"/>
  <c r="DY374" i="1" s="1"/>
  <c r="CZ78" i="1"/>
  <c r="EM78" i="1" s="1"/>
  <c r="CZ333" i="1"/>
  <c r="EM333" i="1" s="1"/>
  <c r="CX305" i="1"/>
  <c r="CS305" i="1"/>
  <c r="CW305" i="1"/>
  <c r="DO305" i="1" a="1"/>
  <c r="DO305" i="1" s="1"/>
  <c r="DY305" i="1" s="1"/>
  <c r="CZ250" i="1"/>
  <c r="EM250" i="1" s="1"/>
  <c r="CZ399" i="1"/>
  <c r="EM399" i="1" s="1"/>
  <c r="CZ64" i="1"/>
  <c r="EM64" i="1" s="1"/>
  <c r="CZ314" i="1"/>
  <c r="EM314" i="1" s="1"/>
  <c r="CZ182" i="1"/>
  <c r="EM182" i="1" s="1"/>
  <c r="CW407" i="1"/>
  <c r="CX407" i="1"/>
  <c r="CS407" i="1"/>
  <c r="DO407" i="1" a="1"/>
  <c r="DO407" i="1" s="1"/>
  <c r="DY407" i="1" s="1"/>
  <c r="CW172" i="1"/>
  <c r="CX172" i="1"/>
  <c r="CS172" i="1"/>
  <c r="DO172" i="1" a="1"/>
  <c r="DO172" i="1" s="1"/>
  <c r="DY172" i="1" s="1"/>
  <c r="CS166" i="1"/>
  <c r="CW166" i="1"/>
  <c r="CX166" i="1"/>
  <c r="DO166" i="1" a="1"/>
  <c r="DO166" i="1" s="1"/>
  <c r="DY166" i="1" s="1"/>
  <c r="CX262" i="1"/>
  <c r="CS262" i="1"/>
  <c r="CW262" i="1"/>
  <c r="DO262" i="1" a="1"/>
  <c r="DO262" i="1" s="1"/>
  <c r="DY262" i="1" s="1"/>
  <c r="CZ232" i="1"/>
  <c r="EM232" i="1" s="1"/>
  <c r="CZ379" i="1"/>
  <c r="EM379" i="1" s="1"/>
  <c r="CZ347" i="1"/>
  <c r="EM347" i="1" s="1"/>
  <c r="CZ263" i="1"/>
  <c r="EM263" i="1" s="1"/>
  <c r="CZ144" i="1"/>
  <c r="EM144" i="1" s="1"/>
  <c r="CX281" i="1"/>
  <c r="CW281" i="1"/>
  <c r="CS281" i="1"/>
  <c r="DO281" i="1" a="1"/>
  <c r="DO281" i="1" s="1"/>
  <c r="DY281" i="1" s="1"/>
  <c r="CZ365" i="1"/>
  <c r="EM365" i="1" s="1"/>
  <c r="CZ240" i="1"/>
  <c r="EM240" i="1" s="1"/>
  <c r="CZ226" i="1"/>
  <c r="EM226" i="1" s="1"/>
  <c r="CZ332" i="1"/>
  <c r="EM332" i="1" s="1"/>
  <c r="CS82" i="1"/>
  <c r="CW82" i="1"/>
  <c r="CX82" i="1"/>
  <c r="DO82" i="1" a="1"/>
  <c r="DO82" i="1" s="1"/>
  <c r="DY82" i="1" s="1"/>
  <c r="CX246" i="1"/>
  <c r="CW246" i="1"/>
  <c r="CS246" i="1"/>
  <c r="DO246" i="1" a="1"/>
  <c r="DO246" i="1" s="1"/>
  <c r="DY246" i="1" s="1"/>
  <c r="CS265" i="1"/>
  <c r="CX265" i="1"/>
  <c r="CW265" i="1"/>
  <c r="DO265" i="1" a="1"/>
  <c r="DO265" i="1" s="1"/>
  <c r="DY265" i="1" s="1"/>
  <c r="CZ218" i="1"/>
  <c r="EM218" i="1" s="1"/>
  <c r="CS48" i="1"/>
  <c r="CX48" i="1"/>
  <c r="CW48" i="1"/>
  <c r="DO48" i="1" a="1"/>
  <c r="DO48" i="1" s="1"/>
  <c r="DY48" i="1" s="1"/>
  <c r="CZ102" i="1"/>
  <c r="EM102" i="1" s="1"/>
  <c r="CX242" i="1"/>
  <c r="CW242" i="1"/>
  <c r="CS242" i="1"/>
  <c r="DO242" i="1" a="1"/>
  <c r="DO242" i="1" s="1"/>
  <c r="DY242" i="1" s="1"/>
  <c r="CZ116" i="1"/>
  <c r="EM116" i="1" s="1"/>
  <c r="CZ356" i="1"/>
  <c r="EM356" i="1" s="1"/>
  <c r="CZ143" i="1"/>
  <c r="EM143" i="1" s="1"/>
  <c r="CZ18" i="1"/>
  <c r="EM18" i="1" s="1"/>
  <c r="CZ322" i="1"/>
  <c r="EM322" i="1" s="1"/>
  <c r="CZ286" i="1"/>
  <c r="EM286" i="1" s="1"/>
  <c r="CZ254" i="1"/>
  <c r="EM254" i="1" s="1"/>
  <c r="CZ43" i="1"/>
  <c r="EM43" i="1" s="1"/>
  <c r="CS13" i="1"/>
  <c r="CX13" i="1"/>
  <c r="CW13" i="1"/>
  <c r="DO13" i="1" a="1"/>
  <c r="DO13" i="1" s="1"/>
  <c r="DY13" i="1" s="1"/>
  <c r="CX22" i="1"/>
  <c r="CW22" i="1"/>
  <c r="CS22" i="1"/>
  <c r="DO22" i="1" a="1"/>
  <c r="DO22" i="1" s="1"/>
  <c r="DY22" i="1" s="1"/>
  <c r="CW131" i="1"/>
  <c r="CX131" i="1"/>
  <c r="CS131" i="1"/>
  <c r="DO131" i="1" a="1"/>
  <c r="DO131" i="1" s="1"/>
  <c r="DY131" i="1" s="1"/>
  <c r="CS198" i="1"/>
  <c r="CX198" i="1"/>
  <c r="CW198" i="1"/>
  <c r="DO198" i="1" a="1"/>
  <c r="DO198" i="1" s="1"/>
  <c r="DY198" i="1" s="1"/>
  <c r="CW375" i="1"/>
  <c r="CX375" i="1"/>
  <c r="CS375" i="1"/>
  <c r="DO375" i="1" a="1"/>
  <c r="DO375" i="1" s="1"/>
  <c r="DY375" i="1" s="1"/>
  <c r="CZ176" i="1"/>
  <c r="EM176" i="1" s="1"/>
  <c r="CZ160" i="1"/>
  <c r="EM160" i="1" s="1"/>
  <c r="CZ158" i="1"/>
  <c r="EM158" i="1" s="1"/>
  <c r="CZ63" i="1"/>
  <c r="EM63" i="1" s="1"/>
  <c r="CZ328" i="1"/>
  <c r="EM328" i="1" s="1"/>
  <c r="CZ409" i="1"/>
  <c r="EM409" i="1" s="1"/>
  <c r="CS125" i="1"/>
  <c r="CX125" i="1"/>
  <c r="CW125" i="1"/>
  <c r="DO125" i="1" a="1"/>
  <c r="DO125" i="1" s="1"/>
  <c r="DY125" i="1" s="1"/>
  <c r="CS277" i="1"/>
  <c r="CX277" i="1"/>
  <c r="CW277" i="1"/>
  <c r="DO277" i="1" a="1"/>
  <c r="DO277" i="1" s="1"/>
  <c r="DY277" i="1" s="1"/>
  <c r="CZ190" i="1"/>
  <c r="EM190" i="1" s="1"/>
  <c r="CZ115" i="1"/>
  <c r="EM115" i="1" s="1"/>
  <c r="CZ21" i="1"/>
  <c r="EM21" i="1" s="1"/>
  <c r="CX219" i="1"/>
  <c r="CW219" i="1"/>
  <c r="CS219" i="1"/>
  <c r="DO219" i="1" a="1"/>
  <c r="DO219" i="1" s="1"/>
  <c r="DY219" i="1" s="1"/>
  <c r="CZ237" i="1"/>
  <c r="EM237" i="1" s="1"/>
  <c r="CX256" i="1"/>
  <c r="CS256" i="1"/>
  <c r="CW256" i="1"/>
  <c r="DO256" i="1" a="1"/>
  <c r="DO256" i="1" s="1"/>
  <c r="DY256" i="1" s="1"/>
  <c r="CS221" i="1"/>
  <c r="CX221" i="1"/>
  <c r="CW221" i="1"/>
  <c r="DO221" i="1" a="1"/>
  <c r="DO221" i="1" s="1"/>
  <c r="DY221" i="1" s="1"/>
  <c r="CZ145" i="1"/>
  <c r="EM145" i="1" s="1"/>
  <c r="CZ92" i="1"/>
  <c r="EM92" i="1" s="1"/>
  <c r="CZ109" i="1"/>
  <c r="EM109" i="1" s="1"/>
  <c r="CZ194" i="1"/>
  <c r="EM194" i="1" s="1"/>
  <c r="CZ335" i="1"/>
  <c r="EM335" i="1" s="1"/>
  <c r="CS248" i="1"/>
  <c r="CW248" i="1"/>
  <c r="CX248" i="1"/>
  <c r="DO248" i="1" a="1"/>
  <c r="DO248" i="1" s="1"/>
  <c r="DY248" i="1" s="1"/>
  <c r="CZ50" i="1"/>
  <c r="EM50" i="1" s="1"/>
  <c r="CX321" i="1"/>
  <c r="CW321" i="1"/>
  <c r="CS321" i="1"/>
  <c r="DO321" i="1" a="1"/>
  <c r="DO321" i="1" s="1"/>
  <c r="DY321" i="1" s="1"/>
  <c r="CX302" i="1"/>
  <c r="CW302" i="1"/>
  <c r="CS302" i="1"/>
  <c r="DO302" i="1" a="1"/>
  <c r="DO302" i="1" s="1"/>
  <c r="DY302" i="1" s="1"/>
  <c r="CZ369" i="1"/>
  <c r="EM369" i="1" s="1"/>
  <c r="CZ108" i="1"/>
  <c r="EM108" i="1" s="1"/>
  <c r="CZ345" i="1"/>
  <c r="EM345" i="1" s="1"/>
  <c r="CZ132" i="1"/>
  <c r="EM132" i="1" s="1"/>
  <c r="CZ97" i="1"/>
  <c r="EM97" i="1" s="1"/>
  <c r="CX73" i="1"/>
  <c r="CW73" i="1"/>
  <c r="CS73" i="1"/>
  <c r="DO73" i="1" a="1"/>
  <c r="DO73" i="1" s="1"/>
  <c r="DY73" i="1" s="1"/>
  <c r="CZ112" i="1"/>
  <c r="EM112" i="1" s="1"/>
  <c r="CX96" i="1"/>
  <c r="CW96" i="1"/>
  <c r="CS96" i="1"/>
  <c r="DO96" i="1" a="1"/>
  <c r="DO96" i="1" s="1"/>
  <c r="DY96" i="1" s="1"/>
  <c r="CZ355" i="1"/>
  <c r="EM355" i="1" s="1"/>
  <c r="CZ164" i="1"/>
  <c r="EM164" i="1" s="1"/>
  <c r="CZ167" i="1"/>
  <c r="EM167" i="1" s="1"/>
  <c r="CX361" i="1"/>
  <c r="CW361" i="1"/>
  <c r="CS361" i="1"/>
  <c r="DO361" i="1" a="1"/>
  <c r="DO361" i="1" s="1"/>
  <c r="DY361" i="1" s="1"/>
  <c r="CZ146" i="1"/>
  <c r="EM146" i="1" s="1"/>
  <c r="CZ398" i="1"/>
  <c r="EM398" i="1" s="1"/>
  <c r="CZ175" i="1"/>
  <c r="EM175" i="1" s="1"/>
  <c r="CZ140" i="1"/>
  <c r="EM140" i="1" s="1"/>
  <c r="CZ154" i="1"/>
  <c r="EM154" i="1" s="1"/>
  <c r="CZ269" i="1"/>
  <c r="EM269" i="1" s="1"/>
  <c r="CZ377" i="1"/>
  <c r="EM377" i="1" s="1"/>
  <c r="CW388" i="1"/>
  <c r="CX388" i="1"/>
  <c r="CS388" i="1"/>
  <c r="DO388" i="1" a="1"/>
  <c r="DO388" i="1" s="1"/>
  <c r="DY388" i="1" s="1"/>
  <c r="CS42" i="1"/>
  <c r="CX42" i="1"/>
  <c r="CW42" i="1"/>
  <c r="DO42" i="1" a="1"/>
  <c r="DO42" i="1" s="1"/>
  <c r="DY42" i="1" s="1"/>
  <c r="CS381" i="1"/>
  <c r="CW381" i="1"/>
  <c r="CX381" i="1"/>
  <c r="DO381" i="1" a="1"/>
  <c r="DO381" i="1" s="1"/>
  <c r="DY381" i="1" s="1"/>
  <c r="CS320" i="1"/>
  <c r="CW320" i="1"/>
  <c r="CX320" i="1"/>
  <c r="DO320" i="1" a="1"/>
  <c r="DO320" i="1" s="1"/>
  <c r="DY320" i="1" s="1"/>
  <c r="CW344" i="1"/>
  <c r="CX344" i="1"/>
  <c r="CS344" i="1"/>
  <c r="DO344" i="1" a="1"/>
  <c r="DO344" i="1" s="1"/>
  <c r="DY344" i="1" s="1"/>
  <c r="CZ234" i="1"/>
  <c r="EM234" i="1" s="1"/>
  <c r="CZ268" i="1"/>
  <c r="EM268" i="1" s="1"/>
  <c r="CZ331" i="1"/>
  <c r="EM331" i="1" s="1"/>
  <c r="T34" i="5"/>
  <c r="T42" i="5"/>
  <c r="T50" i="5"/>
  <c r="T54" i="5"/>
  <c r="T56" i="5"/>
  <c r="T40" i="5"/>
  <c r="T48" i="5"/>
  <c r="P35" i="5"/>
  <c r="M35" i="5"/>
  <c r="P43" i="5"/>
  <c r="M43" i="5"/>
  <c r="P51" i="5"/>
  <c r="M51" i="5"/>
  <c r="P36" i="5"/>
  <c r="M36" i="5"/>
  <c r="P44" i="5"/>
  <c r="M44" i="5"/>
  <c r="P52" i="5"/>
  <c r="M52" i="5"/>
  <c r="P37" i="5"/>
  <c r="M37" i="5"/>
  <c r="P45" i="5"/>
  <c r="M45" i="5"/>
  <c r="P53" i="5"/>
  <c r="M53" i="5"/>
  <c r="P42" i="5"/>
  <c r="M42" i="5"/>
  <c r="P30" i="5"/>
  <c r="M30" i="5"/>
  <c r="P38" i="5"/>
  <c r="M38" i="5"/>
  <c r="P46" i="5"/>
  <c r="M46" i="5"/>
  <c r="P54" i="5"/>
  <c r="M54" i="5"/>
  <c r="P31" i="5"/>
  <c r="M31" i="5"/>
  <c r="P39" i="5"/>
  <c r="M39" i="5"/>
  <c r="P47" i="5"/>
  <c r="M47" i="5"/>
  <c r="P55" i="5"/>
  <c r="M55" i="5"/>
  <c r="P34" i="5"/>
  <c r="M34" i="5"/>
  <c r="P50" i="5"/>
  <c r="M50" i="5"/>
  <c r="P32" i="5"/>
  <c r="M32" i="5"/>
  <c r="P40" i="5"/>
  <c r="M40" i="5"/>
  <c r="P48" i="5"/>
  <c r="M48" i="5"/>
  <c r="P56" i="5"/>
  <c r="M56" i="5"/>
  <c r="P33" i="5"/>
  <c r="M33" i="5"/>
  <c r="P41" i="5"/>
  <c r="M41" i="5"/>
  <c r="P49" i="5"/>
  <c r="M49" i="5"/>
  <c r="P57" i="5"/>
  <c r="M57" i="5"/>
  <c r="K19" i="15"/>
  <c r="N20" i="15"/>
  <c r="T32" i="5"/>
  <c r="T36" i="5"/>
  <c r="T44" i="5"/>
  <c r="T52" i="5"/>
  <c r="T30" i="5"/>
  <c r="T38" i="5"/>
  <c r="T46" i="5"/>
  <c r="T51" i="5"/>
  <c r="S51" i="5"/>
  <c r="Q51" i="5"/>
  <c r="R51" i="5" s="1"/>
  <c r="T39" i="5"/>
  <c r="S39" i="5"/>
  <c r="Q39" i="5"/>
  <c r="R39" i="5" s="1"/>
  <c r="T45" i="5"/>
  <c r="S45" i="5"/>
  <c r="Q45" i="5"/>
  <c r="R45" i="5" s="1"/>
  <c r="T33" i="5"/>
  <c r="S33" i="5"/>
  <c r="Q33" i="5"/>
  <c r="R33" i="5" s="1"/>
  <c r="T53" i="5"/>
  <c r="S53" i="5"/>
  <c r="Q53" i="5"/>
  <c r="R53" i="5" s="1"/>
  <c r="T47" i="5"/>
  <c r="S47" i="5"/>
  <c r="Q47" i="5"/>
  <c r="R47" i="5" s="1"/>
  <c r="T41" i="5"/>
  <c r="S41" i="5"/>
  <c r="Q41" i="5"/>
  <c r="R41" i="5" s="1"/>
  <c r="T35" i="5"/>
  <c r="S35" i="5"/>
  <c r="Q35" i="5"/>
  <c r="R35" i="5" s="1"/>
  <c r="T55" i="5"/>
  <c r="S55" i="5"/>
  <c r="Q55" i="5"/>
  <c r="R55" i="5" s="1"/>
  <c r="T49" i="5"/>
  <c r="S49" i="5"/>
  <c r="Q49" i="5"/>
  <c r="R49" i="5" s="1"/>
  <c r="T43" i="5"/>
  <c r="S43" i="5"/>
  <c r="Q43" i="5"/>
  <c r="R43" i="5" s="1"/>
  <c r="T37" i="5"/>
  <c r="S37" i="5"/>
  <c r="Q37" i="5"/>
  <c r="R37" i="5" s="1"/>
  <c r="T31" i="5"/>
  <c r="S31" i="5"/>
  <c r="Q31" i="5"/>
  <c r="R31" i="5" s="1"/>
  <c r="T57" i="5"/>
  <c r="S57" i="5"/>
  <c r="Q57" i="5"/>
  <c r="R57" i="5" s="1"/>
  <c r="Y57" i="5"/>
  <c r="Q30" i="5"/>
  <c r="R30" i="5" s="1"/>
  <c r="Q32" i="5"/>
  <c r="R32" i="5" s="1"/>
  <c r="Q34" i="5"/>
  <c r="R34" i="5" s="1"/>
  <c r="Q36" i="5"/>
  <c r="R36" i="5" s="1"/>
  <c r="Q38" i="5"/>
  <c r="R38" i="5" s="1"/>
  <c r="Q40" i="5"/>
  <c r="R40" i="5" s="1"/>
  <c r="Q42" i="5"/>
  <c r="R42" i="5" s="1"/>
  <c r="Q44" i="5"/>
  <c r="R44" i="5" s="1"/>
  <c r="Q46" i="5"/>
  <c r="R46" i="5" s="1"/>
  <c r="Q48" i="5"/>
  <c r="R48" i="5" s="1"/>
  <c r="Q50" i="5"/>
  <c r="R50" i="5" s="1"/>
  <c r="Q52" i="5"/>
  <c r="R52" i="5" s="1"/>
  <c r="Q54" i="5"/>
  <c r="R54" i="5" s="1"/>
  <c r="Q56" i="5"/>
  <c r="R56" i="5" s="1"/>
  <c r="S30" i="5"/>
  <c r="S32" i="5"/>
  <c r="S34" i="5"/>
  <c r="S36" i="5"/>
  <c r="S38" i="5"/>
  <c r="S40" i="5"/>
  <c r="S42" i="5"/>
  <c r="S44" i="5"/>
  <c r="S46" i="5"/>
  <c r="S48" i="5"/>
  <c r="S50" i="5"/>
  <c r="S52" i="5"/>
  <c r="S54" i="5"/>
  <c r="S56" i="5"/>
  <c r="CZ311" i="1" l="1"/>
  <c r="EM311" i="1" s="1"/>
  <c r="CZ198" i="1"/>
  <c r="EM198" i="1" s="1"/>
  <c r="CZ80" i="1"/>
  <c r="EM80" i="1" s="1"/>
  <c r="CZ246" i="1"/>
  <c r="EM246" i="1" s="1"/>
  <c r="CZ23" i="1"/>
  <c r="EM23" i="1" s="1"/>
  <c r="CZ130" i="1"/>
  <c r="EM130" i="1" s="1"/>
  <c r="CZ13" i="1"/>
  <c r="EM13" i="1" s="1"/>
  <c r="CZ302" i="1"/>
  <c r="EM302" i="1" s="1"/>
  <c r="CZ48" i="1"/>
  <c r="EM48" i="1" s="1"/>
  <c r="CZ77" i="1"/>
  <c r="EM77" i="1" s="1"/>
  <c r="CZ188" i="1"/>
  <c r="EM188" i="1" s="1"/>
  <c r="CZ139" i="1"/>
  <c r="EM139" i="1" s="1"/>
  <c r="CZ391" i="1"/>
  <c r="EM391" i="1" s="1"/>
  <c r="CZ45" i="1"/>
  <c r="EM45" i="1" s="1"/>
  <c r="CZ293" i="1"/>
  <c r="EM293" i="1" s="1"/>
  <c r="CZ125" i="1"/>
  <c r="EM125" i="1" s="1"/>
  <c r="CZ265" i="1"/>
  <c r="EM265" i="1" s="1"/>
  <c r="CZ380" i="1"/>
  <c r="EM380" i="1" s="1"/>
  <c r="CZ291" i="1"/>
  <c r="EM291" i="1" s="1"/>
  <c r="CZ79" i="1"/>
  <c r="EM79" i="1" s="1"/>
  <c r="CZ205" i="1"/>
  <c r="EM205" i="1" s="1"/>
  <c r="CZ148" i="1"/>
  <c r="EM148" i="1" s="1"/>
  <c r="CZ299" i="1"/>
  <c r="EM299" i="1" s="1"/>
  <c r="CZ82" i="1"/>
  <c r="EM82" i="1" s="1"/>
  <c r="CZ262" i="1"/>
  <c r="EM262" i="1" s="1"/>
  <c r="CZ371" i="1"/>
  <c r="EM371" i="1" s="1"/>
  <c r="CZ249" i="1"/>
  <c r="EM249" i="1" s="1"/>
  <c r="CZ96" i="1"/>
  <c r="EM96" i="1" s="1"/>
  <c r="CZ352" i="1"/>
  <c r="EM352" i="1" s="1"/>
  <c r="CZ317" i="1"/>
  <c r="EM317" i="1" s="1"/>
  <c r="CZ341" i="1"/>
  <c r="EM341" i="1" s="1"/>
  <c r="CZ229" i="1"/>
  <c r="EM229" i="1" s="1"/>
  <c r="CZ99" i="1"/>
  <c r="EM99" i="1" s="1"/>
  <c r="CZ407" i="1"/>
  <c r="EM407" i="1" s="1"/>
  <c r="CZ247" i="1"/>
  <c r="EM247" i="1" s="1"/>
  <c r="CZ410" i="1"/>
  <c r="EM410" i="1" s="1"/>
  <c r="CZ172" i="1"/>
  <c r="EM172" i="1" s="1"/>
  <c r="CZ195" i="1"/>
  <c r="EM195" i="1" s="1"/>
  <c r="CZ381" i="1"/>
  <c r="EM381" i="1" s="1"/>
  <c r="CZ22" i="1"/>
  <c r="EM22" i="1" s="1"/>
  <c r="CZ242" i="1"/>
  <c r="EM242" i="1" s="1"/>
  <c r="CZ350" i="1"/>
  <c r="EM350" i="1" s="1"/>
  <c r="CZ81" i="1"/>
  <c r="EM81" i="1" s="1"/>
  <c r="CZ385" i="1"/>
  <c r="EM385" i="1" s="1"/>
  <c r="CZ273" i="1"/>
  <c r="EM273" i="1" s="1"/>
  <c r="CZ201" i="1"/>
  <c r="EM201" i="1" s="1"/>
  <c r="CZ304" i="1"/>
  <c r="EM304" i="1" s="1"/>
  <c r="CZ305" i="1"/>
  <c r="EM305" i="1" s="1"/>
  <c r="CZ321" i="1"/>
  <c r="EM321" i="1" s="1"/>
  <c r="CZ129" i="1"/>
  <c r="EM129" i="1" s="1"/>
  <c r="CZ19" i="1"/>
  <c r="EM19" i="1" s="1"/>
  <c r="CZ16" i="1"/>
  <c r="EM16" i="1" s="1"/>
  <c r="CZ89" i="1"/>
  <c r="EM89" i="1" s="1"/>
  <c r="CZ66" i="1"/>
  <c r="EM66" i="1" s="1"/>
  <c r="CZ390" i="1"/>
  <c r="EM390" i="1" s="1"/>
  <c r="CZ230" i="1"/>
  <c r="EM230" i="1" s="1"/>
  <c r="CZ62" i="1"/>
  <c r="EM62" i="1" s="1"/>
  <c r="CZ312" i="1"/>
  <c r="EM312" i="1" s="1"/>
  <c r="CZ251" i="1"/>
  <c r="EM251" i="1" s="1"/>
  <c r="CZ373" i="1"/>
  <c r="EM373" i="1" s="1"/>
  <c r="CZ344" i="1"/>
  <c r="EM344" i="1" s="1"/>
  <c r="CZ388" i="1"/>
  <c r="EM388" i="1" s="1"/>
  <c r="CZ221" i="1"/>
  <c r="EM221" i="1" s="1"/>
  <c r="CZ277" i="1"/>
  <c r="EM277" i="1" s="1"/>
  <c r="CZ375" i="1"/>
  <c r="EM375" i="1" s="1"/>
  <c r="CZ227" i="1"/>
  <c r="EM227" i="1" s="1"/>
  <c r="CZ271" i="1"/>
  <c r="EM271" i="1" s="1"/>
  <c r="CZ184" i="1"/>
  <c r="EM184" i="1" s="1"/>
  <c r="CZ14" i="1"/>
  <c r="EM14" i="1" s="1"/>
  <c r="CZ166" i="1"/>
  <c r="EM166" i="1" s="1"/>
  <c r="CZ75" i="1"/>
  <c r="EM75" i="1" s="1"/>
  <c r="CZ243" i="1"/>
  <c r="EM243" i="1" s="1"/>
  <c r="CZ320" i="1"/>
  <c r="EM320" i="1" s="1"/>
  <c r="CZ256" i="1"/>
  <c r="EM256" i="1" s="1"/>
  <c r="CZ51" i="1"/>
  <c r="EM51" i="1" s="1"/>
  <c r="CZ281" i="1"/>
  <c r="EM281" i="1" s="1"/>
  <c r="CZ318" i="1"/>
  <c r="EM318" i="1" s="1"/>
  <c r="CZ179" i="1"/>
  <c r="EM179" i="1" s="1"/>
  <c r="CZ73" i="1"/>
  <c r="EM73" i="1" s="1"/>
  <c r="CZ382" i="1"/>
  <c r="EM382" i="1" s="1"/>
  <c r="CZ248" i="1"/>
  <c r="EM248" i="1" s="1"/>
  <c r="CZ131" i="1"/>
  <c r="EM131" i="1" s="1"/>
  <c r="CZ26" i="1"/>
  <c r="EM26" i="1" s="1"/>
  <c r="CZ225" i="1"/>
  <c r="EM225" i="1" s="1"/>
  <c r="CZ264" i="1"/>
  <c r="EM264" i="1" s="1"/>
  <c r="CZ189" i="1"/>
  <c r="EM189" i="1" s="1"/>
  <c r="CZ212" i="1"/>
  <c r="EM212" i="1" s="1"/>
  <c r="CZ42" i="1"/>
  <c r="EM42" i="1" s="1"/>
  <c r="CZ361" i="1"/>
  <c r="EM361" i="1" s="1"/>
  <c r="CZ219" i="1"/>
  <c r="EM219" i="1" s="1"/>
  <c r="CZ374" i="1"/>
  <c r="EM374" i="1" s="1"/>
  <c r="CZ395" i="1"/>
  <c r="EM395" i="1" s="1"/>
  <c r="CZ106" i="1"/>
  <c r="EM106" i="1" s="1"/>
  <c r="CZ24" i="1"/>
  <c r="EM24" i="1" s="1"/>
  <c r="Y56" i="5"/>
  <c r="Y55" i="5" s="1"/>
  <c r="Y54" i="5" s="1"/>
  <c r="Y53" i="5" s="1"/>
  <c r="Y52" i="5" s="1"/>
  <c r="Y51" i="5" s="1"/>
  <c r="Y50" i="5" s="1"/>
  <c r="Y49" i="5" s="1"/>
  <c r="Y48" i="5" s="1"/>
  <c r="Y47" i="5" s="1"/>
  <c r="Y46" i="5" s="1"/>
  <c r="Y45" i="5" s="1"/>
  <c r="Y44" i="5" s="1"/>
  <c r="Y43" i="5" s="1"/>
  <c r="Y42" i="5" s="1"/>
  <c r="Y41" i="5" s="1"/>
  <c r="Y40" i="5" s="1"/>
  <c r="Y39" i="5" s="1"/>
  <c r="Y38" i="5" s="1"/>
  <c r="Y37" i="5" s="1"/>
  <c r="Y36" i="5" s="1"/>
  <c r="Y35" i="5" s="1"/>
  <c r="Y34" i="5" s="1"/>
  <c r="Y33" i="5" s="1"/>
  <c r="Y32" i="5" s="1"/>
  <c r="Y31" i="5" s="1"/>
  <c r="Y30" i="5" s="1"/>
  <c r="CI5" i="1"/>
  <c r="CJ10" i="1" l="1"/>
  <c r="CR10" i="1"/>
  <c r="CK10" i="1"/>
  <c r="BF10" i="1"/>
  <c r="AA10" i="1"/>
  <c r="BE10" i="1"/>
  <c r="DW10" i="1" l="1"/>
  <c r="DW11" i="1" s="1"/>
  <c r="L9" i="7"/>
  <c r="K59" i="7"/>
  <c r="M59" i="7" s="1"/>
  <c r="K58" i="7"/>
  <c r="L58" i="7" s="1"/>
  <c r="K57" i="7"/>
  <c r="M57" i="7" s="1"/>
  <c r="K56" i="7"/>
  <c r="M56" i="7" s="1"/>
  <c r="K55" i="7"/>
  <c r="L55" i="7" s="1"/>
  <c r="K54" i="7"/>
  <c r="M54" i="7" s="1"/>
  <c r="K53" i="7"/>
  <c r="M53" i="7" s="1"/>
  <c r="K52" i="7"/>
  <c r="M52" i="7" s="1"/>
  <c r="K51" i="7"/>
  <c r="M51" i="7" s="1"/>
  <c r="K50" i="7"/>
  <c r="M50" i="7" s="1"/>
  <c r="K49" i="7"/>
  <c r="M49" i="7" s="1"/>
  <c r="K48" i="7"/>
  <c r="M48" i="7" s="1"/>
  <c r="K47" i="7"/>
  <c r="L47" i="7" s="1"/>
  <c r="K46" i="7"/>
  <c r="M46" i="7" s="1"/>
  <c r="K45" i="7"/>
  <c r="L45" i="7" s="1"/>
  <c r="K44" i="7"/>
  <c r="L44" i="7" s="1"/>
  <c r="K43" i="7"/>
  <c r="M43" i="7" s="1"/>
  <c r="K42" i="7"/>
  <c r="L42" i="7" s="1"/>
  <c r="K41" i="7"/>
  <c r="M41" i="7" s="1"/>
  <c r="K40" i="7"/>
  <c r="M40" i="7" s="1"/>
  <c r="K39" i="7"/>
  <c r="L39" i="7" s="1"/>
  <c r="K38" i="7"/>
  <c r="M38" i="7" s="1"/>
  <c r="K37" i="7"/>
  <c r="M37" i="7" s="1"/>
  <c r="K36" i="7"/>
  <c r="M36" i="7" s="1"/>
  <c r="K35" i="7"/>
  <c r="M35" i="7" s="1"/>
  <c r="K34" i="7"/>
  <c r="M34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B33" i="8"/>
  <c r="N7" i="5"/>
  <c r="O6" i="7"/>
  <c r="B6" i="7"/>
  <c r="N8" i="5" l="1"/>
  <c r="M47" i="7"/>
  <c r="L35" i="7"/>
  <c r="M55" i="7"/>
  <c r="L43" i="7"/>
  <c r="L51" i="7"/>
  <c r="L59" i="7"/>
  <c r="M39" i="7"/>
  <c r="L46" i="7"/>
  <c r="M42" i="7"/>
  <c r="M58" i="7"/>
  <c r="L48" i="7"/>
  <c r="M44" i="7"/>
  <c r="L10" i="7"/>
  <c r="L11" i="7" s="1"/>
  <c r="L12" i="7" s="1"/>
  <c r="L13" i="7" s="1"/>
  <c r="L49" i="7"/>
  <c r="M45" i="7"/>
  <c r="L34" i="7"/>
  <c r="L50" i="7"/>
  <c r="L36" i="7"/>
  <c r="L52" i="7"/>
  <c r="L37" i="7"/>
  <c r="L53" i="7"/>
  <c r="L38" i="7"/>
  <c r="L54" i="7"/>
  <c r="L40" i="7"/>
  <c r="L56" i="7"/>
  <c r="L41" i="7"/>
  <c r="L57" i="7"/>
  <c r="AK11" i="1"/>
  <c r="K27" i="7"/>
  <c r="K28" i="7" s="1"/>
  <c r="K29" i="7" s="1"/>
  <c r="K30" i="7" s="1"/>
  <c r="K31" i="7" s="1"/>
  <c r="K32" i="7" s="1"/>
  <c r="K33" i="7" s="1"/>
  <c r="K26" i="7"/>
  <c r="L1209" i="3"/>
  <c r="J1209" i="3"/>
  <c r="H1209" i="3"/>
  <c r="L1208" i="3"/>
  <c r="J1208" i="3"/>
  <c r="H1208" i="3"/>
  <c r="L1207" i="3"/>
  <c r="J1207" i="3"/>
  <c r="H1207" i="3"/>
  <c r="L1206" i="3"/>
  <c r="J1206" i="3"/>
  <c r="H1206" i="3"/>
  <c r="L1205" i="3"/>
  <c r="J1205" i="3"/>
  <c r="H1205" i="3"/>
  <c r="L1204" i="3"/>
  <c r="J1204" i="3"/>
  <c r="H1204" i="3"/>
  <c r="L1203" i="3"/>
  <c r="J1203" i="3"/>
  <c r="H1203" i="3"/>
  <c r="L1202" i="3"/>
  <c r="J1202" i="3"/>
  <c r="H1202" i="3"/>
  <c r="L1201" i="3"/>
  <c r="J1201" i="3"/>
  <c r="H1201" i="3"/>
  <c r="L1200" i="3"/>
  <c r="J1200" i="3"/>
  <c r="H1200" i="3"/>
  <c r="L1199" i="3"/>
  <c r="J1199" i="3"/>
  <c r="H1199" i="3"/>
  <c r="L1198" i="3"/>
  <c r="J1198" i="3"/>
  <c r="H1198" i="3"/>
  <c r="L1197" i="3"/>
  <c r="J1197" i="3"/>
  <c r="H1197" i="3"/>
  <c r="L1196" i="3"/>
  <c r="J1196" i="3"/>
  <c r="H1196" i="3"/>
  <c r="L1195" i="3"/>
  <c r="J1195" i="3"/>
  <c r="H1195" i="3"/>
  <c r="L1194" i="3"/>
  <c r="J1194" i="3"/>
  <c r="H1194" i="3"/>
  <c r="L1193" i="3"/>
  <c r="J1193" i="3"/>
  <c r="H1193" i="3"/>
  <c r="L1192" i="3"/>
  <c r="J1192" i="3"/>
  <c r="H1192" i="3"/>
  <c r="L1191" i="3"/>
  <c r="J1191" i="3"/>
  <c r="H1191" i="3"/>
  <c r="L1190" i="3"/>
  <c r="J1190" i="3"/>
  <c r="H1190" i="3"/>
  <c r="L1189" i="3"/>
  <c r="J1189" i="3"/>
  <c r="H1189" i="3"/>
  <c r="L1188" i="3"/>
  <c r="J1188" i="3"/>
  <c r="H1188" i="3"/>
  <c r="L1187" i="3"/>
  <c r="J1187" i="3"/>
  <c r="H1187" i="3"/>
  <c r="L1186" i="3"/>
  <c r="J1186" i="3"/>
  <c r="H1186" i="3"/>
  <c r="L1185" i="3"/>
  <c r="J1185" i="3"/>
  <c r="H1185" i="3"/>
  <c r="L1184" i="3"/>
  <c r="J1184" i="3"/>
  <c r="H1184" i="3"/>
  <c r="L1183" i="3"/>
  <c r="J1183" i="3"/>
  <c r="H1183" i="3"/>
  <c r="L1182" i="3"/>
  <c r="J1182" i="3"/>
  <c r="H1182" i="3"/>
  <c r="L1181" i="3"/>
  <c r="J1181" i="3"/>
  <c r="H1181" i="3"/>
  <c r="L1180" i="3"/>
  <c r="J1180" i="3"/>
  <c r="H1180" i="3"/>
  <c r="L1179" i="3"/>
  <c r="J1179" i="3"/>
  <c r="H1179" i="3"/>
  <c r="L1178" i="3"/>
  <c r="J1178" i="3"/>
  <c r="H1178" i="3"/>
  <c r="L1177" i="3"/>
  <c r="J1177" i="3"/>
  <c r="H1177" i="3"/>
  <c r="L1176" i="3"/>
  <c r="J1176" i="3"/>
  <c r="H1176" i="3"/>
  <c r="L1175" i="3"/>
  <c r="J1175" i="3"/>
  <c r="H1175" i="3"/>
  <c r="L1174" i="3"/>
  <c r="J1174" i="3"/>
  <c r="H1174" i="3"/>
  <c r="L1173" i="3"/>
  <c r="J1173" i="3"/>
  <c r="H1173" i="3"/>
  <c r="L1172" i="3"/>
  <c r="J1172" i="3"/>
  <c r="H1172" i="3"/>
  <c r="L1171" i="3"/>
  <c r="J1171" i="3"/>
  <c r="H1171" i="3"/>
  <c r="L1170" i="3"/>
  <c r="J1170" i="3"/>
  <c r="H1170" i="3"/>
  <c r="L1169" i="3"/>
  <c r="J1169" i="3"/>
  <c r="H1169" i="3"/>
  <c r="L1168" i="3"/>
  <c r="J1168" i="3"/>
  <c r="H1168" i="3"/>
  <c r="L1167" i="3"/>
  <c r="J1167" i="3"/>
  <c r="H1167" i="3"/>
  <c r="L1166" i="3"/>
  <c r="J1166" i="3"/>
  <c r="H1166" i="3"/>
  <c r="L1165" i="3"/>
  <c r="J1165" i="3"/>
  <c r="H1165" i="3"/>
  <c r="L1164" i="3"/>
  <c r="J1164" i="3"/>
  <c r="H1164" i="3"/>
  <c r="L1163" i="3"/>
  <c r="J1163" i="3"/>
  <c r="H1163" i="3"/>
  <c r="L1162" i="3"/>
  <c r="J1162" i="3"/>
  <c r="H1162" i="3"/>
  <c r="L1161" i="3"/>
  <c r="J1161" i="3"/>
  <c r="H1161" i="3"/>
  <c r="L1160" i="3"/>
  <c r="J1160" i="3"/>
  <c r="H1160" i="3"/>
  <c r="L1159" i="3"/>
  <c r="J1159" i="3"/>
  <c r="H1159" i="3"/>
  <c r="L1158" i="3"/>
  <c r="J1158" i="3"/>
  <c r="H1158" i="3"/>
  <c r="L1157" i="3"/>
  <c r="J1157" i="3"/>
  <c r="H1157" i="3"/>
  <c r="L1156" i="3"/>
  <c r="J1156" i="3"/>
  <c r="H1156" i="3"/>
  <c r="L1155" i="3"/>
  <c r="J1155" i="3"/>
  <c r="H1155" i="3"/>
  <c r="L1154" i="3"/>
  <c r="J1154" i="3"/>
  <c r="H1154" i="3"/>
  <c r="L1153" i="3"/>
  <c r="J1153" i="3"/>
  <c r="H1153" i="3"/>
  <c r="L1152" i="3"/>
  <c r="J1152" i="3"/>
  <c r="H1152" i="3"/>
  <c r="L1151" i="3"/>
  <c r="J1151" i="3"/>
  <c r="H1151" i="3"/>
  <c r="L1150" i="3"/>
  <c r="J1150" i="3"/>
  <c r="H1150" i="3"/>
  <c r="L1149" i="3"/>
  <c r="J1149" i="3"/>
  <c r="H1149" i="3"/>
  <c r="L1148" i="3"/>
  <c r="J1148" i="3"/>
  <c r="H1148" i="3"/>
  <c r="L1147" i="3"/>
  <c r="J1147" i="3"/>
  <c r="H1147" i="3"/>
  <c r="L1146" i="3"/>
  <c r="J1146" i="3"/>
  <c r="H1146" i="3"/>
  <c r="L1145" i="3"/>
  <c r="J1145" i="3"/>
  <c r="H1145" i="3"/>
  <c r="L1144" i="3"/>
  <c r="J1144" i="3"/>
  <c r="H1144" i="3"/>
  <c r="L1143" i="3"/>
  <c r="J1143" i="3"/>
  <c r="H1143" i="3"/>
  <c r="L1142" i="3"/>
  <c r="J1142" i="3"/>
  <c r="H1142" i="3"/>
  <c r="L1141" i="3"/>
  <c r="J1141" i="3"/>
  <c r="H1141" i="3"/>
  <c r="L1140" i="3"/>
  <c r="J1140" i="3"/>
  <c r="H1140" i="3"/>
  <c r="L1139" i="3"/>
  <c r="J1139" i="3"/>
  <c r="H1139" i="3"/>
  <c r="L1138" i="3"/>
  <c r="J1138" i="3"/>
  <c r="H1138" i="3"/>
  <c r="L1137" i="3"/>
  <c r="J1137" i="3"/>
  <c r="H1137" i="3"/>
  <c r="L1136" i="3"/>
  <c r="J1136" i="3"/>
  <c r="H1136" i="3"/>
  <c r="L1135" i="3"/>
  <c r="J1135" i="3"/>
  <c r="H1135" i="3"/>
  <c r="L1134" i="3"/>
  <c r="J1134" i="3"/>
  <c r="H1134" i="3"/>
  <c r="L1133" i="3"/>
  <c r="J1133" i="3"/>
  <c r="H1133" i="3"/>
  <c r="L1132" i="3"/>
  <c r="J1132" i="3"/>
  <c r="H1132" i="3"/>
  <c r="L1131" i="3"/>
  <c r="J1131" i="3"/>
  <c r="H1131" i="3"/>
  <c r="L1130" i="3"/>
  <c r="J1130" i="3"/>
  <c r="H1130" i="3"/>
  <c r="L1129" i="3"/>
  <c r="J1129" i="3"/>
  <c r="H1129" i="3"/>
  <c r="L1128" i="3"/>
  <c r="J1128" i="3"/>
  <c r="H1128" i="3"/>
  <c r="L1127" i="3"/>
  <c r="J1127" i="3"/>
  <c r="H1127" i="3"/>
  <c r="L1126" i="3"/>
  <c r="J1126" i="3"/>
  <c r="H1126" i="3"/>
  <c r="L1125" i="3"/>
  <c r="J1125" i="3"/>
  <c r="H1125" i="3"/>
  <c r="L1124" i="3"/>
  <c r="J1124" i="3"/>
  <c r="H1124" i="3"/>
  <c r="L1123" i="3"/>
  <c r="J1123" i="3"/>
  <c r="H1123" i="3"/>
  <c r="L1122" i="3"/>
  <c r="J1122" i="3"/>
  <c r="H1122" i="3"/>
  <c r="L1121" i="3"/>
  <c r="J1121" i="3"/>
  <c r="H1121" i="3"/>
  <c r="L1120" i="3"/>
  <c r="J1120" i="3"/>
  <c r="H1120" i="3"/>
  <c r="L1119" i="3"/>
  <c r="J1119" i="3"/>
  <c r="H1119" i="3"/>
  <c r="L1118" i="3"/>
  <c r="J1118" i="3"/>
  <c r="H1118" i="3"/>
  <c r="L1117" i="3"/>
  <c r="J1117" i="3"/>
  <c r="H1117" i="3"/>
  <c r="L1116" i="3"/>
  <c r="J1116" i="3"/>
  <c r="H1116" i="3"/>
  <c r="L1115" i="3"/>
  <c r="J1115" i="3"/>
  <c r="H1115" i="3"/>
  <c r="L1114" i="3"/>
  <c r="J1114" i="3"/>
  <c r="H1114" i="3"/>
  <c r="L1113" i="3"/>
  <c r="J1113" i="3"/>
  <c r="H1113" i="3"/>
  <c r="L1112" i="3"/>
  <c r="J1112" i="3"/>
  <c r="H1112" i="3"/>
  <c r="L1111" i="3"/>
  <c r="J1111" i="3"/>
  <c r="H1111" i="3"/>
  <c r="L1110" i="3"/>
  <c r="J1110" i="3"/>
  <c r="H1110" i="3"/>
  <c r="L1109" i="3"/>
  <c r="J1109" i="3"/>
  <c r="H1109" i="3"/>
  <c r="L1108" i="3"/>
  <c r="J1108" i="3"/>
  <c r="H1108" i="3"/>
  <c r="L1107" i="3"/>
  <c r="J1107" i="3"/>
  <c r="H1107" i="3"/>
  <c r="L1106" i="3"/>
  <c r="J1106" i="3"/>
  <c r="H1106" i="3"/>
  <c r="L1105" i="3"/>
  <c r="J1105" i="3"/>
  <c r="H1105" i="3"/>
  <c r="L1104" i="3"/>
  <c r="J1104" i="3"/>
  <c r="H1104" i="3"/>
  <c r="L1103" i="3"/>
  <c r="J1103" i="3"/>
  <c r="H1103" i="3"/>
  <c r="L1102" i="3"/>
  <c r="J1102" i="3"/>
  <c r="H1102" i="3"/>
  <c r="L1101" i="3"/>
  <c r="J1101" i="3"/>
  <c r="H1101" i="3"/>
  <c r="L1100" i="3"/>
  <c r="J1100" i="3"/>
  <c r="H1100" i="3"/>
  <c r="L1099" i="3"/>
  <c r="J1099" i="3"/>
  <c r="H1099" i="3"/>
  <c r="L1098" i="3"/>
  <c r="J1098" i="3"/>
  <c r="H1098" i="3"/>
  <c r="L1097" i="3"/>
  <c r="J1097" i="3"/>
  <c r="H1097" i="3"/>
  <c r="L1096" i="3"/>
  <c r="J1096" i="3"/>
  <c r="H1096" i="3"/>
  <c r="L1095" i="3"/>
  <c r="J1095" i="3"/>
  <c r="H1095" i="3"/>
  <c r="L1094" i="3"/>
  <c r="J1094" i="3"/>
  <c r="H1094" i="3"/>
  <c r="L1093" i="3"/>
  <c r="J1093" i="3"/>
  <c r="H1093" i="3"/>
  <c r="L1092" i="3"/>
  <c r="J1092" i="3"/>
  <c r="H1092" i="3"/>
  <c r="L1091" i="3"/>
  <c r="J1091" i="3"/>
  <c r="H1091" i="3"/>
  <c r="L1090" i="3"/>
  <c r="J1090" i="3"/>
  <c r="H1090" i="3"/>
  <c r="L1089" i="3"/>
  <c r="J1089" i="3"/>
  <c r="H1089" i="3"/>
  <c r="L1088" i="3"/>
  <c r="J1088" i="3"/>
  <c r="H1088" i="3"/>
  <c r="L1087" i="3"/>
  <c r="J1087" i="3"/>
  <c r="H1087" i="3"/>
  <c r="L1086" i="3"/>
  <c r="J1086" i="3"/>
  <c r="H1086" i="3"/>
  <c r="L1085" i="3"/>
  <c r="J1085" i="3"/>
  <c r="H1085" i="3"/>
  <c r="L1084" i="3"/>
  <c r="J1084" i="3"/>
  <c r="H1084" i="3"/>
  <c r="L1083" i="3"/>
  <c r="J1083" i="3"/>
  <c r="H1083" i="3"/>
  <c r="L1082" i="3"/>
  <c r="J1082" i="3"/>
  <c r="H1082" i="3"/>
  <c r="L1081" i="3"/>
  <c r="J1081" i="3"/>
  <c r="H1081" i="3"/>
  <c r="L1080" i="3"/>
  <c r="J1080" i="3"/>
  <c r="H1080" i="3"/>
  <c r="L1079" i="3"/>
  <c r="J1079" i="3"/>
  <c r="H1079" i="3"/>
  <c r="L1078" i="3"/>
  <c r="J1078" i="3"/>
  <c r="H1078" i="3"/>
  <c r="L1077" i="3"/>
  <c r="J1077" i="3"/>
  <c r="H1077" i="3"/>
  <c r="L1076" i="3"/>
  <c r="J1076" i="3"/>
  <c r="H1076" i="3"/>
  <c r="L1075" i="3"/>
  <c r="J1075" i="3"/>
  <c r="H1075" i="3"/>
  <c r="L1074" i="3"/>
  <c r="J1074" i="3"/>
  <c r="H1074" i="3"/>
  <c r="L1073" i="3"/>
  <c r="J1073" i="3"/>
  <c r="H1073" i="3"/>
  <c r="L1072" i="3"/>
  <c r="J1072" i="3"/>
  <c r="H1072" i="3"/>
  <c r="L1071" i="3"/>
  <c r="J1071" i="3"/>
  <c r="H1071" i="3"/>
  <c r="L1070" i="3"/>
  <c r="J1070" i="3"/>
  <c r="H1070" i="3"/>
  <c r="L1069" i="3"/>
  <c r="J1069" i="3"/>
  <c r="H1069" i="3"/>
  <c r="L1068" i="3"/>
  <c r="J1068" i="3"/>
  <c r="H1068" i="3"/>
  <c r="L1067" i="3"/>
  <c r="J1067" i="3"/>
  <c r="H1067" i="3"/>
  <c r="L1066" i="3"/>
  <c r="J1066" i="3"/>
  <c r="H1066" i="3"/>
  <c r="L1065" i="3"/>
  <c r="J1065" i="3"/>
  <c r="H1065" i="3"/>
  <c r="L1064" i="3"/>
  <c r="J1064" i="3"/>
  <c r="H1064" i="3"/>
  <c r="L1063" i="3"/>
  <c r="J1063" i="3"/>
  <c r="H1063" i="3"/>
  <c r="L1062" i="3"/>
  <c r="J1062" i="3"/>
  <c r="H1062" i="3"/>
  <c r="L1061" i="3"/>
  <c r="J1061" i="3"/>
  <c r="H1061" i="3"/>
  <c r="L1060" i="3"/>
  <c r="J1060" i="3"/>
  <c r="H1060" i="3"/>
  <c r="L1059" i="3"/>
  <c r="J1059" i="3"/>
  <c r="H1059" i="3"/>
  <c r="L1058" i="3"/>
  <c r="J1058" i="3"/>
  <c r="H1058" i="3"/>
  <c r="L1057" i="3"/>
  <c r="J1057" i="3"/>
  <c r="H1057" i="3"/>
  <c r="L1056" i="3"/>
  <c r="J1056" i="3"/>
  <c r="H1056" i="3"/>
  <c r="L1055" i="3"/>
  <c r="J1055" i="3"/>
  <c r="H1055" i="3"/>
  <c r="L1054" i="3"/>
  <c r="J1054" i="3"/>
  <c r="H1054" i="3"/>
  <c r="L1053" i="3"/>
  <c r="J1053" i="3"/>
  <c r="H1053" i="3"/>
  <c r="L1052" i="3"/>
  <c r="J1052" i="3"/>
  <c r="H1052" i="3"/>
  <c r="L1051" i="3"/>
  <c r="J1051" i="3"/>
  <c r="H1051" i="3"/>
  <c r="L1050" i="3"/>
  <c r="J1050" i="3"/>
  <c r="H1050" i="3"/>
  <c r="L1049" i="3"/>
  <c r="J1049" i="3"/>
  <c r="H1049" i="3"/>
  <c r="L1048" i="3"/>
  <c r="J1048" i="3"/>
  <c r="H1048" i="3"/>
  <c r="L1047" i="3"/>
  <c r="J1047" i="3"/>
  <c r="H1047" i="3"/>
  <c r="L1046" i="3"/>
  <c r="J1046" i="3"/>
  <c r="H1046" i="3"/>
  <c r="L1045" i="3"/>
  <c r="J1045" i="3"/>
  <c r="H1045" i="3"/>
  <c r="L1044" i="3"/>
  <c r="J1044" i="3"/>
  <c r="H1044" i="3"/>
  <c r="L1043" i="3"/>
  <c r="J1043" i="3"/>
  <c r="H1043" i="3"/>
  <c r="L1042" i="3"/>
  <c r="J1042" i="3"/>
  <c r="H1042" i="3"/>
  <c r="L1041" i="3"/>
  <c r="J1041" i="3"/>
  <c r="H1041" i="3"/>
  <c r="L1040" i="3"/>
  <c r="J1040" i="3"/>
  <c r="H1040" i="3"/>
  <c r="L1039" i="3"/>
  <c r="J1039" i="3"/>
  <c r="H1039" i="3"/>
  <c r="L1038" i="3"/>
  <c r="J1038" i="3"/>
  <c r="H1038" i="3"/>
  <c r="L1037" i="3"/>
  <c r="J1037" i="3"/>
  <c r="H1037" i="3"/>
  <c r="L1036" i="3"/>
  <c r="J1036" i="3"/>
  <c r="H1036" i="3"/>
  <c r="L1035" i="3"/>
  <c r="J1035" i="3"/>
  <c r="H1035" i="3"/>
  <c r="L1034" i="3"/>
  <c r="J1034" i="3"/>
  <c r="H1034" i="3"/>
  <c r="L1033" i="3"/>
  <c r="J1033" i="3"/>
  <c r="H1033" i="3"/>
  <c r="L1032" i="3"/>
  <c r="J1032" i="3"/>
  <c r="H1032" i="3"/>
  <c r="L1031" i="3"/>
  <c r="J1031" i="3"/>
  <c r="H1031" i="3"/>
  <c r="L1030" i="3"/>
  <c r="J1030" i="3"/>
  <c r="H1030" i="3"/>
  <c r="L1029" i="3"/>
  <c r="J1029" i="3"/>
  <c r="H1029" i="3"/>
  <c r="L1028" i="3"/>
  <c r="J1028" i="3"/>
  <c r="H1028" i="3"/>
  <c r="L1027" i="3"/>
  <c r="J1027" i="3"/>
  <c r="H1027" i="3"/>
  <c r="L1026" i="3"/>
  <c r="J1026" i="3"/>
  <c r="H1026" i="3"/>
  <c r="L1025" i="3"/>
  <c r="J1025" i="3"/>
  <c r="H1025" i="3"/>
  <c r="L1024" i="3"/>
  <c r="J1024" i="3"/>
  <c r="H1024" i="3"/>
  <c r="L1023" i="3"/>
  <c r="J1023" i="3"/>
  <c r="H1023" i="3"/>
  <c r="L1022" i="3"/>
  <c r="J1022" i="3"/>
  <c r="H1022" i="3"/>
  <c r="L1021" i="3"/>
  <c r="J1021" i="3"/>
  <c r="H1021" i="3"/>
  <c r="L1020" i="3"/>
  <c r="J1020" i="3"/>
  <c r="H1020" i="3"/>
  <c r="L1019" i="3"/>
  <c r="J1019" i="3"/>
  <c r="H1019" i="3"/>
  <c r="L1018" i="3"/>
  <c r="J1018" i="3"/>
  <c r="H1018" i="3"/>
  <c r="L1017" i="3"/>
  <c r="J1017" i="3"/>
  <c r="H1017" i="3"/>
  <c r="L1016" i="3"/>
  <c r="J1016" i="3"/>
  <c r="H1016" i="3"/>
  <c r="L1015" i="3"/>
  <c r="J1015" i="3"/>
  <c r="H1015" i="3"/>
  <c r="L1014" i="3"/>
  <c r="J1014" i="3"/>
  <c r="H1014" i="3"/>
  <c r="L1013" i="3"/>
  <c r="J1013" i="3"/>
  <c r="H1013" i="3"/>
  <c r="L1012" i="3"/>
  <c r="J1012" i="3"/>
  <c r="H1012" i="3"/>
  <c r="L1011" i="3"/>
  <c r="J1011" i="3"/>
  <c r="H1011" i="3"/>
  <c r="L1010" i="3"/>
  <c r="J1010" i="3"/>
  <c r="H1010" i="3"/>
  <c r="L1009" i="3"/>
  <c r="J1009" i="3"/>
  <c r="H1009" i="3"/>
  <c r="L1008" i="3"/>
  <c r="J1008" i="3"/>
  <c r="H1008" i="3"/>
  <c r="L1007" i="3"/>
  <c r="J1007" i="3"/>
  <c r="H1007" i="3"/>
  <c r="L1006" i="3"/>
  <c r="J1006" i="3"/>
  <c r="H1006" i="3"/>
  <c r="L1005" i="3"/>
  <c r="J1005" i="3"/>
  <c r="H1005" i="3"/>
  <c r="L1004" i="3"/>
  <c r="J1004" i="3"/>
  <c r="H1004" i="3"/>
  <c r="L1003" i="3"/>
  <c r="J1003" i="3"/>
  <c r="H1003" i="3"/>
  <c r="L1002" i="3"/>
  <c r="J1002" i="3"/>
  <c r="H1002" i="3"/>
  <c r="L1001" i="3"/>
  <c r="J1001" i="3"/>
  <c r="H1001" i="3"/>
  <c r="L1000" i="3"/>
  <c r="J1000" i="3"/>
  <c r="H1000" i="3"/>
  <c r="L999" i="3"/>
  <c r="J999" i="3"/>
  <c r="H999" i="3"/>
  <c r="L998" i="3"/>
  <c r="J998" i="3"/>
  <c r="H998" i="3"/>
  <c r="L997" i="3"/>
  <c r="J997" i="3"/>
  <c r="H997" i="3"/>
  <c r="L996" i="3"/>
  <c r="J996" i="3"/>
  <c r="H996" i="3"/>
  <c r="L995" i="3"/>
  <c r="J995" i="3"/>
  <c r="H995" i="3"/>
  <c r="L994" i="3"/>
  <c r="J994" i="3"/>
  <c r="H994" i="3"/>
  <c r="L993" i="3"/>
  <c r="J993" i="3"/>
  <c r="H993" i="3"/>
  <c r="L992" i="3"/>
  <c r="J992" i="3"/>
  <c r="H992" i="3"/>
  <c r="L991" i="3"/>
  <c r="J991" i="3"/>
  <c r="H991" i="3"/>
  <c r="L990" i="3"/>
  <c r="J990" i="3"/>
  <c r="H990" i="3"/>
  <c r="L989" i="3"/>
  <c r="J989" i="3"/>
  <c r="H989" i="3"/>
  <c r="L988" i="3"/>
  <c r="J988" i="3"/>
  <c r="H988" i="3"/>
  <c r="L987" i="3"/>
  <c r="J987" i="3"/>
  <c r="H987" i="3"/>
  <c r="L986" i="3"/>
  <c r="J986" i="3"/>
  <c r="H986" i="3"/>
  <c r="L985" i="3"/>
  <c r="J985" i="3"/>
  <c r="H985" i="3"/>
  <c r="L984" i="3"/>
  <c r="J984" i="3"/>
  <c r="H984" i="3"/>
  <c r="L983" i="3"/>
  <c r="J983" i="3"/>
  <c r="H983" i="3"/>
  <c r="L982" i="3"/>
  <c r="J982" i="3"/>
  <c r="H982" i="3"/>
  <c r="L981" i="3"/>
  <c r="J981" i="3"/>
  <c r="H981" i="3"/>
  <c r="L980" i="3"/>
  <c r="J980" i="3"/>
  <c r="H980" i="3"/>
  <c r="L979" i="3"/>
  <c r="J979" i="3"/>
  <c r="H979" i="3"/>
  <c r="L978" i="3"/>
  <c r="J978" i="3"/>
  <c r="H978" i="3"/>
  <c r="L977" i="3"/>
  <c r="J977" i="3"/>
  <c r="H977" i="3"/>
  <c r="L976" i="3"/>
  <c r="J976" i="3"/>
  <c r="H976" i="3"/>
  <c r="L975" i="3"/>
  <c r="J975" i="3"/>
  <c r="H975" i="3"/>
  <c r="L974" i="3"/>
  <c r="J974" i="3"/>
  <c r="H974" i="3"/>
  <c r="L973" i="3"/>
  <c r="J973" i="3"/>
  <c r="H973" i="3"/>
  <c r="L972" i="3"/>
  <c r="J972" i="3"/>
  <c r="H972" i="3"/>
  <c r="L971" i="3"/>
  <c r="J971" i="3"/>
  <c r="H971" i="3"/>
  <c r="L970" i="3"/>
  <c r="J970" i="3"/>
  <c r="H970" i="3"/>
  <c r="L969" i="3"/>
  <c r="J969" i="3"/>
  <c r="H969" i="3"/>
  <c r="L968" i="3"/>
  <c r="J968" i="3"/>
  <c r="H968" i="3"/>
  <c r="L967" i="3"/>
  <c r="J967" i="3"/>
  <c r="H967" i="3"/>
  <c r="L966" i="3"/>
  <c r="J966" i="3"/>
  <c r="H966" i="3"/>
  <c r="L965" i="3"/>
  <c r="J965" i="3"/>
  <c r="H965" i="3"/>
  <c r="L964" i="3"/>
  <c r="J964" i="3"/>
  <c r="H964" i="3"/>
  <c r="L963" i="3"/>
  <c r="J963" i="3"/>
  <c r="H963" i="3"/>
  <c r="L962" i="3"/>
  <c r="J962" i="3"/>
  <c r="H962" i="3"/>
  <c r="L961" i="3"/>
  <c r="J961" i="3"/>
  <c r="H961" i="3"/>
  <c r="L960" i="3"/>
  <c r="J960" i="3"/>
  <c r="H960" i="3"/>
  <c r="L959" i="3"/>
  <c r="J959" i="3"/>
  <c r="H959" i="3"/>
  <c r="L958" i="3"/>
  <c r="J958" i="3"/>
  <c r="H958" i="3"/>
  <c r="L957" i="3"/>
  <c r="J957" i="3"/>
  <c r="H957" i="3"/>
  <c r="L956" i="3"/>
  <c r="J956" i="3"/>
  <c r="H956" i="3"/>
  <c r="L955" i="3"/>
  <c r="J955" i="3"/>
  <c r="H955" i="3"/>
  <c r="L954" i="3"/>
  <c r="J954" i="3"/>
  <c r="H954" i="3"/>
  <c r="L953" i="3"/>
  <c r="J953" i="3"/>
  <c r="H953" i="3"/>
  <c r="L952" i="3"/>
  <c r="J952" i="3"/>
  <c r="H952" i="3"/>
  <c r="L951" i="3"/>
  <c r="J951" i="3"/>
  <c r="H951" i="3"/>
  <c r="L950" i="3"/>
  <c r="J950" i="3"/>
  <c r="H950" i="3"/>
  <c r="L949" i="3"/>
  <c r="J949" i="3"/>
  <c r="H949" i="3"/>
  <c r="L948" i="3"/>
  <c r="J948" i="3"/>
  <c r="H948" i="3"/>
  <c r="L947" i="3"/>
  <c r="J947" i="3"/>
  <c r="H947" i="3"/>
  <c r="L946" i="3"/>
  <c r="J946" i="3"/>
  <c r="H946" i="3"/>
  <c r="L945" i="3"/>
  <c r="J945" i="3"/>
  <c r="H945" i="3"/>
  <c r="L944" i="3"/>
  <c r="J944" i="3"/>
  <c r="H944" i="3"/>
  <c r="L943" i="3"/>
  <c r="J943" i="3"/>
  <c r="H943" i="3"/>
  <c r="L942" i="3"/>
  <c r="J942" i="3"/>
  <c r="H942" i="3"/>
  <c r="L941" i="3"/>
  <c r="J941" i="3"/>
  <c r="H941" i="3"/>
  <c r="L940" i="3"/>
  <c r="J940" i="3"/>
  <c r="H940" i="3"/>
  <c r="L939" i="3"/>
  <c r="J939" i="3"/>
  <c r="H939" i="3"/>
  <c r="L938" i="3"/>
  <c r="J938" i="3"/>
  <c r="H938" i="3"/>
  <c r="L937" i="3"/>
  <c r="J937" i="3"/>
  <c r="H937" i="3"/>
  <c r="L936" i="3"/>
  <c r="J936" i="3"/>
  <c r="H936" i="3"/>
  <c r="L935" i="3"/>
  <c r="J935" i="3"/>
  <c r="H935" i="3"/>
  <c r="L934" i="3"/>
  <c r="J934" i="3"/>
  <c r="H934" i="3"/>
  <c r="L933" i="3"/>
  <c r="J933" i="3"/>
  <c r="H933" i="3"/>
  <c r="L932" i="3"/>
  <c r="J932" i="3"/>
  <c r="H932" i="3"/>
  <c r="L931" i="3"/>
  <c r="J931" i="3"/>
  <c r="H931" i="3"/>
  <c r="L930" i="3"/>
  <c r="J930" i="3"/>
  <c r="H930" i="3"/>
  <c r="L929" i="3"/>
  <c r="J929" i="3"/>
  <c r="H929" i="3"/>
  <c r="L928" i="3"/>
  <c r="J928" i="3"/>
  <c r="H928" i="3"/>
  <c r="L927" i="3"/>
  <c r="J927" i="3"/>
  <c r="H927" i="3"/>
  <c r="L926" i="3"/>
  <c r="J926" i="3"/>
  <c r="H926" i="3"/>
  <c r="L925" i="3"/>
  <c r="J925" i="3"/>
  <c r="H925" i="3"/>
  <c r="L924" i="3"/>
  <c r="J924" i="3"/>
  <c r="H924" i="3"/>
  <c r="L923" i="3"/>
  <c r="J923" i="3"/>
  <c r="H923" i="3"/>
  <c r="L922" i="3"/>
  <c r="J922" i="3"/>
  <c r="H922" i="3"/>
  <c r="L921" i="3"/>
  <c r="J921" i="3"/>
  <c r="H921" i="3"/>
  <c r="L920" i="3"/>
  <c r="J920" i="3"/>
  <c r="H920" i="3"/>
  <c r="L919" i="3"/>
  <c r="J919" i="3"/>
  <c r="H919" i="3"/>
  <c r="L918" i="3"/>
  <c r="J918" i="3"/>
  <c r="H918" i="3"/>
  <c r="L917" i="3"/>
  <c r="J917" i="3"/>
  <c r="H917" i="3"/>
  <c r="L916" i="3"/>
  <c r="J916" i="3"/>
  <c r="H916" i="3"/>
  <c r="L915" i="3"/>
  <c r="J915" i="3"/>
  <c r="H915" i="3"/>
  <c r="L914" i="3"/>
  <c r="J914" i="3"/>
  <c r="H914" i="3"/>
  <c r="L913" i="3"/>
  <c r="J913" i="3"/>
  <c r="H913" i="3"/>
  <c r="L912" i="3"/>
  <c r="J912" i="3"/>
  <c r="H912" i="3"/>
  <c r="L911" i="3"/>
  <c r="J911" i="3"/>
  <c r="H911" i="3"/>
  <c r="L910" i="3"/>
  <c r="J910" i="3"/>
  <c r="H910" i="3"/>
  <c r="L909" i="3"/>
  <c r="J909" i="3"/>
  <c r="H909" i="3"/>
  <c r="L908" i="3"/>
  <c r="J908" i="3"/>
  <c r="H908" i="3"/>
  <c r="L907" i="3"/>
  <c r="J907" i="3"/>
  <c r="H907" i="3"/>
  <c r="L906" i="3"/>
  <c r="J906" i="3"/>
  <c r="H906" i="3"/>
  <c r="L905" i="3"/>
  <c r="J905" i="3"/>
  <c r="H905" i="3"/>
  <c r="L904" i="3"/>
  <c r="J904" i="3"/>
  <c r="H904" i="3"/>
  <c r="L903" i="3"/>
  <c r="J903" i="3"/>
  <c r="H903" i="3"/>
  <c r="L902" i="3"/>
  <c r="J902" i="3"/>
  <c r="H902" i="3"/>
  <c r="L901" i="3"/>
  <c r="J901" i="3"/>
  <c r="H901" i="3"/>
  <c r="L900" i="3"/>
  <c r="J900" i="3"/>
  <c r="H900" i="3"/>
  <c r="L899" i="3"/>
  <c r="J899" i="3"/>
  <c r="H899" i="3"/>
  <c r="L898" i="3"/>
  <c r="J898" i="3"/>
  <c r="H898" i="3"/>
  <c r="L897" i="3"/>
  <c r="J897" i="3"/>
  <c r="H897" i="3"/>
  <c r="L896" i="3"/>
  <c r="J896" i="3"/>
  <c r="H896" i="3"/>
  <c r="L895" i="3"/>
  <c r="J895" i="3"/>
  <c r="H895" i="3"/>
  <c r="L894" i="3"/>
  <c r="J894" i="3"/>
  <c r="H894" i="3"/>
  <c r="L893" i="3"/>
  <c r="J893" i="3"/>
  <c r="H893" i="3"/>
  <c r="L892" i="3"/>
  <c r="J892" i="3"/>
  <c r="H892" i="3"/>
  <c r="L891" i="3"/>
  <c r="J891" i="3"/>
  <c r="H891" i="3"/>
  <c r="L890" i="3"/>
  <c r="J890" i="3"/>
  <c r="H890" i="3"/>
  <c r="L889" i="3"/>
  <c r="J889" i="3"/>
  <c r="H889" i="3"/>
  <c r="L888" i="3"/>
  <c r="J888" i="3"/>
  <c r="H888" i="3"/>
  <c r="L887" i="3"/>
  <c r="J887" i="3"/>
  <c r="H887" i="3"/>
  <c r="L886" i="3"/>
  <c r="J886" i="3"/>
  <c r="H886" i="3"/>
  <c r="L885" i="3"/>
  <c r="J885" i="3"/>
  <c r="H885" i="3"/>
  <c r="L884" i="3"/>
  <c r="J884" i="3"/>
  <c r="H884" i="3"/>
  <c r="L883" i="3"/>
  <c r="J883" i="3"/>
  <c r="H883" i="3"/>
  <c r="L882" i="3"/>
  <c r="J882" i="3"/>
  <c r="H882" i="3"/>
  <c r="L881" i="3"/>
  <c r="J881" i="3"/>
  <c r="H881" i="3"/>
  <c r="L880" i="3"/>
  <c r="J880" i="3"/>
  <c r="H880" i="3"/>
  <c r="L879" i="3"/>
  <c r="J879" i="3"/>
  <c r="H879" i="3"/>
  <c r="L878" i="3"/>
  <c r="J878" i="3"/>
  <c r="H878" i="3"/>
  <c r="L877" i="3"/>
  <c r="J877" i="3"/>
  <c r="H877" i="3"/>
  <c r="L876" i="3"/>
  <c r="J876" i="3"/>
  <c r="H876" i="3"/>
  <c r="L875" i="3"/>
  <c r="J875" i="3"/>
  <c r="H875" i="3"/>
  <c r="L874" i="3"/>
  <c r="J874" i="3"/>
  <c r="H874" i="3"/>
  <c r="L873" i="3"/>
  <c r="J873" i="3"/>
  <c r="H873" i="3"/>
  <c r="L872" i="3"/>
  <c r="J872" i="3"/>
  <c r="H872" i="3"/>
  <c r="L871" i="3"/>
  <c r="J871" i="3"/>
  <c r="H871" i="3"/>
  <c r="L870" i="3"/>
  <c r="J870" i="3"/>
  <c r="H870" i="3"/>
  <c r="L869" i="3"/>
  <c r="J869" i="3"/>
  <c r="H869" i="3"/>
  <c r="L868" i="3"/>
  <c r="J868" i="3"/>
  <c r="H868" i="3"/>
  <c r="L867" i="3"/>
  <c r="J867" i="3"/>
  <c r="H867" i="3"/>
  <c r="L866" i="3"/>
  <c r="J866" i="3"/>
  <c r="H866" i="3"/>
  <c r="L865" i="3"/>
  <c r="J865" i="3"/>
  <c r="H865" i="3"/>
  <c r="L864" i="3"/>
  <c r="J864" i="3"/>
  <c r="H864" i="3"/>
  <c r="L863" i="3"/>
  <c r="J863" i="3"/>
  <c r="H863" i="3"/>
  <c r="L862" i="3"/>
  <c r="J862" i="3"/>
  <c r="H862" i="3"/>
  <c r="L861" i="3"/>
  <c r="J861" i="3"/>
  <c r="H861" i="3"/>
  <c r="L860" i="3"/>
  <c r="J860" i="3"/>
  <c r="H860" i="3"/>
  <c r="L859" i="3"/>
  <c r="J859" i="3"/>
  <c r="H859" i="3"/>
  <c r="L858" i="3"/>
  <c r="J858" i="3"/>
  <c r="H858" i="3"/>
  <c r="L857" i="3"/>
  <c r="J857" i="3"/>
  <c r="H857" i="3"/>
  <c r="L856" i="3"/>
  <c r="J856" i="3"/>
  <c r="H856" i="3"/>
  <c r="L855" i="3"/>
  <c r="J855" i="3"/>
  <c r="H855" i="3"/>
  <c r="L854" i="3"/>
  <c r="J854" i="3"/>
  <c r="H854" i="3"/>
  <c r="L853" i="3"/>
  <c r="J853" i="3"/>
  <c r="H853" i="3"/>
  <c r="L852" i="3"/>
  <c r="J852" i="3"/>
  <c r="H852" i="3"/>
  <c r="L851" i="3"/>
  <c r="J851" i="3"/>
  <c r="H851" i="3"/>
  <c r="L850" i="3"/>
  <c r="J850" i="3"/>
  <c r="H850" i="3"/>
  <c r="L849" i="3"/>
  <c r="J849" i="3"/>
  <c r="H849" i="3"/>
  <c r="L848" i="3"/>
  <c r="J848" i="3"/>
  <c r="H848" i="3"/>
  <c r="L847" i="3"/>
  <c r="J847" i="3"/>
  <c r="H847" i="3"/>
  <c r="L846" i="3"/>
  <c r="J846" i="3"/>
  <c r="H846" i="3"/>
  <c r="L845" i="3"/>
  <c r="J845" i="3"/>
  <c r="H845" i="3"/>
  <c r="L844" i="3"/>
  <c r="J844" i="3"/>
  <c r="H844" i="3"/>
  <c r="L843" i="3"/>
  <c r="J843" i="3"/>
  <c r="H843" i="3"/>
  <c r="L842" i="3"/>
  <c r="J842" i="3"/>
  <c r="H842" i="3"/>
  <c r="L841" i="3"/>
  <c r="J841" i="3"/>
  <c r="H841" i="3"/>
  <c r="L840" i="3"/>
  <c r="J840" i="3"/>
  <c r="H840" i="3"/>
  <c r="L839" i="3"/>
  <c r="J839" i="3"/>
  <c r="H839" i="3"/>
  <c r="L838" i="3"/>
  <c r="J838" i="3"/>
  <c r="H838" i="3"/>
  <c r="L837" i="3"/>
  <c r="J837" i="3"/>
  <c r="H837" i="3"/>
  <c r="L836" i="3"/>
  <c r="J836" i="3"/>
  <c r="H836" i="3"/>
  <c r="L835" i="3"/>
  <c r="J835" i="3"/>
  <c r="H835" i="3"/>
  <c r="L834" i="3"/>
  <c r="J834" i="3"/>
  <c r="H834" i="3"/>
  <c r="L833" i="3"/>
  <c r="J833" i="3"/>
  <c r="H833" i="3"/>
  <c r="L832" i="3"/>
  <c r="J832" i="3"/>
  <c r="H832" i="3"/>
  <c r="L831" i="3"/>
  <c r="J831" i="3"/>
  <c r="H831" i="3"/>
  <c r="L830" i="3"/>
  <c r="J830" i="3"/>
  <c r="H830" i="3"/>
  <c r="L829" i="3"/>
  <c r="J829" i="3"/>
  <c r="H829" i="3"/>
  <c r="L828" i="3"/>
  <c r="J828" i="3"/>
  <c r="H828" i="3"/>
  <c r="L827" i="3"/>
  <c r="J827" i="3"/>
  <c r="H827" i="3"/>
  <c r="L826" i="3"/>
  <c r="J826" i="3"/>
  <c r="H826" i="3"/>
  <c r="L825" i="3"/>
  <c r="J825" i="3"/>
  <c r="H825" i="3"/>
  <c r="L824" i="3"/>
  <c r="J824" i="3"/>
  <c r="H824" i="3"/>
  <c r="L823" i="3"/>
  <c r="J823" i="3"/>
  <c r="H823" i="3"/>
  <c r="L822" i="3"/>
  <c r="J822" i="3"/>
  <c r="H822" i="3"/>
  <c r="L821" i="3"/>
  <c r="J821" i="3"/>
  <c r="H821" i="3"/>
  <c r="L820" i="3"/>
  <c r="J820" i="3"/>
  <c r="H820" i="3"/>
  <c r="L819" i="3"/>
  <c r="J819" i="3"/>
  <c r="H819" i="3"/>
  <c r="L818" i="3"/>
  <c r="J818" i="3"/>
  <c r="H818" i="3"/>
  <c r="L817" i="3"/>
  <c r="J817" i="3"/>
  <c r="H817" i="3"/>
  <c r="L816" i="3"/>
  <c r="J816" i="3"/>
  <c r="H816" i="3"/>
  <c r="L815" i="3"/>
  <c r="J815" i="3"/>
  <c r="H815" i="3"/>
  <c r="L814" i="3"/>
  <c r="J814" i="3"/>
  <c r="H814" i="3"/>
  <c r="L813" i="3"/>
  <c r="J813" i="3"/>
  <c r="H813" i="3"/>
  <c r="L812" i="3"/>
  <c r="J812" i="3"/>
  <c r="H812" i="3"/>
  <c r="L811" i="3"/>
  <c r="J811" i="3"/>
  <c r="H811" i="3"/>
  <c r="L810" i="3"/>
  <c r="J810" i="3"/>
  <c r="H810" i="3"/>
  <c r="L809" i="3"/>
  <c r="J809" i="3"/>
  <c r="H809" i="3"/>
  <c r="L808" i="3"/>
  <c r="J808" i="3"/>
  <c r="H808" i="3"/>
  <c r="L807" i="3"/>
  <c r="J807" i="3"/>
  <c r="H807" i="3"/>
  <c r="L806" i="3"/>
  <c r="J806" i="3"/>
  <c r="H806" i="3"/>
  <c r="L805" i="3"/>
  <c r="J805" i="3"/>
  <c r="H805" i="3"/>
  <c r="L804" i="3"/>
  <c r="J804" i="3"/>
  <c r="H804" i="3"/>
  <c r="L803" i="3"/>
  <c r="J803" i="3"/>
  <c r="H803" i="3"/>
  <c r="L802" i="3"/>
  <c r="J802" i="3"/>
  <c r="H802" i="3"/>
  <c r="L801" i="3"/>
  <c r="J801" i="3"/>
  <c r="H801" i="3"/>
  <c r="L800" i="3"/>
  <c r="J800" i="3"/>
  <c r="H800" i="3"/>
  <c r="L799" i="3"/>
  <c r="J799" i="3"/>
  <c r="H799" i="3"/>
  <c r="L798" i="3"/>
  <c r="J798" i="3"/>
  <c r="H798" i="3"/>
  <c r="L797" i="3"/>
  <c r="J797" i="3"/>
  <c r="H797" i="3"/>
  <c r="L796" i="3"/>
  <c r="J796" i="3"/>
  <c r="H796" i="3"/>
  <c r="L795" i="3"/>
  <c r="J795" i="3"/>
  <c r="H795" i="3"/>
  <c r="L794" i="3"/>
  <c r="J794" i="3"/>
  <c r="H794" i="3"/>
  <c r="L793" i="3"/>
  <c r="J793" i="3"/>
  <c r="H793" i="3"/>
  <c r="L792" i="3"/>
  <c r="J792" i="3"/>
  <c r="H792" i="3"/>
  <c r="L791" i="3"/>
  <c r="J791" i="3"/>
  <c r="H791" i="3"/>
  <c r="L790" i="3"/>
  <c r="J790" i="3"/>
  <c r="H790" i="3"/>
  <c r="L789" i="3"/>
  <c r="J789" i="3"/>
  <c r="H789" i="3"/>
  <c r="L788" i="3"/>
  <c r="J788" i="3"/>
  <c r="H788" i="3"/>
  <c r="L787" i="3"/>
  <c r="J787" i="3"/>
  <c r="H787" i="3"/>
  <c r="L786" i="3"/>
  <c r="J786" i="3"/>
  <c r="H786" i="3"/>
  <c r="L785" i="3"/>
  <c r="J785" i="3"/>
  <c r="H785" i="3"/>
  <c r="L784" i="3"/>
  <c r="J784" i="3"/>
  <c r="H784" i="3"/>
  <c r="L783" i="3"/>
  <c r="J783" i="3"/>
  <c r="H783" i="3"/>
  <c r="L782" i="3"/>
  <c r="J782" i="3"/>
  <c r="H782" i="3"/>
  <c r="L781" i="3"/>
  <c r="J781" i="3"/>
  <c r="H781" i="3"/>
  <c r="L780" i="3"/>
  <c r="J780" i="3"/>
  <c r="H780" i="3"/>
  <c r="L779" i="3"/>
  <c r="J779" i="3"/>
  <c r="H779" i="3"/>
  <c r="L778" i="3"/>
  <c r="J778" i="3"/>
  <c r="H778" i="3"/>
  <c r="L777" i="3"/>
  <c r="J777" i="3"/>
  <c r="H777" i="3"/>
  <c r="L776" i="3"/>
  <c r="J776" i="3"/>
  <c r="H776" i="3"/>
  <c r="L775" i="3"/>
  <c r="J775" i="3"/>
  <c r="H775" i="3"/>
  <c r="L774" i="3"/>
  <c r="J774" i="3"/>
  <c r="H774" i="3"/>
  <c r="L773" i="3"/>
  <c r="J773" i="3"/>
  <c r="H773" i="3"/>
  <c r="L772" i="3"/>
  <c r="J772" i="3"/>
  <c r="H772" i="3"/>
  <c r="L771" i="3"/>
  <c r="J771" i="3"/>
  <c r="H771" i="3"/>
  <c r="L770" i="3"/>
  <c r="J770" i="3"/>
  <c r="H770" i="3"/>
  <c r="L769" i="3"/>
  <c r="J769" i="3"/>
  <c r="H769" i="3"/>
  <c r="L768" i="3"/>
  <c r="J768" i="3"/>
  <c r="H768" i="3"/>
  <c r="L767" i="3"/>
  <c r="J767" i="3"/>
  <c r="H767" i="3"/>
  <c r="L766" i="3"/>
  <c r="J766" i="3"/>
  <c r="H766" i="3"/>
  <c r="L765" i="3"/>
  <c r="J765" i="3"/>
  <c r="H765" i="3"/>
  <c r="L764" i="3"/>
  <c r="J764" i="3"/>
  <c r="H764" i="3"/>
  <c r="L763" i="3"/>
  <c r="J763" i="3"/>
  <c r="H763" i="3"/>
  <c r="L762" i="3"/>
  <c r="J762" i="3"/>
  <c r="H762" i="3"/>
  <c r="L761" i="3"/>
  <c r="J761" i="3"/>
  <c r="H761" i="3"/>
  <c r="L760" i="3"/>
  <c r="J760" i="3"/>
  <c r="H760" i="3"/>
  <c r="L759" i="3"/>
  <c r="J759" i="3"/>
  <c r="H759" i="3"/>
  <c r="L758" i="3"/>
  <c r="J758" i="3"/>
  <c r="H758" i="3"/>
  <c r="L757" i="3"/>
  <c r="J757" i="3"/>
  <c r="H757" i="3"/>
  <c r="L756" i="3"/>
  <c r="J756" i="3"/>
  <c r="H756" i="3"/>
  <c r="L755" i="3"/>
  <c r="J755" i="3"/>
  <c r="H755" i="3"/>
  <c r="L754" i="3"/>
  <c r="J754" i="3"/>
  <c r="H754" i="3"/>
  <c r="L753" i="3"/>
  <c r="J753" i="3"/>
  <c r="H753" i="3"/>
  <c r="L752" i="3"/>
  <c r="J752" i="3"/>
  <c r="H752" i="3"/>
  <c r="L751" i="3"/>
  <c r="J751" i="3"/>
  <c r="H751" i="3"/>
  <c r="L750" i="3"/>
  <c r="J750" i="3"/>
  <c r="H750" i="3"/>
  <c r="L749" i="3"/>
  <c r="J749" i="3"/>
  <c r="H749" i="3"/>
  <c r="L748" i="3"/>
  <c r="J748" i="3"/>
  <c r="H748" i="3"/>
  <c r="L747" i="3"/>
  <c r="J747" i="3"/>
  <c r="H747" i="3"/>
  <c r="L746" i="3"/>
  <c r="J746" i="3"/>
  <c r="H746" i="3"/>
  <c r="L745" i="3"/>
  <c r="J745" i="3"/>
  <c r="H745" i="3"/>
  <c r="L744" i="3"/>
  <c r="J744" i="3"/>
  <c r="H744" i="3"/>
  <c r="L743" i="3"/>
  <c r="J743" i="3"/>
  <c r="H743" i="3"/>
  <c r="L742" i="3"/>
  <c r="J742" i="3"/>
  <c r="H742" i="3"/>
  <c r="L741" i="3"/>
  <c r="J741" i="3"/>
  <c r="H741" i="3"/>
  <c r="L740" i="3"/>
  <c r="J740" i="3"/>
  <c r="H740" i="3"/>
  <c r="L739" i="3"/>
  <c r="J739" i="3"/>
  <c r="H739" i="3"/>
  <c r="L738" i="3"/>
  <c r="J738" i="3"/>
  <c r="H738" i="3"/>
  <c r="L737" i="3"/>
  <c r="J737" i="3"/>
  <c r="H737" i="3"/>
  <c r="L736" i="3"/>
  <c r="J736" i="3"/>
  <c r="H736" i="3"/>
  <c r="L735" i="3"/>
  <c r="J735" i="3"/>
  <c r="H735" i="3"/>
  <c r="L734" i="3"/>
  <c r="J734" i="3"/>
  <c r="H734" i="3"/>
  <c r="L733" i="3"/>
  <c r="J733" i="3"/>
  <c r="H733" i="3"/>
  <c r="L732" i="3"/>
  <c r="J732" i="3"/>
  <c r="H732" i="3"/>
  <c r="L731" i="3"/>
  <c r="J731" i="3"/>
  <c r="H731" i="3"/>
  <c r="L730" i="3"/>
  <c r="J730" i="3"/>
  <c r="H730" i="3"/>
  <c r="L729" i="3"/>
  <c r="J729" i="3"/>
  <c r="H729" i="3"/>
  <c r="L728" i="3"/>
  <c r="J728" i="3"/>
  <c r="H728" i="3"/>
  <c r="L727" i="3"/>
  <c r="J727" i="3"/>
  <c r="H727" i="3"/>
  <c r="L726" i="3"/>
  <c r="J726" i="3"/>
  <c r="H726" i="3"/>
  <c r="L725" i="3"/>
  <c r="J725" i="3"/>
  <c r="H725" i="3"/>
  <c r="L724" i="3"/>
  <c r="J724" i="3"/>
  <c r="H724" i="3"/>
  <c r="L723" i="3"/>
  <c r="J723" i="3"/>
  <c r="H723" i="3"/>
  <c r="L722" i="3"/>
  <c r="J722" i="3"/>
  <c r="H722" i="3"/>
  <c r="L721" i="3"/>
  <c r="J721" i="3"/>
  <c r="H721" i="3"/>
  <c r="L720" i="3"/>
  <c r="J720" i="3"/>
  <c r="H720" i="3"/>
  <c r="L719" i="3"/>
  <c r="J719" i="3"/>
  <c r="H719" i="3"/>
  <c r="L718" i="3"/>
  <c r="J718" i="3"/>
  <c r="H718" i="3"/>
  <c r="L717" i="3"/>
  <c r="J717" i="3"/>
  <c r="H717" i="3"/>
  <c r="L716" i="3"/>
  <c r="J716" i="3"/>
  <c r="H716" i="3"/>
  <c r="L715" i="3"/>
  <c r="J715" i="3"/>
  <c r="H715" i="3"/>
  <c r="L714" i="3"/>
  <c r="J714" i="3"/>
  <c r="H714" i="3"/>
  <c r="L713" i="3"/>
  <c r="J713" i="3"/>
  <c r="H713" i="3"/>
  <c r="L712" i="3"/>
  <c r="J712" i="3"/>
  <c r="H712" i="3"/>
  <c r="L711" i="3"/>
  <c r="J711" i="3"/>
  <c r="H711" i="3"/>
  <c r="L710" i="3"/>
  <c r="J710" i="3"/>
  <c r="H710" i="3"/>
  <c r="L709" i="3"/>
  <c r="J709" i="3"/>
  <c r="H709" i="3"/>
  <c r="L708" i="3"/>
  <c r="J708" i="3"/>
  <c r="H708" i="3"/>
  <c r="L707" i="3"/>
  <c r="J707" i="3"/>
  <c r="H707" i="3"/>
  <c r="L706" i="3"/>
  <c r="J706" i="3"/>
  <c r="H706" i="3"/>
  <c r="L705" i="3"/>
  <c r="J705" i="3"/>
  <c r="H705" i="3"/>
  <c r="L704" i="3"/>
  <c r="J704" i="3"/>
  <c r="H704" i="3"/>
  <c r="L703" i="3"/>
  <c r="J703" i="3"/>
  <c r="H703" i="3"/>
  <c r="L702" i="3"/>
  <c r="J702" i="3"/>
  <c r="H702" i="3"/>
  <c r="L701" i="3"/>
  <c r="J701" i="3"/>
  <c r="H701" i="3"/>
  <c r="L700" i="3"/>
  <c r="J700" i="3"/>
  <c r="H700" i="3"/>
  <c r="L699" i="3"/>
  <c r="J699" i="3"/>
  <c r="H699" i="3"/>
  <c r="L698" i="3"/>
  <c r="J698" i="3"/>
  <c r="H698" i="3"/>
  <c r="L697" i="3"/>
  <c r="J697" i="3"/>
  <c r="H697" i="3"/>
  <c r="L696" i="3"/>
  <c r="J696" i="3"/>
  <c r="H696" i="3"/>
  <c r="L695" i="3"/>
  <c r="J695" i="3"/>
  <c r="H695" i="3"/>
  <c r="L694" i="3"/>
  <c r="J694" i="3"/>
  <c r="H694" i="3"/>
  <c r="L693" i="3"/>
  <c r="J693" i="3"/>
  <c r="H693" i="3"/>
  <c r="L692" i="3"/>
  <c r="J692" i="3"/>
  <c r="H692" i="3"/>
  <c r="L691" i="3"/>
  <c r="J691" i="3"/>
  <c r="H691" i="3"/>
  <c r="L690" i="3"/>
  <c r="J690" i="3"/>
  <c r="H690" i="3"/>
  <c r="L689" i="3"/>
  <c r="J689" i="3"/>
  <c r="H689" i="3"/>
  <c r="L688" i="3"/>
  <c r="J688" i="3"/>
  <c r="H688" i="3"/>
  <c r="L687" i="3"/>
  <c r="J687" i="3"/>
  <c r="H687" i="3"/>
  <c r="L686" i="3"/>
  <c r="J686" i="3"/>
  <c r="H686" i="3"/>
  <c r="L685" i="3"/>
  <c r="J685" i="3"/>
  <c r="H685" i="3"/>
  <c r="L684" i="3"/>
  <c r="J684" i="3"/>
  <c r="H684" i="3"/>
  <c r="L683" i="3"/>
  <c r="J683" i="3"/>
  <c r="H683" i="3"/>
  <c r="L682" i="3"/>
  <c r="J682" i="3"/>
  <c r="H682" i="3"/>
  <c r="L681" i="3"/>
  <c r="J681" i="3"/>
  <c r="H681" i="3"/>
  <c r="L680" i="3"/>
  <c r="J680" i="3"/>
  <c r="H680" i="3"/>
  <c r="L679" i="3"/>
  <c r="J679" i="3"/>
  <c r="H679" i="3"/>
  <c r="L678" i="3"/>
  <c r="J678" i="3"/>
  <c r="H678" i="3"/>
  <c r="L677" i="3"/>
  <c r="J677" i="3"/>
  <c r="H677" i="3"/>
  <c r="L676" i="3"/>
  <c r="J676" i="3"/>
  <c r="H676" i="3"/>
  <c r="L675" i="3"/>
  <c r="J675" i="3"/>
  <c r="H675" i="3"/>
  <c r="L674" i="3"/>
  <c r="J674" i="3"/>
  <c r="H674" i="3"/>
  <c r="L673" i="3"/>
  <c r="J673" i="3"/>
  <c r="H673" i="3"/>
  <c r="L672" i="3"/>
  <c r="J672" i="3"/>
  <c r="H672" i="3"/>
  <c r="L671" i="3"/>
  <c r="J671" i="3"/>
  <c r="H671" i="3"/>
  <c r="L670" i="3"/>
  <c r="J670" i="3"/>
  <c r="H670" i="3"/>
  <c r="L669" i="3"/>
  <c r="J669" i="3"/>
  <c r="H669" i="3"/>
  <c r="L668" i="3"/>
  <c r="J668" i="3"/>
  <c r="H668" i="3"/>
  <c r="L667" i="3"/>
  <c r="J667" i="3"/>
  <c r="H667" i="3"/>
  <c r="L666" i="3"/>
  <c r="J666" i="3"/>
  <c r="H666" i="3"/>
  <c r="L665" i="3"/>
  <c r="J665" i="3"/>
  <c r="H665" i="3"/>
  <c r="L664" i="3"/>
  <c r="J664" i="3"/>
  <c r="H664" i="3"/>
  <c r="L663" i="3"/>
  <c r="J663" i="3"/>
  <c r="H663" i="3"/>
  <c r="L662" i="3"/>
  <c r="J662" i="3"/>
  <c r="H662" i="3"/>
  <c r="L661" i="3"/>
  <c r="J661" i="3"/>
  <c r="H661" i="3"/>
  <c r="L660" i="3"/>
  <c r="J660" i="3"/>
  <c r="H660" i="3"/>
  <c r="L659" i="3"/>
  <c r="J659" i="3"/>
  <c r="H659" i="3"/>
  <c r="L658" i="3"/>
  <c r="J658" i="3"/>
  <c r="H658" i="3"/>
  <c r="L657" i="3"/>
  <c r="J657" i="3"/>
  <c r="H657" i="3"/>
  <c r="L656" i="3"/>
  <c r="J656" i="3"/>
  <c r="H656" i="3"/>
  <c r="L655" i="3"/>
  <c r="J655" i="3"/>
  <c r="H655" i="3"/>
  <c r="L654" i="3"/>
  <c r="J654" i="3"/>
  <c r="H654" i="3"/>
  <c r="L653" i="3"/>
  <c r="J653" i="3"/>
  <c r="H653" i="3"/>
  <c r="L652" i="3"/>
  <c r="J652" i="3"/>
  <c r="H652" i="3"/>
  <c r="L651" i="3"/>
  <c r="J651" i="3"/>
  <c r="H651" i="3"/>
  <c r="L650" i="3"/>
  <c r="J650" i="3"/>
  <c r="H650" i="3"/>
  <c r="L649" i="3"/>
  <c r="J649" i="3"/>
  <c r="H649" i="3"/>
  <c r="L648" i="3"/>
  <c r="J648" i="3"/>
  <c r="H648" i="3"/>
  <c r="L647" i="3"/>
  <c r="J647" i="3"/>
  <c r="H647" i="3"/>
  <c r="L646" i="3"/>
  <c r="J646" i="3"/>
  <c r="H646" i="3"/>
  <c r="L645" i="3"/>
  <c r="J645" i="3"/>
  <c r="H645" i="3"/>
  <c r="L644" i="3"/>
  <c r="J644" i="3"/>
  <c r="H644" i="3"/>
  <c r="L643" i="3"/>
  <c r="J643" i="3"/>
  <c r="H643" i="3"/>
  <c r="L642" i="3"/>
  <c r="J642" i="3"/>
  <c r="H642" i="3"/>
  <c r="L641" i="3"/>
  <c r="J641" i="3"/>
  <c r="H641" i="3"/>
  <c r="L640" i="3"/>
  <c r="J640" i="3"/>
  <c r="H640" i="3"/>
  <c r="L639" i="3"/>
  <c r="J639" i="3"/>
  <c r="H639" i="3"/>
  <c r="L638" i="3"/>
  <c r="J638" i="3"/>
  <c r="H638" i="3"/>
  <c r="L637" i="3"/>
  <c r="J637" i="3"/>
  <c r="H637" i="3"/>
  <c r="L636" i="3"/>
  <c r="J636" i="3"/>
  <c r="H636" i="3"/>
  <c r="L635" i="3"/>
  <c r="J635" i="3"/>
  <c r="H635" i="3"/>
  <c r="L634" i="3"/>
  <c r="J634" i="3"/>
  <c r="H634" i="3"/>
  <c r="L633" i="3"/>
  <c r="J633" i="3"/>
  <c r="H633" i="3"/>
  <c r="L632" i="3"/>
  <c r="J632" i="3"/>
  <c r="H632" i="3"/>
  <c r="L631" i="3"/>
  <c r="J631" i="3"/>
  <c r="H631" i="3"/>
  <c r="L630" i="3"/>
  <c r="J630" i="3"/>
  <c r="H630" i="3"/>
  <c r="L629" i="3"/>
  <c r="J629" i="3"/>
  <c r="H629" i="3"/>
  <c r="L628" i="3"/>
  <c r="J628" i="3"/>
  <c r="H628" i="3"/>
  <c r="L627" i="3"/>
  <c r="J627" i="3"/>
  <c r="H627" i="3"/>
  <c r="L626" i="3"/>
  <c r="J626" i="3"/>
  <c r="H626" i="3"/>
  <c r="L625" i="3"/>
  <c r="J625" i="3"/>
  <c r="H625" i="3"/>
  <c r="L624" i="3"/>
  <c r="J624" i="3"/>
  <c r="H624" i="3"/>
  <c r="L623" i="3"/>
  <c r="J623" i="3"/>
  <c r="H623" i="3"/>
  <c r="L622" i="3"/>
  <c r="J622" i="3"/>
  <c r="H622" i="3"/>
  <c r="L621" i="3"/>
  <c r="J621" i="3"/>
  <c r="H621" i="3"/>
  <c r="L620" i="3"/>
  <c r="J620" i="3"/>
  <c r="H620" i="3"/>
  <c r="L619" i="3"/>
  <c r="J619" i="3"/>
  <c r="H619" i="3"/>
  <c r="L618" i="3"/>
  <c r="J618" i="3"/>
  <c r="H618" i="3"/>
  <c r="L617" i="3"/>
  <c r="J617" i="3"/>
  <c r="H617" i="3"/>
  <c r="L616" i="3"/>
  <c r="J616" i="3"/>
  <c r="H616" i="3"/>
  <c r="L615" i="3"/>
  <c r="J615" i="3"/>
  <c r="H615" i="3"/>
  <c r="L614" i="3"/>
  <c r="J614" i="3"/>
  <c r="H614" i="3"/>
  <c r="L613" i="3"/>
  <c r="J613" i="3"/>
  <c r="H613" i="3"/>
  <c r="L612" i="3"/>
  <c r="J612" i="3"/>
  <c r="H612" i="3"/>
  <c r="L611" i="3"/>
  <c r="J611" i="3"/>
  <c r="H611" i="3"/>
  <c r="L610" i="3"/>
  <c r="J610" i="3"/>
  <c r="H610" i="3"/>
  <c r="L609" i="3"/>
  <c r="J609" i="3"/>
  <c r="H609" i="3"/>
  <c r="L608" i="3"/>
  <c r="J608" i="3"/>
  <c r="H608" i="3"/>
  <c r="L607" i="3"/>
  <c r="J607" i="3"/>
  <c r="H607" i="3"/>
  <c r="L606" i="3"/>
  <c r="J606" i="3"/>
  <c r="H606" i="3"/>
  <c r="L605" i="3"/>
  <c r="J605" i="3"/>
  <c r="H605" i="3"/>
  <c r="L604" i="3"/>
  <c r="J604" i="3"/>
  <c r="H604" i="3"/>
  <c r="L603" i="3"/>
  <c r="J603" i="3"/>
  <c r="H603" i="3"/>
  <c r="L602" i="3"/>
  <c r="J602" i="3"/>
  <c r="H602" i="3"/>
  <c r="L601" i="3"/>
  <c r="J601" i="3"/>
  <c r="H601" i="3"/>
  <c r="L600" i="3"/>
  <c r="J600" i="3"/>
  <c r="H600" i="3"/>
  <c r="L599" i="3"/>
  <c r="J599" i="3"/>
  <c r="H599" i="3"/>
  <c r="L598" i="3"/>
  <c r="J598" i="3"/>
  <c r="H598" i="3"/>
  <c r="L597" i="3"/>
  <c r="J597" i="3"/>
  <c r="H597" i="3"/>
  <c r="L596" i="3"/>
  <c r="J596" i="3"/>
  <c r="H596" i="3"/>
  <c r="L595" i="3"/>
  <c r="J595" i="3"/>
  <c r="H595" i="3"/>
  <c r="L594" i="3"/>
  <c r="J594" i="3"/>
  <c r="H594" i="3"/>
  <c r="L593" i="3"/>
  <c r="J593" i="3"/>
  <c r="H593" i="3"/>
  <c r="L592" i="3"/>
  <c r="J592" i="3"/>
  <c r="H592" i="3"/>
  <c r="L591" i="3"/>
  <c r="J591" i="3"/>
  <c r="H591" i="3"/>
  <c r="L590" i="3"/>
  <c r="J590" i="3"/>
  <c r="H590" i="3"/>
  <c r="L589" i="3"/>
  <c r="J589" i="3"/>
  <c r="H589" i="3"/>
  <c r="L588" i="3"/>
  <c r="J588" i="3"/>
  <c r="H588" i="3"/>
  <c r="L587" i="3"/>
  <c r="J587" i="3"/>
  <c r="H587" i="3"/>
  <c r="L586" i="3"/>
  <c r="J586" i="3"/>
  <c r="H586" i="3"/>
  <c r="L585" i="3"/>
  <c r="J585" i="3"/>
  <c r="H585" i="3"/>
  <c r="L584" i="3"/>
  <c r="J584" i="3"/>
  <c r="H584" i="3"/>
  <c r="L583" i="3"/>
  <c r="J583" i="3"/>
  <c r="H583" i="3"/>
  <c r="L582" i="3"/>
  <c r="J582" i="3"/>
  <c r="H582" i="3"/>
  <c r="L581" i="3"/>
  <c r="J581" i="3"/>
  <c r="H581" i="3"/>
  <c r="L580" i="3"/>
  <c r="J580" i="3"/>
  <c r="H580" i="3"/>
  <c r="L579" i="3"/>
  <c r="J579" i="3"/>
  <c r="H579" i="3"/>
  <c r="L578" i="3"/>
  <c r="J578" i="3"/>
  <c r="H578" i="3"/>
  <c r="L577" i="3"/>
  <c r="J577" i="3"/>
  <c r="H577" i="3"/>
  <c r="L576" i="3"/>
  <c r="J576" i="3"/>
  <c r="H576" i="3"/>
  <c r="L575" i="3"/>
  <c r="J575" i="3"/>
  <c r="H575" i="3"/>
  <c r="L574" i="3"/>
  <c r="J574" i="3"/>
  <c r="H574" i="3"/>
  <c r="L573" i="3"/>
  <c r="J573" i="3"/>
  <c r="H573" i="3"/>
  <c r="L572" i="3"/>
  <c r="J572" i="3"/>
  <c r="H572" i="3"/>
  <c r="L571" i="3"/>
  <c r="J571" i="3"/>
  <c r="H571" i="3"/>
  <c r="L570" i="3"/>
  <c r="J570" i="3"/>
  <c r="H570" i="3"/>
  <c r="L569" i="3"/>
  <c r="J569" i="3"/>
  <c r="H569" i="3"/>
  <c r="L568" i="3"/>
  <c r="J568" i="3"/>
  <c r="H568" i="3"/>
  <c r="L567" i="3"/>
  <c r="J567" i="3"/>
  <c r="H567" i="3"/>
  <c r="L566" i="3"/>
  <c r="J566" i="3"/>
  <c r="H566" i="3"/>
  <c r="L565" i="3"/>
  <c r="J565" i="3"/>
  <c r="H565" i="3"/>
  <c r="L564" i="3"/>
  <c r="J564" i="3"/>
  <c r="H564" i="3"/>
  <c r="L563" i="3"/>
  <c r="J563" i="3"/>
  <c r="H563" i="3"/>
  <c r="L562" i="3"/>
  <c r="J562" i="3"/>
  <c r="H562" i="3"/>
  <c r="L561" i="3"/>
  <c r="J561" i="3"/>
  <c r="H561" i="3"/>
  <c r="L560" i="3"/>
  <c r="J560" i="3"/>
  <c r="H560" i="3"/>
  <c r="L559" i="3"/>
  <c r="J559" i="3"/>
  <c r="H559" i="3"/>
  <c r="L558" i="3"/>
  <c r="J558" i="3"/>
  <c r="H558" i="3"/>
  <c r="L557" i="3"/>
  <c r="J557" i="3"/>
  <c r="H557" i="3"/>
  <c r="L556" i="3"/>
  <c r="J556" i="3"/>
  <c r="H556" i="3"/>
  <c r="L555" i="3"/>
  <c r="J555" i="3"/>
  <c r="H555" i="3"/>
  <c r="L554" i="3"/>
  <c r="J554" i="3"/>
  <c r="H554" i="3"/>
  <c r="L553" i="3"/>
  <c r="J553" i="3"/>
  <c r="H553" i="3"/>
  <c r="L552" i="3"/>
  <c r="J552" i="3"/>
  <c r="H552" i="3"/>
  <c r="L551" i="3"/>
  <c r="J551" i="3"/>
  <c r="H551" i="3"/>
  <c r="L550" i="3"/>
  <c r="J550" i="3"/>
  <c r="H550" i="3"/>
  <c r="L549" i="3"/>
  <c r="J549" i="3"/>
  <c r="H549" i="3"/>
  <c r="L548" i="3"/>
  <c r="J548" i="3"/>
  <c r="H548" i="3"/>
  <c r="L547" i="3"/>
  <c r="J547" i="3"/>
  <c r="H547" i="3"/>
  <c r="L546" i="3"/>
  <c r="J546" i="3"/>
  <c r="H546" i="3"/>
  <c r="L545" i="3"/>
  <c r="J545" i="3"/>
  <c r="H545" i="3"/>
  <c r="L544" i="3"/>
  <c r="J544" i="3"/>
  <c r="H544" i="3"/>
  <c r="L543" i="3"/>
  <c r="J543" i="3"/>
  <c r="H543" i="3"/>
  <c r="L542" i="3"/>
  <c r="J542" i="3"/>
  <c r="H542" i="3"/>
  <c r="L541" i="3"/>
  <c r="J541" i="3"/>
  <c r="H541" i="3"/>
  <c r="L540" i="3"/>
  <c r="J540" i="3"/>
  <c r="H540" i="3"/>
  <c r="L539" i="3"/>
  <c r="J539" i="3"/>
  <c r="H539" i="3"/>
  <c r="L538" i="3"/>
  <c r="J538" i="3"/>
  <c r="H538" i="3"/>
  <c r="L537" i="3"/>
  <c r="J537" i="3"/>
  <c r="H537" i="3"/>
  <c r="L536" i="3"/>
  <c r="J536" i="3"/>
  <c r="H536" i="3"/>
  <c r="L535" i="3"/>
  <c r="J535" i="3"/>
  <c r="H535" i="3"/>
  <c r="L534" i="3"/>
  <c r="J534" i="3"/>
  <c r="H534" i="3"/>
  <c r="L533" i="3"/>
  <c r="J533" i="3"/>
  <c r="H533" i="3"/>
  <c r="L532" i="3"/>
  <c r="J532" i="3"/>
  <c r="H532" i="3"/>
  <c r="L531" i="3"/>
  <c r="J531" i="3"/>
  <c r="H531" i="3"/>
  <c r="L530" i="3"/>
  <c r="J530" i="3"/>
  <c r="H530" i="3"/>
  <c r="L529" i="3"/>
  <c r="J529" i="3"/>
  <c r="H529" i="3"/>
  <c r="L528" i="3"/>
  <c r="J528" i="3"/>
  <c r="H528" i="3"/>
  <c r="L527" i="3"/>
  <c r="J527" i="3"/>
  <c r="H527" i="3"/>
  <c r="L526" i="3"/>
  <c r="J526" i="3"/>
  <c r="H526" i="3"/>
  <c r="L525" i="3"/>
  <c r="J525" i="3"/>
  <c r="H525" i="3"/>
  <c r="L524" i="3"/>
  <c r="J524" i="3"/>
  <c r="H524" i="3"/>
  <c r="L523" i="3"/>
  <c r="J523" i="3"/>
  <c r="H523" i="3"/>
  <c r="L522" i="3"/>
  <c r="J522" i="3"/>
  <c r="H522" i="3"/>
  <c r="L521" i="3"/>
  <c r="J521" i="3"/>
  <c r="H521" i="3"/>
  <c r="L520" i="3"/>
  <c r="J520" i="3"/>
  <c r="H520" i="3"/>
  <c r="L519" i="3"/>
  <c r="J519" i="3"/>
  <c r="H519" i="3"/>
  <c r="L518" i="3"/>
  <c r="J518" i="3"/>
  <c r="H518" i="3"/>
  <c r="L517" i="3"/>
  <c r="J517" i="3"/>
  <c r="H517" i="3"/>
  <c r="L516" i="3"/>
  <c r="J516" i="3"/>
  <c r="H516" i="3"/>
  <c r="L515" i="3"/>
  <c r="J515" i="3"/>
  <c r="H515" i="3"/>
  <c r="L514" i="3"/>
  <c r="J514" i="3"/>
  <c r="H514" i="3"/>
  <c r="L513" i="3"/>
  <c r="J513" i="3"/>
  <c r="H513" i="3"/>
  <c r="L512" i="3"/>
  <c r="J512" i="3"/>
  <c r="H512" i="3"/>
  <c r="L511" i="3"/>
  <c r="J511" i="3"/>
  <c r="H511" i="3"/>
  <c r="L510" i="3"/>
  <c r="J510" i="3"/>
  <c r="H510" i="3"/>
  <c r="L509" i="3"/>
  <c r="J509" i="3"/>
  <c r="H509" i="3"/>
  <c r="L508" i="3"/>
  <c r="J508" i="3"/>
  <c r="H508" i="3"/>
  <c r="L507" i="3"/>
  <c r="J507" i="3"/>
  <c r="H507" i="3"/>
  <c r="L506" i="3"/>
  <c r="J506" i="3"/>
  <c r="H506" i="3"/>
  <c r="L505" i="3"/>
  <c r="J505" i="3"/>
  <c r="H505" i="3"/>
  <c r="L504" i="3"/>
  <c r="J504" i="3"/>
  <c r="H504" i="3"/>
  <c r="L503" i="3"/>
  <c r="J503" i="3"/>
  <c r="H503" i="3"/>
  <c r="L502" i="3"/>
  <c r="J502" i="3"/>
  <c r="H502" i="3"/>
  <c r="L501" i="3"/>
  <c r="J501" i="3"/>
  <c r="H501" i="3"/>
  <c r="L500" i="3"/>
  <c r="J500" i="3"/>
  <c r="H500" i="3"/>
  <c r="L499" i="3"/>
  <c r="J499" i="3"/>
  <c r="H499" i="3"/>
  <c r="L498" i="3"/>
  <c r="J498" i="3"/>
  <c r="H498" i="3"/>
  <c r="L497" i="3"/>
  <c r="J497" i="3"/>
  <c r="H497" i="3"/>
  <c r="L496" i="3"/>
  <c r="J496" i="3"/>
  <c r="H496" i="3"/>
  <c r="L495" i="3"/>
  <c r="J495" i="3"/>
  <c r="H495" i="3"/>
  <c r="L494" i="3"/>
  <c r="J494" i="3"/>
  <c r="H494" i="3"/>
  <c r="L493" i="3"/>
  <c r="J493" i="3"/>
  <c r="H493" i="3"/>
  <c r="L492" i="3"/>
  <c r="J492" i="3"/>
  <c r="H492" i="3"/>
  <c r="L491" i="3"/>
  <c r="J491" i="3"/>
  <c r="H491" i="3"/>
  <c r="L490" i="3"/>
  <c r="J490" i="3"/>
  <c r="H490" i="3"/>
  <c r="L489" i="3"/>
  <c r="J489" i="3"/>
  <c r="H489" i="3"/>
  <c r="L488" i="3"/>
  <c r="J488" i="3"/>
  <c r="H488" i="3"/>
  <c r="L487" i="3"/>
  <c r="J487" i="3"/>
  <c r="H487" i="3"/>
  <c r="L486" i="3"/>
  <c r="J486" i="3"/>
  <c r="H486" i="3"/>
  <c r="L485" i="3"/>
  <c r="J485" i="3"/>
  <c r="H485" i="3"/>
  <c r="L484" i="3"/>
  <c r="J484" i="3"/>
  <c r="H484" i="3"/>
  <c r="L483" i="3"/>
  <c r="J483" i="3"/>
  <c r="H483" i="3"/>
  <c r="L482" i="3"/>
  <c r="J482" i="3"/>
  <c r="H482" i="3"/>
  <c r="L481" i="3"/>
  <c r="J481" i="3"/>
  <c r="H481" i="3"/>
  <c r="L480" i="3"/>
  <c r="J480" i="3"/>
  <c r="H480" i="3"/>
  <c r="L479" i="3"/>
  <c r="J479" i="3"/>
  <c r="H479" i="3"/>
  <c r="L478" i="3"/>
  <c r="J478" i="3"/>
  <c r="H478" i="3"/>
  <c r="L477" i="3"/>
  <c r="J477" i="3"/>
  <c r="H477" i="3"/>
  <c r="L476" i="3"/>
  <c r="J476" i="3"/>
  <c r="H476" i="3"/>
  <c r="L475" i="3"/>
  <c r="J475" i="3"/>
  <c r="H475" i="3"/>
  <c r="L474" i="3"/>
  <c r="J474" i="3"/>
  <c r="H474" i="3"/>
  <c r="L473" i="3"/>
  <c r="J473" i="3"/>
  <c r="H473" i="3"/>
  <c r="L472" i="3"/>
  <c r="J472" i="3"/>
  <c r="H472" i="3"/>
  <c r="L471" i="3"/>
  <c r="J471" i="3"/>
  <c r="H471" i="3"/>
  <c r="L470" i="3"/>
  <c r="J470" i="3"/>
  <c r="H470" i="3"/>
  <c r="L469" i="3"/>
  <c r="J469" i="3"/>
  <c r="H469" i="3"/>
  <c r="L468" i="3"/>
  <c r="J468" i="3"/>
  <c r="H468" i="3"/>
  <c r="L467" i="3"/>
  <c r="J467" i="3"/>
  <c r="H467" i="3"/>
  <c r="L466" i="3"/>
  <c r="J466" i="3"/>
  <c r="H466" i="3"/>
  <c r="L465" i="3"/>
  <c r="J465" i="3"/>
  <c r="H465" i="3"/>
  <c r="L464" i="3"/>
  <c r="J464" i="3"/>
  <c r="H464" i="3"/>
  <c r="L463" i="3"/>
  <c r="J463" i="3"/>
  <c r="H463" i="3"/>
  <c r="L462" i="3"/>
  <c r="J462" i="3"/>
  <c r="H462" i="3"/>
  <c r="L461" i="3"/>
  <c r="J461" i="3"/>
  <c r="H461" i="3"/>
  <c r="L460" i="3"/>
  <c r="J460" i="3"/>
  <c r="H460" i="3"/>
  <c r="L459" i="3"/>
  <c r="J459" i="3"/>
  <c r="H459" i="3"/>
  <c r="L458" i="3"/>
  <c r="J458" i="3"/>
  <c r="H458" i="3"/>
  <c r="L457" i="3"/>
  <c r="J457" i="3"/>
  <c r="H457" i="3"/>
  <c r="L456" i="3"/>
  <c r="J456" i="3"/>
  <c r="H456" i="3"/>
  <c r="L455" i="3"/>
  <c r="J455" i="3"/>
  <c r="H455" i="3"/>
  <c r="L454" i="3"/>
  <c r="J454" i="3"/>
  <c r="H454" i="3"/>
  <c r="L453" i="3"/>
  <c r="J453" i="3"/>
  <c r="H453" i="3"/>
  <c r="L452" i="3"/>
  <c r="J452" i="3"/>
  <c r="H452" i="3"/>
  <c r="L451" i="3"/>
  <c r="J451" i="3"/>
  <c r="H451" i="3"/>
  <c r="L450" i="3"/>
  <c r="J450" i="3"/>
  <c r="H450" i="3"/>
  <c r="L449" i="3"/>
  <c r="J449" i="3"/>
  <c r="H449" i="3"/>
  <c r="L448" i="3"/>
  <c r="J448" i="3"/>
  <c r="H448" i="3"/>
  <c r="L447" i="3"/>
  <c r="J447" i="3"/>
  <c r="H447" i="3"/>
  <c r="L446" i="3"/>
  <c r="J446" i="3"/>
  <c r="H446" i="3"/>
  <c r="L445" i="3"/>
  <c r="J445" i="3"/>
  <c r="H445" i="3"/>
  <c r="L444" i="3"/>
  <c r="J444" i="3"/>
  <c r="H444" i="3"/>
  <c r="L443" i="3"/>
  <c r="J443" i="3"/>
  <c r="H443" i="3"/>
  <c r="L442" i="3"/>
  <c r="J442" i="3"/>
  <c r="H442" i="3"/>
  <c r="L441" i="3"/>
  <c r="J441" i="3"/>
  <c r="H441" i="3"/>
  <c r="L440" i="3"/>
  <c r="J440" i="3"/>
  <c r="H440" i="3"/>
  <c r="L439" i="3"/>
  <c r="J439" i="3"/>
  <c r="H439" i="3"/>
  <c r="L438" i="3"/>
  <c r="J438" i="3"/>
  <c r="H438" i="3"/>
  <c r="L437" i="3"/>
  <c r="J437" i="3"/>
  <c r="H437" i="3"/>
  <c r="L436" i="3"/>
  <c r="J436" i="3"/>
  <c r="H436" i="3"/>
  <c r="L435" i="3"/>
  <c r="J435" i="3"/>
  <c r="H435" i="3"/>
  <c r="L434" i="3"/>
  <c r="J434" i="3"/>
  <c r="H434" i="3"/>
  <c r="L433" i="3"/>
  <c r="J433" i="3"/>
  <c r="H433" i="3"/>
  <c r="L432" i="3"/>
  <c r="J432" i="3"/>
  <c r="H432" i="3"/>
  <c r="L431" i="3"/>
  <c r="J431" i="3"/>
  <c r="H431" i="3"/>
  <c r="L430" i="3"/>
  <c r="J430" i="3"/>
  <c r="H430" i="3"/>
  <c r="L429" i="3"/>
  <c r="J429" i="3"/>
  <c r="H429" i="3"/>
  <c r="L428" i="3"/>
  <c r="J428" i="3"/>
  <c r="H428" i="3"/>
  <c r="L427" i="3"/>
  <c r="J427" i="3"/>
  <c r="H427" i="3"/>
  <c r="L426" i="3"/>
  <c r="J426" i="3"/>
  <c r="H426" i="3"/>
  <c r="L425" i="3"/>
  <c r="J425" i="3"/>
  <c r="H425" i="3"/>
  <c r="L424" i="3"/>
  <c r="J424" i="3"/>
  <c r="H424" i="3"/>
  <c r="L423" i="3"/>
  <c r="J423" i="3"/>
  <c r="H423" i="3"/>
  <c r="L422" i="3"/>
  <c r="J422" i="3"/>
  <c r="H422" i="3"/>
  <c r="L421" i="3"/>
  <c r="J421" i="3"/>
  <c r="H421" i="3"/>
  <c r="L420" i="3"/>
  <c r="J420" i="3"/>
  <c r="H420" i="3"/>
  <c r="L419" i="3"/>
  <c r="J419" i="3"/>
  <c r="H419" i="3"/>
  <c r="L418" i="3"/>
  <c r="J418" i="3"/>
  <c r="H418" i="3"/>
  <c r="L417" i="3"/>
  <c r="J417" i="3"/>
  <c r="H417" i="3"/>
  <c r="L416" i="3"/>
  <c r="J416" i="3"/>
  <c r="H416" i="3"/>
  <c r="L415" i="3"/>
  <c r="J415" i="3"/>
  <c r="H415" i="3"/>
  <c r="L414" i="3"/>
  <c r="J414" i="3"/>
  <c r="H414" i="3"/>
  <c r="L413" i="3"/>
  <c r="J413" i="3"/>
  <c r="H413" i="3"/>
  <c r="L412" i="3"/>
  <c r="J412" i="3"/>
  <c r="H412" i="3"/>
  <c r="L411" i="3"/>
  <c r="J411" i="3"/>
  <c r="H411" i="3"/>
  <c r="L410" i="3"/>
  <c r="J410" i="3"/>
  <c r="H410" i="3"/>
  <c r="L409" i="3"/>
  <c r="J409" i="3"/>
  <c r="H409" i="3"/>
  <c r="L408" i="3"/>
  <c r="J408" i="3"/>
  <c r="H408" i="3"/>
  <c r="L407" i="3"/>
  <c r="J407" i="3"/>
  <c r="H407" i="3"/>
  <c r="L406" i="3"/>
  <c r="J406" i="3"/>
  <c r="H406" i="3"/>
  <c r="L405" i="3"/>
  <c r="J405" i="3"/>
  <c r="H405" i="3"/>
  <c r="L404" i="3"/>
  <c r="J404" i="3"/>
  <c r="H404" i="3"/>
  <c r="L403" i="3"/>
  <c r="J403" i="3"/>
  <c r="H403" i="3"/>
  <c r="L402" i="3"/>
  <c r="J402" i="3"/>
  <c r="H402" i="3"/>
  <c r="L401" i="3"/>
  <c r="J401" i="3"/>
  <c r="H401" i="3"/>
  <c r="L400" i="3"/>
  <c r="J400" i="3"/>
  <c r="H400" i="3"/>
  <c r="L399" i="3"/>
  <c r="J399" i="3"/>
  <c r="H399" i="3"/>
  <c r="L398" i="3"/>
  <c r="J398" i="3"/>
  <c r="H398" i="3"/>
  <c r="L397" i="3"/>
  <c r="J397" i="3"/>
  <c r="H397" i="3"/>
  <c r="L396" i="3"/>
  <c r="J396" i="3"/>
  <c r="H396" i="3"/>
  <c r="L395" i="3"/>
  <c r="J395" i="3"/>
  <c r="H395" i="3"/>
  <c r="L394" i="3"/>
  <c r="J394" i="3"/>
  <c r="H394" i="3"/>
  <c r="L393" i="3"/>
  <c r="J393" i="3"/>
  <c r="H393" i="3"/>
  <c r="L392" i="3"/>
  <c r="J392" i="3"/>
  <c r="H392" i="3"/>
  <c r="L391" i="3"/>
  <c r="J391" i="3"/>
  <c r="H391" i="3"/>
  <c r="L390" i="3"/>
  <c r="J390" i="3"/>
  <c r="H390" i="3"/>
  <c r="L389" i="3"/>
  <c r="J389" i="3"/>
  <c r="H389" i="3"/>
  <c r="L388" i="3"/>
  <c r="J388" i="3"/>
  <c r="H388" i="3"/>
  <c r="L387" i="3"/>
  <c r="J387" i="3"/>
  <c r="H387" i="3"/>
  <c r="L386" i="3"/>
  <c r="J386" i="3"/>
  <c r="H386" i="3"/>
  <c r="L385" i="3"/>
  <c r="J385" i="3"/>
  <c r="H385" i="3"/>
  <c r="L384" i="3"/>
  <c r="J384" i="3"/>
  <c r="H384" i="3"/>
  <c r="L383" i="3"/>
  <c r="J383" i="3"/>
  <c r="H383" i="3"/>
  <c r="L382" i="3"/>
  <c r="J382" i="3"/>
  <c r="H382" i="3"/>
  <c r="L381" i="3"/>
  <c r="J381" i="3"/>
  <c r="H381" i="3"/>
  <c r="L380" i="3"/>
  <c r="J380" i="3"/>
  <c r="H380" i="3"/>
  <c r="L379" i="3"/>
  <c r="J379" i="3"/>
  <c r="H379" i="3"/>
  <c r="L378" i="3"/>
  <c r="J378" i="3"/>
  <c r="H378" i="3"/>
  <c r="L377" i="3"/>
  <c r="J377" i="3"/>
  <c r="H377" i="3"/>
  <c r="L376" i="3"/>
  <c r="J376" i="3"/>
  <c r="H376" i="3"/>
  <c r="L375" i="3"/>
  <c r="J375" i="3"/>
  <c r="H375" i="3"/>
  <c r="L374" i="3"/>
  <c r="J374" i="3"/>
  <c r="H374" i="3"/>
  <c r="L373" i="3"/>
  <c r="J373" i="3"/>
  <c r="H373" i="3"/>
  <c r="L372" i="3"/>
  <c r="J372" i="3"/>
  <c r="H372" i="3"/>
  <c r="L371" i="3"/>
  <c r="J371" i="3"/>
  <c r="H371" i="3"/>
  <c r="L370" i="3"/>
  <c r="J370" i="3"/>
  <c r="H370" i="3"/>
  <c r="L369" i="3"/>
  <c r="J369" i="3"/>
  <c r="H369" i="3"/>
  <c r="L368" i="3"/>
  <c r="J368" i="3"/>
  <c r="H368" i="3"/>
  <c r="L367" i="3"/>
  <c r="J367" i="3"/>
  <c r="H367" i="3"/>
  <c r="L366" i="3"/>
  <c r="J366" i="3"/>
  <c r="H366" i="3"/>
  <c r="L365" i="3"/>
  <c r="J365" i="3"/>
  <c r="H365" i="3"/>
  <c r="L364" i="3"/>
  <c r="J364" i="3"/>
  <c r="H364" i="3"/>
  <c r="L363" i="3"/>
  <c r="J363" i="3"/>
  <c r="H363" i="3"/>
  <c r="L362" i="3"/>
  <c r="J362" i="3"/>
  <c r="H362" i="3"/>
  <c r="L361" i="3"/>
  <c r="J361" i="3"/>
  <c r="H361" i="3"/>
  <c r="L360" i="3"/>
  <c r="J360" i="3"/>
  <c r="H360" i="3"/>
  <c r="L359" i="3"/>
  <c r="J359" i="3"/>
  <c r="H359" i="3"/>
  <c r="L358" i="3"/>
  <c r="J358" i="3"/>
  <c r="H358" i="3"/>
  <c r="L357" i="3"/>
  <c r="J357" i="3"/>
  <c r="H357" i="3"/>
  <c r="L356" i="3"/>
  <c r="J356" i="3"/>
  <c r="H356" i="3"/>
  <c r="L355" i="3"/>
  <c r="J355" i="3"/>
  <c r="H355" i="3"/>
  <c r="L354" i="3"/>
  <c r="J354" i="3"/>
  <c r="H354" i="3"/>
  <c r="L353" i="3"/>
  <c r="J353" i="3"/>
  <c r="H353" i="3"/>
  <c r="L352" i="3"/>
  <c r="J352" i="3"/>
  <c r="H352" i="3"/>
  <c r="L351" i="3"/>
  <c r="J351" i="3"/>
  <c r="H351" i="3"/>
  <c r="L350" i="3"/>
  <c r="J350" i="3"/>
  <c r="H350" i="3"/>
  <c r="L349" i="3"/>
  <c r="J349" i="3"/>
  <c r="H349" i="3"/>
  <c r="L348" i="3"/>
  <c r="J348" i="3"/>
  <c r="H348" i="3"/>
  <c r="L347" i="3"/>
  <c r="J347" i="3"/>
  <c r="H347" i="3"/>
  <c r="L346" i="3"/>
  <c r="J346" i="3"/>
  <c r="H346" i="3"/>
  <c r="L345" i="3"/>
  <c r="J345" i="3"/>
  <c r="H345" i="3"/>
  <c r="L344" i="3"/>
  <c r="J344" i="3"/>
  <c r="H344" i="3"/>
  <c r="L343" i="3"/>
  <c r="J343" i="3"/>
  <c r="H343" i="3"/>
  <c r="L342" i="3"/>
  <c r="J342" i="3"/>
  <c r="H342" i="3"/>
  <c r="L341" i="3"/>
  <c r="J341" i="3"/>
  <c r="H341" i="3"/>
  <c r="L340" i="3"/>
  <c r="J340" i="3"/>
  <c r="H340" i="3"/>
  <c r="L339" i="3"/>
  <c r="J339" i="3"/>
  <c r="H339" i="3"/>
  <c r="L338" i="3"/>
  <c r="J338" i="3"/>
  <c r="H338" i="3"/>
  <c r="L337" i="3"/>
  <c r="J337" i="3"/>
  <c r="H337" i="3"/>
  <c r="L336" i="3"/>
  <c r="J336" i="3"/>
  <c r="H336" i="3"/>
  <c r="L335" i="3"/>
  <c r="J335" i="3"/>
  <c r="H335" i="3"/>
  <c r="L334" i="3"/>
  <c r="J334" i="3"/>
  <c r="H334" i="3"/>
  <c r="L333" i="3"/>
  <c r="J333" i="3"/>
  <c r="H333" i="3"/>
  <c r="L332" i="3"/>
  <c r="J332" i="3"/>
  <c r="H332" i="3"/>
  <c r="L331" i="3"/>
  <c r="J331" i="3"/>
  <c r="H331" i="3"/>
  <c r="L330" i="3"/>
  <c r="J330" i="3"/>
  <c r="H330" i="3"/>
  <c r="L329" i="3"/>
  <c r="J329" i="3"/>
  <c r="H329" i="3"/>
  <c r="L328" i="3"/>
  <c r="J328" i="3"/>
  <c r="H328" i="3"/>
  <c r="L327" i="3"/>
  <c r="J327" i="3"/>
  <c r="H327" i="3"/>
  <c r="L326" i="3"/>
  <c r="J326" i="3"/>
  <c r="H326" i="3"/>
  <c r="L325" i="3"/>
  <c r="J325" i="3"/>
  <c r="H325" i="3"/>
  <c r="L324" i="3"/>
  <c r="J324" i="3"/>
  <c r="H324" i="3"/>
  <c r="L323" i="3"/>
  <c r="J323" i="3"/>
  <c r="H323" i="3"/>
  <c r="L322" i="3"/>
  <c r="J322" i="3"/>
  <c r="H322" i="3"/>
  <c r="L321" i="3"/>
  <c r="J321" i="3"/>
  <c r="H321" i="3"/>
  <c r="L320" i="3"/>
  <c r="J320" i="3"/>
  <c r="H320" i="3"/>
  <c r="L319" i="3"/>
  <c r="J319" i="3"/>
  <c r="H319" i="3"/>
  <c r="L318" i="3"/>
  <c r="J318" i="3"/>
  <c r="H318" i="3"/>
  <c r="L317" i="3"/>
  <c r="J317" i="3"/>
  <c r="H317" i="3"/>
  <c r="L316" i="3"/>
  <c r="J316" i="3"/>
  <c r="H316" i="3"/>
  <c r="L315" i="3"/>
  <c r="J315" i="3"/>
  <c r="H315" i="3"/>
  <c r="L314" i="3"/>
  <c r="J314" i="3"/>
  <c r="H314" i="3"/>
  <c r="L313" i="3"/>
  <c r="J313" i="3"/>
  <c r="H313" i="3"/>
  <c r="L312" i="3"/>
  <c r="J312" i="3"/>
  <c r="H312" i="3"/>
  <c r="L311" i="3"/>
  <c r="J311" i="3"/>
  <c r="H311" i="3"/>
  <c r="L310" i="3"/>
  <c r="J310" i="3"/>
  <c r="H310" i="3"/>
  <c r="L309" i="3"/>
  <c r="J309" i="3"/>
  <c r="H309" i="3"/>
  <c r="L308" i="3"/>
  <c r="J308" i="3"/>
  <c r="H308" i="3"/>
  <c r="L307" i="3"/>
  <c r="J307" i="3"/>
  <c r="H307" i="3"/>
  <c r="L306" i="3"/>
  <c r="J306" i="3"/>
  <c r="H306" i="3"/>
  <c r="L305" i="3"/>
  <c r="J305" i="3"/>
  <c r="H305" i="3"/>
  <c r="L304" i="3"/>
  <c r="J304" i="3"/>
  <c r="H304" i="3"/>
  <c r="L303" i="3"/>
  <c r="J303" i="3"/>
  <c r="H303" i="3"/>
  <c r="L302" i="3"/>
  <c r="J302" i="3"/>
  <c r="H302" i="3"/>
  <c r="L301" i="3"/>
  <c r="J301" i="3"/>
  <c r="H301" i="3"/>
  <c r="L300" i="3"/>
  <c r="J300" i="3"/>
  <c r="H300" i="3"/>
  <c r="L299" i="3"/>
  <c r="J299" i="3"/>
  <c r="H299" i="3"/>
  <c r="L298" i="3"/>
  <c r="J298" i="3"/>
  <c r="H298" i="3"/>
  <c r="L297" i="3"/>
  <c r="J297" i="3"/>
  <c r="H297" i="3"/>
  <c r="L296" i="3"/>
  <c r="J296" i="3"/>
  <c r="H296" i="3"/>
  <c r="L295" i="3"/>
  <c r="J295" i="3"/>
  <c r="H295" i="3"/>
  <c r="L294" i="3"/>
  <c r="J294" i="3"/>
  <c r="H294" i="3"/>
  <c r="L293" i="3"/>
  <c r="J293" i="3"/>
  <c r="H293" i="3"/>
  <c r="L292" i="3"/>
  <c r="J292" i="3"/>
  <c r="H292" i="3"/>
  <c r="L291" i="3"/>
  <c r="J291" i="3"/>
  <c r="H291" i="3"/>
  <c r="L290" i="3"/>
  <c r="J290" i="3"/>
  <c r="H290" i="3"/>
  <c r="L289" i="3"/>
  <c r="J289" i="3"/>
  <c r="H289" i="3"/>
  <c r="L288" i="3"/>
  <c r="J288" i="3"/>
  <c r="H288" i="3"/>
  <c r="L287" i="3"/>
  <c r="J287" i="3"/>
  <c r="H287" i="3"/>
  <c r="L286" i="3"/>
  <c r="J286" i="3"/>
  <c r="H286" i="3"/>
  <c r="L285" i="3"/>
  <c r="J285" i="3"/>
  <c r="H285" i="3"/>
  <c r="L284" i="3"/>
  <c r="J284" i="3"/>
  <c r="H284" i="3"/>
  <c r="L283" i="3"/>
  <c r="J283" i="3"/>
  <c r="H283" i="3"/>
  <c r="L282" i="3"/>
  <c r="J282" i="3"/>
  <c r="H282" i="3"/>
  <c r="L281" i="3"/>
  <c r="J281" i="3"/>
  <c r="H281" i="3"/>
  <c r="L280" i="3"/>
  <c r="J280" i="3"/>
  <c r="H280" i="3"/>
  <c r="L279" i="3"/>
  <c r="J279" i="3"/>
  <c r="H279" i="3"/>
  <c r="L278" i="3"/>
  <c r="J278" i="3"/>
  <c r="H278" i="3"/>
  <c r="L277" i="3"/>
  <c r="J277" i="3"/>
  <c r="H277" i="3"/>
  <c r="L276" i="3"/>
  <c r="J276" i="3"/>
  <c r="H276" i="3"/>
  <c r="L275" i="3"/>
  <c r="J275" i="3"/>
  <c r="H275" i="3"/>
  <c r="L274" i="3"/>
  <c r="J274" i="3"/>
  <c r="H274" i="3"/>
  <c r="L273" i="3"/>
  <c r="J273" i="3"/>
  <c r="H273" i="3"/>
  <c r="L272" i="3"/>
  <c r="J272" i="3"/>
  <c r="H272" i="3"/>
  <c r="L271" i="3"/>
  <c r="J271" i="3"/>
  <c r="H271" i="3"/>
  <c r="L270" i="3"/>
  <c r="J270" i="3"/>
  <c r="H270" i="3"/>
  <c r="L269" i="3"/>
  <c r="J269" i="3"/>
  <c r="H269" i="3"/>
  <c r="L268" i="3"/>
  <c r="J268" i="3"/>
  <c r="H268" i="3"/>
  <c r="L267" i="3"/>
  <c r="J267" i="3"/>
  <c r="H267" i="3"/>
  <c r="L266" i="3"/>
  <c r="J266" i="3"/>
  <c r="H266" i="3"/>
  <c r="L265" i="3"/>
  <c r="J265" i="3"/>
  <c r="H265" i="3"/>
  <c r="L264" i="3"/>
  <c r="J264" i="3"/>
  <c r="H264" i="3"/>
  <c r="L263" i="3"/>
  <c r="J263" i="3"/>
  <c r="H263" i="3"/>
  <c r="L262" i="3"/>
  <c r="J262" i="3"/>
  <c r="H262" i="3"/>
  <c r="L261" i="3"/>
  <c r="J261" i="3"/>
  <c r="H261" i="3"/>
  <c r="L260" i="3"/>
  <c r="J260" i="3"/>
  <c r="H260" i="3"/>
  <c r="L259" i="3"/>
  <c r="J259" i="3"/>
  <c r="H259" i="3"/>
  <c r="L258" i="3"/>
  <c r="J258" i="3"/>
  <c r="H258" i="3"/>
  <c r="L257" i="3"/>
  <c r="J257" i="3"/>
  <c r="H257" i="3"/>
  <c r="L256" i="3"/>
  <c r="J256" i="3"/>
  <c r="H256" i="3"/>
  <c r="L255" i="3"/>
  <c r="J255" i="3"/>
  <c r="H255" i="3"/>
  <c r="L254" i="3"/>
  <c r="J254" i="3"/>
  <c r="H254" i="3"/>
  <c r="L253" i="3"/>
  <c r="J253" i="3"/>
  <c r="H253" i="3"/>
  <c r="L252" i="3"/>
  <c r="J252" i="3"/>
  <c r="H252" i="3"/>
  <c r="L251" i="3"/>
  <c r="J251" i="3"/>
  <c r="H251" i="3"/>
  <c r="L250" i="3"/>
  <c r="J250" i="3"/>
  <c r="H250" i="3"/>
  <c r="L249" i="3"/>
  <c r="J249" i="3"/>
  <c r="H249" i="3"/>
  <c r="L248" i="3"/>
  <c r="J248" i="3"/>
  <c r="H248" i="3"/>
  <c r="L247" i="3"/>
  <c r="J247" i="3"/>
  <c r="H247" i="3"/>
  <c r="L246" i="3"/>
  <c r="J246" i="3"/>
  <c r="H246" i="3"/>
  <c r="L245" i="3"/>
  <c r="J245" i="3"/>
  <c r="H245" i="3"/>
  <c r="L244" i="3"/>
  <c r="J244" i="3"/>
  <c r="H244" i="3"/>
  <c r="L243" i="3"/>
  <c r="J243" i="3"/>
  <c r="H243" i="3"/>
  <c r="L242" i="3"/>
  <c r="J242" i="3"/>
  <c r="H242" i="3"/>
  <c r="L241" i="3"/>
  <c r="J241" i="3"/>
  <c r="H241" i="3"/>
  <c r="L240" i="3"/>
  <c r="J240" i="3"/>
  <c r="H240" i="3"/>
  <c r="L239" i="3"/>
  <c r="J239" i="3"/>
  <c r="H239" i="3"/>
  <c r="L238" i="3"/>
  <c r="J238" i="3"/>
  <c r="H238" i="3"/>
  <c r="L237" i="3"/>
  <c r="J237" i="3"/>
  <c r="H237" i="3"/>
  <c r="L236" i="3"/>
  <c r="J236" i="3"/>
  <c r="H236" i="3"/>
  <c r="L235" i="3"/>
  <c r="J235" i="3"/>
  <c r="H235" i="3"/>
  <c r="L234" i="3"/>
  <c r="J234" i="3"/>
  <c r="H234" i="3"/>
  <c r="L233" i="3"/>
  <c r="J233" i="3"/>
  <c r="H233" i="3"/>
  <c r="L232" i="3"/>
  <c r="J232" i="3"/>
  <c r="H232" i="3"/>
  <c r="L231" i="3"/>
  <c r="J231" i="3"/>
  <c r="H231" i="3"/>
  <c r="L230" i="3"/>
  <c r="J230" i="3"/>
  <c r="H230" i="3"/>
  <c r="L229" i="3"/>
  <c r="J229" i="3"/>
  <c r="H229" i="3"/>
  <c r="L228" i="3"/>
  <c r="J228" i="3"/>
  <c r="H228" i="3"/>
  <c r="L227" i="3"/>
  <c r="J227" i="3"/>
  <c r="H227" i="3"/>
  <c r="L226" i="3"/>
  <c r="J226" i="3"/>
  <c r="H226" i="3"/>
  <c r="L225" i="3"/>
  <c r="J225" i="3"/>
  <c r="H225" i="3"/>
  <c r="L224" i="3"/>
  <c r="J224" i="3"/>
  <c r="H224" i="3"/>
  <c r="L223" i="3"/>
  <c r="J223" i="3"/>
  <c r="H223" i="3"/>
  <c r="L222" i="3"/>
  <c r="J222" i="3"/>
  <c r="H222" i="3"/>
  <c r="L221" i="3"/>
  <c r="J221" i="3"/>
  <c r="H221" i="3"/>
  <c r="L220" i="3"/>
  <c r="J220" i="3"/>
  <c r="H220" i="3"/>
  <c r="L219" i="3"/>
  <c r="J219" i="3"/>
  <c r="H219" i="3"/>
  <c r="L218" i="3"/>
  <c r="J218" i="3"/>
  <c r="H218" i="3"/>
  <c r="L217" i="3"/>
  <c r="J217" i="3"/>
  <c r="H217" i="3"/>
  <c r="L216" i="3"/>
  <c r="J216" i="3"/>
  <c r="H216" i="3"/>
  <c r="L215" i="3"/>
  <c r="J215" i="3"/>
  <c r="H215" i="3"/>
  <c r="L214" i="3"/>
  <c r="J214" i="3"/>
  <c r="H214" i="3"/>
  <c r="L213" i="3"/>
  <c r="J213" i="3"/>
  <c r="H213" i="3"/>
  <c r="L212" i="3"/>
  <c r="J212" i="3"/>
  <c r="H212" i="3"/>
  <c r="L211" i="3"/>
  <c r="J211" i="3"/>
  <c r="H211" i="3"/>
  <c r="L210" i="3"/>
  <c r="J210" i="3"/>
  <c r="H210" i="3"/>
  <c r="L209" i="3"/>
  <c r="J209" i="3"/>
  <c r="H209" i="3"/>
  <c r="L208" i="3"/>
  <c r="J208" i="3"/>
  <c r="H208" i="3"/>
  <c r="L207" i="3"/>
  <c r="J207" i="3"/>
  <c r="H207" i="3"/>
  <c r="L206" i="3"/>
  <c r="J206" i="3"/>
  <c r="H206" i="3"/>
  <c r="L205" i="3"/>
  <c r="J205" i="3"/>
  <c r="H205" i="3"/>
  <c r="L204" i="3"/>
  <c r="J204" i="3"/>
  <c r="H204" i="3"/>
  <c r="L203" i="3"/>
  <c r="J203" i="3"/>
  <c r="H203" i="3"/>
  <c r="L202" i="3"/>
  <c r="J202" i="3"/>
  <c r="H202" i="3"/>
  <c r="L201" i="3"/>
  <c r="J201" i="3"/>
  <c r="H201" i="3"/>
  <c r="L200" i="3"/>
  <c r="J200" i="3"/>
  <c r="H200" i="3"/>
  <c r="L199" i="3"/>
  <c r="J199" i="3"/>
  <c r="H199" i="3"/>
  <c r="L198" i="3"/>
  <c r="J198" i="3"/>
  <c r="H198" i="3"/>
  <c r="L197" i="3"/>
  <c r="J197" i="3"/>
  <c r="H197" i="3"/>
  <c r="L196" i="3"/>
  <c r="J196" i="3"/>
  <c r="H196" i="3"/>
  <c r="L195" i="3"/>
  <c r="J195" i="3"/>
  <c r="H195" i="3"/>
  <c r="L194" i="3"/>
  <c r="J194" i="3"/>
  <c r="H194" i="3"/>
  <c r="L193" i="3"/>
  <c r="J193" i="3"/>
  <c r="H193" i="3"/>
  <c r="L192" i="3"/>
  <c r="J192" i="3"/>
  <c r="H192" i="3"/>
  <c r="L191" i="3"/>
  <c r="J191" i="3"/>
  <c r="H191" i="3"/>
  <c r="L190" i="3"/>
  <c r="J190" i="3"/>
  <c r="H190" i="3"/>
  <c r="L189" i="3"/>
  <c r="J189" i="3"/>
  <c r="H189" i="3"/>
  <c r="L188" i="3"/>
  <c r="J188" i="3"/>
  <c r="H188" i="3"/>
  <c r="L187" i="3"/>
  <c r="J187" i="3"/>
  <c r="H187" i="3"/>
  <c r="L186" i="3"/>
  <c r="J186" i="3"/>
  <c r="H186" i="3"/>
  <c r="L185" i="3"/>
  <c r="J185" i="3"/>
  <c r="H185" i="3"/>
  <c r="L184" i="3"/>
  <c r="J184" i="3"/>
  <c r="H184" i="3"/>
  <c r="L183" i="3"/>
  <c r="J183" i="3"/>
  <c r="H183" i="3"/>
  <c r="L182" i="3"/>
  <c r="J182" i="3"/>
  <c r="H182" i="3"/>
  <c r="L181" i="3"/>
  <c r="J181" i="3"/>
  <c r="H181" i="3"/>
  <c r="L180" i="3"/>
  <c r="J180" i="3"/>
  <c r="H180" i="3"/>
  <c r="L179" i="3"/>
  <c r="J179" i="3"/>
  <c r="H179" i="3"/>
  <c r="L178" i="3"/>
  <c r="J178" i="3"/>
  <c r="H178" i="3"/>
  <c r="L177" i="3"/>
  <c r="J177" i="3"/>
  <c r="H177" i="3"/>
  <c r="L176" i="3"/>
  <c r="J176" i="3"/>
  <c r="H176" i="3"/>
  <c r="L175" i="3"/>
  <c r="J175" i="3"/>
  <c r="H175" i="3"/>
  <c r="L174" i="3"/>
  <c r="J174" i="3"/>
  <c r="H174" i="3"/>
  <c r="L173" i="3"/>
  <c r="J173" i="3"/>
  <c r="H173" i="3"/>
  <c r="L172" i="3"/>
  <c r="J172" i="3"/>
  <c r="H172" i="3"/>
  <c r="L171" i="3"/>
  <c r="J171" i="3"/>
  <c r="H171" i="3"/>
  <c r="L170" i="3"/>
  <c r="J170" i="3"/>
  <c r="H170" i="3"/>
  <c r="L169" i="3"/>
  <c r="J169" i="3"/>
  <c r="H169" i="3"/>
  <c r="L168" i="3"/>
  <c r="J168" i="3"/>
  <c r="H168" i="3"/>
  <c r="L167" i="3"/>
  <c r="J167" i="3"/>
  <c r="H167" i="3"/>
  <c r="L166" i="3"/>
  <c r="J166" i="3"/>
  <c r="H166" i="3"/>
  <c r="L165" i="3"/>
  <c r="J165" i="3"/>
  <c r="H165" i="3"/>
  <c r="L164" i="3"/>
  <c r="J164" i="3"/>
  <c r="H164" i="3"/>
  <c r="L163" i="3"/>
  <c r="J163" i="3"/>
  <c r="H163" i="3"/>
  <c r="L162" i="3"/>
  <c r="J162" i="3"/>
  <c r="H162" i="3"/>
  <c r="L161" i="3"/>
  <c r="J161" i="3"/>
  <c r="H161" i="3"/>
  <c r="L160" i="3"/>
  <c r="J160" i="3"/>
  <c r="H160" i="3"/>
  <c r="L159" i="3"/>
  <c r="J159" i="3"/>
  <c r="H159" i="3"/>
  <c r="L158" i="3"/>
  <c r="J158" i="3"/>
  <c r="H158" i="3"/>
  <c r="L157" i="3"/>
  <c r="J157" i="3"/>
  <c r="H157" i="3"/>
  <c r="L156" i="3"/>
  <c r="J156" i="3"/>
  <c r="H156" i="3"/>
  <c r="L155" i="3"/>
  <c r="J155" i="3"/>
  <c r="H155" i="3"/>
  <c r="L154" i="3"/>
  <c r="J154" i="3"/>
  <c r="H154" i="3"/>
  <c r="L153" i="3"/>
  <c r="J153" i="3"/>
  <c r="H153" i="3"/>
  <c r="L152" i="3"/>
  <c r="J152" i="3"/>
  <c r="H152" i="3"/>
  <c r="L151" i="3"/>
  <c r="J151" i="3"/>
  <c r="H151" i="3"/>
  <c r="L150" i="3"/>
  <c r="J150" i="3"/>
  <c r="H150" i="3"/>
  <c r="L149" i="3"/>
  <c r="J149" i="3"/>
  <c r="H149" i="3"/>
  <c r="L148" i="3"/>
  <c r="J148" i="3"/>
  <c r="H148" i="3"/>
  <c r="L147" i="3"/>
  <c r="J147" i="3"/>
  <c r="H147" i="3"/>
  <c r="L146" i="3"/>
  <c r="J146" i="3"/>
  <c r="H146" i="3"/>
  <c r="L145" i="3"/>
  <c r="J145" i="3"/>
  <c r="H145" i="3"/>
  <c r="L144" i="3"/>
  <c r="J144" i="3"/>
  <c r="H144" i="3"/>
  <c r="L143" i="3"/>
  <c r="J143" i="3"/>
  <c r="H143" i="3"/>
  <c r="L142" i="3"/>
  <c r="J142" i="3"/>
  <c r="H142" i="3"/>
  <c r="L141" i="3"/>
  <c r="J141" i="3"/>
  <c r="H141" i="3"/>
  <c r="L140" i="3"/>
  <c r="J140" i="3"/>
  <c r="H140" i="3"/>
  <c r="L139" i="3"/>
  <c r="J139" i="3"/>
  <c r="H139" i="3"/>
  <c r="L138" i="3"/>
  <c r="J138" i="3"/>
  <c r="H138" i="3"/>
  <c r="L137" i="3"/>
  <c r="J137" i="3"/>
  <c r="H137" i="3"/>
  <c r="L136" i="3"/>
  <c r="J136" i="3"/>
  <c r="H136" i="3"/>
  <c r="L135" i="3"/>
  <c r="J135" i="3"/>
  <c r="H135" i="3"/>
  <c r="L134" i="3"/>
  <c r="J134" i="3"/>
  <c r="H134" i="3"/>
  <c r="L133" i="3"/>
  <c r="J133" i="3"/>
  <c r="H133" i="3"/>
  <c r="L132" i="3"/>
  <c r="J132" i="3"/>
  <c r="H132" i="3"/>
  <c r="L131" i="3"/>
  <c r="J131" i="3"/>
  <c r="H131" i="3"/>
  <c r="L130" i="3"/>
  <c r="J130" i="3"/>
  <c r="H130" i="3"/>
  <c r="L129" i="3"/>
  <c r="J129" i="3"/>
  <c r="H129" i="3"/>
  <c r="L128" i="3"/>
  <c r="J128" i="3"/>
  <c r="H128" i="3"/>
  <c r="L127" i="3"/>
  <c r="J127" i="3"/>
  <c r="H127" i="3"/>
  <c r="L126" i="3"/>
  <c r="J126" i="3"/>
  <c r="H126" i="3"/>
  <c r="L125" i="3"/>
  <c r="J125" i="3"/>
  <c r="H125" i="3"/>
  <c r="L124" i="3"/>
  <c r="J124" i="3"/>
  <c r="H124" i="3"/>
  <c r="L123" i="3"/>
  <c r="J123" i="3"/>
  <c r="H123" i="3"/>
  <c r="L122" i="3"/>
  <c r="J122" i="3"/>
  <c r="H122" i="3"/>
  <c r="L121" i="3"/>
  <c r="J121" i="3"/>
  <c r="H121" i="3"/>
  <c r="L120" i="3"/>
  <c r="J120" i="3"/>
  <c r="H120" i="3"/>
  <c r="L119" i="3"/>
  <c r="J119" i="3"/>
  <c r="H119" i="3"/>
  <c r="L118" i="3"/>
  <c r="J118" i="3"/>
  <c r="H118" i="3"/>
  <c r="L117" i="3"/>
  <c r="J117" i="3"/>
  <c r="H117" i="3"/>
  <c r="L116" i="3"/>
  <c r="J116" i="3"/>
  <c r="H116" i="3"/>
  <c r="L115" i="3"/>
  <c r="J115" i="3"/>
  <c r="H115" i="3"/>
  <c r="L114" i="3"/>
  <c r="J114" i="3"/>
  <c r="H114" i="3"/>
  <c r="L113" i="3"/>
  <c r="J113" i="3"/>
  <c r="H113" i="3"/>
  <c r="L112" i="3"/>
  <c r="J112" i="3"/>
  <c r="H112" i="3"/>
  <c r="L111" i="3"/>
  <c r="J111" i="3"/>
  <c r="H111" i="3"/>
  <c r="L110" i="3"/>
  <c r="J110" i="3"/>
  <c r="H110" i="3"/>
  <c r="L109" i="3"/>
  <c r="J109" i="3"/>
  <c r="H109" i="3"/>
  <c r="L108" i="3"/>
  <c r="J108" i="3"/>
  <c r="H108" i="3"/>
  <c r="L107" i="3"/>
  <c r="J107" i="3"/>
  <c r="H107" i="3"/>
  <c r="L106" i="3"/>
  <c r="J106" i="3"/>
  <c r="H106" i="3"/>
  <c r="L105" i="3"/>
  <c r="J105" i="3"/>
  <c r="H105" i="3"/>
  <c r="L104" i="3"/>
  <c r="J104" i="3"/>
  <c r="H104" i="3"/>
  <c r="L103" i="3"/>
  <c r="J103" i="3"/>
  <c r="H103" i="3"/>
  <c r="L102" i="3"/>
  <c r="J102" i="3"/>
  <c r="H102" i="3"/>
  <c r="L101" i="3"/>
  <c r="J101" i="3"/>
  <c r="H101" i="3"/>
  <c r="L100" i="3"/>
  <c r="J100" i="3"/>
  <c r="H100" i="3"/>
  <c r="L99" i="3"/>
  <c r="J99" i="3"/>
  <c r="H99" i="3"/>
  <c r="L98" i="3"/>
  <c r="J98" i="3"/>
  <c r="H98" i="3"/>
  <c r="L97" i="3"/>
  <c r="J97" i="3"/>
  <c r="H97" i="3"/>
  <c r="L96" i="3"/>
  <c r="J96" i="3"/>
  <c r="H96" i="3"/>
  <c r="L95" i="3"/>
  <c r="J95" i="3"/>
  <c r="H95" i="3"/>
  <c r="L94" i="3"/>
  <c r="J94" i="3"/>
  <c r="H94" i="3"/>
  <c r="L93" i="3"/>
  <c r="J93" i="3"/>
  <c r="H93" i="3"/>
  <c r="L92" i="3"/>
  <c r="J92" i="3"/>
  <c r="H92" i="3"/>
  <c r="L91" i="3"/>
  <c r="J91" i="3"/>
  <c r="H91" i="3"/>
  <c r="L90" i="3"/>
  <c r="J90" i="3"/>
  <c r="H90" i="3"/>
  <c r="L89" i="3"/>
  <c r="J89" i="3"/>
  <c r="H89" i="3"/>
  <c r="L88" i="3"/>
  <c r="J88" i="3"/>
  <c r="H88" i="3"/>
  <c r="L87" i="3"/>
  <c r="J87" i="3"/>
  <c r="H87" i="3"/>
  <c r="L86" i="3"/>
  <c r="J86" i="3"/>
  <c r="H86" i="3"/>
  <c r="L85" i="3"/>
  <c r="J85" i="3"/>
  <c r="H85" i="3"/>
  <c r="L84" i="3"/>
  <c r="J84" i="3"/>
  <c r="H84" i="3"/>
  <c r="L83" i="3"/>
  <c r="J83" i="3"/>
  <c r="H83" i="3"/>
  <c r="L82" i="3"/>
  <c r="J82" i="3"/>
  <c r="H82" i="3"/>
  <c r="L81" i="3"/>
  <c r="J81" i="3"/>
  <c r="H81" i="3"/>
  <c r="L80" i="3"/>
  <c r="J80" i="3"/>
  <c r="H80" i="3"/>
  <c r="L79" i="3"/>
  <c r="J79" i="3"/>
  <c r="H79" i="3"/>
  <c r="L78" i="3"/>
  <c r="J78" i="3"/>
  <c r="H78" i="3"/>
  <c r="L77" i="3"/>
  <c r="J77" i="3"/>
  <c r="H77" i="3"/>
  <c r="L76" i="3"/>
  <c r="J76" i="3"/>
  <c r="H76" i="3"/>
  <c r="L75" i="3"/>
  <c r="J75" i="3"/>
  <c r="H75" i="3"/>
  <c r="L74" i="3"/>
  <c r="J74" i="3"/>
  <c r="H74" i="3"/>
  <c r="L73" i="3"/>
  <c r="J73" i="3"/>
  <c r="H73" i="3"/>
  <c r="L72" i="3"/>
  <c r="J72" i="3"/>
  <c r="H72" i="3"/>
  <c r="L71" i="3"/>
  <c r="J71" i="3"/>
  <c r="H71" i="3"/>
  <c r="L70" i="3"/>
  <c r="J70" i="3"/>
  <c r="H70" i="3"/>
  <c r="L69" i="3"/>
  <c r="J69" i="3"/>
  <c r="H69" i="3"/>
  <c r="L68" i="3"/>
  <c r="J68" i="3"/>
  <c r="H68" i="3"/>
  <c r="L67" i="3"/>
  <c r="J67" i="3"/>
  <c r="H67" i="3"/>
  <c r="L66" i="3"/>
  <c r="J66" i="3"/>
  <c r="H66" i="3"/>
  <c r="L65" i="3"/>
  <c r="J65" i="3"/>
  <c r="H65" i="3"/>
  <c r="L64" i="3"/>
  <c r="J64" i="3"/>
  <c r="H64" i="3"/>
  <c r="L63" i="3"/>
  <c r="J63" i="3"/>
  <c r="H63" i="3"/>
  <c r="L62" i="3"/>
  <c r="J62" i="3"/>
  <c r="H62" i="3"/>
  <c r="L61" i="3"/>
  <c r="J61" i="3"/>
  <c r="H61" i="3"/>
  <c r="L60" i="3"/>
  <c r="J60" i="3"/>
  <c r="H60" i="3"/>
  <c r="L59" i="3"/>
  <c r="J59" i="3"/>
  <c r="H59" i="3"/>
  <c r="L58" i="3"/>
  <c r="J58" i="3"/>
  <c r="H58" i="3"/>
  <c r="L57" i="3"/>
  <c r="J57" i="3"/>
  <c r="H57" i="3"/>
  <c r="L56" i="3"/>
  <c r="J56" i="3"/>
  <c r="H56" i="3"/>
  <c r="L55" i="3"/>
  <c r="J55" i="3"/>
  <c r="H55" i="3"/>
  <c r="L54" i="3"/>
  <c r="J54" i="3"/>
  <c r="H54" i="3"/>
  <c r="L53" i="3"/>
  <c r="J53" i="3"/>
  <c r="H53" i="3"/>
  <c r="L52" i="3"/>
  <c r="J52" i="3"/>
  <c r="H52" i="3"/>
  <c r="L51" i="3"/>
  <c r="J51" i="3"/>
  <c r="H51" i="3"/>
  <c r="L50" i="3"/>
  <c r="J50" i="3"/>
  <c r="H50" i="3"/>
  <c r="L49" i="3"/>
  <c r="J49" i="3"/>
  <c r="H49" i="3"/>
  <c r="L48" i="3"/>
  <c r="J48" i="3"/>
  <c r="H48" i="3"/>
  <c r="L47" i="3"/>
  <c r="J47" i="3"/>
  <c r="H47" i="3"/>
  <c r="L46" i="3"/>
  <c r="J46" i="3"/>
  <c r="H46" i="3"/>
  <c r="L45" i="3"/>
  <c r="J45" i="3"/>
  <c r="H45" i="3"/>
  <c r="L44" i="3"/>
  <c r="J44" i="3"/>
  <c r="H44" i="3"/>
  <c r="L43" i="3"/>
  <c r="J43" i="3"/>
  <c r="H43" i="3"/>
  <c r="L42" i="3"/>
  <c r="J42" i="3"/>
  <c r="H42" i="3"/>
  <c r="L41" i="3"/>
  <c r="J41" i="3"/>
  <c r="H41" i="3"/>
  <c r="L40" i="3"/>
  <c r="J40" i="3"/>
  <c r="H40" i="3"/>
  <c r="L39" i="3"/>
  <c r="J39" i="3"/>
  <c r="H39" i="3"/>
  <c r="L38" i="3"/>
  <c r="J38" i="3"/>
  <c r="H38" i="3"/>
  <c r="L37" i="3"/>
  <c r="J37" i="3"/>
  <c r="H37" i="3"/>
  <c r="L36" i="3"/>
  <c r="J36" i="3"/>
  <c r="H36" i="3"/>
  <c r="L35" i="3"/>
  <c r="J35" i="3"/>
  <c r="H35" i="3"/>
  <c r="L34" i="3"/>
  <c r="J34" i="3"/>
  <c r="H34" i="3"/>
  <c r="L33" i="3"/>
  <c r="J33" i="3"/>
  <c r="H33" i="3"/>
  <c r="L32" i="3"/>
  <c r="J32" i="3"/>
  <c r="H32" i="3"/>
  <c r="L31" i="3"/>
  <c r="J31" i="3"/>
  <c r="H31" i="3"/>
  <c r="L30" i="3"/>
  <c r="J30" i="3"/>
  <c r="H30" i="3"/>
  <c r="L29" i="3"/>
  <c r="J29" i="3"/>
  <c r="H29" i="3"/>
  <c r="L28" i="3"/>
  <c r="J28" i="3"/>
  <c r="H28" i="3"/>
  <c r="L27" i="3"/>
  <c r="J27" i="3"/>
  <c r="H27" i="3"/>
  <c r="L26" i="3"/>
  <c r="J26" i="3"/>
  <c r="H26" i="3"/>
  <c r="L25" i="3"/>
  <c r="J25" i="3"/>
  <c r="H25" i="3"/>
  <c r="L24" i="3"/>
  <c r="J24" i="3"/>
  <c r="H24" i="3"/>
  <c r="L23" i="3"/>
  <c r="J23" i="3"/>
  <c r="H23" i="3"/>
  <c r="L22" i="3"/>
  <c r="J22" i="3"/>
  <c r="H22" i="3"/>
  <c r="L21" i="3"/>
  <c r="J21" i="3"/>
  <c r="H21" i="3"/>
  <c r="L20" i="3"/>
  <c r="J20" i="3"/>
  <c r="H20" i="3"/>
  <c r="L19" i="3"/>
  <c r="J19" i="3"/>
  <c r="H19" i="3"/>
  <c r="L18" i="3"/>
  <c r="J18" i="3"/>
  <c r="H18" i="3"/>
  <c r="L17" i="3"/>
  <c r="J17" i="3"/>
  <c r="H17" i="3"/>
  <c r="L16" i="3"/>
  <c r="J16" i="3"/>
  <c r="H16" i="3"/>
  <c r="L15" i="3"/>
  <c r="J15" i="3"/>
  <c r="H15" i="3"/>
  <c r="L14" i="3"/>
  <c r="J14" i="3"/>
  <c r="H14" i="3"/>
  <c r="L13" i="3"/>
  <c r="J13" i="3"/>
  <c r="H13" i="3"/>
  <c r="L12" i="3"/>
  <c r="J12" i="3"/>
  <c r="H12" i="3"/>
  <c r="L11" i="3"/>
  <c r="J11" i="3"/>
  <c r="H11" i="3"/>
  <c r="L10" i="3"/>
  <c r="J10" i="3"/>
  <c r="H10" i="3"/>
  <c r="N9" i="5" l="1"/>
  <c r="N10" i="5" s="1"/>
  <c r="O8" i="5"/>
  <c r="BX11" i="1"/>
  <c r="AM11" i="1" a="1"/>
  <c r="AM11" i="1" s="1"/>
  <c r="L14" i="7"/>
  <c r="L15" i="7" s="1"/>
  <c r="L16" i="7" s="1"/>
  <c r="Q8" i="5" l="1"/>
  <c r="R8" i="5" s="1"/>
  <c r="N11" i="5"/>
  <c r="O11" i="5" s="1"/>
  <c r="O10" i="5"/>
  <c r="W10" i="5" s="1"/>
  <c r="O9" i="5"/>
  <c r="T8" i="5"/>
  <c r="S8" i="5"/>
  <c r="BY11" i="1"/>
  <c r="CR11" i="1" s="1"/>
  <c r="L17" i="7"/>
  <c r="DZ11" i="1"/>
  <c r="N12" i="5" l="1"/>
  <c r="O12" i="5" s="1"/>
  <c r="W12" i="5" s="1"/>
  <c r="Q11" i="5"/>
  <c r="R11" i="5" s="1"/>
  <c r="T11" i="5"/>
  <c r="S11" i="5"/>
  <c r="T9" i="5"/>
  <c r="S9" i="5"/>
  <c r="Q9" i="5"/>
  <c r="R9" i="5" s="1"/>
  <c r="T10" i="5"/>
  <c r="S10" i="5"/>
  <c r="Q10" i="5"/>
  <c r="R10" i="5" s="1"/>
  <c r="CC11" i="1"/>
  <c r="EE11" i="1"/>
  <c r="BZ11" i="1"/>
  <c r="CA11" i="1"/>
  <c r="DC11" i="1" s="1"/>
  <c r="L18" i="7"/>
  <c r="DB11" i="1" l="1"/>
  <c r="N13" i="5"/>
  <c r="CE11" i="1"/>
  <c r="N14" i="5"/>
  <c r="O14" i="5" s="1"/>
  <c r="T12" i="5"/>
  <c r="S12" i="5"/>
  <c r="Q12" i="5"/>
  <c r="R12" i="5" s="1"/>
  <c r="DQ11" i="1"/>
  <c r="DK11" i="1"/>
  <c r="DT11" i="1" s="1"/>
  <c r="L19" i="7"/>
  <c r="O13" i="5" l="1"/>
  <c r="W13" i="5" s="1"/>
  <c r="N15" i="5"/>
  <c r="DL11" i="1"/>
  <c r="AN11" i="1" s="1" a="1"/>
  <c r="AN11" i="1" s="1"/>
  <c r="T14" i="5"/>
  <c r="S14" i="5"/>
  <c r="Q14" i="5"/>
  <c r="R14" i="5" s="1"/>
  <c r="ED11" i="1"/>
  <c r="L20" i="7"/>
  <c r="L21" i="7" s="1"/>
  <c r="AY11" i="1"/>
  <c r="Z11" i="1"/>
  <c r="S13" i="5" l="1"/>
  <c r="T13" i="5"/>
  <c r="Q13" i="5"/>
  <c r="R13" i="5" s="1"/>
  <c r="BD11" i="1"/>
  <c r="BE11" i="1" s="1"/>
  <c r="AO11" i="1"/>
  <c r="O15" i="5"/>
  <c r="W15" i="5" s="1"/>
  <c r="N16" i="5"/>
  <c r="EA11" i="1"/>
  <c r="AP11" i="1"/>
  <c r="AA11" i="1"/>
  <c r="L22" i="7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BF11" i="1" l="1"/>
  <c r="BI11" i="1"/>
  <c r="DR11" i="1" s="1"/>
  <c r="AP5" i="1"/>
  <c r="O16" i="5"/>
  <c r="S15" i="5"/>
  <c r="Q15" i="5"/>
  <c r="R15" i="5" s="1"/>
  <c r="T15" i="5"/>
  <c r="N17" i="5"/>
  <c r="N18" i="5" s="1"/>
  <c r="P11" i="1"/>
  <c r="AE11" i="1"/>
  <c r="BG11" i="1"/>
  <c r="O17" i="5" l="1"/>
  <c r="W17" i="5" s="1"/>
  <c r="N19" i="5"/>
  <c r="S16" i="5"/>
  <c r="T16" i="5"/>
  <c r="Q16" i="5"/>
  <c r="R16" i="5" s="1"/>
  <c r="O18" i="5"/>
  <c r="O19" i="5" l="1"/>
  <c r="N20" i="5"/>
  <c r="T17" i="5"/>
  <c r="S17" i="5"/>
  <c r="Q17" i="5"/>
  <c r="R17" i="5" s="1"/>
  <c r="T18" i="5"/>
  <c r="S18" i="5"/>
  <c r="Q18" i="5"/>
  <c r="R18" i="5" s="1"/>
  <c r="D8" i="15"/>
  <c r="D9" i="15"/>
  <c r="N9" i="15" s="1"/>
  <c r="D47" i="15"/>
  <c r="U47" i="15" s="1"/>
  <c r="D27" i="15"/>
  <c r="D25" i="15"/>
  <c r="D50" i="15"/>
  <c r="U50" i="15" s="1"/>
  <c r="D33" i="15"/>
  <c r="U33" i="15" s="1"/>
  <c r="D31" i="15"/>
  <c r="U31" i="15" s="1"/>
  <c r="D54" i="15"/>
  <c r="U54" i="15" s="1"/>
  <c r="D51" i="15"/>
  <c r="U51" i="15" s="1"/>
  <c r="D34" i="15"/>
  <c r="U34" i="15" s="1"/>
  <c r="D19" i="15"/>
  <c r="N19" i="15" s="1"/>
  <c r="D38" i="15"/>
  <c r="U38" i="15" s="1"/>
  <c r="D23" i="15"/>
  <c r="D10" i="15"/>
  <c r="N10" i="15" s="1"/>
  <c r="D46" i="15"/>
  <c r="U46" i="15" s="1"/>
  <c r="D29" i="15"/>
  <c r="D24" i="15"/>
  <c r="D42" i="15"/>
  <c r="U42" i="15" s="1"/>
  <c r="D15" i="15"/>
  <c r="N15" i="15" s="1"/>
  <c r="D30" i="15"/>
  <c r="D49" i="15"/>
  <c r="U49" i="15" s="1"/>
  <c r="D40" i="15"/>
  <c r="U40" i="15" s="1"/>
  <c r="D41" i="15"/>
  <c r="U41" i="15" s="1"/>
  <c r="D57" i="15"/>
  <c r="U57" i="15" s="1"/>
  <c r="W57" i="15" s="1"/>
  <c r="D36" i="15"/>
  <c r="U36" i="15" s="1"/>
  <c r="D48" i="15"/>
  <c r="U48" i="15" s="1"/>
  <c r="D18" i="15"/>
  <c r="D45" i="15"/>
  <c r="U45" i="15" s="1"/>
  <c r="D37" i="15"/>
  <c r="U37" i="15" s="1"/>
  <c r="D22" i="15"/>
  <c r="D26" i="15"/>
  <c r="D35" i="15"/>
  <c r="U35" i="15" s="1"/>
  <c r="D28" i="15"/>
  <c r="D12" i="15"/>
  <c r="N12" i="15" s="1"/>
  <c r="D56" i="15"/>
  <c r="U56" i="15" s="1"/>
  <c r="D44" i="15"/>
  <c r="U44" i="15" s="1"/>
  <c r="D20" i="15"/>
  <c r="D13" i="15"/>
  <c r="N13" i="15" s="1"/>
  <c r="D11" i="15"/>
  <c r="N11" i="15" s="1"/>
  <c r="D43" i="15"/>
  <c r="U43" i="15" s="1"/>
  <c r="D17" i="15"/>
  <c r="N17" i="15" s="1"/>
  <c r="D53" i="15"/>
  <c r="U53" i="15" s="1"/>
  <c r="D55" i="15"/>
  <c r="U55" i="15" s="1"/>
  <c r="D21" i="15"/>
  <c r="D14" i="15"/>
  <c r="N14" i="15" s="1"/>
  <c r="D32" i="15"/>
  <c r="U32" i="15" s="1"/>
  <c r="D16" i="15"/>
  <c r="N16" i="15" s="1"/>
  <c r="D52" i="15"/>
  <c r="U52" i="15" s="1"/>
  <c r="D39" i="15"/>
  <c r="U39" i="15" s="1"/>
  <c r="N8" i="15"/>
  <c r="O20" i="5" l="1"/>
  <c r="W20" i="5" s="1"/>
  <c r="N21" i="5"/>
  <c r="T19" i="5"/>
  <c r="Q19" i="5"/>
  <c r="R19" i="5" s="1"/>
  <c r="S19" i="5"/>
  <c r="C9" i="15"/>
  <c r="E8" i="15"/>
  <c r="F8" i="15" s="1"/>
  <c r="W56" i="15"/>
  <c r="W55" i="15" s="1"/>
  <c r="W54" i="15" s="1"/>
  <c r="W53" i="15" s="1"/>
  <c r="W52" i="15" s="1"/>
  <c r="W51" i="15" s="1"/>
  <c r="W50" i="15" s="1"/>
  <c r="W49" i="15" s="1"/>
  <c r="W48" i="15" s="1"/>
  <c r="W47" i="15" s="1"/>
  <c r="W46" i="15" s="1"/>
  <c r="W45" i="15" s="1"/>
  <c r="W44" i="15" s="1"/>
  <c r="W43" i="15" s="1"/>
  <c r="W42" i="15" s="1"/>
  <c r="W41" i="15" s="1"/>
  <c r="W40" i="15" s="1"/>
  <c r="W39" i="15" s="1"/>
  <c r="W38" i="15" s="1"/>
  <c r="W37" i="15" s="1"/>
  <c r="W36" i="15" s="1"/>
  <c r="W35" i="15" s="1"/>
  <c r="W34" i="15" s="1"/>
  <c r="W33" i="15" s="1"/>
  <c r="W32" i="15" s="1"/>
  <c r="W31" i="15" s="1"/>
  <c r="C8" i="15"/>
  <c r="E9" i="15"/>
  <c r="E52" i="15"/>
  <c r="C52" i="15"/>
  <c r="C16" i="15"/>
  <c r="E16" i="15"/>
  <c r="C26" i="15"/>
  <c r="E26" i="15"/>
  <c r="E46" i="15"/>
  <c r="C46" i="15"/>
  <c r="C32" i="15"/>
  <c r="E32" i="15"/>
  <c r="E22" i="15"/>
  <c r="C22" i="15"/>
  <c r="E10" i="15"/>
  <c r="C10" i="15"/>
  <c r="C14" i="15"/>
  <c r="E14" i="15"/>
  <c r="C37" i="15"/>
  <c r="E37" i="15"/>
  <c r="E23" i="15"/>
  <c r="C23" i="15"/>
  <c r="C21" i="15"/>
  <c r="E21" i="15"/>
  <c r="E45" i="15"/>
  <c r="C45" i="15"/>
  <c r="E38" i="15"/>
  <c r="C38" i="15"/>
  <c r="E55" i="15"/>
  <c r="C55" i="15"/>
  <c r="E18" i="15"/>
  <c r="C18" i="15"/>
  <c r="E19" i="15"/>
  <c r="F19" i="15" s="1"/>
  <c r="C19" i="15"/>
  <c r="C53" i="15"/>
  <c r="E53" i="15"/>
  <c r="C48" i="15"/>
  <c r="E48" i="15"/>
  <c r="E17" i="15"/>
  <c r="C17" i="15"/>
  <c r="E36" i="15"/>
  <c r="C36" i="15"/>
  <c r="E43" i="15"/>
  <c r="C43" i="15"/>
  <c r="E57" i="15"/>
  <c r="C57" i="15"/>
  <c r="C34" i="15"/>
  <c r="E34" i="15"/>
  <c r="E11" i="15"/>
  <c r="C11" i="15"/>
  <c r="C41" i="15"/>
  <c r="E41" i="15"/>
  <c r="C51" i="15"/>
  <c r="E51" i="15"/>
  <c r="E13" i="15"/>
  <c r="C13" i="15"/>
  <c r="E40" i="15"/>
  <c r="C40" i="15"/>
  <c r="E54" i="15"/>
  <c r="C54" i="15"/>
  <c r="E20" i="15"/>
  <c r="C20" i="15"/>
  <c r="C49" i="15"/>
  <c r="E49" i="15"/>
  <c r="C31" i="15"/>
  <c r="E31" i="15"/>
  <c r="E44" i="15"/>
  <c r="C44" i="15"/>
  <c r="E30" i="15"/>
  <c r="C30" i="15"/>
  <c r="C33" i="15"/>
  <c r="E33" i="15"/>
  <c r="E56" i="15"/>
  <c r="C56" i="15"/>
  <c r="E15" i="15"/>
  <c r="C15" i="15"/>
  <c r="C50" i="15"/>
  <c r="E50" i="15"/>
  <c r="E12" i="15"/>
  <c r="C12" i="15"/>
  <c r="E42" i="15"/>
  <c r="C42" i="15"/>
  <c r="C25" i="15"/>
  <c r="E25" i="15"/>
  <c r="E39" i="15"/>
  <c r="C39" i="15"/>
  <c r="E28" i="15"/>
  <c r="C28" i="15"/>
  <c r="E24" i="15"/>
  <c r="C24" i="15"/>
  <c r="E27" i="15"/>
  <c r="C27" i="15"/>
  <c r="C35" i="15"/>
  <c r="E35" i="15"/>
  <c r="E29" i="15"/>
  <c r="C29" i="15"/>
  <c r="C47" i="15"/>
  <c r="E47" i="15"/>
  <c r="Z5" i="1"/>
  <c r="BD5" i="1"/>
  <c r="AY5" i="1"/>
  <c r="N22" i="5" l="1"/>
  <c r="O21" i="5"/>
  <c r="T20" i="5"/>
  <c r="S20" i="5"/>
  <c r="Q20" i="5"/>
  <c r="R20" i="5" s="1"/>
  <c r="G19" i="15"/>
  <c r="F9" i="15"/>
  <c r="G9" i="15" s="1"/>
  <c r="F23" i="15"/>
  <c r="G23" i="15" s="1"/>
  <c r="F27" i="15"/>
  <c r="G27" i="15" s="1"/>
  <c r="G51" i="15"/>
  <c r="F51" i="15"/>
  <c r="F24" i="15"/>
  <c r="G24" i="15" s="1"/>
  <c r="G41" i="15"/>
  <c r="F41" i="15"/>
  <c r="F15" i="15"/>
  <c r="G15" i="15" s="1"/>
  <c r="G49" i="15"/>
  <c r="F49" i="15"/>
  <c r="G55" i="15"/>
  <c r="F55" i="15"/>
  <c r="G52" i="15"/>
  <c r="F52" i="15"/>
  <c r="F28" i="15"/>
  <c r="G28" i="15" s="1"/>
  <c r="F17" i="15"/>
  <c r="G17" i="15" s="1"/>
  <c r="F10" i="15"/>
  <c r="G10" i="15" s="1"/>
  <c r="G35" i="15"/>
  <c r="F35" i="15"/>
  <c r="G44" i="15"/>
  <c r="F44" i="15"/>
  <c r="G31" i="15"/>
  <c r="F31" i="15"/>
  <c r="G43" i="15"/>
  <c r="F43" i="15"/>
  <c r="G36" i="15"/>
  <c r="F36" i="15"/>
  <c r="G56" i="15"/>
  <c r="F56" i="15"/>
  <c r="F20" i="15"/>
  <c r="G20" i="15" s="1"/>
  <c r="F11" i="15"/>
  <c r="G11" i="15" s="1"/>
  <c r="G38" i="15"/>
  <c r="F38" i="15"/>
  <c r="F22" i="15"/>
  <c r="G22" i="15" s="1"/>
  <c r="G47" i="15"/>
  <c r="F47" i="15"/>
  <c r="G39" i="15"/>
  <c r="F39" i="15"/>
  <c r="G33" i="15"/>
  <c r="F33" i="15"/>
  <c r="G34" i="15"/>
  <c r="F34" i="15"/>
  <c r="G48" i="15"/>
  <c r="F48" i="15"/>
  <c r="G32" i="15"/>
  <c r="F32" i="15"/>
  <c r="G25" i="15"/>
  <c r="F25" i="15"/>
  <c r="G45" i="15"/>
  <c r="F45" i="15"/>
  <c r="F54" i="15"/>
  <c r="G54" i="15"/>
  <c r="G53" i="15"/>
  <c r="F53" i="15"/>
  <c r="F21" i="15"/>
  <c r="G21" i="15" s="1"/>
  <c r="G50" i="15"/>
  <c r="F50" i="15"/>
  <c r="F29" i="15"/>
  <c r="G29" i="15" s="1"/>
  <c r="F30" i="15"/>
  <c r="G30" i="15" s="1"/>
  <c r="G57" i="15"/>
  <c r="F57" i="15"/>
  <c r="G42" i="15"/>
  <c r="F42" i="15"/>
  <c r="G40" i="15"/>
  <c r="F40" i="15"/>
  <c r="G46" i="15"/>
  <c r="F46" i="15"/>
  <c r="F26" i="15"/>
  <c r="G26" i="15" s="1"/>
  <c r="G37" i="15"/>
  <c r="F37" i="15"/>
  <c r="F13" i="15"/>
  <c r="G13" i="15" s="1"/>
  <c r="F18" i="15"/>
  <c r="G18" i="15" s="1"/>
  <c r="F12" i="15"/>
  <c r="G12" i="15" s="1"/>
  <c r="F16" i="15"/>
  <c r="G16" i="15" s="1"/>
  <c r="F14" i="15"/>
  <c r="G14" i="15" s="1"/>
  <c r="G8" i="15"/>
  <c r="R30" i="15" l="1"/>
  <c r="S50" i="15"/>
  <c r="R50" i="15"/>
  <c r="S47" i="15"/>
  <c r="R47" i="15"/>
  <c r="R15" i="15"/>
  <c r="R29" i="15"/>
  <c r="R16" i="15"/>
  <c r="S36" i="15"/>
  <c r="R36" i="15"/>
  <c r="S34" i="15"/>
  <c r="R34" i="15"/>
  <c r="R18" i="15"/>
  <c r="S43" i="15"/>
  <c r="R43" i="15"/>
  <c r="S51" i="15"/>
  <c r="R51" i="15"/>
  <c r="S46" i="15"/>
  <c r="R46" i="15"/>
  <c r="S35" i="15"/>
  <c r="R35" i="15"/>
  <c r="S40" i="15"/>
  <c r="R40" i="15"/>
  <c r="R17" i="15"/>
  <c r="R28" i="15"/>
  <c r="R9" i="15"/>
  <c r="R10" i="15"/>
  <c r="R23" i="15"/>
  <c r="R11" i="15"/>
  <c r="S42" i="15"/>
  <c r="R42" i="15"/>
  <c r="R20" i="15"/>
  <c r="R8" i="15"/>
  <c r="S32" i="15"/>
  <c r="R32" i="15"/>
  <c r="S52" i="15"/>
  <c r="R52" i="15"/>
  <c r="R12" i="15"/>
  <c r="S49" i="15"/>
  <c r="R49" i="15"/>
  <c r="R21" i="15"/>
  <c r="R22" i="15"/>
  <c r="R27" i="15"/>
  <c r="R45" i="15"/>
  <c r="S45" i="15"/>
  <c r="S38" i="15"/>
  <c r="R38" i="15"/>
  <c r="R25" i="15"/>
  <c r="R14" i="15"/>
  <c r="S57" i="15"/>
  <c r="R57" i="15"/>
  <c r="S56" i="15"/>
  <c r="R56" i="15"/>
  <c r="S48" i="15"/>
  <c r="R48" i="15"/>
  <c r="S55" i="15"/>
  <c r="R55" i="15"/>
  <c r="S33" i="15"/>
  <c r="R33" i="15"/>
  <c r="R13" i="15"/>
  <c r="S31" i="15"/>
  <c r="R31" i="15"/>
  <c r="S41" i="15"/>
  <c r="R41" i="15"/>
  <c r="S37" i="15"/>
  <c r="R37" i="15"/>
  <c r="S53" i="15"/>
  <c r="R53" i="15"/>
  <c r="S39" i="15"/>
  <c r="R39" i="15"/>
  <c r="R24" i="15"/>
  <c r="R26" i="15"/>
  <c r="S54" i="15"/>
  <c r="R54" i="15"/>
  <c r="R44" i="15"/>
  <c r="S44" i="15"/>
  <c r="R19" i="15"/>
  <c r="N23" i="5"/>
  <c r="Q8" i="15" s="1"/>
  <c r="O22" i="5"/>
  <c r="W22" i="5" s="1"/>
  <c r="T21" i="5"/>
  <c r="Q21" i="5"/>
  <c r="R21" i="5" s="1"/>
  <c r="S21" i="5"/>
  <c r="P50" i="15"/>
  <c r="Q50" i="15"/>
  <c r="Q17" i="15"/>
  <c r="Q51" i="15"/>
  <c r="P51" i="15"/>
  <c r="Q33" i="15"/>
  <c r="P33" i="15"/>
  <c r="Q14" i="15"/>
  <c r="Q56" i="15"/>
  <c r="P56" i="15"/>
  <c r="Q28" i="15"/>
  <c r="P46" i="15"/>
  <c r="Q46" i="15"/>
  <c r="Q53" i="15"/>
  <c r="P53" i="15"/>
  <c r="Q39" i="15"/>
  <c r="P39" i="15"/>
  <c r="Q54" i="15"/>
  <c r="P54" i="15"/>
  <c r="Q36" i="15"/>
  <c r="P36" i="15"/>
  <c r="Q52" i="15"/>
  <c r="P52" i="15"/>
  <c r="Q40" i="15"/>
  <c r="P40" i="15"/>
  <c r="P47" i="15"/>
  <c r="Q47" i="15"/>
  <c r="Q55" i="15"/>
  <c r="P55" i="15"/>
  <c r="Q30" i="15"/>
  <c r="U30" i="15" s="1"/>
  <c r="W30" i="15" s="1"/>
  <c r="Q37" i="15"/>
  <c r="P37" i="15"/>
  <c r="P43" i="15"/>
  <c r="Q43" i="15"/>
  <c r="P42" i="15"/>
  <c r="Q42" i="15"/>
  <c r="P45" i="15"/>
  <c r="Q45" i="15"/>
  <c r="Q31" i="15"/>
  <c r="P31" i="15"/>
  <c r="Q49" i="15"/>
  <c r="P49" i="15"/>
  <c r="Q12" i="15"/>
  <c r="Q57" i="15"/>
  <c r="P57" i="15"/>
  <c r="P38" i="15"/>
  <c r="Q38" i="15"/>
  <c r="Q44" i="15"/>
  <c r="P44" i="15"/>
  <c r="Q32" i="15"/>
  <c r="P32" i="15"/>
  <c r="Q35" i="15"/>
  <c r="P35" i="15"/>
  <c r="Q41" i="15"/>
  <c r="P41" i="15"/>
  <c r="Q10" i="15"/>
  <c r="Q48" i="15"/>
  <c r="P48" i="15"/>
  <c r="P34" i="15"/>
  <c r="Q34" i="15"/>
  <c r="Q13" i="15"/>
  <c r="P8" i="15"/>
  <c r="EG404" i="1" l="1"/>
  <c r="EG399" i="1"/>
  <c r="EG319" i="1"/>
  <c r="EG280" i="1"/>
  <c r="EG245" i="1"/>
  <c r="EG216" i="1"/>
  <c r="EG221" i="1"/>
  <c r="EG200" i="1"/>
  <c r="EG180" i="1"/>
  <c r="EG151" i="1"/>
  <c r="EG117" i="1"/>
  <c r="EG137" i="1"/>
  <c r="EG142" i="1"/>
  <c r="EG101" i="1"/>
  <c r="EG95" i="1"/>
  <c r="EG17" i="1"/>
  <c r="EG34" i="1"/>
  <c r="EG89" i="1"/>
  <c r="EG116" i="1"/>
  <c r="EG224" i="1"/>
  <c r="EG311" i="1"/>
  <c r="EG67" i="1"/>
  <c r="EG176" i="1"/>
  <c r="EG314" i="1"/>
  <c r="EG389" i="1"/>
  <c r="EG265" i="1"/>
  <c r="EG276" i="1"/>
  <c r="EG368" i="1"/>
  <c r="EG384" i="1"/>
  <c r="EG76" i="1"/>
  <c r="EG173" i="1"/>
  <c r="EG291" i="1"/>
  <c r="EG260" i="1"/>
  <c r="EG303" i="1"/>
  <c r="EG332" i="1"/>
  <c r="EG309" i="1"/>
  <c r="EG15" i="1"/>
  <c r="EG64" i="1"/>
  <c r="EG50" i="1"/>
  <c r="EG146" i="1"/>
  <c r="EG237" i="1"/>
  <c r="EG278" i="1"/>
  <c r="EG340" i="1"/>
  <c r="EG28" i="1"/>
  <c r="EG152" i="1"/>
  <c r="EG179" i="1"/>
  <c r="EG365" i="1"/>
  <c r="EG388" i="1"/>
  <c r="EG402" i="1"/>
  <c r="EG78" i="1"/>
  <c r="EG122" i="1"/>
  <c r="EG164" i="1"/>
  <c r="EG317" i="1"/>
  <c r="EG328" i="1"/>
  <c r="EG97" i="1"/>
  <c r="EG98" i="1"/>
  <c r="EG134" i="1"/>
  <c r="EG208" i="1"/>
  <c r="EG292" i="1"/>
  <c r="EG25" i="1"/>
  <c r="EG52" i="1"/>
  <c r="EG60" i="1"/>
  <c r="EG189" i="1"/>
  <c r="EG240" i="1"/>
  <c r="EG302" i="1"/>
  <c r="EG359" i="1"/>
  <c r="EG380" i="1"/>
  <c r="EG86" i="1"/>
  <c r="EG82" i="1"/>
  <c r="EG104" i="1"/>
  <c r="EG156" i="1"/>
  <c r="EG215" i="1"/>
  <c r="EG229" i="1"/>
  <c r="EG40" i="1"/>
  <c r="EG20" i="1"/>
  <c r="EG148" i="1"/>
  <c r="EG149" i="1"/>
  <c r="EG171" i="1"/>
  <c r="EG269" i="1"/>
  <c r="EG295" i="1"/>
  <c r="EG324" i="1"/>
  <c r="EG375" i="1"/>
  <c r="EG23" i="1"/>
  <c r="EG47" i="1"/>
  <c r="EG145" i="1"/>
  <c r="EG357" i="1"/>
  <c r="EG93" i="1"/>
  <c r="EG79" i="1"/>
  <c r="EG120" i="1"/>
  <c r="EG153" i="1"/>
  <c r="EG225" i="1"/>
  <c r="EG267" i="1"/>
  <c r="EG316" i="1"/>
  <c r="EG351" i="1"/>
  <c r="EG126" i="1"/>
  <c r="EG100" i="1"/>
  <c r="EG218" i="1"/>
  <c r="EG192" i="1"/>
  <c r="EG37" i="1"/>
  <c r="EG73" i="1"/>
  <c r="EG113" i="1"/>
  <c r="EG279" i="1"/>
  <c r="EG370" i="1"/>
  <c r="EG387" i="1"/>
  <c r="EG305" i="1"/>
  <c r="EG182" i="1"/>
  <c r="EG205" i="1"/>
  <c r="EG300" i="1"/>
  <c r="EG277" i="1"/>
  <c r="EG133" i="1"/>
  <c r="EG329" i="1"/>
  <c r="EG236" i="1"/>
  <c r="EG382" i="1"/>
  <c r="EG352" i="1"/>
  <c r="EG138" i="1"/>
  <c r="EG160" i="1"/>
  <c r="EG290" i="1"/>
  <c r="EG26" i="1"/>
  <c r="EG161" i="1"/>
  <c r="EG102" i="1"/>
  <c r="EG105" i="1"/>
  <c r="EG51" i="1"/>
  <c r="EG361" i="1"/>
  <c r="EG35" i="1"/>
  <c r="EG258" i="1"/>
  <c r="EG401" i="1"/>
  <c r="EG358" i="1"/>
  <c r="EG12" i="1"/>
  <c r="EG397" i="1"/>
  <c r="EG230" i="1"/>
  <c r="EG350" i="1"/>
  <c r="EG162" i="1"/>
  <c r="EG321" i="1"/>
  <c r="EG196" i="1"/>
  <c r="EG46" i="1"/>
  <c r="EG337" i="1"/>
  <c r="EG338" i="1"/>
  <c r="EG54" i="1"/>
  <c r="EG128" i="1"/>
  <c r="EG159" i="1"/>
  <c r="EG344" i="1"/>
  <c r="EG367" i="1"/>
  <c r="EG155" i="1"/>
  <c r="EG396" i="1"/>
  <c r="EG395" i="1"/>
  <c r="EG250" i="1"/>
  <c r="EG129" i="1"/>
  <c r="EG36" i="1"/>
  <c r="EG335" i="1"/>
  <c r="EG405" i="1"/>
  <c r="EG263" i="1"/>
  <c r="EG212" i="1"/>
  <c r="EG99" i="1"/>
  <c r="EG16" i="1"/>
  <c r="EG55" i="1"/>
  <c r="EG22" i="1"/>
  <c r="EG371" i="1"/>
  <c r="EG80" i="1"/>
  <c r="EG57" i="1"/>
  <c r="EG315" i="1"/>
  <c r="EG167" i="1"/>
  <c r="EG331" i="1"/>
  <c r="EG289" i="1"/>
  <c r="EG228" i="1"/>
  <c r="EG106" i="1"/>
  <c r="EG409" i="1"/>
  <c r="EG92" i="1"/>
  <c r="EG330" i="1"/>
  <c r="EG118" i="1"/>
  <c r="EG168" i="1"/>
  <c r="EG110" i="1"/>
  <c r="EG72" i="1"/>
  <c r="EG253" i="1"/>
  <c r="EG308" i="1"/>
  <c r="EG235" i="1"/>
  <c r="EG220" i="1"/>
  <c r="EG130" i="1"/>
  <c r="EG334" i="1"/>
  <c r="EG254" i="1"/>
  <c r="EG383" i="1"/>
  <c r="EG406" i="1"/>
  <c r="EG354" i="1"/>
  <c r="EG213" i="1"/>
  <c r="EG373" i="1"/>
  <c r="EG56" i="1"/>
  <c r="EG249" i="1"/>
  <c r="EG226" i="1"/>
  <c r="EG261" i="1"/>
  <c r="EG18" i="1"/>
  <c r="EG59" i="1"/>
  <c r="EG38" i="1"/>
  <c r="EG326" i="1"/>
  <c r="EG377" i="1"/>
  <c r="EG400" i="1"/>
  <c r="EG121" i="1"/>
  <c r="EG339" i="1"/>
  <c r="EG255" i="1"/>
  <c r="EG143" i="1"/>
  <c r="EG298" i="1"/>
  <c r="EG190" i="1"/>
  <c r="EG188" i="1"/>
  <c r="EG174" i="1"/>
  <c r="EG325" i="1"/>
  <c r="EG83" i="1"/>
  <c r="EG257" i="1"/>
  <c r="EG270" i="1"/>
  <c r="EG144" i="1"/>
  <c r="EG312" i="1"/>
  <c r="EG259" i="1"/>
  <c r="EG356" i="1"/>
  <c r="EG343" i="1"/>
  <c r="EG296" i="1"/>
  <c r="EG140" i="1"/>
  <c r="EG366" i="1"/>
  <c r="EG393" i="1"/>
  <c r="EG346" i="1"/>
  <c r="EG301" i="1"/>
  <c r="EG203" i="1"/>
  <c r="EG177" i="1"/>
  <c r="EG232" i="1"/>
  <c r="EG42" i="1"/>
  <c r="EG48" i="1"/>
  <c r="EG30" i="1"/>
  <c r="EG29" i="1"/>
  <c r="EG24" i="1"/>
  <c r="EG158" i="1"/>
  <c r="EG227" i="1"/>
  <c r="EG231" i="1"/>
  <c r="EG285" i="1"/>
  <c r="EG197" i="1"/>
  <c r="EG131" i="1"/>
  <c r="EG114" i="1"/>
  <c r="EG71" i="1"/>
  <c r="EG150" i="1"/>
  <c r="EG112" i="1"/>
  <c r="EG74" i="1"/>
  <c r="EG251" i="1"/>
  <c r="EG410" i="1"/>
  <c r="EG386" i="1"/>
  <c r="EG243" i="1"/>
  <c r="EG217" i="1"/>
  <c r="EG65" i="1"/>
  <c r="EG392" i="1"/>
  <c r="EG353" i="1"/>
  <c r="EG195" i="1"/>
  <c r="EG183" i="1"/>
  <c r="EG238" i="1"/>
  <c r="EG85" i="1"/>
  <c r="EG360" i="1"/>
  <c r="EG299" i="1"/>
  <c r="EG68" i="1"/>
  <c r="EG246" i="1"/>
  <c r="EG247" i="1"/>
  <c r="EG75" i="1"/>
  <c r="EG407" i="1"/>
  <c r="EG355" i="1"/>
  <c r="EG293" i="1"/>
  <c r="EG90" i="1"/>
  <c r="EG219" i="1"/>
  <c r="EG91" i="1"/>
  <c r="EG193" i="1"/>
  <c r="EG81" i="1"/>
  <c r="EG390" i="1"/>
  <c r="EG154" i="1"/>
  <c r="EG139" i="1"/>
  <c r="EG307" i="1"/>
  <c r="EG107" i="1"/>
  <c r="EG248" i="1"/>
  <c r="EG394" i="1"/>
  <c r="EG348" i="1"/>
  <c r="EG283" i="1"/>
  <c r="EG211" i="1"/>
  <c r="EG109" i="1"/>
  <c r="EG53" i="1"/>
  <c r="EG341" i="1"/>
  <c r="EG342" i="1"/>
  <c r="EG58" i="1"/>
  <c r="EG32" i="1"/>
  <c r="EG271" i="1"/>
  <c r="EG147" i="1"/>
  <c r="EG204" i="1"/>
  <c r="EG209" i="1"/>
  <c r="EG125" i="1"/>
  <c r="EG135" i="1"/>
  <c r="EG77" i="1"/>
  <c r="EG66" i="1"/>
  <c r="EG252" i="1"/>
  <c r="EG372" i="1"/>
  <c r="EG327" i="1"/>
  <c r="EG234" i="1"/>
  <c r="EG268" i="1"/>
  <c r="EG288" i="1"/>
  <c r="EG45" i="1"/>
  <c r="EG408" i="1"/>
  <c r="EG320" i="1"/>
  <c r="EG304" i="1"/>
  <c r="EG61" i="1"/>
  <c r="EG63" i="1"/>
  <c r="EG41" i="1"/>
  <c r="EG191" i="1"/>
  <c r="EG136" i="1"/>
  <c r="EG132" i="1"/>
  <c r="EG184" i="1"/>
  <c r="EG141" i="1"/>
  <c r="EG274" i="1"/>
  <c r="EG49" i="1"/>
  <c r="EG313" i="1"/>
  <c r="EG43" i="1"/>
  <c r="EG294" i="1"/>
  <c r="EG376" i="1"/>
  <c r="EG318" i="1"/>
  <c r="EG206" i="1"/>
  <c r="EG181" i="1"/>
  <c r="EG172" i="1"/>
  <c r="EG96" i="1"/>
  <c r="EG84" i="1"/>
  <c r="EG214" i="1"/>
  <c r="EG127" i="1"/>
  <c r="EG284" i="1"/>
  <c r="EG201" i="1"/>
  <c r="EG31" i="1"/>
  <c r="EG199" i="1"/>
  <c r="EG349" i="1"/>
  <c r="EG272" i="1"/>
  <c r="EG14" i="1"/>
  <c r="EG369" i="1"/>
  <c r="EG187" i="1"/>
  <c r="EG385" i="1"/>
  <c r="EG165" i="1"/>
  <c r="EG347" i="1"/>
  <c r="EG306" i="1"/>
  <c r="EG273" i="1"/>
  <c r="EG157" i="1"/>
  <c r="EG322" i="1"/>
  <c r="EG39" i="1"/>
  <c r="EG166" i="1"/>
  <c r="EG108" i="1"/>
  <c r="EG124" i="1"/>
  <c r="EG222" i="1"/>
  <c r="EG169" i="1"/>
  <c r="EG364" i="1"/>
  <c r="EG178" i="1"/>
  <c r="EG69" i="1"/>
  <c r="EG266" i="1"/>
  <c r="EG115" i="1"/>
  <c r="EG379" i="1"/>
  <c r="EG207" i="1"/>
  <c r="EG111" i="1"/>
  <c r="EG123" i="1"/>
  <c r="EG345" i="1"/>
  <c r="EG323" i="1"/>
  <c r="EG202" i="1"/>
  <c r="EG223" i="1"/>
  <c r="EG333" i="1"/>
  <c r="EG233" i="1"/>
  <c r="EG103" i="1"/>
  <c r="EG13" i="1"/>
  <c r="EG264" i="1"/>
  <c r="EG185" i="1"/>
  <c r="EG175" i="1"/>
  <c r="EG378" i="1"/>
  <c r="EG163" i="1"/>
  <c r="EG70" i="1"/>
  <c r="EG239" i="1"/>
  <c r="EG297" i="1"/>
  <c r="EG275" i="1"/>
  <c r="EG391" i="1"/>
  <c r="EG403" i="1"/>
  <c r="EG19" i="1"/>
  <c r="EG186" i="1"/>
  <c r="EG21" i="1"/>
  <c r="EG210" i="1"/>
  <c r="EG44" i="1"/>
  <c r="EG242" i="1"/>
  <c r="EG194" i="1"/>
  <c r="EG170" i="1"/>
  <c r="EG398" i="1"/>
  <c r="EG244" i="1"/>
  <c r="EG94" i="1"/>
  <c r="EG33" i="1"/>
  <c r="EG336" i="1"/>
  <c r="EG281" i="1"/>
  <c r="EG241" i="1"/>
  <c r="EG282" i="1"/>
  <c r="EG87" i="1"/>
  <c r="EG62" i="1"/>
  <c r="EG286" i="1"/>
  <c r="EG88" i="1"/>
  <c r="EG27" i="1"/>
  <c r="EG198" i="1"/>
  <c r="EG374" i="1"/>
  <c r="EG363" i="1"/>
  <c r="EG310" i="1"/>
  <c r="EG262" i="1"/>
  <c r="EG256" i="1"/>
  <c r="EG119" i="1"/>
  <c r="EG362" i="1"/>
  <c r="EG381" i="1"/>
  <c r="EG287" i="1"/>
  <c r="S24" i="15"/>
  <c r="S25" i="15"/>
  <c r="S30" i="15"/>
  <c r="S23" i="15"/>
  <c r="L29" i="5"/>
  <c r="P29" i="5" s="1"/>
  <c r="L20" i="5"/>
  <c r="P20" i="5" s="1"/>
  <c r="L27" i="5"/>
  <c r="M27" i="5" s="1"/>
  <c r="L19" i="5"/>
  <c r="M19" i="5" s="1"/>
  <c r="S11" i="1"/>
  <c r="L13" i="5"/>
  <c r="L16" i="5"/>
  <c r="L15" i="5"/>
  <c r="L9" i="5"/>
  <c r="S11" i="15"/>
  <c r="S10" i="15"/>
  <c r="L14" i="5"/>
  <c r="L18" i="5"/>
  <c r="S16" i="15"/>
  <c r="L11" i="5"/>
  <c r="L25" i="5"/>
  <c r="L10" i="5"/>
  <c r="Q11" i="1"/>
  <c r="EG11" i="1" s="1"/>
  <c r="S26" i="15"/>
  <c r="L24" i="5"/>
  <c r="L23" i="5"/>
  <c r="L21" i="5"/>
  <c r="S18" i="15"/>
  <c r="S17" i="15"/>
  <c r="L17" i="5"/>
  <c r="L22" i="5"/>
  <c r="S29" i="15"/>
  <c r="S22" i="15"/>
  <c r="L8" i="5"/>
  <c r="L28" i="5"/>
  <c r="S13" i="15"/>
  <c r="L26" i="5"/>
  <c r="S8" i="15"/>
  <c r="U8" i="15" s="1"/>
  <c r="S14" i="15"/>
  <c r="S21" i="15"/>
  <c r="S20" i="15"/>
  <c r="S9" i="15"/>
  <c r="S28" i="15"/>
  <c r="S15" i="15"/>
  <c r="S12" i="15"/>
  <c r="L12" i="5"/>
  <c r="S19" i="15"/>
  <c r="S27" i="15"/>
  <c r="N24" i="5"/>
  <c r="Q20" i="15" s="1"/>
  <c r="O23" i="5"/>
  <c r="T22" i="5"/>
  <c r="S22" i="5"/>
  <c r="Q22" i="5"/>
  <c r="R22" i="5" s="1"/>
  <c r="Q24" i="15"/>
  <c r="P9" i="15"/>
  <c r="P19" i="5" l="1"/>
  <c r="M29" i="5"/>
  <c r="U29" i="5" s="1"/>
  <c r="M20" i="5"/>
  <c r="U20" i="5" s="1"/>
  <c r="U19" i="5" s="1"/>
  <c r="W19" i="5" s="1"/>
  <c r="CU11" i="1"/>
  <c r="V11" i="1"/>
  <c r="M15" i="5"/>
  <c r="U15" i="5" s="1"/>
  <c r="M16" i="5"/>
  <c r="M13" i="5"/>
  <c r="U13" i="5" s="1"/>
  <c r="M17" i="5"/>
  <c r="U17" i="5" s="1"/>
  <c r="M25" i="5"/>
  <c r="M18" i="5"/>
  <c r="M21" i="5"/>
  <c r="M23" i="5"/>
  <c r="M11" i="5"/>
  <c r="M14" i="5"/>
  <c r="M12" i="5"/>
  <c r="P10" i="5"/>
  <c r="P9" i="5" s="1"/>
  <c r="M10" i="5"/>
  <c r="U10" i="5" s="1"/>
  <c r="P26" i="5"/>
  <c r="M26" i="5"/>
  <c r="U26" i="5" s="1"/>
  <c r="M9" i="5"/>
  <c r="U9" i="5" s="1"/>
  <c r="P24" i="5"/>
  <c r="P23" i="5" s="1"/>
  <c r="M24" i="5"/>
  <c r="U24" i="5" s="1"/>
  <c r="P22" i="5"/>
  <c r="P21" i="5" s="1"/>
  <c r="M22" i="5"/>
  <c r="U22" i="5" s="1"/>
  <c r="P8" i="5"/>
  <c r="M8" i="5"/>
  <c r="P28" i="5"/>
  <c r="P27" i="5" s="1"/>
  <c r="M28" i="5"/>
  <c r="U28" i="5" s="1"/>
  <c r="U27" i="5" s="1"/>
  <c r="P13" i="5"/>
  <c r="P12" i="5" s="1"/>
  <c r="P11" i="5" s="1"/>
  <c r="P25" i="5"/>
  <c r="U11" i="1"/>
  <c r="DS11" i="1" s="1"/>
  <c r="DU11" i="1" s="1"/>
  <c r="EC11" i="1" s="1"/>
  <c r="P18" i="5"/>
  <c r="N25" i="5"/>
  <c r="Q18" i="15"/>
  <c r="M21" i="7"/>
  <c r="M17" i="7"/>
  <c r="M33" i="7"/>
  <c r="Q15" i="15"/>
  <c r="M15" i="7"/>
  <c r="T23" i="5"/>
  <c r="S23" i="5"/>
  <c r="Q23" i="5"/>
  <c r="R23" i="5" s="1"/>
  <c r="O24" i="5"/>
  <c r="W24" i="5" s="1"/>
  <c r="Q11" i="15"/>
  <c r="M11" i="7"/>
  <c r="P10" i="15"/>
  <c r="U10" i="15" s="1"/>
  <c r="M22" i="7"/>
  <c r="CS11" i="1" l="1"/>
  <c r="CW11" i="1"/>
  <c r="DX11" i="1"/>
  <c r="AR11" i="1"/>
  <c r="AS11" i="1" s="1"/>
  <c r="W9" i="5"/>
  <c r="O25" i="5"/>
  <c r="S25" i="5" s="1"/>
  <c r="Q29" i="15"/>
  <c r="J10" i="5"/>
  <c r="U12" i="5"/>
  <c r="U18" i="5"/>
  <c r="J18" i="5" s="1"/>
  <c r="U21" i="5"/>
  <c r="J21" i="5" s="1"/>
  <c r="U23" i="5"/>
  <c r="J23" i="5" s="1"/>
  <c r="U16" i="5"/>
  <c r="J16" i="5" s="1"/>
  <c r="J28" i="5"/>
  <c r="J29" i="5"/>
  <c r="U8" i="5"/>
  <c r="J8" i="5" s="1"/>
  <c r="U14" i="5"/>
  <c r="J14" i="5" s="1"/>
  <c r="J26" i="5"/>
  <c r="J27" i="5"/>
  <c r="U25" i="5"/>
  <c r="J25" i="5" s="1"/>
  <c r="P17" i="5"/>
  <c r="P16" i="5" s="1"/>
  <c r="W16" i="5" s="1"/>
  <c r="J19" i="5"/>
  <c r="J20" i="5"/>
  <c r="P15" i="5"/>
  <c r="M19" i="7"/>
  <c r="Q9" i="15"/>
  <c r="U9" i="15" s="1"/>
  <c r="N26" i="5"/>
  <c r="Q23" i="15" s="1"/>
  <c r="T24" i="5"/>
  <c r="S24" i="5"/>
  <c r="Q24" i="5"/>
  <c r="R24" i="5" s="1"/>
  <c r="M18" i="7"/>
  <c r="P11" i="15"/>
  <c r="CM5" i="1"/>
  <c r="Q25" i="5" l="1"/>
  <c r="R25" i="5" s="1"/>
  <c r="T25" i="5"/>
  <c r="AW11" i="1"/>
  <c r="AU11" i="1"/>
  <c r="AT11" i="1"/>
  <c r="W25" i="5"/>
  <c r="J15" i="5"/>
  <c r="W8" i="5"/>
  <c r="W23" i="5"/>
  <c r="W21" i="5"/>
  <c r="W18" i="5"/>
  <c r="J13" i="5"/>
  <c r="U11" i="5"/>
  <c r="W11" i="5" s="1"/>
  <c r="P14" i="5"/>
  <c r="W14" i="5" s="1"/>
  <c r="J9" i="5"/>
  <c r="J17" i="5"/>
  <c r="J24" i="5"/>
  <c r="J22" i="5"/>
  <c r="U11" i="15"/>
  <c r="M10" i="7"/>
  <c r="R11" i="1" a="1"/>
  <c r="R11" i="1" s="1"/>
  <c r="Q21" i="15"/>
  <c r="O26" i="5"/>
  <c r="W26" i="5" s="1"/>
  <c r="N27" i="5"/>
  <c r="M20" i="7"/>
  <c r="P12" i="15"/>
  <c r="M28" i="7"/>
  <c r="J11" i="5" l="1"/>
  <c r="J12" i="5"/>
  <c r="Q26" i="15"/>
  <c r="U12" i="15"/>
  <c r="M26" i="7"/>
  <c r="O27" i="5"/>
  <c r="N28" i="5"/>
  <c r="T26" i="5"/>
  <c r="S26" i="5"/>
  <c r="Q26" i="5"/>
  <c r="R26" i="5" s="1"/>
  <c r="M13" i="7"/>
  <c r="P13" i="15"/>
  <c r="M12" i="7"/>
  <c r="Q16" i="15" l="1"/>
  <c r="M31" i="7"/>
  <c r="P14" i="15"/>
  <c r="M23" i="7"/>
  <c r="M24" i="7"/>
  <c r="Q22" i="15"/>
  <c r="O28" i="5"/>
  <c r="W28" i="5" s="1"/>
  <c r="N29" i="5"/>
  <c r="S27" i="5"/>
  <c r="T27" i="5"/>
  <c r="Q27" i="5"/>
  <c r="R27" i="5" s="1"/>
  <c r="U13" i="15"/>
  <c r="W27" i="5" l="1"/>
  <c r="Q19" i="15"/>
  <c r="M14" i="7"/>
  <c r="Q27" i="15"/>
  <c r="U14" i="15"/>
  <c r="P15" i="15"/>
  <c r="U15" i="15" s="1"/>
  <c r="Q25" i="15"/>
  <c r="O29" i="5"/>
  <c r="S28" i="5"/>
  <c r="T28" i="5"/>
  <c r="Q28" i="5"/>
  <c r="R28" i="5" s="1"/>
  <c r="M32" i="7" l="1"/>
  <c r="M29" i="7"/>
  <c r="M30" i="7"/>
  <c r="M25" i="7"/>
  <c r="P16" i="15"/>
  <c r="S29" i="5"/>
  <c r="Q29" i="5"/>
  <c r="R29" i="5" s="1"/>
  <c r="T29" i="5"/>
  <c r="M27" i="7"/>
  <c r="M16" i="7"/>
  <c r="W29" i="5" l="1"/>
  <c r="Y29" i="5" s="1"/>
  <c r="Y28" i="5" s="1"/>
  <c r="Y27" i="5" s="1"/>
  <c r="Y26" i="5" s="1"/>
  <c r="Y25" i="5" s="1"/>
  <c r="Y24" i="5" s="1"/>
  <c r="Y23" i="5" s="1"/>
  <c r="Y22" i="5" s="1"/>
  <c r="Y21" i="5" s="1"/>
  <c r="Y20" i="5" s="1"/>
  <c r="Y19" i="5" s="1"/>
  <c r="Y18" i="5" s="1"/>
  <c r="Y17" i="5" s="1"/>
  <c r="Y16" i="5" s="1"/>
  <c r="Y15" i="5" s="1"/>
  <c r="Y14" i="5" s="1"/>
  <c r="Y13" i="5" s="1"/>
  <c r="Y12" i="5" s="1"/>
  <c r="Y11" i="5" s="1"/>
  <c r="Y10" i="5" s="1"/>
  <c r="Y9" i="5" s="1"/>
  <c r="Y8" i="5" s="1"/>
  <c r="U16" i="15"/>
  <c r="P17" i="15"/>
  <c r="U17" i="15" s="1"/>
  <c r="CE5" i="1"/>
  <c r="P18" i="15" l="1"/>
  <c r="U18" i="15" s="1"/>
  <c r="P19" i="15" l="1"/>
  <c r="U19" i="15" s="1"/>
  <c r="P20" i="15" l="1"/>
  <c r="U20" i="15" s="1"/>
  <c r="AE5" i="1"/>
  <c r="P21" i="15" l="1"/>
  <c r="U21" i="15" s="1"/>
  <c r="P22" i="15" l="1"/>
  <c r="U22" i="15" s="1"/>
  <c r="P23" i="15" l="1"/>
  <c r="U23" i="15" s="1"/>
  <c r="P24" i="15"/>
  <c r="U24" i="15" s="1"/>
  <c r="P25" i="15" l="1"/>
  <c r="U25" i="15" s="1"/>
  <c r="P26" i="15" l="1"/>
  <c r="U26" i="15" s="1"/>
  <c r="P27" i="15" l="1"/>
  <c r="U27" i="15" s="1"/>
  <c r="P28" i="15" l="1"/>
  <c r="U28" i="15" s="1"/>
  <c r="P29" i="15" l="1"/>
  <c r="P30" i="15" s="1"/>
  <c r="U29" i="15" l="1"/>
  <c r="W29" i="15" s="1"/>
  <c r="W28" i="15" s="1"/>
  <c r="W27" i="15" s="1"/>
  <c r="W26" i="15" s="1"/>
  <c r="W25" i="15" s="1"/>
  <c r="W24" i="15" s="1"/>
  <c r="W23" i="15" s="1"/>
  <c r="W22" i="15" s="1"/>
  <c r="W21" i="15" s="1"/>
  <c r="W20" i="15" s="1"/>
  <c r="W19" i="15" s="1"/>
  <c r="W18" i="15" s="1"/>
  <c r="W17" i="15" s="1"/>
  <c r="W16" i="15" s="1"/>
  <c r="W15" i="15" s="1"/>
  <c r="W14" i="15" s="1"/>
  <c r="W13" i="15" s="1"/>
  <c r="W12" i="15" s="1"/>
  <c r="W11" i="15" s="1"/>
  <c r="W10" i="15" s="1"/>
  <c r="W9" i="15" s="1"/>
  <c r="W8" i="15" s="1"/>
  <c r="EM9" i="1" s="1"/>
  <c r="AR5" i="1" l="1"/>
  <c r="BH10" i="1" l="1"/>
  <c r="BH11" i="1" s="1"/>
  <c r="AW5" i="1"/>
  <c r="BJ11" i="1" l="1"/>
  <c r="BL11" i="1" s="1"/>
  <c r="AL11" i="1"/>
  <c r="EF11" i="1" s="1"/>
  <c r="BL5" i="1" l="1"/>
  <c r="EB11" i="1" l="1"/>
  <c r="EK11" i="1"/>
  <c r="EB5" i="1" l="1"/>
  <c r="EK5" i="1"/>
  <c r="CS5" i="1"/>
  <c r="DU5" i="1"/>
  <c r="CW5" i="1"/>
  <c r="DE11" i="1" l="1"/>
  <c r="DF11" i="1" s="1"/>
  <c r="DN11" i="1" s="1"/>
  <c r="DO11" i="1" s="1" a="1"/>
  <c r="DO11" i="1" s="1"/>
  <c r="DY11" i="1" s="1"/>
  <c r="EI11" i="1"/>
  <c r="DH11" i="1"/>
  <c r="DI11" i="1" s="1"/>
  <c r="CX11" i="1"/>
  <c r="CZ11" i="1" s="1"/>
  <c r="BN11" i="1"/>
  <c r="EI5" i="1" l="1"/>
  <c r="CZ5" i="1"/>
  <c r="EM11" i="1"/>
  <c r="EM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<sst xmlns="http://schemas.openxmlformats.org/spreadsheetml/2006/main" count="18515" uniqueCount="292">
  <si>
    <t xml:space="preserve"> </t>
  </si>
  <si>
    <t>ime</t>
  </si>
  <si>
    <t>prezime</t>
  </si>
  <si>
    <t>klub</t>
  </si>
  <si>
    <t>kategorija</t>
  </si>
  <si>
    <t>ime – prezime – klub</t>
  </si>
  <si>
    <t>ime – prezime – klub – kategorija</t>
  </si>
  <si>
    <t>ime – prezime</t>
  </si>
  <si>
    <t>spol</t>
  </si>
  <si>
    <t>novi natjecatelji</t>
  </si>
  <si>
    <t>osoba</t>
  </si>
  <si>
    <t>imeprez</t>
  </si>
  <si>
    <t>naziv</t>
  </si>
  <si>
    <t>broj novih</t>
  </si>
  <si>
    <t>klubova</t>
  </si>
  <si>
    <t>imeprezime_id</t>
  </si>
  <si>
    <t>rbr</t>
  </si>
  <si>
    <t>primarni rbr</t>
  </si>
  <si>
    <t>natjecatelja</t>
  </si>
  <si>
    <t>sql (oso&amp;ime)</t>
  </si>
  <si>
    <t>test sql</t>
  </si>
  <si>
    <t>testovi</t>
  </si>
  <si>
    <t>liga.id</t>
  </si>
  <si>
    <t>grana.id</t>
  </si>
  <si>
    <t>kategorija_id</t>
  </si>
  <si>
    <t>oznaka</t>
  </si>
  <si>
    <t>min_dob</t>
  </si>
  <si>
    <t>max_dob</t>
  </si>
  <si>
    <t>granica</t>
  </si>
  <si>
    <t>natjecateljska</t>
  </si>
  <si>
    <t>kategorija_rbr</t>
  </si>
  <si>
    <t>SELECT max(id) FROM staza</t>
  </si>
  <si>
    <t>datum natjecanja</t>
  </si>
  <si>
    <t>Podatci o natjecanju</t>
  </si>
  <si>
    <t>Podatci iz baze podataka</t>
  </si>
  <si>
    <t>staza</t>
  </si>
  <si>
    <t>staza_id</t>
  </si>
  <si>
    <t>staza_naziv</t>
  </si>
  <si>
    <t>staza_alias</t>
  </si>
  <si>
    <t>km</t>
  </si>
  <si>
    <t>m</t>
  </si>
  <si>
    <t>kt</t>
  </si>
  <si>
    <t>trka_id</t>
  </si>
  <si>
    <t>SELECT max(id) FROM staza_kategorija</t>
  </si>
  <si>
    <t>dnevnik_id</t>
  </si>
  <si>
    <t>SELECT max(id) FROM osoba</t>
  </si>
  <si>
    <t>SELECT max(id) FROM imeprezime</t>
  </si>
  <si>
    <t>STAZE</t>
  </si>
  <si>
    <t>UPIS STAZA U BAZU PODATAKA</t>
  </si>
  <si>
    <t>SQL UPIT IZ BAZE PODATAKA</t>
  </si>
  <si>
    <t>SQL UPIT</t>
  </si>
  <si>
    <t>sql – tablica staza</t>
  </si>
  <si>
    <t>sql – tablica staza_kategorija</t>
  </si>
  <si>
    <t>NATJECATELJI</t>
  </si>
  <si>
    <t>stazakateg_id</t>
  </si>
  <si>
    <t>RUČNO</t>
  </si>
  <si>
    <t>Uputa za korištenje ove Excel datoteke</t>
  </si>
  <si>
    <r>
      <t>12. – na listovima "</t>
    </r>
    <r>
      <rPr>
        <b/>
        <sz val="11"/>
        <color theme="1"/>
        <rFont val="Calibri"/>
        <family val="2"/>
        <charset val="238"/>
        <scheme val="minor"/>
      </rPr>
      <t>registar-natjecatelj</t>
    </r>
    <r>
      <rPr>
        <sz val="11"/>
        <color theme="1"/>
        <rFont val="Calibri"/>
        <family val="2"/>
        <charset val="238"/>
        <scheme val="minor"/>
      </rPr>
      <t>i",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staze</t>
    </r>
    <r>
      <rPr>
        <sz val="11"/>
        <color theme="1"/>
        <rFont val="Calibri"/>
        <family val="2"/>
        <charset val="238"/>
        <scheme val="minor"/>
      </rPr>
      <t>" kopirati query-je iz svijetlo crvenih polja, te iste potjerati</t>
    </r>
  </si>
  <si>
    <r>
      <t xml:space="preserve">         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te sve redove osim prvog, kopirati u gornje</t>
    </r>
  </si>
  <si>
    <r>
      <t>13.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 xml:space="preserve">" (negdje oko CG) </t>
    </r>
    <r>
      <rPr>
        <b/>
        <sz val="11"/>
        <color rgb="FFFF0000"/>
        <rFont val="Calibri"/>
        <family val="2"/>
        <charset val="238"/>
        <scheme val="minor"/>
      </rPr>
      <t>ZA NOVE</t>
    </r>
    <r>
      <rPr>
        <sz val="11"/>
        <color theme="1"/>
        <rFont val="Calibri"/>
        <family val="2"/>
        <charset val="238"/>
        <scheme val="minor"/>
      </rPr>
      <t xml:space="preserve"> (dakle one koji imaju nešto upisano u stupcu "</t>
    </r>
    <r>
      <rPr>
        <b/>
        <sz val="11"/>
        <color theme="1"/>
        <rFont val="Calibri"/>
        <family val="2"/>
        <charset val="238"/>
        <scheme val="minor"/>
      </rPr>
      <t>testovi</t>
    </r>
    <r>
      <rPr>
        <sz val="11"/>
        <color theme="1"/>
        <rFont val="Calibri"/>
        <family val="2"/>
        <charset val="238"/>
        <scheme val="minor"/>
      </rPr>
      <t>" (negdje oko CE) i nastupaju u nekoj od kategorija koje</t>
    </r>
  </si>
  <si>
    <r>
      <t xml:space="preserve">          su neodređene po pitanju spola (otvorene, početničke i sve kategorije u PreO grani) ručno promijeniti slovo spola iz "</t>
    </r>
    <r>
      <rPr>
        <b/>
        <sz val="11"/>
        <color theme="1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>" u "</t>
    </r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" ili "</t>
    </r>
    <r>
      <rPr>
        <b/>
        <sz val="11"/>
        <color theme="1"/>
        <rFont val="Calibri"/>
        <family val="2"/>
        <charset val="238"/>
        <scheme val="minor"/>
      </rPr>
      <t>Ž</t>
    </r>
    <r>
      <rPr>
        <sz val="11"/>
        <color theme="1"/>
        <rFont val="Calibri"/>
        <family val="2"/>
        <charset val="238"/>
        <scheme val="minor"/>
      </rPr>
      <t>" ovisno o imenu natjecatelja/ice</t>
    </r>
  </si>
  <si>
    <t>uparivanje</t>
  </si>
  <si>
    <t>uparivanje_oznaka</t>
  </si>
  <si>
    <t>uparivanje_id</t>
  </si>
  <si>
    <t>rezultat_id</t>
  </si>
  <si>
    <t>vrijeme_sec</t>
  </si>
  <si>
    <t>registar</t>
  </si>
  <si>
    <t>rezultat za upis u bazu podataka</t>
  </si>
  <si>
    <t>SELECT max(id) FROM rezultat</t>
  </si>
  <si>
    <t>UPARIVANJE</t>
  </si>
  <si>
    <t>SELECT
	id,
	oznaka
FROM
	uparivanje
ORDER BY
	id</t>
  </si>
  <si>
    <t>ime-pre</t>
  </si>
  <si>
    <t>novo</t>
  </si>
  <si>
    <t>GENERIRANJE FAJLA S ORIGINALNIM REZULTATIMA</t>
  </si>
  <si>
    <t>GENERIRANJE FAJLA S PRIKAZOM UPARIVANJA</t>
  </si>
  <si>
    <t>sec</t>
  </si>
  <si>
    <t>kat</t>
  </si>
  <si>
    <t>vrijeme</t>
  </si>
  <si>
    <t>status</t>
  </si>
  <si>
    <t>drž</t>
  </si>
  <si>
    <t>klub reg</t>
  </si>
  <si>
    <t>broj ispravljenih</t>
  </si>
  <si>
    <t>&lt;&gt;</t>
  </si>
  <si>
    <t>novo-ot</t>
  </si>
  <si>
    <t>status_id</t>
  </si>
  <si>
    <t>STATUS REZULTATA</t>
  </si>
  <si>
    <t>id</t>
  </si>
  <si>
    <t>oevent_classifier</t>
  </si>
  <si>
    <t>ok</t>
  </si>
  <si>
    <t>regularan rezultat</t>
  </si>
  <si>
    <t>ot</t>
  </si>
  <si>
    <t>NULL</t>
  </si>
  <si>
    <t>mp</t>
  </si>
  <si>
    <t>pogrešno perforiranje</t>
  </si>
  <si>
    <t>dnf</t>
  </si>
  <si>
    <t>nije prošao kroz cilj</t>
  </si>
  <si>
    <t>disq</t>
  </si>
  <si>
    <t>diskvalifikacija</t>
  </si>
  <si>
    <t>dns</t>
  </si>
  <si>
    <t>nije startao/la</t>
  </si>
  <si>
    <t>SELECT
	id,
	naziv
FROM
	klub
ORDER BY
	naziv</t>
  </si>
  <si>
    <t>klub_id</t>
  </si>
  <si>
    <t>klub_naziv</t>
  </si>
  <si>
    <t>alias za klub</t>
  </si>
  <si>
    <t>klubova/aliasa</t>
  </si>
  <si>
    <t>aliasa</t>
  </si>
  <si>
    <t>klubovi/aliasi</t>
  </si>
  <si>
    <t>klubalias_id</t>
  </si>
  <si>
    <t>novi klub</t>
  </si>
  <si>
    <t>klubnovi_id</t>
  </si>
  <si>
    <t>sql klub</t>
  </si>
  <si>
    <t>sql alias</t>
  </si>
  <si>
    <t>sql (klub/alias)</t>
  </si>
  <si>
    <t xml:space="preserve">broj novih </t>
  </si>
  <si>
    <t>novi klubovi i novi aliasi klubova</t>
  </si>
  <si>
    <t>klubalias_alias</t>
  </si>
  <si>
    <t>drž_id</t>
  </si>
  <si>
    <t>SELECT
	id,
	naziv,
    oznaka
FROM
	drzava
ORDER BY
	id</t>
  </si>
  <si>
    <t>drzava_id</t>
  </si>
  <si>
    <t>drzava_naziv</t>
  </si>
  <si>
    <t>drzava_oznaka</t>
  </si>
  <si>
    <t>država</t>
  </si>
  <si>
    <t>nove države</t>
  </si>
  <si>
    <t>puni naziv</t>
  </si>
  <si>
    <t>država_id</t>
  </si>
  <si>
    <t>sql (država)</t>
  </si>
  <si>
    <t>nova država</t>
  </si>
  <si>
    <t>imepre_id</t>
  </si>
  <si>
    <t>imeprealias_id</t>
  </si>
  <si>
    <t>imeprealias_alias</t>
  </si>
  <si>
    <t>ipalias_id</t>
  </si>
  <si>
    <t>klubalias_klub_id</t>
  </si>
  <si>
    <t>SELECT
	id,
	alias,
    klub_id
FROM
	klub_alias
ORDER BY
	alias</t>
  </si>
  <si>
    <t>SELECT
	id,
	alias,
    imeprezime_id
FROM
	imeprezime_alias
ORDER BY
	alias</t>
  </si>
  <si>
    <t>imeprealias_imepreid</t>
  </si>
  <si>
    <t>alias_id</t>
  </si>
  <si>
    <t>prekoračeno vrijeme zadržavanja na stazi</t>
  </si>
  <si>
    <t>katnat_id</t>
  </si>
  <si>
    <t>katreg_id</t>
  </si>
  <si>
    <t>katalias_katreg_id</t>
  </si>
  <si>
    <t>katalias_id</t>
  </si>
  <si>
    <t>katalias_katid</t>
  </si>
  <si>
    <t>sql</t>
  </si>
  <si>
    <t>stazakat_id</t>
  </si>
  <si>
    <t>KATEGORIJE NA NATJECANJU</t>
  </si>
  <si>
    <t>KATEGORIJE U REGISTRU</t>
  </si>
  <si>
    <t>DRŽAVE U REGISTRU</t>
  </si>
  <si>
    <t>KLUBOVI U REGISTRU</t>
  </si>
  <si>
    <t>ime i prezime</t>
  </si>
  <si>
    <t>duljina</t>
  </si>
  <si>
    <t>kontrole</t>
  </si>
  <si>
    <t>uspon</t>
  </si>
  <si>
    <t>kategorija ( u rezultatima)</t>
  </si>
  <si>
    <t>ZA KOPIRATI I UBITI DUPLIĆE I DISKANE</t>
  </si>
  <si>
    <t>REZULTAT RUČNE OBRADE</t>
  </si>
  <si>
    <t>stupac C je alias za kategoriju</t>
  </si>
  <si>
    <t>SELECT max(id) FROM kategorija_alias</t>
  </si>
  <si>
    <t>imeprezime_alias</t>
  </si>
  <si>
    <t>natjecatelji alias - novi aliasi</t>
  </si>
  <si>
    <t>klub_kratko</t>
  </si>
  <si>
    <t>klub_dugo</t>
  </si>
  <si>
    <t>reg_id</t>
  </si>
  <si>
    <t>index natjecatelja u registru</t>
  </si>
  <si>
    <t>podatci pročitani iz csv datoteke</t>
  </si>
  <si>
    <t>kat (csv)</t>
  </si>
  <si>
    <t>kat (reg)</t>
  </si>
  <si>
    <t>broj sql</t>
  </si>
  <si>
    <t>insert-a</t>
  </si>
  <si>
    <t>broj</t>
  </si>
  <si>
    <t>drž (reg)</t>
  </si>
  <si>
    <t>uparivanje kategorija i staza s registrom</t>
  </si>
  <si>
    <t>STAZE NA NATJECANJU</t>
  </si>
  <si>
    <t>uparivanje klubova s registrom</t>
  </si>
  <si>
    <t>klubovi</t>
  </si>
  <si>
    <t>rezultati</t>
  </si>
  <si>
    <t>status_rez_id</t>
  </si>
  <si>
    <t>uparivanje natjecatelja s registrom</t>
  </si>
  <si>
    <t>nepoznati natjecatelji</t>
  </si>
  <si>
    <t>kateg</t>
  </si>
  <si>
    <t>imepre-klu-kat</t>
  </si>
  <si>
    <t>imepre-klu-kat-ot</t>
  </si>
  <si>
    <t>imepre-klu(ali)-kat</t>
  </si>
  <si>
    <t>imepre-klu(ali)-kat-ot</t>
  </si>
  <si>
    <t>imepre-(raz-klu)-kat</t>
  </si>
  <si>
    <t>imepre-(raz-klu)-kat-ot</t>
  </si>
  <si>
    <t>imepre(ali)-klu-kat</t>
  </si>
  <si>
    <t>imepre(ali)-klu-kat-ot</t>
  </si>
  <si>
    <t>imepre(ali)-klu(ali)-kat</t>
  </si>
  <si>
    <t>imepre(ali)-klu(ali)-kat-ot</t>
  </si>
  <si>
    <t>imepre(ali)-(raz-klu)-kat</t>
  </si>
  <si>
    <t>imepre(ali)-(raz-klu)-kat-ot</t>
  </si>
  <si>
    <t>imepre-klu</t>
  </si>
  <si>
    <t>imepre-klu-ot</t>
  </si>
  <si>
    <t>imepre-klu(ali)</t>
  </si>
  <si>
    <t>imepre-klu(ali)-ot</t>
  </si>
  <si>
    <t>imepre-(raz-klu)</t>
  </si>
  <si>
    <t>imepre-(raz-klu)-ot</t>
  </si>
  <si>
    <t>imepre</t>
  </si>
  <si>
    <t>imepre-ot</t>
  </si>
  <si>
    <t>imepre-klu-kat(ali)</t>
  </si>
  <si>
    <t>imepre-klu-kat(ali)-ot</t>
  </si>
  <si>
    <t>imepre-klu(ali)-kat(ali)</t>
  </si>
  <si>
    <t>imepre-klu(ali)-kat(ali)-ot</t>
  </si>
  <si>
    <t>imepre-(raz-klu)-kat(ali)</t>
  </si>
  <si>
    <t>imepre-(raz-klu)-kat(ali)-ot</t>
  </si>
  <si>
    <t>imepre(ali)-klu-kat(ali)</t>
  </si>
  <si>
    <t>imepre(ali)-klu-kat(ali)-ot</t>
  </si>
  <si>
    <t>imepre(ali)-klu(ali)-kat(ali)</t>
  </si>
  <si>
    <t>imepre(ali)-klu(ali)-kat(ali)-ot</t>
  </si>
  <si>
    <t>imepre(ali)-(raz-klu)-kat(ali)</t>
  </si>
  <si>
    <t>imepre(ali)-(raz-klu)-kat(ali)-ot</t>
  </si>
  <si>
    <t>stazaKategorija_id</t>
  </si>
  <si>
    <t>imePrezime_id</t>
  </si>
  <si>
    <t>imeprezimealias_id</t>
  </si>
  <si>
    <t>kategorijaalias_id</t>
  </si>
  <si>
    <t>novih</t>
  </si>
  <si>
    <t>broj spolova</t>
  </si>
  <si>
    <t>za ažuriranje</t>
  </si>
  <si>
    <t>spol za ažuriranje</t>
  </si>
  <si>
    <t>trka je  rangirana</t>
  </si>
  <si>
    <t>upis rezultata u bazu podataka</t>
  </si>
  <si>
    <t>ažuriranje potvrde registracija</t>
  </si>
  <si>
    <t>upis rezultata</t>
  </si>
  <si>
    <t>potvrda registracija</t>
  </si>
  <si>
    <t>all in 1 – upis svega vezanog uz trku u bazu podataka</t>
  </si>
  <si>
    <t>all in 1 – upis svega u bazu podataka</t>
  </si>
  <si>
    <t>POLJE REGISTAR JE 1 AKO JE NATJECATELJ REGISTRIRAN U TOJ KATEGORIJI I AKO JE NATJECANJE RANGIRANO</t>
  </si>
  <si>
    <t>sql – kumulativno</t>
  </si>
  <si>
    <t>Obavezno ažurirati sva crvena polja na listu data, prenijeti iz registra sve listove čiji naziv počinje s 'registar' i odraditi sve ručne intervencije na listu 'natjecanje_staze', listu 'natjecanje_kategorije' i na ovom listu</t>
  </si>
  <si>
    <t>DETEKCIJA DUPLIH IMENA I PREZIMENA - SAŠA HORVAT</t>
  </si>
  <si>
    <t>sql insert</t>
  </si>
  <si>
    <t>NOVE DRŽAVE (JER JE VIDLJIVA SAMO PRVA)</t>
  </si>
  <si>
    <t>NOVI KLUBOVI (JER JE VIDLJIV SAMO PRVI)</t>
  </si>
  <si>
    <t>novi_alias_id</t>
  </si>
  <si>
    <t>ŠTO SE DOGAĐA KADA POSTOJEĆI NATJECATELJ IZ REGISTRA NASTUPA ZA NEPOSTOJEĆI KLUB?</t>
  </si>
  <si>
    <t>AUTOMATSKO DODAVANJE NOVE KATEGORIJE U TABLICU kategorija</t>
  </si>
  <si>
    <t>ime i prezime natjecatelja</t>
  </si>
  <si>
    <t>rbr (reg)</t>
  </si>
  <si>
    <t>sort</t>
  </si>
  <si>
    <t>SELECT
	id,
	oznaka,
	naziv,
	originalstatus_id AS oevent_classifier
FROM
	status_rezultat
ORDER BY
	id</t>
  </si>
  <si>
    <t>originalstatus_id</t>
  </si>
  <si>
    <t>stazakategorija_id</t>
  </si>
  <si>
    <t>broj registriranih</t>
  </si>
  <si>
    <t>rezultata</t>
  </si>
  <si>
    <t>broj pogrešnih</t>
  </si>
  <si>
    <t>provjera</t>
  </si>
  <si>
    <t>&lt;&gt; klubovi</t>
  </si>
  <si>
    <t>broj &lt;&gt;</t>
  </si>
  <si>
    <t>nastup za različit klub od onog za koji je natjecatelj registriran</t>
  </si>
  <si>
    <t>1900-01-01</t>
  </si>
  <si>
    <t>v1.00</t>
  </si>
  <si>
    <t>Datoteka za upis rezultata natjecanja, zadnja promjena 2021-05-05</t>
  </si>
  <si>
    <r>
      <t>01. – ovaj predložak za obradu rezultata spremiti pod imenom "</t>
    </r>
    <r>
      <rPr>
        <b/>
        <sz val="11"/>
        <color theme="1"/>
        <rFont val="Calibri"/>
        <family val="2"/>
        <charset val="238"/>
        <scheme val="minor"/>
      </rPr>
      <t>GGGG-MM-DD – Naziv natjecanja – import u MySQL.xlsx</t>
    </r>
    <r>
      <rPr>
        <sz val="11"/>
        <color theme="1"/>
        <rFont val="Calibri"/>
        <family val="2"/>
        <charset val="238"/>
        <scheme val="minor"/>
      </rPr>
      <t>"</t>
    </r>
  </si>
  <si>
    <t>Verzije ove datoteke - Povijest promjena</t>
  </si>
  <si>
    <t>v1.00 – 2021-05-05 – kada natjecatelj nastupa za klub za koji nije registriran,</t>
  </si>
  <si>
    <t xml:space="preserve">          klub za koji nastupa dodajem kao alias (ako ga već nema među aliasima) i</t>
  </si>
  <si>
    <r>
      <t>02. – u MySQL bazi podataka u tablicu "</t>
    </r>
    <r>
      <rPr>
        <b/>
        <sz val="11"/>
        <color theme="1"/>
        <rFont val="Calibri"/>
        <family val="2"/>
        <charset val="238"/>
        <scheme val="minor"/>
      </rPr>
      <t>trka</t>
    </r>
    <r>
      <rPr>
        <sz val="11"/>
        <color theme="1"/>
        <rFont val="Calibri"/>
        <family val="2"/>
        <charset val="238"/>
        <scheme val="minor"/>
      </rPr>
      <t>" pažljivo upisati novu trku i sve pripadne generalije o njoj, te dodati pripadni</t>
    </r>
  </si>
  <si>
    <r>
      <t xml:space="preserve">          zapis u tablici "</t>
    </r>
    <r>
      <rPr>
        <b/>
        <sz val="11"/>
        <color theme="1"/>
        <rFont val="Calibri"/>
        <family val="2"/>
        <charset val="238"/>
        <scheme val="minor"/>
      </rPr>
      <t>dnevnik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</si>
  <si>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03. – na ovom listu popuniti </t>
    </r>
    <r>
      <rPr>
        <b/>
        <sz val="11"/>
        <color theme="1"/>
        <rFont val="Calibri"/>
        <family val="2"/>
        <charset val="238"/>
        <scheme val="minor"/>
      </rPr>
      <t>SVA</t>
    </r>
    <r>
      <rPr>
        <sz val="11"/>
        <color theme="1"/>
        <rFont val="Calibri"/>
        <family val="2"/>
        <charset val="238"/>
        <scheme val="minor"/>
      </rPr>
      <t xml:space="preserve"> plava polja friškim i točnim podatcima pročitanim iz MySQL baze podataka, za većinu polja</t>
    </r>
  </si>
  <si>
    <r>
      <t xml:space="preserve">          imam upit koji treba potjerati da bi se dobio traženi podatak.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</t>
    </r>
  </si>
  <si>
    <r>
      <t>04. – ako sam mijenjao tablice "</t>
    </r>
    <r>
      <rPr>
        <b/>
        <sz val="11"/>
        <color theme="1"/>
        <rFont val="Calibri"/>
        <family val="2"/>
        <charset val="238"/>
        <scheme val="minor"/>
      </rPr>
      <t>uparivanje</t>
    </r>
    <r>
      <rPr>
        <sz val="11"/>
        <color theme="1"/>
        <rFont val="Calibri"/>
        <family val="2"/>
        <charset val="238"/>
        <scheme val="minor"/>
      </rPr>
      <t>" (nije vjerojatno) i "</t>
    </r>
    <r>
      <rPr>
        <b/>
        <sz val="11"/>
        <color theme="1"/>
        <rFont val="Calibri"/>
        <family val="2"/>
        <charset val="238"/>
        <scheme val="minor"/>
      </rPr>
      <t>status_rezultat</t>
    </r>
    <r>
      <rPr>
        <sz val="11"/>
        <color theme="1"/>
        <rFont val="Calibri"/>
        <family val="2"/>
        <charset val="238"/>
        <scheme val="minor"/>
      </rPr>
      <t>" (još manje vjerojatno) treba ažurirati</t>
    </r>
  </si>
  <si>
    <r>
      <t xml:space="preserve">          skrivene listove "</t>
    </r>
    <r>
      <rPr>
        <b/>
        <sz val="11"/>
        <color theme="1"/>
        <rFont val="Calibri"/>
        <family val="2"/>
        <charset val="238"/>
        <scheme val="minor"/>
      </rPr>
      <t>registar-uparivanje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registar-status-rezultat</t>
    </r>
    <r>
      <rPr>
        <sz val="11"/>
        <color theme="1"/>
        <rFont val="Calibri"/>
        <family val="2"/>
        <charset val="238"/>
        <scheme val="minor"/>
      </rPr>
      <t>"</t>
    </r>
  </si>
  <si>
    <r>
      <t>05. – na listovima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registar-države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registar-natjecatelji</t>
    </r>
    <r>
      <rPr>
        <sz val="11"/>
        <color theme="1"/>
        <rFont val="Calibri"/>
        <family val="2"/>
        <charset val="238"/>
        <scheme val="minor"/>
      </rPr>
      <t>" popuniti plava polja</t>
    </r>
  </si>
  <si>
    <t xml:space="preserve">          friškim podatcima iz MySQL baze podataka na web serveru.</t>
  </si>
  <si>
    <r>
      <t xml:space="preserve">         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sve redove osim prvog, kopirati u gornje lijevo polje odgovarajućeg okvira s podatcima.</t>
    </r>
  </si>
  <si>
    <r>
      <t xml:space="preserve">06.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s rezultatima dobiven od organizatora preimenovati u "</t>
    </r>
    <r>
      <rPr>
        <b/>
        <sz val="11"/>
        <color theme="1"/>
        <rFont val="Calibri"/>
        <family val="2"/>
        <charset val="238"/>
        <scheme val="minor"/>
      </rPr>
      <t>GGGG-MM-DD – Naziv natjecanja – export rezultata.csv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</si>
  <si>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07.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dobiven od organizatora otvoriti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provjeriti izgleda li dobro (obratiti pažnju vide li</t>
    </r>
  </si>
  <si>
    <r>
      <t xml:space="preserve">          se slova  </t>
    </r>
    <r>
      <rPr>
        <b/>
        <sz val="11"/>
        <color theme="1"/>
        <rFont val="Calibri"/>
        <family val="2"/>
        <charset val="238"/>
        <scheme val="minor"/>
      </rPr>
      <t>č, ć, đ, š, ž</t>
    </r>
    <r>
      <rPr>
        <sz val="11"/>
        <color theme="1"/>
        <rFont val="Calibri"/>
        <family val="2"/>
        <charset val="238"/>
        <scheme val="minor"/>
      </rPr>
      <t xml:space="preserve">), te na csv separator (smije biti 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 xml:space="preserve">) i character encoding (koji smije biti </t>
    </r>
    <r>
      <rPr>
        <b/>
        <sz val="11"/>
        <color theme="1"/>
        <rFont val="Calibri"/>
        <family val="2"/>
        <charset val="238"/>
        <scheme val="minor"/>
      </rPr>
      <t>ANSI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UTF-8</t>
    </r>
    <r>
      <rPr>
        <sz val="11"/>
        <color theme="1"/>
        <rFont val="Calibri"/>
        <family val="2"/>
        <charset val="238"/>
        <scheme val="minor"/>
      </rPr>
      <t>).</t>
    </r>
  </si>
  <si>
    <r>
      <t xml:space="preserve">          na Windows 10 računalu "</t>
    </r>
    <r>
      <rPr>
        <b/>
        <sz val="11"/>
        <color theme="1"/>
        <rFont val="Calibri"/>
        <family val="2"/>
        <charset val="238"/>
        <scheme val="minor"/>
      </rPr>
      <t>Non-Unicode Locale</t>
    </r>
    <r>
      <rPr>
        <sz val="11"/>
        <color theme="1"/>
        <rFont val="Calibri"/>
        <family val="2"/>
        <charset val="238"/>
        <scheme val="minor"/>
      </rPr>
      <t>" mora biti postavljen na "</t>
    </r>
    <r>
      <rPr>
        <b/>
        <sz val="11"/>
        <color theme="1"/>
        <rFont val="Calibri"/>
        <family val="2"/>
        <charset val="238"/>
        <scheme val="minor"/>
      </rPr>
      <t>Croatia</t>
    </r>
    <r>
      <rPr>
        <sz val="11"/>
        <color theme="1"/>
        <rFont val="Calibri"/>
        <family val="2"/>
        <charset val="238"/>
        <scheme val="minor"/>
      </rPr>
      <t>"</t>
    </r>
  </si>
  <si>
    <t xml:space="preserve">          u rezultat upisujem alias kluba. Prve tri trke sam ostavio u Beta verziji</t>
  </si>
  <si>
    <t xml:space="preserve">          koja ovaj slučaj ne odrađuje dobro, a rezultate u SQL-u sam pokrpao ručno</t>
  </si>
  <si>
    <r>
      <t xml:space="preserve">08. – na polju </t>
    </r>
    <r>
      <rPr>
        <b/>
        <sz val="11"/>
        <color theme="1"/>
        <rFont val="Calibri"/>
        <family val="2"/>
        <charset val="238"/>
        <scheme val="minor"/>
      </rPr>
      <t>B4</t>
    </r>
    <r>
      <rPr>
        <sz val="11"/>
        <color theme="1"/>
        <rFont val="Calibri"/>
        <family val="2"/>
        <charset val="238"/>
        <scheme val="minor"/>
      </rPr>
      <t xml:space="preserve"> na ovom listu potjerati "</t>
    </r>
    <r>
      <rPr>
        <b/>
        <sz val="11"/>
        <color theme="1"/>
        <rFont val="Calibri"/>
        <family val="2"/>
        <charset val="238"/>
        <scheme val="minor"/>
      </rPr>
      <t>Tekst u stupce</t>
    </r>
    <r>
      <rPr>
        <sz val="11"/>
        <color theme="1"/>
        <rFont val="Calibri"/>
        <family val="2"/>
        <charset val="238"/>
        <scheme val="minor"/>
      </rPr>
      <t>" (na tabu "</t>
    </r>
    <r>
      <rPr>
        <b/>
        <sz val="11"/>
        <color theme="1"/>
        <rFont val="Calibri"/>
        <family val="2"/>
        <charset val="238"/>
        <scheme val="minor"/>
      </rPr>
      <t>Podaci</t>
    </r>
    <r>
      <rPr>
        <sz val="11"/>
        <color theme="1"/>
        <rFont val="Calibri"/>
        <family val="2"/>
        <charset val="238"/>
        <scheme val="minor"/>
      </rPr>
      <t xml:space="preserve">"), uključiti "razgraničeno", a na sljedećem listu </t>
    </r>
  </si>
  <si>
    <r>
      <t xml:space="preserve">          zakvačkati "</t>
    </r>
    <r>
      <rPr>
        <b/>
        <sz val="11"/>
        <color theme="1"/>
        <rFont val="Calibri"/>
        <family val="2"/>
        <charset val="238"/>
        <scheme val="minor"/>
      </rPr>
      <t>tabulator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>", pa klik na "</t>
    </r>
    <r>
      <rPr>
        <b/>
        <sz val="11"/>
        <color theme="1"/>
        <rFont val="Calibri"/>
        <family val="2"/>
        <charset val="238"/>
        <scheme val="minor"/>
      </rPr>
      <t>Završi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</si>
  <si>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09. – U </t>
    </r>
    <r>
      <rPr>
        <b/>
        <sz val="11"/>
        <color theme="1"/>
        <rFont val="Calibri"/>
        <family val="2"/>
        <charset val="238"/>
        <scheme val="minor"/>
      </rPr>
      <t xml:space="preserve">CSV export-u </t>
    </r>
    <r>
      <rPr>
        <sz val="11"/>
        <color theme="1"/>
        <rFont val="Calibri"/>
        <family val="2"/>
        <charset val="238"/>
        <scheme val="minor"/>
      </rPr>
      <t>s rezultatima koji je otvoren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označiti cijeli text osim zadnje prazne linije,</t>
    </r>
  </si>
  <si>
    <r>
      <t xml:space="preserve">          te kopirati na list "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B2</t>
    </r>
    <r>
      <rPr>
        <sz val="11"/>
        <color theme="1"/>
        <rFont val="Calibri"/>
        <family val="2"/>
        <charset val="238"/>
        <scheme val="minor"/>
      </rPr>
      <t>"</t>
    </r>
  </si>
  <si>
    <r>
      <t>10. – na listu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označiti podatke u crvenom okviru (u stupcima "</t>
    </r>
    <r>
      <rPr>
        <b/>
        <sz val="11"/>
        <color theme="1"/>
        <rFont val="Calibri"/>
        <family val="2"/>
        <charset val="238"/>
        <scheme val="minor"/>
      </rPr>
      <t>B:E</t>
    </r>
    <r>
      <rPr>
        <sz val="11"/>
        <color theme="1"/>
        <rFont val="Calibri"/>
        <family val="2"/>
        <charset val="238"/>
        <scheme val="minor"/>
      </rPr>
      <t>"), te isto kopirati kao text u praznu</t>
    </r>
  </si>
  <si>
    <t xml:space="preserve">          Excel datoteku.</t>
  </si>
  <si>
    <r>
      <t xml:space="preserve">       – Za svaku uokvirenu grupu polja potjerati pripadni </t>
    </r>
    <r>
      <rPr>
        <b/>
        <sz val="11"/>
        <color theme="1"/>
        <rFont val="Calibri"/>
        <family val="2"/>
        <charset val="238"/>
        <scheme val="minor"/>
      </rPr>
      <t>SQL upit</t>
    </r>
    <r>
      <rPr>
        <sz val="11"/>
        <color theme="1"/>
        <rFont val="Calibri"/>
        <family val="2"/>
        <charset val="238"/>
        <scheme val="minor"/>
      </rPr>
      <t xml:space="preserve"> koji se nalazi u crvenom polju dva reda iznad okvira za podatke.</t>
    </r>
  </si>
  <si>
    <r>
      <t xml:space="preserve">       – I ove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</t>
    </r>
  </si>
  <si>
    <r>
      <t xml:space="preserve">       – Prilikom otvaranja export-a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 xml:space="preserve">" obratiti pažnju je li sve OK sa slovima </t>
    </r>
    <r>
      <rPr>
        <b/>
        <sz val="11"/>
        <color theme="1"/>
        <rFont val="Calibri"/>
        <family val="2"/>
        <charset val="238"/>
        <scheme val="minor"/>
      </rPr>
      <t>č, ć, đ, š, ž</t>
    </r>
  </si>
  <si>
    <r>
      <t xml:space="preserve">      –  Ako nešto od navedenog nije OK u </t>
    </r>
    <r>
      <rPr>
        <b/>
        <sz val="11"/>
        <color theme="1"/>
        <rFont val="Calibri"/>
        <family val="2"/>
        <charset val="238"/>
        <scheme val="minor"/>
      </rPr>
      <t>OEvent-u</t>
    </r>
    <r>
      <rPr>
        <sz val="11"/>
        <color theme="1"/>
        <rFont val="Calibri"/>
        <family val="2"/>
        <charset val="238"/>
        <scheme val="minor"/>
      </rPr>
      <t xml:space="preserve"> otvoriti datoteku natjecanja i pod "</t>
    </r>
    <r>
      <rPr>
        <b/>
        <sz val="11"/>
        <color theme="1"/>
        <rFont val="Calibri"/>
        <family val="2"/>
        <charset val="238"/>
        <scheme val="minor"/>
      </rPr>
      <t>Competition</t>
    </r>
    <r>
      <rPr>
        <sz val="11"/>
        <color theme="1"/>
        <rFont val="Calibri"/>
        <family val="2"/>
        <charset val="238"/>
        <scheme val="minor"/>
      </rPr>
      <t xml:space="preserve">" napraviti </t>
    </r>
    <r>
      <rPr>
        <b/>
        <sz val="11"/>
        <color theme="1"/>
        <rFont val="Calibri"/>
        <family val="2"/>
        <charset val="238"/>
        <scheme val="minor"/>
      </rPr>
      <t>Export</t>
    </r>
    <r>
      <rPr>
        <sz val="11"/>
        <color theme="1"/>
        <rFont val="Calibri"/>
        <family val="2"/>
        <charset val="238"/>
        <scheme val="minor"/>
      </rPr>
      <t xml:space="preserve"> u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,</t>
    </r>
  </si>
  <si>
    <t xml:space="preserve">       – Dok je raspon još označen sortirati ga uzlazno po 4. stupcu i ukloniti duplikate.</t>
  </si>
  <si>
    <t xml:space="preserve">       – Obrisati s vrha liste staze bez kontrola (to smo dobili od vakanata i onih koji nisu startali).</t>
  </si>
  <si>
    <t xml:space="preserve">       – Pažljivo pregledati sve staze koje su rezultat MP-a (fali neka kontrola) i takve redove obrisati.</t>
  </si>
  <si>
    <t xml:space="preserve">       – Nadam se da je to bio zadnji bug u obradi rezultata :-) :-) :-)</t>
  </si>
  <si>
    <t xml:space="preserve">       – Na kraju mi mora ostati toliko redova koliko imam kategorija. Ručno svim kategorijama koje imaju istu stazu (nalaze se</t>
  </si>
  <si>
    <t xml:space="preserve">          jedna ispod druge) upisati isti broj ili isto slovo.</t>
  </si>
  <si>
    <r>
      <t xml:space="preserve">       – Prva dva stupca kopirati i zalijepiti kao text na list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G8</t>
    </r>
    <r>
      <rPr>
        <sz val="11"/>
        <color theme="1"/>
        <rFont val="Calibri"/>
        <family val="2"/>
        <charset val="238"/>
        <scheme val="minor"/>
      </rPr>
      <t>",  Pomoćni Excel fajl mi više ne treba.</t>
    </r>
  </si>
  <si>
    <r>
      <t>11. – na listu "</t>
    </r>
    <r>
      <rPr>
        <b/>
        <sz val="11"/>
        <color theme="1"/>
        <rFont val="Calibri"/>
        <family val="2"/>
        <charset val="238"/>
        <scheme val="minor"/>
      </rPr>
      <t>natjecanje-kategorije</t>
    </r>
    <r>
      <rPr>
        <sz val="11"/>
        <color theme="1"/>
        <rFont val="Calibri"/>
        <family val="2"/>
        <charset val="238"/>
        <scheme val="minor"/>
      </rPr>
      <t>" provjeriti jesu li sve kategorije povezane s onima u registru. Ako mi neka fali  (npr. ako je</t>
    </r>
  </si>
  <si>
    <r>
      <t xml:space="preserve">          na natjecanju kategorija imala drugačije ime u stupcu "</t>
    </r>
    <r>
      <rPr>
        <b/>
        <sz val="11"/>
        <color theme="1"/>
        <rFont val="Calibri"/>
        <family val="2"/>
        <charset val="238"/>
        <scheme val="minor"/>
      </rPr>
      <t>I:I</t>
    </r>
    <r>
      <rPr>
        <sz val="11"/>
        <color theme="1"/>
        <rFont val="Calibri"/>
        <family val="2"/>
        <charset val="238"/>
        <scheme val="minor"/>
      </rPr>
      <t>" upisati točno ime te kategorije</t>
    </r>
  </si>
  <si>
    <t>PROVJERITI UPISUJE LI DOBRO ALIASE ZA slučaj VIHOR-KAPELA</t>
  </si>
  <si>
    <t>diskvalificiranih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</si>
</sst>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color rgb="FF00B0F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20"/>
      <color rgb="FFFF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wrapText="1" indent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left" indent="1"/>
    </xf>
    <xf numFmtId="0" fontId="5" fillId="0" borderId="0" xfId="0" quotePrefix="1" applyFont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right" indent="1"/>
    </xf>
    <xf numFmtId="0" fontId="6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1" fillId="0" borderId="0" xfId="0" applyFont="1" applyBorder="1" applyAlignment="1">
      <alignment horizontal="left" indent="1"/>
    </xf>
    <xf numFmtId="0" fontId="8" fillId="0" borderId="0" xfId="0" applyFont="1" applyBorder="1" applyAlignment="1">
      <alignment horizontal="left" indent="1"/>
    </xf>
    <xf numFmtId="0" fontId="0" fillId="2" borderId="15" xfId="0" applyFill="1" applyBorder="1" applyAlignment="1">
      <alignment horizontal="left" indent="1"/>
    </xf>
    <xf numFmtId="0" fontId="0" fillId="2" borderId="16" xfId="0" applyFill="1" applyBorder="1" applyAlignment="1">
      <alignment horizontal="left" indent="1"/>
    </xf>
    <xf numFmtId="0" fontId="1" fillId="0" borderId="0" xfId="0" applyFont="1"/>
    <xf numFmtId="0" fontId="1" fillId="3" borderId="24" xfId="0" applyFont="1" applyFill="1" applyBorder="1" applyAlignment="1">
      <alignment horizontal="right" indent="1"/>
    </xf>
    <xf numFmtId="0" fontId="1" fillId="3" borderId="13" xfId="0" applyFont="1" applyFill="1" applyBorder="1" applyAlignment="1">
      <alignment horizontal="left" indent="1"/>
    </xf>
    <xf numFmtId="0" fontId="1" fillId="3" borderId="25" xfId="0" applyFont="1" applyFill="1" applyBorder="1" applyAlignment="1">
      <alignment horizontal="left" indent="1"/>
    </xf>
    <xf numFmtId="0" fontId="1" fillId="3" borderId="26" xfId="0" applyFont="1" applyFill="1" applyBorder="1" applyAlignment="1">
      <alignment horizontal="left" indent="1"/>
    </xf>
    <xf numFmtId="0" fontId="1" fillId="3" borderId="27" xfId="0" applyFont="1" applyFill="1" applyBorder="1" applyAlignment="1">
      <alignment horizontal="left" indent="1"/>
    </xf>
    <xf numFmtId="0" fontId="0" fillId="4" borderId="17" xfId="0" applyFill="1" applyBorder="1" applyAlignment="1">
      <alignment horizontal="right" indent="1"/>
    </xf>
    <xf numFmtId="0" fontId="0" fillId="4" borderId="12" xfId="0" applyFill="1" applyBorder="1" applyAlignment="1">
      <alignment horizontal="left" indent="1"/>
    </xf>
    <xf numFmtId="0" fontId="0" fillId="4" borderId="18" xfId="0" applyFill="1" applyBorder="1" applyAlignment="1">
      <alignment horizontal="right" indent="1"/>
    </xf>
    <xf numFmtId="0" fontId="0" fillId="4" borderId="19" xfId="0" applyFill="1" applyBorder="1" applyAlignment="1">
      <alignment horizontal="right" indent="1"/>
    </xf>
    <xf numFmtId="0" fontId="0" fillId="4" borderId="10" xfId="0" applyFill="1" applyBorder="1" applyAlignment="1">
      <alignment horizontal="left" indent="1"/>
    </xf>
    <xf numFmtId="0" fontId="0" fillId="4" borderId="20" xfId="0" applyFill="1" applyBorder="1" applyAlignment="1">
      <alignment horizontal="right" indent="1"/>
    </xf>
    <xf numFmtId="0" fontId="0" fillId="4" borderId="21" xfId="0" applyFill="1" applyBorder="1" applyAlignment="1">
      <alignment horizontal="right" indent="1"/>
    </xf>
    <xf numFmtId="0" fontId="0" fillId="4" borderId="11" xfId="0" applyFill="1" applyBorder="1" applyAlignment="1">
      <alignment horizontal="left" indent="1"/>
    </xf>
    <xf numFmtId="0" fontId="0" fillId="4" borderId="22" xfId="0" applyFill="1" applyBorder="1" applyAlignment="1">
      <alignment horizontal="right" indent="1"/>
    </xf>
    <xf numFmtId="0" fontId="12" fillId="0" borderId="0" xfId="0" applyFont="1" applyAlignment="1">
      <alignment vertical="top"/>
    </xf>
    <xf numFmtId="0" fontId="0" fillId="4" borderId="28" xfId="0" applyFill="1" applyBorder="1" applyAlignment="1">
      <alignment horizontal="right" indent="1"/>
    </xf>
    <xf numFmtId="0" fontId="0" fillId="4" borderId="29" xfId="0" applyFill="1" applyBorder="1" applyAlignment="1">
      <alignment horizontal="right" indent="1"/>
    </xf>
    <xf numFmtId="0" fontId="0" fillId="4" borderId="30" xfId="0" applyFill="1" applyBorder="1" applyAlignment="1">
      <alignment horizontal="right" indent="1"/>
    </xf>
    <xf numFmtId="0" fontId="1" fillId="3" borderId="23" xfId="0" applyFont="1" applyFill="1" applyBorder="1" applyAlignment="1">
      <alignment horizontal="left" indent="1"/>
    </xf>
    <xf numFmtId="0" fontId="1" fillId="3" borderId="24" xfId="0" applyFont="1" applyFill="1" applyBorder="1" applyAlignment="1">
      <alignment horizontal="left" indent="1"/>
    </xf>
    <xf numFmtId="0" fontId="13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left" indent="1"/>
    </xf>
    <xf numFmtId="0" fontId="0" fillId="4" borderId="2" xfId="0" applyFill="1" applyBorder="1" applyAlignment="1">
      <alignment horizontal="left" indent="1"/>
    </xf>
    <xf numFmtId="0" fontId="0" fillId="4" borderId="3" xfId="0" applyFill="1" applyBorder="1" applyAlignment="1">
      <alignment horizontal="left" indent="1"/>
    </xf>
    <xf numFmtId="0" fontId="0" fillId="4" borderId="4" xfId="0" applyFill="1" applyBorder="1" applyAlignment="1">
      <alignment horizontal="left" indent="1"/>
    </xf>
    <xf numFmtId="0" fontId="0" fillId="0" borderId="0" xfId="0" applyBorder="1"/>
    <xf numFmtId="0" fontId="14" fillId="0" borderId="0" xfId="0" applyFont="1" applyBorder="1" applyAlignment="1">
      <alignment horizontal="center" vertical="top"/>
    </xf>
    <xf numFmtId="0" fontId="0" fillId="0" borderId="0" xfId="0" applyFill="1" applyBorder="1"/>
    <xf numFmtId="0" fontId="0" fillId="4" borderId="17" xfId="0" applyFill="1" applyBorder="1" applyAlignment="1">
      <alignment horizontal="left" indent="1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left" indent="1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left" indent="1"/>
    </xf>
    <xf numFmtId="0" fontId="0" fillId="4" borderId="22" xfId="0" applyFill="1" applyBorder="1" applyAlignment="1">
      <alignment horizontal="center"/>
    </xf>
    <xf numFmtId="0" fontId="0" fillId="4" borderId="26" xfId="0" applyFill="1" applyBorder="1" applyAlignment="1">
      <alignment horizontal="left" indent="1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" xfId="0" applyFill="1" applyBorder="1" applyAlignment="1">
      <alignment horizontal="left" indent="1"/>
    </xf>
    <xf numFmtId="0" fontId="3" fillId="4" borderId="5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left" indent="1"/>
    </xf>
    <xf numFmtId="0" fontId="1" fillId="4" borderId="27" xfId="0" applyFont="1" applyFill="1" applyBorder="1" applyAlignment="1">
      <alignment horizontal="left" indent="1"/>
    </xf>
    <xf numFmtId="0" fontId="0" fillId="4" borderId="18" xfId="0" applyFill="1" applyBorder="1" applyAlignment="1">
      <alignment horizontal="left" indent="1"/>
    </xf>
    <xf numFmtId="0" fontId="0" fillId="4" borderId="20" xfId="0" applyFill="1" applyBorder="1" applyAlignment="1">
      <alignment horizontal="left" indent="1"/>
    </xf>
    <xf numFmtId="0" fontId="0" fillId="4" borderId="22" xfId="0" applyFill="1" applyBorder="1" applyAlignment="1">
      <alignment horizontal="left" indent="1"/>
    </xf>
    <xf numFmtId="0" fontId="1" fillId="4" borderId="32" xfId="0" applyFont="1" applyFill="1" applyBorder="1" applyAlignment="1">
      <alignment horizontal="center"/>
    </xf>
    <xf numFmtId="0" fontId="0" fillId="4" borderId="32" xfId="0" applyFill="1" applyBorder="1" applyAlignment="1">
      <alignment horizontal="left" indent="1"/>
    </xf>
    <xf numFmtId="0" fontId="0" fillId="4" borderId="32" xfId="0" applyFill="1" applyBorder="1" applyAlignment="1">
      <alignment horizontal="center"/>
    </xf>
    <xf numFmtId="0" fontId="1" fillId="4" borderId="32" xfId="0" applyFont="1" applyFill="1" applyBorder="1" applyAlignment="1">
      <alignment horizontal="left" indent="1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0" xfId="0" applyFont="1" applyBorder="1"/>
    <xf numFmtId="0" fontId="1" fillId="4" borderId="2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0" fillId="4" borderId="26" xfId="0" applyFont="1" applyFill="1" applyBorder="1" applyAlignment="1">
      <alignment horizontal="left" indent="1"/>
    </xf>
    <xf numFmtId="0" fontId="0" fillId="4" borderId="32" xfId="0" applyFont="1" applyFill="1" applyBorder="1" applyAlignment="1">
      <alignment horizontal="center"/>
    </xf>
    <xf numFmtId="0" fontId="0" fillId="4" borderId="32" xfId="0" applyFont="1" applyFill="1" applyBorder="1" applyAlignment="1">
      <alignment horizontal="left" indent="1"/>
    </xf>
    <xf numFmtId="0" fontId="0" fillId="4" borderId="14" xfId="0" applyFill="1" applyBorder="1" applyAlignment="1">
      <alignment horizontal="left" indent="1"/>
    </xf>
    <xf numFmtId="0" fontId="0" fillId="4" borderId="15" xfId="0" applyFill="1" applyBorder="1" applyAlignment="1">
      <alignment horizontal="left" indent="1"/>
    </xf>
    <xf numFmtId="0" fontId="0" fillId="4" borderId="16" xfId="0" applyFill="1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0" fillId="0" borderId="0" xfId="0" quotePrefix="1" applyAlignment="1">
      <alignment horizontal="left" indent="1"/>
    </xf>
    <xf numFmtId="0" fontId="11" fillId="0" borderId="0" xfId="0" applyFont="1" applyAlignment="1">
      <alignment horizontal="left"/>
    </xf>
    <xf numFmtId="0" fontId="7" fillId="0" borderId="0" xfId="0" applyFont="1" applyBorder="1" applyAlignment="1">
      <alignment horizontal="left" vertical="top" indent="1"/>
    </xf>
    <xf numFmtId="0" fontId="0" fillId="4" borderId="34" xfId="0" applyFill="1" applyBorder="1" applyAlignment="1">
      <alignment horizontal="center"/>
    </xf>
    <xf numFmtId="0" fontId="0" fillId="4" borderId="34" xfId="0" applyFill="1" applyBorder="1" applyAlignment="1">
      <alignment horizontal="left" indent="1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4" borderId="35" xfId="0" applyFont="1" applyFill="1" applyBorder="1" applyAlignment="1">
      <alignment horizontal="left" indent="1"/>
    </xf>
    <xf numFmtId="0" fontId="0" fillId="4" borderId="36" xfId="0" applyFill="1" applyBorder="1" applyAlignment="1">
      <alignment horizontal="left" indent="1"/>
    </xf>
    <xf numFmtId="0" fontId="0" fillId="4" borderId="37" xfId="0" applyFill="1" applyBorder="1" applyAlignment="1">
      <alignment horizontal="left" indent="1"/>
    </xf>
    <xf numFmtId="0" fontId="1" fillId="4" borderId="26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1" fillId="3" borderId="32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3" fillId="3" borderId="5" xfId="0" applyFont="1" applyFill="1" applyBorder="1" applyAlignment="1">
      <alignment horizontal="center"/>
    </xf>
    <xf numFmtId="0" fontId="0" fillId="0" borderId="38" xfId="0" applyFill="1" applyBorder="1"/>
    <xf numFmtId="0" fontId="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vertical="top" indent="1"/>
    </xf>
    <xf numFmtId="0" fontId="0" fillId="3" borderId="17" xfId="0" applyFill="1" applyBorder="1" applyAlignment="1" applyProtection="1">
      <alignment horizontal="left" indent="1"/>
      <protection locked="0"/>
    </xf>
    <xf numFmtId="0" fontId="0" fillId="3" borderId="12" xfId="0" applyFill="1" applyBorder="1" applyAlignment="1" applyProtection="1">
      <alignment horizontal="left" indent="1"/>
      <protection locked="0"/>
    </xf>
    <xf numFmtId="0" fontId="0" fillId="3" borderId="18" xfId="0" applyFill="1" applyBorder="1" applyAlignment="1" applyProtection="1">
      <alignment horizontal="left" indent="1"/>
      <protection locked="0"/>
    </xf>
    <xf numFmtId="0" fontId="0" fillId="3" borderId="19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indent="1"/>
      <protection locked="0"/>
    </xf>
    <xf numFmtId="0" fontId="0" fillId="3" borderId="20" xfId="0" applyFill="1" applyBorder="1" applyAlignment="1" applyProtection="1">
      <alignment horizontal="left" indent="1"/>
      <protection locked="0"/>
    </xf>
    <xf numFmtId="0" fontId="0" fillId="3" borderId="21" xfId="0" applyFill="1" applyBorder="1" applyAlignment="1" applyProtection="1">
      <alignment horizontal="left" indent="1"/>
      <protection locked="0"/>
    </xf>
    <xf numFmtId="0" fontId="0" fillId="3" borderId="11" xfId="0" applyFill="1" applyBorder="1" applyAlignment="1" applyProtection="1">
      <alignment horizontal="left" indent="1"/>
      <protection locked="0"/>
    </xf>
    <xf numFmtId="0" fontId="0" fillId="3" borderId="22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vertical="top" indent="1"/>
      <protection locked="0"/>
    </xf>
    <xf numFmtId="0" fontId="0" fillId="3" borderId="17" xfId="0" applyFill="1" applyBorder="1" applyAlignment="1" applyProtection="1">
      <alignment horizontal="right" indent="1"/>
      <protection locked="0"/>
    </xf>
    <xf numFmtId="0" fontId="0" fillId="3" borderId="19" xfId="0" applyFill="1" applyBorder="1" applyAlignment="1" applyProtection="1">
      <alignment horizontal="right" indent="1"/>
      <protection locked="0"/>
    </xf>
    <xf numFmtId="0" fontId="0" fillId="3" borderId="21" xfId="0" applyFill="1" applyBorder="1" applyAlignment="1" applyProtection="1">
      <alignment horizontal="right" indent="1"/>
      <protection locked="0"/>
    </xf>
    <xf numFmtId="0" fontId="0" fillId="3" borderId="12" xfId="0" applyFill="1" applyBorder="1" applyAlignment="1" applyProtection="1">
      <alignment horizontal="center"/>
      <protection locked="0"/>
    </xf>
    <xf numFmtId="0" fontId="0" fillId="3" borderId="12" xfId="0" applyFill="1" applyBorder="1" applyAlignment="1" applyProtection="1">
      <alignment horizontal="right" indent="1"/>
      <protection locked="0"/>
    </xf>
    <xf numFmtId="0" fontId="0" fillId="3" borderId="18" xfId="0" applyFill="1" applyBorder="1" applyAlignment="1" applyProtection="1">
      <alignment horizontal="right" indent="1"/>
      <protection locked="0"/>
    </xf>
    <xf numFmtId="0" fontId="0" fillId="3" borderId="10" xfId="0" applyFill="1" applyBorder="1" applyAlignment="1" applyProtection="1">
      <alignment horizontal="center"/>
      <protection locked="0"/>
    </xf>
    <xf numFmtId="0" fontId="0" fillId="3" borderId="10" xfId="0" applyFill="1" applyBorder="1" applyAlignment="1" applyProtection="1">
      <alignment horizontal="right" indent="1"/>
      <protection locked="0"/>
    </xf>
    <xf numFmtId="0" fontId="0" fillId="3" borderId="20" xfId="0" applyFill="1" applyBorder="1" applyAlignment="1" applyProtection="1">
      <alignment horizontal="right" indent="1"/>
      <protection locked="0"/>
    </xf>
    <xf numFmtId="0" fontId="0" fillId="3" borderId="11" xfId="0" applyFill="1" applyBorder="1" applyAlignment="1" applyProtection="1">
      <alignment horizontal="center"/>
      <protection locked="0"/>
    </xf>
    <xf numFmtId="0" fontId="0" fillId="3" borderId="11" xfId="0" applyFill="1" applyBorder="1" applyAlignment="1" applyProtection="1">
      <alignment horizontal="right" indent="1"/>
      <protection locked="0"/>
    </xf>
    <xf numFmtId="0" fontId="0" fillId="3" borderId="22" xfId="0" applyFill="1" applyBorder="1" applyAlignment="1" applyProtection="1">
      <alignment horizontal="right" indent="1"/>
      <protection locked="0"/>
    </xf>
    <xf numFmtId="0" fontId="8" fillId="3" borderId="5" xfId="0" applyFont="1" applyFill="1" applyBorder="1" applyAlignment="1" applyProtection="1">
      <alignment horizontal="left" indent="1"/>
      <protection locked="0"/>
    </xf>
    <xf numFmtId="0" fontId="8" fillId="3" borderId="5" xfId="0" quotePrefix="1" applyFont="1" applyFill="1" applyBorder="1" applyAlignment="1" applyProtection="1">
      <alignment horizontal="left" indent="1"/>
      <protection locked="0"/>
    </xf>
    <xf numFmtId="0" fontId="0" fillId="3" borderId="14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left" indent="1"/>
      <protection locked="0"/>
    </xf>
    <xf numFmtId="0" fontId="0" fillId="3" borderId="16" xfId="0" applyFill="1" applyBorder="1" applyAlignment="1" applyProtection="1">
      <alignment horizontal="left" indent="1"/>
      <protection locked="0"/>
    </xf>
    <xf numFmtId="0" fontId="0" fillId="3" borderId="14" xfId="0" applyFill="1" applyBorder="1" applyAlignment="1" applyProtection="1">
      <alignment horizontal="center"/>
      <protection locked="0"/>
    </xf>
    <xf numFmtId="0" fontId="0" fillId="3" borderId="15" xfId="0" applyFill="1" applyBorder="1" applyAlignment="1" applyProtection="1">
      <alignment horizontal="center"/>
      <protection locked="0"/>
    </xf>
    <xf numFmtId="0" fontId="0" fillId="3" borderId="16" xfId="0" applyFill="1" applyBorder="1" applyAlignment="1" applyProtection="1">
      <alignment horizontal="center"/>
      <protection locked="0"/>
    </xf>
    <xf numFmtId="0" fontId="2" fillId="0" borderId="0" xfId="0" applyFont="1" applyBorder="1" applyAlignment="1">
      <alignment wrapText="1"/>
    </xf>
    <xf numFmtId="0" fontId="1" fillId="4" borderId="26" xfId="0" applyFont="1" applyFill="1" applyBorder="1" applyAlignment="1">
      <alignment horizontal="right" wrapText="1" indent="1"/>
    </xf>
    <xf numFmtId="0" fontId="1" fillId="4" borderId="32" xfId="0" applyFont="1" applyFill="1" applyBorder="1" applyAlignment="1">
      <alignment horizontal="right" wrapText="1" indent="1"/>
    </xf>
    <xf numFmtId="0" fontId="1" fillId="4" borderId="27" xfId="0" applyFont="1" applyFill="1" applyBorder="1" applyAlignment="1">
      <alignment horizontal="right" wrapText="1" indent="1"/>
    </xf>
    <xf numFmtId="0" fontId="1" fillId="3" borderId="26" xfId="0" applyFont="1" applyFill="1" applyBorder="1" applyAlignment="1">
      <alignment horizontal="right" indent="1"/>
    </xf>
    <xf numFmtId="0" fontId="1" fillId="3" borderId="32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right" indent="1"/>
    </xf>
    <xf numFmtId="0" fontId="1" fillId="3" borderId="27" xfId="0" applyFont="1" applyFill="1" applyBorder="1" applyAlignment="1">
      <alignment horizontal="right" indent="1"/>
    </xf>
    <xf numFmtId="0" fontId="11" fillId="0" borderId="0" xfId="0" quotePrefix="1" applyFont="1" applyAlignment="1">
      <alignment horizontal="left"/>
    </xf>
    <xf numFmtId="49" fontId="0" fillId="0" borderId="0" xfId="0" applyNumberFormat="1" applyAlignment="1">
      <alignment horizontal="left" indent="1"/>
    </xf>
    <xf numFmtId="49" fontId="0" fillId="0" borderId="42" xfId="0" applyNumberFormat="1" applyBorder="1" applyAlignment="1">
      <alignment horizontal="left" indent="1"/>
    </xf>
    <xf numFmtId="49" fontId="0" fillId="0" borderId="0" xfId="0" applyNumberFormat="1" applyBorder="1" applyAlignment="1">
      <alignment horizontal="left" indent="1"/>
    </xf>
    <xf numFmtId="0" fontId="1" fillId="4" borderId="35" xfId="0" applyFont="1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0" fillId="4" borderId="37" xfId="0" applyFill="1" applyBorder="1" applyAlignment="1">
      <alignment horizontal="center"/>
    </xf>
    <xf numFmtId="0" fontId="0" fillId="9" borderId="14" xfId="0" applyFill="1" applyBorder="1" applyAlignment="1">
      <alignment horizontal="left" indent="1"/>
    </xf>
    <xf numFmtId="0" fontId="0" fillId="9" borderId="15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1" fillId="9" borderId="23" xfId="0" applyFont="1" applyFill="1" applyBorder="1" applyAlignment="1">
      <alignment horizontal="left" indent="1"/>
    </xf>
    <xf numFmtId="0" fontId="1" fillId="8" borderId="5" xfId="0" applyFont="1" applyFill="1" applyBorder="1" applyAlignment="1">
      <alignment horizontal="center"/>
    </xf>
    <xf numFmtId="0" fontId="0" fillId="0" borderId="0" xfId="0" applyProtection="1"/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right" indent="1"/>
    </xf>
    <xf numFmtId="0" fontId="0" fillId="0" borderId="0" xfId="0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left" indent="1"/>
    </xf>
    <xf numFmtId="0" fontId="1" fillId="4" borderId="32" xfId="0" applyFont="1" applyFill="1" applyBorder="1" applyAlignment="1" applyProtection="1">
      <alignment horizontal="left" indent="1"/>
    </xf>
    <xf numFmtId="0" fontId="1" fillId="4" borderId="27" xfId="0" applyFont="1" applyFill="1" applyBorder="1" applyAlignment="1" applyProtection="1">
      <alignment horizontal="left" indent="1"/>
    </xf>
    <xf numFmtId="0" fontId="1" fillId="3" borderId="26" xfId="0" applyFont="1" applyFill="1" applyBorder="1" applyAlignment="1" applyProtection="1">
      <alignment horizontal="left" indent="1"/>
    </xf>
    <xf numFmtId="0" fontId="1" fillId="3" borderId="27" xfId="0" applyFont="1" applyFill="1" applyBorder="1" applyAlignment="1" applyProtection="1">
      <alignment horizontal="left" indent="1"/>
    </xf>
    <xf numFmtId="0" fontId="1" fillId="4" borderId="32" xfId="0" applyFont="1" applyFill="1" applyBorder="1" applyAlignment="1" applyProtection="1">
      <alignment horizontal="right" indent="1"/>
    </xf>
    <xf numFmtId="0" fontId="1" fillId="2" borderId="23" xfId="0" applyFont="1" applyFill="1" applyBorder="1" applyAlignment="1" applyProtection="1">
      <alignment horizontal="left" indent="1"/>
    </xf>
    <xf numFmtId="0" fontId="0" fillId="0" borderId="0" xfId="0" applyBorder="1" applyAlignment="1" applyProtection="1">
      <alignment horizontal="left" indent="1"/>
    </xf>
    <xf numFmtId="0" fontId="0" fillId="6" borderId="9" xfId="0" applyFill="1" applyBorder="1" applyAlignment="1" applyProtection="1">
      <alignment horizontal="left" indent="1"/>
    </xf>
    <xf numFmtId="0" fontId="7" fillId="0" borderId="0" xfId="0" applyFont="1" applyBorder="1" applyAlignment="1" applyProtection="1">
      <alignment horizontal="right" vertical="top" indent="1"/>
    </xf>
    <xf numFmtId="0" fontId="0" fillId="4" borderId="17" xfId="0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right" indent="1"/>
    </xf>
    <xf numFmtId="0" fontId="0" fillId="4" borderId="18" xfId="0" applyFill="1" applyBorder="1" applyAlignment="1" applyProtection="1">
      <alignment horizontal="right" indent="1"/>
    </xf>
    <xf numFmtId="0" fontId="0" fillId="2" borderId="14" xfId="0" applyFill="1" applyBorder="1" applyAlignment="1" applyProtection="1">
      <alignment horizontal="left" indent="1"/>
    </xf>
    <xf numFmtId="0" fontId="0" fillId="4" borderId="19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right" indent="1"/>
    </xf>
    <xf numFmtId="0" fontId="0" fillId="4" borderId="20" xfId="0" applyFill="1" applyBorder="1" applyAlignment="1" applyProtection="1">
      <alignment horizontal="right" indent="1"/>
    </xf>
    <xf numFmtId="0" fontId="0" fillId="2" borderId="15" xfId="0" applyFill="1" applyBorder="1" applyAlignment="1" applyProtection="1">
      <alignment horizontal="left" indent="1"/>
    </xf>
    <xf numFmtId="0" fontId="1" fillId="0" borderId="0" xfId="0" applyFont="1" applyBorder="1" applyProtection="1"/>
    <xf numFmtId="0" fontId="0" fillId="0" borderId="0" xfId="0" applyBorder="1" applyProtection="1"/>
    <xf numFmtId="0" fontId="0" fillId="4" borderId="21" xfId="0" applyFill="1" applyBorder="1" applyAlignment="1" applyProtection="1">
      <alignment horizontal="left" indent="1"/>
    </xf>
    <xf numFmtId="0" fontId="0" fillId="4" borderId="1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left" indent="1"/>
    </xf>
    <xf numFmtId="0" fontId="0" fillId="4" borderId="22" xfId="0" applyFill="1" applyBorder="1" applyAlignment="1" applyProtection="1">
      <alignment horizontal="right" indent="1"/>
    </xf>
    <xf numFmtId="0" fontId="0" fillId="2" borderId="16" xfId="0" applyFill="1" applyBorder="1" applyAlignment="1" applyProtection="1">
      <alignment horizontal="left" indent="1"/>
    </xf>
    <xf numFmtId="0" fontId="0" fillId="0" borderId="0" xfId="0" applyAlignment="1"/>
    <xf numFmtId="0" fontId="1" fillId="9" borderId="23" xfId="0" applyFont="1" applyFill="1" applyBorder="1" applyAlignment="1">
      <alignment horizontal="center"/>
    </xf>
    <xf numFmtId="0" fontId="1" fillId="9" borderId="27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4" borderId="27" xfId="0" applyFill="1" applyBorder="1" applyAlignment="1">
      <alignment horizontal="left" indent="1"/>
    </xf>
    <xf numFmtId="0" fontId="0" fillId="4" borderId="27" xfId="0" applyFont="1" applyFill="1" applyBorder="1" applyAlignment="1">
      <alignment horizontal="left" indent="1"/>
    </xf>
    <xf numFmtId="49" fontId="0" fillId="4" borderId="43" xfId="0" applyNumberFormat="1" applyFill="1" applyBorder="1" applyAlignment="1">
      <alignment horizontal="left" indent="1"/>
    </xf>
    <xf numFmtId="49" fontId="0" fillId="4" borderId="44" xfId="0" applyNumberFormat="1" applyFill="1" applyBorder="1" applyAlignment="1">
      <alignment horizontal="left" indent="1"/>
    </xf>
    <xf numFmtId="49" fontId="0" fillId="4" borderId="45" xfId="0" applyNumberFormat="1" applyFill="1" applyBorder="1" applyAlignment="1">
      <alignment horizontal="left" indent="1"/>
    </xf>
    <xf numFmtId="49" fontId="0" fillId="0" borderId="46" xfId="0" applyNumberFormat="1" applyBorder="1" applyAlignment="1">
      <alignment horizontal="left" indent="1"/>
    </xf>
    <xf numFmtId="49" fontId="0" fillId="0" borderId="47" xfId="0" applyNumberFormat="1" applyBorder="1" applyAlignment="1">
      <alignment horizontal="left" indent="1"/>
    </xf>
    <xf numFmtId="49" fontId="0" fillId="0" borderId="48" xfId="0" applyNumberFormat="1" applyBorder="1" applyAlignment="1">
      <alignment horizontal="left" indent="1"/>
    </xf>
    <xf numFmtId="49" fontId="0" fillId="0" borderId="49" xfId="0" applyNumberFormat="1" applyBorder="1" applyAlignment="1">
      <alignment horizontal="left" indent="1"/>
    </xf>
    <xf numFmtId="49" fontId="0" fillId="0" borderId="50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 indent="1"/>
    </xf>
    <xf numFmtId="49" fontId="0" fillId="0" borderId="51" xfId="0" applyNumberFormat="1" applyBorder="1" applyAlignment="1">
      <alignment horizontal="left" indent="1"/>
    </xf>
    <xf numFmtId="0" fontId="16" fillId="0" borderId="0" xfId="0" applyFont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0" fillId="2" borderId="54" xfId="0" applyFill="1" applyBorder="1"/>
    <xf numFmtId="0" fontId="0" fillId="2" borderId="54" xfId="0" applyFill="1" applyBorder="1" applyAlignment="1">
      <alignment horizontal="left" indent="1"/>
    </xf>
    <xf numFmtId="0" fontId="0" fillId="2" borderId="55" xfId="0" applyFill="1" applyBorder="1" applyAlignment="1">
      <alignment horizontal="left" indent="1"/>
    </xf>
    <xf numFmtId="0" fontId="0" fillId="6" borderId="38" xfId="0" applyFill="1" applyBorder="1" applyAlignment="1" applyProtection="1">
      <alignment horizontal="left" indent="1"/>
    </xf>
    <xf numFmtId="0" fontId="0" fillId="2" borderId="31" xfId="0" applyFill="1" applyBorder="1" applyAlignment="1" applyProtection="1">
      <alignment horizontal="left" indent="1"/>
    </xf>
    <xf numFmtId="0" fontId="0" fillId="11" borderId="52" xfId="0" applyFill="1" applyBorder="1" applyAlignment="1" applyProtection="1">
      <alignment horizontal="left" indent="1"/>
    </xf>
    <xf numFmtId="0" fontId="0" fillId="2" borderId="53" xfId="0" applyFill="1" applyBorder="1" applyAlignment="1">
      <alignment horizontal="left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Alignment="1" applyProtection="1">
      <alignment horizontal="center"/>
    </xf>
    <xf numFmtId="0" fontId="0" fillId="4" borderId="5" xfId="0" applyFill="1" applyBorder="1" applyProtection="1"/>
    <xf numFmtId="0" fontId="1" fillId="0" borderId="0" xfId="0" applyFont="1" applyFill="1" applyBorder="1" applyAlignment="1" applyProtection="1">
      <alignment horizontal="center"/>
    </xf>
    <xf numFmtId="0" fontId="1" fillId="4" borderId="23" xfId="0" applyFont="1" applyFill="1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center"/>
    </xf>
    <xf numFmtId="0" fontId="1" fillId="3" borderId="23" xfId="0" applyFont="1" applyFill="1" applyBorder="1" applyAlignment="1" applyProtection="1">
      <alignment horizontal="left" indent="1"/>
    </xf>
    <xf numFmtId="0" fontId="1" fillId="4" borderId="23" xfId="0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 vertical="top"/>
    </xf>
    <xf numFmtId="0" fontId="0" fillId="4" borderId="39" xfId="0" applyFill="1" applyBorder="1" applyAlignment="1" applyProtection="1">
      <alignment horizontal="right" indent="1"/>
    </xf>
    <xf numFmtId="0" fontId="0" fillId="4" borderId="17" xfId="0" applyFill="1" applyBorder="1" applyAlignment="1" applyProtection="1">
      <alignment horizontal="right" indent="1"/>
    </xf>
    <xf numFmtId="0" fontId="0" fillId="4" borderId="12" xfId="0" applyFill="1" applyBorder="1" applyAlignment="1" applyProtection="1">
      <alignment horizontal="center"/>
    </xf>
    <xf numFmtId="0" fontId="0" fillId="4" borderId="18" xfId="0" applyFill="1" applyBorder="1" applyAlignment="1" applyProtection="1">
      <alignment horizontal="center"/>
    </xf>
    <xf numFmtId="0" fontId="0" fillId="4" borderId="17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left" indent="1"/>
    </xf>
    <xf numFmtId="0" fontId="0" fillId="4" borderId="40" xfId="0" applyFill="1" applyBorder="1" applyAlignment="1" applyProtection="1">
      <alignment horizontal="right" indent="1"/>
    </xf>
    <xf numFmtId="0" fontId="0" fillId="4" borderId="19" xfId="0" applyFill="1" applyBorder="1" applyAlignment="1" applyProtection="1">
      <alignment horizontal="right" indent="1"/>
    </xf>
    <xf numFmtId="0" fontId="0" fillId="4" borderId="10" xfId="0" applyFill="1" applyBorder="1" applyAlignment="1" applyProtection="1">
      <alignment horizontal="center"/>
    </xf>
    <xf numFmtId="0" fontId="0" fillId="4" borderId="20" xfId="0" applyFill="1" applyBorder="1" applyAlignment="1" applyProtection="1">
      <alignment horizontal="center"/>
    </xf>
    <xf numFmtId="0" fontId="0" fillId="4" borderId="19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left" indent="1"/>
    </xf>
    <xf numFmtId="0" fontId="0" fillId="4" borderId="41" xfId="0" applyFill="1" applyBorder="1" applyAlignment="1" applyProtection="1">
      <alignment horizontal="right" indent="1"/>
    </xf>
    <xf numFmtId="0" fontId="0" fillId="4" borderId="2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center"/>
    </xf>
    <xf numFmtId="0" fontId="0" fillId="4" borderId="22" xfId="0" applyFill="1" applyBorder="1" applyAlignment="1" applyProtection="1">
      <alignment horizontal="center"/>
    </xf>
    <xf numFmtId="0" fontId="0" fillId="4" borderId="21" xfId="0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left" indent="1"/>
    </xf>
    <xf numFmtId="0" fontId="1" fillId="4" borderId="32" xfId="0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7" fillId="0" borderId="0" xfId="0" applyFont="1" applyAlignment="1" applyProtection="1">
      <alignment horizontal="center" vertical="top"/>
    </xf>
    <xf numFmtId="0" fontId="1" fillId="4" borderId="27" xfId="0" applyFont="1" applyFill="1" applyBorder="1" applyAlignment="1">
      <alignment horizontal="right" indent="1"/>
    </xf>
    <xf numFmtId="0" fontId="0" fillId="4" borderId="14" xfId="0" applyFill="1" applyBorder="1" applyAlignment="1" applyProtection="1">
      <alignment horizontal="center"/>
    </xf>
    <xf numFmtId="0" fontId="0" fillId="4" borderId="15" xfId="0" applyFill="1" applyBorder="1" applyAlignment="1" applyProtection="1">
      <alignment horizontal="center"/>
    </xf>
    <xf numFmtId="0" fontId="0" fillId="4" borderId="16" xfId="0" applyFill="1" applyBorder="1" applyAlignment="1" applyProtection="1">
      <alignment horizontal="center"/>
    </xf>
    <xf numFmtId="0" fontId="1" fillId="9" borderId="26" xfId="0" applyFont="1" applyFill="1" applyBorder="1" applyAlignment="1">
      <alignment horizontal="left" indent="1"/>
    </xf>
    <xf numFmtId="0" fontId="1" fillId="9" borderId="27" xfId="0" applyFont="1" applyFill="1" applyBorder="1" applyAlignment="1">
      <alignment horizontal="left" indent="1"/>
    </xf>
    <xf numFmtId="0" fontId="0" fillId="9" borderId="17" xfId="0" applyFill="1" applyBorder="1" applyAlignment="1">
      <alignment horizontal="left" indent="1"/>
    </xf>
    <xf numFmtId="0" fontId="0" fillId="9" borderId="18" xfId="0" applyFill="1" applyBorder="1" applyAlignment="1">
      <alignment horizontal="left" indent="1"/>
    </xf>
    <xf numFmtId="0" fontId="0" fillId="9" borderId="19" xfId="0" applyFill="1" applyBorder="1" applyAlignment="1">
      <alignment horizontal="left" indent="1"/>
    </xf>
    <xf numFmtId="0" fontId="0" fillId="9" borderId="20" xfId="0" applyFill="1" applyBorder="1" applyAlignment="1">
      <alignment horizontal="left" indent="1"/>
    </xf>
    <xf numFmtId="0" fontId="0" fillId="9" borderId="21" xfId="0" applyFill="1" applyBorder="1" applyAlignment="1">
      <alignment horizontal="left" indent="1"/>
    </xf>
    <xf numFmtId="0" fontId="0" fillId="9" borderId="22" xfId="0" applyFill="1" applyBorder="1" applyAlignment="1">
      <alignment horizontal="left" indent="1"/>
    </xf>
    <xf numFmtId="0" fontId="3" fillId="0" borderId="0" xfId="0" applyFont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0" fillId="9" borderId="59" xfId="0" applyFill="1" applyBorder="1" applyAlignment="1">
      <alignment horizontal="center"/>
    </xf>
    <xf numFmtId="0" fontId="8" fillId="4" borderId="20" xfId="0" applyFont="1" applyFill="1" applyBorder="1" applyAlignment="1">
      <alignment horizontal="center"/>
    </xf>
    <xf numFmtId="0" fontId="0" fillId="9" borderId="60" xfId="0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0" fillId="9" borderId="6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right" indent="1"/>
    </xf>
    <xf numFmtId="0" fontId="18" fillId="2" borderId="52" xfId="0" applyFont="1" applyFill="1" applyBorder="1" applyAlignment="1">
      <alignment horizontal="center"/>
    </xf>
    <xf numFmtId="0" fontId="0" fillId="0" borderId="0" xfId="0" applyFont="1" applyAlignment="1">
      <alignment horizontal="left" indent="1"/>
    </xf>
    <xf numFmtId="0" fontId="0" fillId="5" borderId="17" xfId="0" applyFill="1" applyBorder="1" applyAlignment="1" applyProtection="1">
      <alignment horizontal="left" indent="1"/>
    </xf>
    <xf numFmtId="0" fontId="0" fillId="5" borderId="12" xfId="0" applyFill="1" applyBorder="1" applyAlignment="1" applyProtection="1">
      <alignment horizontal="left" indent="1"/>
    </xf>
    <xf numFmtId="0" fontId="0" fillId="5" borderId="18" xfId="0" applyFill="1" applyBorder="1" applyAlignment="1" applyProtection="1">
      <alignment horizontal="left" indent="1"/>
    </xf>
    <xf numFmtId="0" fontId="0" fillId="5" borderId="19" xfId="0" applyFill="1" applyBorder="1" applyAlignment="1" applyProtection="1">
      <alignment horizontal="left" indent="1"/>
    </xf>
    <xf numFmtId="0" fontId="0" fillId="5" borderId="10" xfId="0" applyFill="1" applyBorder="1" applyAlignment="1" applyProtection="1">
      <alignment horizontal="left" indent="1"/>
    </xf>
    <xf numFmtId="0" fontId="0" fillId="5" borderId="20" xfId="0" applyFill="1" applyBorder="1" applyAlignment="1" applyProtection="1">
      <alignment horizontal="left" indent="1"/>
    </xf>
    <xf numFmtId="0" fontId="0" fillId="5" borderId="21" xfId="0" applyFill="1" applyBorder="1" applyAlignment="1" applyProtection="1">
      <alignment horizontal="left" indent="1"/>
    </xf>
    <xf numFmtId="0" fontId="0" fillId="5" borderId="11" xfId="0" applyFill="1" applyBorder="1" applyAlignment="1" applyProtection="1">
      <alignment horizontal="left" indent="1"/>
    </xf>
    <xf numFmtId="0" fontId="0" fillId="5" borderId="22" xfId="0" applyFill="1" applyBorder="1" applyAlignment="1" applyProtection="1">
      <alignment horizontal="left" indent="1"/>
    </xf>
    <xf numFmtId="0" fontId="0" fillId="0" borderId="0" xfId="0" quotePrefix="1"/>
    <xf numFmtId="0" fontId="8" fillId="0" borderId="0" xfId="0" applyFont="1" applyAlignment="1">
      <alignment horizontal="left" indent="1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0" fillId="2" borderId="6" xfId="0" applyFont="1" applyFill="1" applyBorder="1" applyAlignment="1">
      <alignment horizontal="left" vertical="center" indent="1"/>
    </xf>
    <xf numFmtId="0" fontId="10" fillId="2" borderId="7" xfId="0" applyFont="1" applyFill="1" applyBorder="1" applyAlignment="1">
      <alignment horizontal="left" vertical="center" indent="1"/>
    </xf>
    <xf numFmtId="0" fontId="10" fillId="2" borderId="8" xfId="0" applyFont="1" applyFill="1" applyBorder="1" applyAlignment="1">
      <alignment horizontal="left" vertical="center" indent="1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8" fillId="0" borderId="6" xfId="0" applyFont="1" applyBorder="1" applyAlignment="1">
      <alignment horizontal="left" indent="1"/>
    </xf>
    <xf numFmtId="0" fontId="8" fillId="0" borderId="7" xfId="0" applyFont="1" applyBorder="1" applyAlignment="1">
      <alignment horizontal="left" indent="1"/>
    </xf>
    <xf numFmtId="0" fontId="8" fillId="0" borderId="8" xfId="0" applyFont="1" applyBorder="1" applyAlignment="1">
      <alignment horizontal="left" indent="1"/>
    </xf>
    <xf numFmtId="0" fontId="17" fillId="0" borderId="6" xfId="0" applyFont="1" applyBorder="1" applyAlignment="1">
      <alignment horizontal="left" indent="1"/>
    </xf>
    <xf numFmtId="0" fontId="17" fillId="0" borderId="7" xfId="0" applyFont="1" applyBorder="1" applyAlignment="1">
      <alignment horizontal="left" indent="1"/>
    </xf>
    <xf numFmtId="0" fontId="17" fillId="0" borderId="8" xfId="0" applyFont="1" applyBorder="1" applyAlignment="1">
      <alignment horizontal="left" indent="1"/>
    </xf>
    <xf numFmtId="0" fontId="8" fillId="0" borderId="6" xfId="0" applyFont="1" applyBorder="1" applyAlignment="1">
      <alignment horizontal="left" wrapText="1" indent="1"/>
    </xf>
    <xf numFmtId="0" fontId="8" fillId="0" borderId="7" xfId="0" applyFont="1" applyBorder="1" applyAlignment="1">
      <alignment horizontal="left" wrapText="1" indent="1"/>
    </xf>
    <xf numFmtId="0" fontId="8" fillId="0" borderId="8" xfId="0" applyFont="1" applyBorder="1" applyAlignment="1">
      <alignment horizontal="left" wrapText="1" indent="1"/>
    </xf>
    <xf numFmtId="0" fontId="3" fillId="0" borderId="0" xfId="0" applyFont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2" fillId="0" borderId="56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wrapText="1" indent="1"/>
    </xf>
    <xf numFmtId="0" fontId="17" fillId="0" borderId="7" xfId="0" applyFont="1" applyBorder="1" applyAlignment="1">
      <alignment horizontal="left" wrapText="1" indent="1"/>
    </xf>
    <xf numFmtId="0" fontId="17" fillId="0" borderId="8" xfId="0" applyFont="1" applyBorder="1" applyAlignment="1">
      <alignment horizontal="left" wrapText="1" indent="1"/>
    </xf>
    <xf numFmtId="0" fontId="10" fillId="3" borderId="6" xfId="0" applyFont="1" applyFill="1" applyBorder="1" applyAlignment="1" applyProtection="1">
      <alignment horizontal="center"/>
    </xf>
    <xf numFmtId="0" fontId="10" fillId="3" borderId="8" xfId="0" applyFont="1" applyFill="1" applyBorder="1" applyAlignment="1" applyProtection="1">
      <alignment horizontal="center"/>
    </xf>
    <xf numFmtId="0" fontId="10" fillId="4" borderId="6" xfId="0" applyFont="1" applyFill="1" applyBorder="1" applyAlignment="1" applyProtection="1">
      <alignment horizontal="center"/>
    </xf>
    <xf numFmtId="0" fontId="10" fillId="4" borderId="7" xfId="0" applyFont="1" applyFill="1" applyBorder="1" applyAlignment="1" applyProtection="1">
      <alignment horizontal="center"/>
    </xf>
    <xf numFmtId="0" fontId="10" fillId="4" borderId="8" xfId="0" applyFont="1" applyFill="1" applyBorder="1" applyAlignment="1" applyProtection="1">
      <alignment horizontal="center"/>
    </xf>
    <xf numFmtId="0" fontId="10" fillId="2" borderId="6" xfId="0" applyFont="1" applyFill="1" applyBorder="1" applyAlignment="1" applyProtection="1">
      <alignment horizontal="center"/>
    </xf>
    <xf numFmtId="0" fontId="10" fillId="2" borderId="7" xfId="0" applyFont="1" applyFill="1" applyBorder="1" applyAlignment="1" applyProtection="1">
      <alignment horizontal="center"/>
    </xf>
    <xf numFmtId="0" fontId="10" fillId="2" borderId="8" xfId="0" applyFont="1" applyFill="1" applyBorder="1" applyAlignment="1" applyProtection="1">
      <alignment horizontal="center"/>
    </xf>
    <xf numFmtId="0" fontId="9" fillId="4" borderId="6" xfId="0" applyFont="1" applyFill="1" applyBorder="1" applyAlignment="1" applyProtection="1">
      <alignment horizontal="center"/>
    </xf>
    <xf numFmtId="0" fontId="9" fillId="4" borderId="7" xfId="0" applyFont="1" applyFill="1" applyBorder="1" applyAlignment="1" applyProtection="1">
      <alignment horizontal="center"/>
    </xf>
    <xf numFmtId="0" fontId="9" fillId="4" borderId="8" xfId="0" applyFont="1" applyFill="1" applyBorder="1" applyAlignment="1" applyProtection="1">
      <alignment horizontal="center"/>
    </xf>
    <xf numFmtId="0" fontId="0" fillId="5" borderId="6" xfId="0" applyFill="1" applyBorder="1" applyAlignment="1">
      <alignment horizontal="left" vertical="top" wrapText="1" indent="1"/>
    </xf>
    <xf numFmtId="0" fontId="0" fillId="5" borderId="7" xfId="0" applyFill="1" applyBorder="1" applyAlignment="1">
      <alignment horizontal="left" vertical="top" wrapText="1" indent="1"/>
    </xf>
    <xf numFmtId="0" fontId="0" fillId="5" borderId="8" xfId="0" applyFill="1" applyBorder="1" applyAlignment="1">
      <alignment horizontal="left" vertical="top" wrapText="1" indent="1"/>
    </xf>
    <xf numFmtId="0" fontId="10" fillId="3" borderId="6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0" fillId="5" borderId="6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center" wrapText="1" indent="1"/>
    </xf>
    <xf numFmtId="0" fontId="0" fillId="5" borderId="8" xfId="0" applyFill="1" applyBorder="1" applyAlignment="1">
      <alignment horizontal="left" vertical="center" wrapText="1" indent="1"/>
    </xf>
    <xf numFmtId="0" fontId="0" fillId="5" borderId="7" xfId="0" applyFill="1" applyBorder="1" applyAlignment="1">
      <alignment horizontal="left" vertical="center" wrapText="1" indent="1"/>
    </xf>
  </cellXfs>
  <cellStyles count="1">
    <cellStyle name="Normalno" xfId="0" builtinId="0"/>
  </cellStyles>
  <dxfs count="75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DDDDDD"/>
      <color rgb="FFFFDD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F4C-CC65-49DC-9B40-83A8CBE943E6}">
  <dimension ref="B1:G46"/>
  <sheetViews>
    <sheetView workbookViewId="0">
      <selection activeCell="E39" sqref="E39"/>
    </sheetView>
  </sheetViews>
  <sheetFormatPr defaultRowHeight="15" x14ac:dyDescent="0.25"/>
  <cols>
    <col min="1" max="1" width="2.85546875" customWidth="1"/>
    <col min="2" max="2" width="45.42578125" style="4" bestFit="1" customWidth="1"/>
    <col min="3" max="3" width="14.28515625" customWidth="1"/>
    <col min="4" max="4" width="5.7109375" customWidth="1"/>
    <col min="5" max="5" width="114.28515625" style="3" customWidth="1"/>
    <col min="6" max="6" width="5.7109375" customWidth="1"/>
    <col min="7" max="7" width="73.140625" customWidth="1"/>
  </cols>
  <sheetData>
    <row r="1" spans="2:7" ht="15.75" thickBot="1" x14ac:dyDescent="0.3"/>
    <row r="2" spans="2:7" ht="27.75" thickTop="1" thickBot="1" x14ac:dyDescent="0.45">
      <c r="B2" s="271"/>
      <c r="C2" s="272" t="s">
        <v>250</v>
      </c>
      <c r="E2" s="287" t="s">
        <v>251</v>
      </c>
      <c r="F2" s="288"/>
      <c r="G2" s="289"/>
    </row>
    <row r="3" spans="2:7" ht="15.75" thickTop="1" x14ac:dyDescent="0.25"/>
    <row r="4" spans="2:7" ht="15.75" thickBot="1" x14ac:dyDescent="0.3">
      <c r="B4" s="286" t="s">
        <v>33</v>
      </c>
      <c r="C4" s="286"/>
      <c r="E4" s="84" t="s">
        <v>56</v>
      </c>
      <c r="G4" s="84" t="s">
        <v>253</v>
      </c>
    </row>
    <row r="5" spans="2:7" ht="15.75" thickBot="1" x14ac:dyDescent="0.3"/>
    <row r="6" spans="2:7" ht="15.75" thickBot="1" x14ac:dyDescent="0.3">
      <c r="B6" s="13" t="s">
        <v>32</v>
      </c>
      <c r="C6" s="128" t="s">
        <v>249</v>
      </c>
      <c r="E6" s="85" t="s">
        <v>252</v>
      </c>
      <c r="G6" s="85" t="s">
        <v>254</v>
      </c>
    </row>
    <row r="7" spans="2:7" x14ac:dyDescent="0.25">
      <c r="E7" s="85" t="s">
        <v>256</v>
      </c>
      <c r="G7" s="283" t="s">
        <v>255</v>
      </c>
    </row>
    <row r="8" spans="2:7" x14ac:dyDescent="0.25">
      <c r="E8" s="85" t="s">
        <v>257</v>
      </c>
      <c r="G8" s="283" t="s">
        <v>269</v>
      </c>
    </row>
    <row r="9" spans="2:7" ht="15.75" thickBot="1" x14ac:dyDescent="0.3">
      <c r="B9" s="286" t="s">
        <v>34</v>
      </c>
      <c r="C9" s="286"/>
      <c r="E9" s="85" t="s">
        <v>258</v>
      </c>
      <c r="G9" s="283" t="s">
        <v>270</v>
      </c>
    </row>
    <row r="10" spans="2:7" ht="15.75" thickBot="1" x14ac:dyDescent="0.3">
      <c r="E10" s="85" t="s">
        <v>259</v>
      </c>
      <c r="G10" s="283" t="s">
        <v>284</v>
      </c>
    </row>
    <row r="11" spans="2:7" ht="15.75" thickBot="1" x14ac:dyDescent="0.3">
      <c r="B11" s="13" t="s">
        <v>23</v>
      </c>
      <c r="C11" s="127"/>
      <c r="E11" s="85" t="s">
        <v>260</v>
      </c>
    </row>
    <row r="12" spans="2:7" ht="15.75" thickBot="1" x14ac:dyDescent="0.3">
      <c r="E12" s="85" t="s">
        <v>261</v>
      </c>
    </row>
    <row r="13" spans="2:7" ht="15.75" thickBot="1" x14ac:dyDescent="0.3">
      <c r="B13" s="13" t="s">
        <v>22</v>
      </c>
      <c r="C13" s="127"/>
      <c r="E13" s="85" t="s">
        <v>262</v>
      </c>
    </row>
    <row r="14" spans="2:7" ht="15.75" thickBot="1" x14ac:dyDescent="0.3">
      <c r="B14" s="13"/>
      <c r="C14" s="17"/>
      <c r="E14" s="85" t="s">
        <v>263</v>
      </c>
    </row>
    <row r="15" spans="2:7" ht="15.75" thickBot="1" x14ac:dyDescent="0.3">
      <c r="B15" s="13" t="s">
        <v>42</v>
      </c>
      <c r="C15" s="127"/>
      <c r="E15" s="85" t="s">
        <v>277</v>
      </c>
    </row>
    <row r="16" spans="2:7" ht="15.75" thickBot="1" x14ac:dyDescent="0.3">
      <c r="B16" s="13"/>
      <c r="C16" s="17"/>
      <c r="E16" s="85" t="s">
        <v>278</v>
      </c>
    </row>
    <row r="17" spans="2:5" ht="15.75" thickBot="1" x14ac:dyDescent="0.3">
      <c r="B17" s="13" t="s">
        <v>219</v>
      </c>
      <c r="C17" s="127"/>
      <c r="E17" s="85" t="s">
        <v>264</v>
      </c>
    </row>
    <row r="18" spans="2:5" ht="15.75" thickBot="1" x14ac:dyDescent="0.3">
      <c r="B18" s="13"/>
      <c r="C18" s="17"/>
      <c r="E18" s="85" t="s">
        <v>279</v>
      </c>
    </row>
    <row r="19" spans="2:5" ht="15.75" thickBot="1" x14ac:dyDescent="0.3">
      <c r="B19" s="13" t="s">
        <v>44</v>
      </c>
      <c r="C19" s="127"/>
      <c r="E19" s="273" t="s">
        <v>265</v>
      </c>
    </row>
    <row r="20" spans="2:5" ht="15.75" thickBot="1" x14ac:dyDescent="0.3">
      <c r="B20" s="13"/>
      <c r="C20" s="18"/>
      <c r="E20" s="273" t="s">
        <v>266</v>
      </c>
    </row>
    <row r="21" spans="2:5" ht="15.75" thickBot="1" x14ac:dyDescent="0.3">
      <c r="B21" s="13" t="s">
        <v>45</v>
      </c>
      <c r="C21" s="127"/>
      <c r="E21" s="85" t="s">
        <v>267</v>
      </c>
    </row>
    <row r="22" spans="2:5" ht="15.75" thickBot="1" x14ac:dyDescent="0.3">
      <c r="B22" s="13"/>
      <c r="C22" s="18"/>
      <c r="E22" s="85" t="s">
        <v>280</v>
      </c>
    </row>
    <row r="23" spans="2:5" ht="15.75" thickBot="1" x14ac:dyDescent="0.3">
      <c r="B23" s="13" t="s">
        <v>46</v>
      </c>
      <c r="C23" s="127"/>
      <c r="E23" s="85" t="s">
        <v>268</v>
      </c>
    </row>
    <row r="24" spans="2:5" ht="15.75" thickBot="1" x14ac:dyDescent="0.3">
      <c r="E24" s="3" t="s">
        <v>271</v>
      </c>
    </row>
    <row r="25" spans="2:5" ht="15.75" thickBot="1" x14ac:dyDescent="0.3">
      <c r="B25" s="13" t="s">
        <v>31</v>
      </c>
      <c r="C25" s="127"/>
      <c r="E25" s="85" t="s">
        <v>272</v>
      </c>
    </row>
    <row r="26" spans="2:5" ht="15.75" thickBot="1" x14ac:dyDescent="0.3">
      <c r="B26" s="13"/>
      <c r="E26" s="3" t="s">
        <v>273</v>
      </c>
    </row>
    <row r="27" spans="2:5" ht="15.75" thickBot="1" x14ac:dyDescent="0.3">
      <c r="B27" s="13" t="s">
        <v>156</v>
      </c>
      <c r="C27" s="127"/>
      <c r="E27" s="85" t="s">
        <v>274</v>
      </c>
    </row>
    <row r="28" spans="2:5" ht="15.75" thickBot="1" x14ac:dyDescent="0.3">
      <c r="B28" s="13"/>
      <c r="C28" s="17"/>
      <c r="E28" s="3" t="s">
        <v>275</v>
      </c>
    </row>
    <row r="29" spans="2:5" ht="15.75" thickBot="1" x14ac:dyDescent="0.3">
      <c r="B29" s="13" t="s">
        <v>43</v>
      </c>
      <c r="C29" s="127"/>
      <c r="E29" s="85" t="s">
        <v>276</v>
      </c>
    </row>
    <row r="30" spans="2:5" ht="15.75" thickBot="1" x14ac:dyDescent="0.3">
      <c r="E30" s="85" t="s">
        <v>281</v>
      </c>
    </row>
    <row r="31" spans="2:5" ht="15.75" thickBot="1" x14ac:dyDescent="0.3">
      <c r="B31" s="13" t="s">
        <v>68</v>
      </c>
      <c r="C31" s="127"/>
      <c r="E31" s="85" t="s">
        <v>282</v>
      </c>
    </row>
    <row r="32" spans="2:5" ht="15.75" thickBot="1" x14ac:dyDescent="0.3">
      <c r="E32" s="85" t="s">
        <v>283</v>
      </c>
    </row>
    <row r="33" spans="2:5" ht="15.75" thickBot="1" x14ac:dyDescent="0.3">
      <c r="B33" s="13" t="str">
        <f>"SELECT max_minuta FROM trka WHERE id = "&amp;trka_id</f>
        <v xml:space="preserve">SELECT max_minuta FROM trka WHERE id = </v>
      </c>
      <c r="C33" s="127"/>
      <c r="E33" s="85" t="s">
        <v>285</v>
      </c>
    </row>
    <row r="34" spans="2:5" x14ac:dyDescent="0.25">
      <c r="E34" s="85" t="s">
        <v>286</v>
      </c>
    </row>
    <row r="35" spans="2:5" x14ac:dyDescent="0.25">
      <c r="E35" s="85" t="s">
        <v>287</v>
      </c>
    </row>
    <row r="36" spans="2:5" x14ac:dyDescent="0.25">
      <c r="E36" s="3" t="s">
        <v>288</v>
      </c>
    </row>
    <row r="37" spans="2:5" x14ac:dyDescent="0.25">
      <c r="E37" s="85" t="s">
        <v>289</v>
      </c>
    </row>
    <row r="39" spans="2:5" x14ac:dyDescent="0.25">
      <c r="E39" s="284" t="s">
        <v>290</v>
      </c>
    </row>
    <row r="43" spans="2:5" x14ac:dyDescent="0.25">
      <c r="E43" s="3" t="s">
        <v>57</v>
      </c>
    </row>
    <row r="44" spans="2:5" x14ac:dyDescent="0.25">
      <c r="E44" s="85" t="s">
        <v>58</v>
      </c>
    </row>
    <row r="45" spans="2:5" x14ac:dyDescent="0.25">
      <c r="E45" s="85" t="s">
        <v>59</v>
      </c>
    </row>
    <row r="46" spans="2:5" x14ac:dyDescent="0.25">
      <c r="E46" s="85" t="s">
        <v>60</v>
      </c>
    </row>
  </sheetData>
  <mergeCells count="3">
    <mergeCell ref="B4:C4"/>
    <mergeCell ref="B9:C9"/>
    <mergeCell ref="E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756E-FC63-40EF-A3E4-8683FD4A64AF}">
  <dimension ref="A1:EZ411"/>
  <sheetViews>
    <sheetView tabSelected="1" topLeftCell="AT1" zoomScaleNormal="100" workbookViewId="0">
      <pane ySplit="10" topLeftCell="A11" activePane="bottomLeft" state="frozen"/>
      <selection pane="bottomLeft" activeCell="BR23" sqref="BR23"/>
    </sheetView>
  </sheetViews>
  <sheetFormatPr defaultRowHeight="15" outlineLevelCol="1" x14ac:dyDescent="0.25"/>
  <cols>
    <col min="1" max="1" width="2.85546875" customWidth="1"/>
    <col min="2" max="2" width="8.5703125" style="3" customWidth="1" outlineLevel="1"/>
    <col min="3" max="3" width="1.42578125" style="3" customWidth="1" outlineLevel="1"/>
    <col min="4" max="4" width="13.7109375" style="3" customWidth="1" outlineLevel="1"/>
    <col min="5" max="5" width="14.28515625" style="3" customWidth="1" outlineLevel="1"/>
    <col min="6" max="6" width="1.42578125" style="3" customWidth="1" outlineLevel="1"/>
    <col min="7" max="7" width="8.42578125" style="1" customWidth="1" outlineLevel="1"/>
    <col min="8" max="8" width="9.140625" style="1" customWidth="1" outlineLevel="1"/>
    <col min="9" max="9" width="1.42578125" style="3" customWidth="1" outlineLevel="1"/>
    <col min="10" max="10" width="12.5703125" style="3" customWidth="1" outlineLevel="1"/>
    <col min="11" max="11" width="13.7109375" style="3" customWidth="1" outlineLevel="1"/>
    <col min="12" max="12" width="1.42578125" style="3" customWidth="1" outlineLevel="1"/>
    <col min="13" max="13" width="8" style="3" customWidth="1" outlineLevel="1"/>
    <col min="14" max="14" width="2.85546875" customWidth="1"/>
    <col min="15" max="15" width="13.7109375" style="3" customWidth="1" outlineLevel="1"/>
    <col min="16" max="17" width="11.42578125" style="1" customWidth="1" outlineLevel="1"/>
    <col min="18" max="18" width="17.140625" style="3" customWidth="1" outlineLevel="1"/>
    <col min="19" max="19" width="11.42578125" style="1" customWidth="1" outlineLevel="1"/>
    <col min="20" max="20" width="2.85546875" customWidth="1"/>
    <col min="21" max="21" width="13.7109375" style="3" customWidth="1"/>
    <col min="22" max="22" width="19.42578125" style="3" customWidth="1"/>
    <col min="23" max="23" width="2.85546875" customWidth="1"/>
    <col min="24" max="24" width="8" style="3" customWidth="1" outlineLevel="1"/>
    <col min="25" max="25" width="6.85546875" style="1" customWidth="1" outlineLevel="1"/>
    <col min="26" max="27" width="14.28515625" style="3" customWidth="1" outlineLevel="1"/>
    <col min="28" max="28" width="2.85546875" customWidth="1" outlineLevel="1"/>
    <col min="29" max="29" width="14.28515625" style="3" customWidth="1" outlineLevel="1"/>
    <col min="30" max="30" width="2.85546875" customWidth="1" outlineLevel="1"/>
    <col min="31" max="31" width="14.28515625" customWidth="1" outlineLevel="1"/>
    <col min="32" max="32" width="2.85546875" customWidth="1"/>
    <col min="33" max="33" width="11.42578125" style="3" customWidth="1" collapsed="1"/>
    <col min="34" max="34" width="2.85546875" customWidth="1"/>
    <col min="35" max="35" width="12.5703125" style="3" customWidth="1" outlineLevel="1"/>
    <col min="36" max="36" width="13.7109375" style="3" customWidth="1" outlineLevel="1"/>
    <col min="37" max="37" width="9.140625" style="1" customWidth="1" outlineLevel="1"/>
    <col min="38" max="38" width="13.7109375" style="1" customWidth="1" outlineLevel="1"/>
    <col min="39" max="40" width="13.7109375" style="3" customWidth="1" outlineLevel="1"/>
    <col min="41" max="41" width="5.5703125" style="1" customWidth="1" outlineLevel="1"/>
    <col min="42" max="42" width="13.7109375" style="3" customWidth="1" outlineLevel="1"/>
    <col min="43" max="43" width="2.85546875" customWidth="1"/>
    <col min="44" max="44" width="14.28515625" style="3" customWidth="1" outlineLevel="1"/>
    <col min="45" max="45" width="13.7109375" style="1" customWidth="1" outlineLevel="1"/>
    <col min="46" max="46" width="14.28515625" style="3" customWidth="1" outlineLevel="1"/>
    <col min="47" max="47" width="10.28515625" style="3" customWidth="1" outlineLevel="1"/>
    <col min="48" max="48" width="2.85546875" customWidth="1" outlineLevel="1"/>
    <col min="49" max="49" width="14.28515625" customWidth="1" outlineLevel="1"/>
    <col min="50" max="50" width="2.85546875" customWidth="1"/>
    <col min="51" max="51" width="14.28515625" style="3" customWidth="1" outlineLevel="1"/>
    <col min="52" max="52" width="2.85546875" customWidth="1" outlineLevel="1"/>
    <col min="53" max="53" width="14.28515625" style="3" customWidth="1" outlineLevel="1"/>
    <col min="54" max="54" width="2.85546875" customWidth="1" outlineLevel="1"/>
    <col min="55" max="55" width="9.140625" style="1" customWidth="1" outlineLevel="1"/>
    <col min="56" max="57" width="14.28515625" style="3" customWidth="1" outlineLevel="1"/>
    <col min="58" max="58" width="11.42578125" style="3" customWidth="1" outlineLevel="1"/>
    <col min="59" max="59" width="10.28515625" style="3" customWidth="1" outlineLevel="1"/>
    <col min="60" max="60" width="14.28515625" style="3" customWidth="1" outlineLevel="1"/>
    <col min="61" max="62" width="10.28515625" style="3" customWidth="1" outlineLevel="1"/>
    <col min="63" max="63" width="2.85546875" customWidth="1" outlineLevel="1"/>
    <col min="64" max="64" width="14.28515625" customWidth="1" outlineLevel="1"/>
    <col min="65" max="65" width="2.85546875" customWidth="1"/>
    <col min="66" max="66" width="14.28515625" style="3" customWidth="1"/>
    <col min="67" max="67" width="2.85546875" customWidth="1"/>
    <col min="68" max="68" width="8.42578125" style="1" customWidth="1" outlineLevel="1"/>
    <col min="69" max="69" width="6.85546875" style="1" customWidth="1" outlineLevel="1"/>
    <col min="70" max="70" width="10.28515625" style="1" customWidth="1" outlineLevel="1"/>
    <col min="71" max="71" width="8.42578125" style="1" customWidth="1" outlineLevel="1"/>
    <col min="72" max="72" width="13.7109375" style="1" customWidth="1" outlineLevel="1"/>
    <col min="73" max="73" width="2.85546875" customWidth="1"/>
    <col min="74" max="74" width="13.7109375" style="3" customWidth="1" outlineLevel="1"/>
    <col min="75" max="75" width="14.28515625" style="3" customWidth="1" outlineLevel="1"/>
    <col min="76" max="77" width="9.140625" style="1" customWidth="1" outlineLevel="1"/>
    <col min="78" max="78" width="13.7109375" style="3" customWidth="1" outlineLevel="1"/>
    <col min="79" max="79" width="14.28515625" style="3" customWidth="1" outlineLevel="1"/>
    <col min="80" max="80" width="2.85546875" customWidth="1"/>
    <col min="81" max="81" width="22.85546875" style="3" customWidth="1" outlineLevel="1"/>
    <col min="82" max="82" width="2.85546875" customWidth="1" outlineLevel="1"/>
    <col min="83" max="83" width="16" style="1" customWidth="1" outlineLevel="1"/>
    <col min="84" max="84" width="2.85546875" customWidth="1"/>
    <col min="85" max="85" width="22.85546875" style="3" customWidth="1" outlineLevel="1"/>
    <col min="86" max="86" width="2.85546875" customWidth="1" outlineLevel="1"/>
    <col min="87" max="87" width="23" style="3" customWidth="1" outlineLevel="1"/>
    <col min="88" max="89" width="16" style="1" customWidth="1" outlineLevel="1"/>
    <col min="90" max="90" width="2.85546875" customWidth="1" outlineLevel="1"/>
    <col min="91" max="91" width="14.28515625" customWidth="1" outlineLevel="1"/>
    <col min="92" max="92" width="2.85546875" customWidth="1"/>
    <col min="93" max="94" width="13.7109375" style="3" customWidth="1" outlineLevel="1"/>
    <col min="95" max="95" width="2.85546875" customWidth="1"/>
    <col min="96" max="96" width="16" style="1" customWidth="1" outlineLevel="1"/>
    <col min="97" max="97" width="18.28515625" style="1" customWidth="1" outlineLevel="1"/>
    <col min="98" max="98" width="2.85546875" customWidth="1" outlineLevel="1" collapsed="1"/>
    <col min="99" max="99" width="11.42578125" style="1" customWidth="1" outlineLevel="1"/>
    <col min="100" max="100" width="2.85546875" customWidth="1" outlineLevel="1" collapsed="1"/>
    <col min="101" max="102" width="5.140625" customWidth="1" outlineLevel="1"/>
    <col min="103" max="103" width="2.85546875" customWidth="1" outlineLevel="1" collapsed="1"/>
    <col min="104" max="104" width="14.28515625" customWidth="1" outlineLevel="1"/>
    <col min="105" max="105" width="2.85546875" customWidth="1"/>
    <col min="106" max="106" width="13.7109375" style="3" customWidth="1" outlineLevel="1"/>
    <col min="107" max="107" width="14.28515625" style="3" customWidth="1" outlineLevel="1"/>
    <col min="108" max="108" width="2.85546875" customWidth="1"/>
    <col min="109" max="109" width="40" style="3" customWidth="1" outlineLevel="1"/>
    <col min="110" max="110" width="9.140625" style="1" customWidth="1" outlineLevel="1"/>
    <col min="111" max="111" width="2.85546875" customWidth="1" outlineLevel="1"/>
    <col min="112" max="112" width="31.42578125" style="3" customWidth="1" outlineLevel="1"/>
    <col min="113" max="113" width="9.140625" style="1" customWidth="1" outlineLevel="1"/>
    <col min="114" max="114" width="2.85546875" customWidth="1"/>
    <col min="115" max="115" width="25.7109375" style="3" customWidth="1"/>
    <col min="116" max="116" width="9.140625" style="1"/>
    <col min="117" max="117" width="2.85546875" customWidth="1"/>
    <col min="118" max="118" width="14.42578125" style="1" customWidth="1"/>
    <col min="119" max="119" width="16" style="1" customWidth="1"/>
    <col min="120" max="120" width="2.85546875" customWidth="1"/>
    <col min="121" max="121" width="12.5703125" style="1" customWidth="1" outlineLevel="1"/>
    <col min="122" max="124" width="9.140625" style="1" customWidth="1" outlineLevel="1"/>
    <col min="125" max="125" width="28.5703125" style="3" customWidth="1" outlineLevel="1"/>
    <col min="126" max="126" width="2.85546875" customWidth="1"/>
    <col min="127" max="127" width="12.5703125" style="1" customWidth="1" outlineLevel="1"/>
    <col min="128" max="128" width="19.42578125" style="1" customWidth="1" outlineLevel="1"/>
    <col min="129" max="129" width="17.140625" style="1" customWidth="1" outlineLevel="1"/>
    <col min="130" max="130" width="13.7109375" style="1" customWidth="1" outlineLevel="1"/>
    <col min="131" max="131" width="11.42578125" style="1" customWidth="1" outlineLevel="1"/>
    <col min="132" max="132" width="10.28515625" style="1" customWidth="1" outlineLevel="1"/>
    <col min="133" max="133" width="14.85546875" style="1" customWidth="1" outlineLevel="1"/>
    <col min="134" max="134" width="18.28515625" style="1" customWidth="1" outlineLevel="1"/>
    <col min="135" max="135" width="20.5703125" style="1" customWidth="1" outlineLevel="1"/>
    <col min="136" max="136" width="13.7109375" style="1" customWidth="1" outlineLevel="1"/>
    <col min="137" max="137" width="19.42578125" style="1" customWidth="1" outlineLevel="1"/>
    <col min="138" max="138" width="2.85546875" customWidth="1"/>
    <col min="139" max="139" width="34.28515625" style="1" customWidth="1" outlineLevel="1"/>
    <col min="140" max="140" width="2.85546875" customWidth="1"/>
    <col min="141" max="141" width="34.28515625" style="1" customWidth="1" outlineLevel="1"/>
    <col min="142" max="142" width="2.85546875" customWidth="1"/>
    <col min="143" max="143" width="57.140625" style="1" customWidth="1" outlineLevel="1"/>
    <col min="144" max="144" width="2.85546875" customWidth="1"/>
  </cols>
  <sheetData>
    <row r="1" spans="1:156" ht="15.75" thickBot="1" x14ac:dyDescent="0.3">
      <c r="AL1" s="3"/>
    </row>
    <row r="2" spans="1:156" s="214" customFormat="1" ht="43.5" customHeight="1" thickTop="1" thickBot="1" x14ac:dyDescent="0.3">
      <c r="B2" s="215"/>
      <c r="C2" s="215"/>
      <c r="D2" s="215"/>
      <c r="E2" s="215"/>
      <c r="F2" s="215"/>
      <c r="G2" s="216"/>
      <c r="H2" s="216"/>
      <c r="I2" s="215"/>
      <c r="J2" s="215"/>
      <c r="K2" s="215"/>
      <c r="L2" s="215"/>
      <c r="M2" s="215"/>
      <c r="O2" s="215"/>
      <c r="P2" s="216"/>
      <c r="Q2" s="216"/>
      <c r="R2" s="215"/>
      <c r="S2" s="217"/>
      <c r="U2" s="215"/>
      <c r="V2" s="215"/>
      <c r="X2" s="217"/>
      <c r="Y2" s="217"/>
      <c r="Z2" s="215"/>
      <c r="AA2" s="215"/>
      <c r="AC2" s="218" t="s">
        <v>55</v>
      </c>
      <c r="AG2" s="215"/>
      <c r="AI2" s="215"/>
      <c r="AJ2" s="215"/>
      <c r="AK2" s="216"/>
      <c r="AL2" s="215"/>
      <c r="AM2" s="215"/>
      <c r="AN2" s="215"/>
      <c r="AO2" s="216"/>
      <c r="AP2" s="215"/>
      <c r="AR2" s="215"/>
      <c r="AS2" s="216"/>
      <c r="AT2" s="215"/>
      <c r="AU2" s="215"/>
      <c r="AY2" s="215"/>
      <c r="BA2" s="218" t="s">
        <v>55</v>
      </c>
      <c r="BC2" s="216"/>
      <c r="BD2" s="215"/>
      <c r="BE2" s="215"/>
      <c r="BF2" s="215"/>
      <c r="BG2" s="215"/>
      <c r="BH2" s="215"/>
      <c r="BI2" s="215"/>
      <c r="BJ2" s="215"/>
      <c r="BN2" s="215"/>
      <c r="BP2" s="216"/>
      <c r="BQ2" s="216"/>
      <c r="BR2" s="216"/>
      <c r="BS2" s="216"/>
      <c r="BT2" s="216"/>
      <c r="BV2" s="215"/>
      <c r="BW2" s="215"/>
      <c r="BX2" s="216"/>
      <c r="BY2" s="215"/>
      <c r="BZ2" s="215"/>
      <c r="CA2" s="215"/>
      <c r="CC2" s="215"/>
      <c r="CE2" s="216"/>
      <c r="CG2" s="218" t="s">
        <v>55</v>
      </c>
      <c r="CI2" s="215"/>
      <c r="CJ2" s="216"/>
      <c r="CK2" s="216"/>
      <c r="CO2" s="290" t="s">
        <v>55</v>
      </c>
      <c r="CP2" s="291"/>
      <c r="CR2" s="216"/>
      <c r="CS2" s="216"/>
      <c r="CU2" s="218" t="s">
        <v>55</v>
      </c>
      <c r="DB2" s="215"/>
      <c r="DC2" s="215"/>
      <c r="DE2" s="219"/>
      <c r="DF2" s="219"/>
      <c r="DH2" s="215"/>
      <c r="DI2" s="216"/>
      <c r="DK2" s="215"/>
      <c r="DL2" s="216"/>
      <c r="DN2" s="216"/>
      <c r="DO2" s="216"/>
      <c r="DQ2" s="216"/>
      <c r="DR2" s="216"/>
      <c r="DS2" s="216"/>
      <c r="DT2" s="216"/>
      <c r="DU2" s="215"/>
      <c r="DW2" s="216"/>
      <c r="DX2" s="216"/>
      <c r="DY2" s="216"/>
      <c r="DZ2" s="216"/>
      <c r="EA2" s="216"/>
      <c r="EB2" s="216"/>
      <c r="EC2" s="216"/>
      <c r="ED2" s="216"/>
      <c r="EE2" s="216"/>
      <c r="EF2" s="216"/>
      <c r="EG2" s="216"/>
      <c r="EI2" s="307" t="s">
        <v>228</v>
      </c>
      <c r="EJ2" s="308"/>
      <c r="EK2" s="308"/>
      <c r="EL2" s="308"/>
      <c r="EM2" s="309"/>
    </row>
    <row r="3" spans="1:156" ht="18.75" x14ac:dyDescent="0.3">
      <c r="S3" s="15"/>
      <c r="Z3" s="8" t="s">
        <v>13</v>
      </c>
      <c r="AA3" s="100"/>
      <c r="AE3" s="8" t="s">
        <v>168</v>
      </c>
      <c r="AL3" s="3"/>
      <c r="AP3" s="8" t="s">
        <v>81</v>
      </c>
      <c r="AR3" s="270" t="s">
        <v>247</v>
      </c>
      <c r="AT3" s="100"/>
      <c r="AU3" s="100"/>
      <c r="AW3" s="270" t="s">
        <v>166</v>
      </c>
      <c r="AY3" s="8" t="s">
        <v>13</v>
      </c>
      <c r="BA3" s="8" t="s">
        <v>13</v>
      </c>
      <c r="BD3" s="8" t="s">
        <v>113</v>
      </c>
      <c r="BE3" s="100"/>
      <c r="BF3" s="100"/>
      <c r="BG3" s="100"/>
      <c r="BH3" s="100"/>
      <c r="BI3" s="100"/>
      <c r="BJ3" s="100"/>
      <c r="BL3" s="8" t="s">
        <v>166</v>
      </c>
      <c r="BN3" s="100"/>
      <c r="BR3" s="285" t="s">
        <v>244</v>
      </c>
      <c r="BT3" s="285" t="s">
        <v>168</v>
      </c>
      <c r="BY3" s="10"/>
      <c r="CC3" s="100"/>
      <c r="CE3" s="7"/>
      <c r="CG3" s="8"/>
      <c r="CI3" s="135"/>
      <c r="CJ3" s="8"/>
      <c r="CK3" s="8"/>
      <c r="CM3" s="8" t="s">
        <v>13</v>
      </c>
      <c r="CO3" s="220"/>
      <c r="CP3" s="220"/>
      <c r="CR3" s="3"/>
      <c r="CS3" s="205" t="s">
        <v>216</v>
      </c>
      <c r="CW3" s="304" t="s">
        <v>215</v>
      </c>
      <c r="CX3" s="304"/>
      <c r="CZ3" s="8" t="s">
        <v>13</v>
      </c>
      <c r="DE3" s="9"/>
      <c r="DF3" s="9"/>
      <c r="DH3" s="143"/>
      <c r="DN3" s="10"/>
      <c r="DU3" s="135"/>
      <c r="EB3" s="263" t="s">
        <v>242</v>
      </c>
      <c r="EE3"/>
      <c r="EF3"/>
      <c r="EG3"/>
      <c r="EK3" s="7"/>
      <c r="EM3" s="7"/>
    </row>
    <row r="4" spans="1:156" ht="19.5" thickBot="1" x14ac:dyDescent="0.35">
      <c r="B4" s="56">
        <v>19</v>
      </c>
      <c r="C4" s="69"/>
      <c r="D4" s="69">
        <v>5</v>
      </c>
      <c r="E4" s="69">
        <v>4</v>
      </c>
      <c r="F4" s="69"/>
      <c r="G4" s="70">
        <v>12</v>
      </c>
      <c r="H4" s="70">
        <v>13</v>
      </c>
      <c r="I4" s="69"/>
      <c r="J4" s="69">
        <v>15</v>
      </c>
      <c r="K4" s="69">
        <v>16</v>
      </c>
      <c r="L4" s="69"/>
      <c r="M4" s="193">
        <v>17</v>
      </c>
      <c r="S4" s="16"/>
      <c r="Z4" s="99" t="s">
        <v>121</v>
      </c>
      <c r="AE4" s="99" t="s">
        <v>167</v>
      </c>
      <c r="AL4" s="3"/>
      <c r="AP4" s="8" t="s">
        <v>14</v>
      </c>
      <c r="AR4" s="99" t="s">
        <v>14</v>
      </c>
      <c r="AW4" s="99" t="s">
        <v>167</v>
      </c>
      <c r="AY4" s="99" t="s">
        <v>104</v>
      </c>
      <c r="BA4" s="99" t="s">
        <v>105</v>
      </c>
      <c r="BD4" s="99" t="s">
        <v>14</v>
      </c>
      <c r="BL4" s="99" t="s">
        <v>167</v>
      </c>
      <c r="BR4" s="99" t="s">
        <v>243</v>
      </c>
      <c r="BT4" s="285" t="s">
        <v>291</v>
      </c>
      <c r="BY4" s="10"/>
      <c r="CE4" s="8" t="s">
        <v>21</v>
      </c>
      <c r="CI4" s="8"/>
      <c r="CJ4" s="3"/>
      <c r="CK4" s="3"/>
      <c r="CM4" s="8" t="s">
        <v>105</v>
      </c>
      <c r="CR4" s="3"/>
      <c r="CS4" s="205" t="s">
        <v>217</v>
      </c>
      <c r="CW4" s="304" t="s">
        <v>10</v>
      </c>
      <c r="CX4" s="304"/>
      <c r="CZ4" s="8" t="s">
        <v>18</v>
      </c>
      <c r="DH4" s="143"/>
      <c r="DU4" s="8"/>
      <c r="EB4" s="263" t="s">
        <v>243</v>
      </c>
      <c r="EE4"/>
      <c r="EF4"/>
      <c r="EG4"/>
      <c r="EI4" s="8" t="s">
        <v>222</v>
      </c>
      <c r="EK4" s="8" t="s">
        <v>223</v>
      </c>
      <c r="EM4" s="8" t="s">
        <v>225</v>
      </c>
    </row>
    <row r="5" spans="1:156" ht="19.5" thickBot="1" x14ac:dyDescent="0.35">
      <c r="B5" s="78" t="str">
        <f>IF(csv!F2="","",csv!T2)</f>
        <v/>
      </c>
      <c r="C5" s="80"/>
      <c r="D5" s="69" t="str">
        <f>IF(csv!F2="","",csv!F2)</f>
        <v/>
      </c>
      <c r="E5" s="80" t="str">
        <f>IF(csv!F2="","",csv!E2)</f>
        <v/>
      </c>
      <c r="F5" s="80"/>
      <c r="G5" s="79" t="str">
        <f>IF(csv!F2="","",csv!M2)</f>
        <v/>
      </c>
      <c r="H5" s="79" t="str">
        <f>IF(csv!F2="","",csv!N2)</f>
        <v/>
      </c>
      <c r="I5" s="80"/>
      <c r="J5" s="80" t="str">
        <f>IF(csv!F2="","",csv!P2)</f>
        <v/>
      </c>
      <c r="K5" s="80" t="str">
        <f>IF(csv!F2="","",csv!Q2)</f>
        <v/>
      </c>
      <c r="L5" s="80"/>
      <c r="M5" s="194" t="str">
        <f>IF(csv!F2="","",csv!R2)</f>
        <v/>
      </c>
      <c r="S5" s="14"/>
      <c r="Z5" s="61">
        <f>COUNTA(Z11:Z410)-COUNTIF(Z11:Z410,"")</f>
        <v>0</v>
      </c>
      <c r="AA5" s="100"/>
      <c r="AE5" s="61">
        <f>COUNTA(AE11:AE410)-COUNTIF(AE11:AE410,"")</f>
        <v>0</v>
      </c>
      <c r="AL5" s="3"/>
      <c r="AP5" s="92">
        <f>SUM(AO11:AO410)</f>
        <v>0</v>
      </c>
      <c r="AR5" s="61">
        <f>COUNTA(AR11:AR410)-COUNTIF(AR11:AR410,"")</f>
        <v>0</v>
      </c>
      <c r="AT5" s="100"/>
      <c r="AU5" s="100"/>
      <c r="AW5" s="61">
        <f>COUNTA(AW11:AW410)-COUNTIF(AW11:AW410,"")</f>
        <v>0</v>
      </c>
      <c r="AY5" s="61">
        <f>COUNTA(AY11:AY410)-COUNTIF(AY11:AY410,"")</f>
        <v>0</v>
      </c>
      <c r="BA5" s="101">
        <f>COUNTA(BA11:BA410)</f>
        <v>0</v>
      </c>
      <c r="BD5" s="61">
        <f>COUNTA(BD11:BD410)-COUNTIF(BD11:BD410,"")</f>
        <v>0</v>
      </c>
      <c r="BE5" s="100"/>
      <c r="BF5" s="100"/>
      <c r="BG5" s="100"/>
      <c r="BH5" s="100"/>
      <c r="BI5" s="100"/>
      <c r="BJ5" s="100"/>
      <c r="BL5" s="61">
        <f>COUNTA(BL11:BL410)-COUNTIF(BL11:BL410,"")</f>
        <v>0</v>
      </c>
      <c r="BN5" s="100"/>
      <c r="BR5" s="206">
        <f>COUNTA(BR11:BR410)-COUNTIF(BR11:BR410,"")</f>
        <v>0</v>
      </c>
      <c r="BT5" s="206">
        <f>COUNTIF(BT11:BT410,5)</f>
        <v>0</v>
      </c>
      <c r="BY5" s="9"/>
      <c r="CC5" s="100"/>
      <c r="CE5" s="61">
        <f>COUNTA(CE11:CE410)-COUNTIF(CE11:CE410,"")</f>
        <v>0</v>
      </c>
      <c r="CG5" s="8"/>
      <c r="CI5" s="61">
        <f>COUNTA(CI11:CI410)-COUNTIF(CI11:CI410,"")</f>
        <v>0</v>
      </c>
      <c r="CJ5" s="8"/>
      <c r="CK5" s="8"/>
      <c r="CM5" s="61">
        <f>COUNTA(CM11:CM410)-COUNTIF(CM11:CM410,"")</f>
        <v>0</v>
      </c>
      <c r="CO5" s="220"/>
      <c r="CP5" s="220"/>
      <c r="CR5" s="3"/>
      <c r="CS5" s="206">
        <f>COUNTA(CS11:CS410)-COUNTIF(CS11:CS410,"")</f>
        <v>0</v>
      </c>
      <c r="CT5" s="2"/>
      <c r="CV5" s="2"/>
      <c r="CW5" s="305">
        <f>COUNTA(CW11:CW410)-COUNTIF(CW11:CW410,"")</f>
        <v>0</v>
      </c>
      <c r="CX5" s="306"/>
      <c r="CY5" s="2"/>
      <c r="CZ5" s="61">
        <f>COUNTA(CZ11:CZ410)-COUNTIF(CZ11:CZ410,"")</f>
        <v>0</v>
      </c>
      <c r="DH5" s="86"/>
      <c r="DU5" s="61">
        <f>COUNTA(DU11:DU410)-COUNTIF(DU11:DU410,"")</f>
        <v>0</v>
      </c>
      <c r="EB5" s="61">
        <f>SUM(EB11:EB410)</f>
        <v>0</v>
      </c>
      <c r="EE5" s="2"/>
      <c r="EF5" s="2"/>
      <c r="EG5" s="2"/>
      <c r="EH5" s="2"/>
      <c r="EI5" s="61">
        <f>COUNTA(EI11:EI410)-COUNTIF(EI11:EI410,"")</f>
        <v>0</v>
      </c>
      <c r="EJ5" s="2"/>
      <c r="EK5" s="61">
        <f>COUNTA(EK11:EK410)-COUNTIF(EK11:EK410,"")</f>
        <v>0</v>
      </c>
      <c r="EL5" s="2"/>
      <c r="EM5" s="61">
        <f>COUNTA(EM11:EM410)-COUNTIF(EM11:EM410,"")</f>
        <v>0</v>
      </c>
      <c r="EO5" s="2"/>
      <c r="EP5" s="2"/>
      <c r="EQ5" s="2"/>
      <c r="ER5" s="2"/>
      <c r="ES5" s="2"/>
      <c r="ET5" s="2"/>
      <c r="EU5" s="2"/>
    </row>
    <row r="6" spans="1:156" ht="19.5" thickBot="1" x14ac:dyDescent="0.35">
      <c r="AC6" s="103"/>
      <c r="CG6" s="103"/>
      <c r="CO6" s="103"/>
      <c r="CP6" s="103"/>
    </row>
    <row r="7" spans="1:156" ht="15.75" thickBot="1" x14ac:dyDescent="0.3">
      <c r="A7" s="75" t="s">
        <v>0</v>
      </c>
      <c r="B7" s="292" t="s">
        <v>163</v>
      </c>
      <c r="C7" s="293"/>
      <c r="D7" s="293"/>
      <c r="E7" s="293"/>
      <c r="F7" s="293"/>
      <c r="G7" s="293"/>
      <c r="H7" s="293"/>
      <c r="I7" s="293"/>
      <c r="J7" s="293"/>
      <c r="K7" s="293"/>
      <c r="L7" s="293"/>
      <c r="M7" s="294"/>
      <c r="N7" t="s">
        <v>0</v>
      </c>
      <c r="O7" s="292" t="s">
        <v>170</v>
      </c>
      <c r="P7" s="293"/>
      <c r="Q7" s="293"/>
      <c r="R7" s="293"/>
      <c r="S7" s="294"/>
      <c r="T7" t="s">
        <v>0</v>
      </c>
      <c r="U7" s="292" t="s">
        <v>4</v>
      </c>
      <c r="V7" s="294"/>
      <c r="W7" t="s">
        <v>0</v>
      </c>
      <c r="X7" s="292" t="s">
        <v>122</v>
      </c>
      <c r="Y7" s="293"/>
      <c r="Z7" s="293"/>
      <c r="AA7" s="293"/>
      <c r="AB7" s="293"/>
      <c r="AC7" s="293"/>
      <c r="AD7" s="293"/>
      <c r="AE7" s="294"/>
      <c r="AF7" t="s">
        <v>0</v>
      </c>
      <c r="AG7" s="154" t="s">
        <v>121</v>
      </c>
      <c r="AH7" t="s">
        <v>0</v>
      </c>
      <c r="AI7" s="292" t="s">
        <v>172</v>
      </c>
      <c r="AJ7" s="293"/>
      <c r="AK7" s="293"/>
      <c r="AL7" s="293"/>
      <c r="AM7" s="293"/>
      <c r="AN7" s="293"/>
      <c r="AO7" s="293"/>
      <c r="AP7" s="294"/>
      <c r="AQ7" t="s">
        <v>0</v>
      </c>
      <c r="AR7" s="292" t="s">
        <v>248</v>
      </c>
      <c r="AS7" s="293"/>
      <c r="AT7" s="293"/>
      <c r="AU7" s="293"/>
      <c r="AV7" s="293"/>
      <c r="AW7" s="294"/>
      <c r="AX7" t="s">
        <v>0</v>
      </c>
      <c r="AY7" s="292" t="s">
        <v>114</v>
      </c>
      <c r="AZ7" s="293"/>
      <c r="BA7" s="293"/>
      <c r="BB7" s="293"/>
      <c r="BC7" s="293"/>
      <c r="BD7" s="293"/>
      <c r="BE7" s="293"/>
      <c r="BF7" s="293"/>
      <c r="BG7" s="293"/>
      <c r="BH7" s="293"/>
      <c r="BI7" s="293"/>
      <c r="BJ7" s="293"/>
      <c r="BK7" s="293"/>
      <c r="BL7" s="294"/>
      <c r="BM7" t="s">
        <v>0</v>
      </c>
      <c r="BN7" s="154" t="s">
        <v>173</v>
      </c>
      <c r="BO7" t="s">
        <v>0</v>
      </c>
      <c r="BP7" s="292" t="s">
        <v>174</v>
      </c>
      <c r="BQ7" s="293"/>
      <c r="BR7" s="293"/>
      <c r="BS7" s="293"/>
      <c r="BT7" s="294"/>
      <c r="BU7" t="s">
        <v>0</v>
      </c>
      <c r="BV7" s="292" t="s">
        <v>176</v>
      </c>
      <c r="BW7" s="293"/>
      <c r="BX7" s="293"/>
      <c r="BY7" s="293"/>
      <c r="BZ7" s="293"/>
      <c r="CA7" s="294"/>
      <c r="CB7" t="s">
        <v>0</v>
      </c>
      <c r="CC7" s="292" t="s">
        <v>177</v>
      </c>
      <c r="CD7" s="293"/>
      <c r="CE7" s="294"/>
      <c r="CF7" t="s">
        <v>0</v>
      </c>
      <c r="CG7" s="292" t="s">
        <v>158</v>
      </c>
      <c r="CH7" s="293"/>
      <c r="CI7" s="293"/>
      <c r="CJ7" s="293"/>
      <c r="CK7" s="293"/>
      <c r="CL7" s="293"/>
      <c r="CM7" s="294"/>
      <c r="CN7" t="s">
        <v>0</v>
      </c>
      <c r="CO7" s="292" t="s">
        <v>9</v>
      </c>
      <c r="CP7" s="293"/>
      <c r="CQ7" s="293"/>
      <c r="CR7" s="293"/>
      <c r="CS7" s="293"/>
      <c r="CT7" s="293"/>
      <c r="CU7" s="293"/>
      <c r="CV7" s="293"/>
      <c r="CW7" s="293"/>
      <c r="CX7" s="293"/>
      <c r="CY7" s="293"/>
      <c r="CZ7" s="294"/>
      <c r="DA7" t="s">
        <v>0</v>
      </c>
      <c r="DB7" s="292" t="s">
        <v>236</v>
      </c>
      <c r="DC7" s="294"/>
      <c r="DD7" t="s">
        <v>0</v>
      </c>
      <c r="DE7" s="292" t="s">
        <v>162</v>
      </c>
      <c r="DF7" s="293"/>
      <c r="DG7" s="293"/>
      <c r="DH7" s="293"/>
      <c r="DI7" s="293"/>
      <c r="DJ7" s="293"/>
      <c r="DK7" s="293"/>
      <c r="DL7" s="293"/>
      <c r="DM7" s="293"/>
      <c r="DN7" s="293"/>
      <c r="DO7" s="294"/>
      <c r="DP7" t="s">
        <v>0</v>
      </c>
      <c r="DQ7" s="292" t="s">
        <v>61</v>
      </c>
      <c r="DR7" s="293"/>
      <c r="DS7" s="293"/>
      <c r="DT7" s="293"/>
      <c r="DU7" s="294"/>
      <c r="DV7" t="s">
        <v>0</v>
      </c>
      <c r="DW7" s="292" t="s">
        <v>67</v>
      </c>
      <c r="DX7" s="293"/>
      <c r="DY7" s="293"/>
      <c r="DZ7" s="293"/>
      <c r="EA7" s="293"/>
      <c r="EB7" s="293"/>
      <c r="EC7" s="293"/>
      <c r="ED7" s="293"/>
      <c r="EE7" s="293"/>
      <c r="EF7" s="293"/>
      <c r="EG7" s="294"/>
      <c r="EH7" t="s">
        <v>0</v>
      </c>
      <c r="EI7" s="154" t="s">
        <v>220</v>
      </c>
      <c r="EJ7" t="s">
        <v>0</v>
      </c>
      <c r="EK7" s="154" t="s">
        <v>221</v>
      </c>
      <c r="EL7" t="s">
        <v>0</v>
      </c>
      <c r="EM7" s="154" t="s">
        <v>224</v>
      </c>
      <c r="EN7" t="s">
        <v>0</v>
      </c>
    </row>
    <row r="8" spans="1:156" ht="7.5" customHeight="1" thickBot="1" x14ac:dyDescent="0.3">
      <c r="Z8" s="1"/>
      <c r="AE8" s="102"/>
      <c r="AR8" s="1"/>
      <c r="AW8" s="102"/>
      <c r="AY8" s="1"/>
      <c r="BL8" s="102"/>
      <c r="BN8" s="186"/>
      <c r="CC8" s="1"/>
      <c r="CM8" s="102"/>
      <c r="CZ8" s="102"/>
    </row>
    <row r="9" spans="1:156" s="75" customFormat="1" ht="15.75" thickTop="1" x14ac:dyDescent="0.25">
      <c r="B9" s="63" t="s">
        <v>76</v>
      </c>
      <c r="C9" s="71" t="s">
        <v>0</v>
      </c>
      <c r="D9" s="71" t="s">
        <v>1</v>
      </c>
      <c r="E9" s="71" t="s">
        <v>2</v>
      </c>
      <c r="F9" s="71" t="s">
        <v>0</v>
      </c>
      <c r="G9" s="68" t="s">
        <v>77</v>
      </c>
      <c r="H9" s="68" t="s">
        <v>78</v>
      </c>
      <c r="I9" s="71" t="s">
        <v>0</v>
      </c>
      <c r="J9" s="71" t="s">
        <v>159</v>
      </c>
      <c r="K9" s="71" t="s">
        <v>160</v>
      </c>
      <c r="L9" s="71" t="s">
        <v>0</v>
      </c>
      <c r="M9" s="64" t="s">
        <v>79</v>
      </c>
      <c r="N9" s="75" t="s">
        <v>0</v>
      </c>
      <c r="O9" s="63" t="s">
        <v>164</v>
      </c>
      <c r="P9" s="68" t="s">
        <v>137</v>
      </c>
      <c r="Q9" s="147" t="s">
        <v>138</v>
      </c>
      <c r="R9" s="93" t="s">
        <v>35</v>
      </c>
      <c r="S9" s="76" t="s">
        <v>36</v>
      </c>
      <c r="T9" s="75" t="s">
        <v>0</v>
      </c>
      <c r="U9" s="255" t="s">
        <v>165</v>
      </c>
      <c r="V9" s="256" t="s">
        <v>241</v>
      </c>
      <c r="W9" s="75" t="s">
        <v>0</v>
      </c>
      <c r="X9" s="63" t="s">
        <v>79</v>
      </c>
      <c r="Y9" s="68" t="s">
        <v>116</v>
      </c>
      <c r="Z9" s="71" t="s">
        <v>126</v>
      </c>
      <c r="AA9" s="64" t="s">
        <v>124</v>
      </c>
      <c r="AB9" s="75" t="s">
        <v>0</v>
      </c>
      <c r="AC9" s="40" t="s">
        <v>123</v>
      </c>
      <c r="AD9" s="75" t="s">
        <v>0</v>
      </c>
      <c r="AE9" s="42" t="s">
        <v>125</v>
      </c>
      <c r="AF9" s="75" t="s">
        <v>0</v>
      </c>
      <c r="AG9" s="153" t="s">
        <v>169</v>
      </c>
      <c r="AH9" s="75" t="s">
        <v>0</v>
      </c>
      <c r="AI9" s="63" t="s">
        <v>159</v>
      </c>
      <c r="AJ9" s="71" t="s">
        <v>160</v>
      </c>
      <c r="AK9" s="68" t="s">
        <v>135</v>
      </c>
      <c r="AL9" s="68" t="s">
        <v>233</v>
      </c>
      <c r="AM9" s="71" t="s">
        <v>3</v>
      </c>
      <c r="AN9" s="71" t="s">
        <v>80</v>
      </c>
      <c r="AO9" s="68" t="s">
        <v>82</v>
      </c>
      <c r="AP9" s="64" t="s">
        <v>3</v>
      </c>
      <c r="AQ9" s="75" t="s">
        <v>0</v>
      </c>
      <c r="AR9" s="96" t="s">
        <v>246</v>
      </c>
      <c r="AS9" s="68" t="s">
        <v>107</v>
      </c>
      <c r="AT9" s="71" t="s">
        <v>107</v>
      </c>
      <c r="AU9" s="64" t="s">
        <v>101</v>
      </c>
      <c r="AV9" s="75" t="s">
        <v>0</v>
      </c>
      <c r="AW9" s="42" t="s">
        <v>112</v>
      </c>
      <c r="AX9" s="75" t="s">
        <v>0</v>
      </c>
      <c r="AY9" s="77" t="s">
        <v>106</v>
      </c>
      <c r="AZ9" s="75" t="s">
        <v>0</v>
      </c>
      <c r="BA9" s="40" t="s">
        <v>103</v>
      </c>
      <c r="BB9" s="75" t="s">
        <v>0</v>
      </c>
      <c r="BC9" s="96" t="s">
        <v>101</v>
      </c>
      <c r="BD9" s="71" t="s">
        <v>108</v>
      </c>
      <c r="BE9" s="71" t="s">
        <v>109</v>
      </c>
      <c r="BF9" s="71" t="s">
        <v>124</v>
      </c>
      <c r="BG9" s="71" t="s">
        <v>110</v>
      </c>
      <c r="BH9" s="71" t="s">
        <v>107</v>
      </c>
      <c r="BI9" s="71" t="s">
        <v>101</v>
      </c>
      <c r="BJ9" s="64" t="s">
        <v>111</v>
      </c>
      <c r="BK9" s="75" t="s">
        <v>0</v>
      </c>
      <c r="BL9" s="42" t="s">
        <v>112</v>
      </c>
      <c r="BM9" s="75" t="s">
        <v>0</v>
      </c>
      <c r="BN9" s="187" t="s">
        <v>106</v>
      </c>
      <c r="BO9" s="75" t="s">
        <v>0</v>
      </c>
      <c r="BP9" s="96" t="s">
        <v>77</v>
      </c>
      <c r="BQ9" s="68" t="s">
        <v>78</v>
      </c>
      <c r="BR9" s="76" t="s">
        <v>245</v>
      </c>
      <c r="BS9" s="189" t="s">
        <v>75</v>
      </c>
      <c r="BT9" s="188" t="s">
        <v>175</v>
      </c>
      <c r="BU9" s="75" t="s">
        <v>0</v>
      </c>
      <c r="BV9" s="63" t="s">
        <v>1</v>
      </c>
      <c r="BW9" s="71" t="s">
        <v>2</v>
      </c>
      <c r="BX9" s="68" t="s">
        <v>161</v>
      </c>
      <c r="BY9" s="68" t="s">
        <v>135</v>
      </c>
      <c r="BZ9" s="71" t="s">
        <v>1</v>
      </c>
      <c r="CA9" s="64" t="s">
        <v>2</v>
      </c>
      <c r="CB9" s="75" t="s">
        <v>0</v>
      </c>
      <c r="CC9" s="77" t="s">
        <v>177</v>
      </c>
      <c r="CD9" s="75" t="s">
        <v>0</v>
      </c>
      <c r="CE9" s="42" t="s">
        <v>20</v>
      </c>
      <c r="CF9" s="75" t="s">
        <v>0</v>
      </c>
      <c r="CG9" s="40" t="s">
        <v>148</v>
      </c>
      <c r="CH9" s="75" t="s">
        <v>0</v>
      </c>
      <c r="CI9" s="63" t="s">
        <v>157</v>
      </c>
      <c r="CJ9" s="68" t="s">
        <v>128</v>
      </c>
      <c r="CK9" s="76" t="s">
        <v>15</v>
      </c>
      <c r="CL9" s="75" t="s">
        <v>0</v>
      </c>
      <c r="CM9" s="42" t="s">
        <v>19</v>
      </c>
      <c r="CN9" s="75" t="s">
        <v>0</v>
      </c>
      <c r="CO9" s="25" t="s">
        <v>1</v>
      </c>
      <c r="CP9" s="26" t="s">
        <v>2</v>
      </c>
      <c r="CR9" s="96" t="s">
        <v>15</v>
      </c>
      <c r="CS9" s="76" t="s">
        <v>218</v>
      </c>
      <c r="CU9" s="62" t="s">
        <v>8</v>
      </c>
      <c r="CW9" s="63" t="s">
        <v>10</v>
      </c>
      <c r="CX9" s="64" t="s">
        <v>11</v>
      </c>
      <c r="CY9" s="75" t="s">
        <v>0</v>
      </c>
      <c r="CZ9" s="42" t="s">
        <v>19</v>
      </c>
      <c r="DA9" s="75" t="s">
        <v>0</v>
      </c>
      <c r="DB9" s="63" t="s">
        <v>1</v>
      </c>
      <c r="DC9" s="64" t="s">
        <v>2</v>
      </c>
      <c r="DD9" s="75" t="s">
        <v>0</v>
      </c>
      <c r="DE9" s="63" t="s">
        <v>6</v>
      </c>
      <c r="DF9" s="76" t="s">
        <v>16</v>
      </c>
      <c r="DG9" s="75" t="s">
        <v>0</v>
      </c>
      <c r="DH9" s="63" t="s">
        <v>5</v>
      </c>
      <c r="DI9" s="76" t="s">
        <v>16</v>
      </c>
      <c r="DJ9" s="75" t="s">
        <v>0</v>
      </c>
      <c r="DK9" s="63" t="s">
        <v>7</v>
      </c>
      <c r="DL9" s="76" t="s">
        <v>16</v>
      </c>
      <c r="DM9" s="75" t="s">
        <v>0</v>
      </c>
      <c r="DN9" s="63" t="s">
        <v>17</v>
      </c>
      <c r="DO9" s="76" t="s">
        <v>15</v>
      </c>
      <c r="DP9" s="75" t="s">
        <v>0</v>
      </c>
      <c r="DQ9" s="96" t="s">
        <v>71</v>
      </c>
      <c r="DR9" s="68" t="s">
        <v>3</v>
      </c>
      <c r="DS9" s="68" t="s">
        <v>178</v>
      </c>
      <c r="DT9" s="68" t="s">
        <v>90</v>
      </c>
      <c r="DU9" s="64" t="s">
        <v>62</v>
      </c>
      <c r="DV9" s="75" t="s">
        <v>0</v>
      </c>
      <c r="DW9" s="96" t="s">
        <v>64</v>
      </c>
      <c r="DX9" s="68" t="s">
        <v>211</v>
      </c>
      <c r="DY9" s="68" t="s">
        <v>212</v>
      </c>
      <c r="DZ9" s="68" t="s">
        <v>65</v>
      </c>
      <c r="EA9" s="68" t="s">
        <v>84</v>
      </c>
      <c r="EB9" s="68" t="s">
        <v>66</v>
      </c>
      <c r="EC9" s="68" t="s">
        <v>63</v>
      </c>
      <c r="ED9" s="68" t="s">
        <v>240</v>
      </c>
      <c r="EE9" s="68" t="s">
        <v>213</v>
      </c>
      <c r="EF9" s="68" t="s">
        <v>107</v>
      </c>
      <c r="EG9" s="76" t="s">
        <v>214</v>
      </c>
      <c r="EH9" s="75" t="s">
        <v>0</v>
      </c>
      <c r="EI9" s="42" t="s">
        <v>230</v>
      </c>
      <c r="EJ9" s="75" t="s">
        <v>0</v>
      </c>
      <c r="EK9" s="42" t="s">
        <v>230</v>
      </c>
      <c r="EL9" s="75" t="s">
        <v>0</v>
      </c>
      <c r="EM9" s="213" t="str">
        <f>'natjecanje-staze'!Y8&amp;"
"&amp;'natjecanje-kategorije'!W8</f>
        <v xml:space="preserve">
</v>
      </c>
      <c r="EN9" s="75" t="s">
        <v>0</v>
      </c>
    </row>
    <row r="10" spans="1:156" s="47" customFormat="1" ht="7.5" customHeight="1" thickBot="1" x14ac:dyDescent="0.3">
      <c r="B10" s="5"/>
      <c r="C10" s="5"/>
      <c r="D10" s="5"/>
      <c r="E10" s="5"/>
      <c r="F10" s="5"/>
      <c r="G10" s="11"/>
      <c r="H10" s="11"/>
      <c r="I10" s="5"/>
      <c r="J10" s="5"/>
      <c r="K10" s="5"/>
      <c r="L10" s="5"/>
      <c r="M10" s="5"/>
      <c r="O10" s="5"/>
      <c r="P10" s="11"/>
      <c r="Q10" s="11"/>
      <c r="R10" s="5"/>
      <c r="S10" s="11"/>
      <c r="U10" s="3"/>
      <c r="V10" s="3"/>
      <c r="X10" s="5"/>
      <c r="Y10" s="11"/>
      <c r="Z10" s="5"/>
      <c r="AA10" s="104">
        <f>MAX(drzava_id)</f>
        <v>0</v>
      </c>
      <c r="AC10" s="5"/>
      <c r="AE10" s="49"/>
      <c r="AG10" s="5"/>
      <c r="AI10" s="5"/>
      <c r="AJ10" s="5"/>
      <c r="AK10" s="11"/>
      <c r="AL10" s="11"/>
      <c r="AM10" s="5"/>
      <c r="AN10" s="5"/>
      <c r="AO10" s="11"/>
      <c r="AP10" s="5"/>
      <c r="AR10" s="5"/>
      <c r="AS10" s="11"/>
      <c r="AT10" s="87">
        <f>MAX(klubAlias_id)</f>
        <v>0</v>
      </c>
      <c r="AU10" s="87"/>
      <c r="AW10" s="49"/>
      <c r="AY10" s="5"/>
      <c r="BA10" s="5"/>
      <c r="BC10" s="11"/>
      <c r="BD10" s="5"/>
      <c r="BE10" s="87">
        <f>MAX(klub_id)</f>
        <v>0</v>
      </c>
      <c r="BF10" s="87">
        <f>MAX(klub_id)</f>
        <v>0</v>
      </c>
      <c r="BG10" s="5"/>
      <c r="BH10" s="87">
        <f>MAX(AT10:AT410)</f>
        <v>0</v>
      </c>
      <c r="BI10" s="87"/>
      <c r="BJ10" s="5"/>
      <c r="BL10" s="49"/>
      <c r="BN10" s="5"/>
      <c r="BP10" s="1"/>
      <c r="BQ10" s="1"/>
      <c r="BR10" s="1"/>
      <c r="BS10" s="1"/>
      <c r="BT10" s="1"/>
      <c r="BV10" s="5"/>
      <c r="BW10" s="5"/>
      <c r="BX10" s="11"/>
      <c r="BY10" s="11"/>
      <c r="BZ10" s="5"/>
      <c r="CA10" s="5"/>
      <c r="CC10" s="5"/>
      <c r="CE10" s="49"/>
      <c r="CG10" s="5"/>
      <c r="CI10" s="5"/>
      <c r="CJ10" s="48">
        <f>MAX(imePrezimeAlias_id)</f>
        <v>0</v>
      </c>
      <c r="CK10" s="48">
        <f>MAX(CK4:CK5)</f>
        <v>0</v>
      </c>
      <c r="CM10" s="49"/>
      <c r="CO10" s="5"/>
      <c r="CP10" s="5"/>
      <c r="CR10" s="48">
        <f>MAX(max_osoba_id,max_imePrezime_id)</f>
        <v>0</v>
      </c>
      <c r="CS10" s="48"/>
      <c r="CU10" s="11"/>
      <c r="CZ10" s="49"/>
      <c r="DB10" s="5"/>
      <c r="DC10" s="5"/>
      <c r="DE10" s="5"/>
      <c r="DF10" s="11"/>
      <c r="DH10" s="5"/>
      <c r="DI10" s="11"/>
      <c r="DK10" s="5"/>
      <c r="DL10" s="11"/>
      <c r="DN10" s="11"/>
      <c r="DO10" s="11"/>
      <c r="DQ10" s="11"/>
      <c r="DR10" s="11"/>
      <c r="DS10" s="11"/>
      <c r="DT10" s="11"/>
      <c r="DU10" s="5"/>
      <c r="DW10" s="97">
        <f>max_rezultat_id</f>
        <v>0</v>
      </c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I10" s="49"/>
      <c r="EK10" s="49"/>
      <c r="EM10" s="207"/>
    </row>
    <row r="11" spans="1:156" s="47" customFormat="1" ht="15.75" thickBot="1" x14ac:dyDescent="0.3">
      <c r="A11" s="47" t="s">
        <v>0</v>
      </c>
      <c r="B11" s="50" t="str">
        <f>IF(csv!F3="","",csv!T3)</f>
        <v/>
      </c>
      <c r="C11" s="28" t="s">
        <v>0</v>
      </c>
      <c r="D11" s="28" t="str">
        <f>IF(csv!F3="","",csv!F3)</f>
        <v/>
      </c>
      <c r="E11" s="28" t="str">
        <f>IF(csv!E3="","",csv!E3)</f>
        <v/>
      </c>
      <c r="F11" s="28" t="s">
        <v>0</v>
      </c>
      <c r="G11" s="72" t="str">
        <f>IF(csv!M3="","",csv!M3)</f>
        <v/>
      </c>
      <c r="H11" s="72" t="str">
        <f>IF(csv!N3="","",csv!N3)</f>
        <v/>
      </c>
      <c r="I11" s="28" t="s">
        <v>0</v>
      </c>
      <c r="J11" s="28" t="str">
        <f>IF(csv!P3="","",csv!P3)</f>
        <v/>
      </c>
      <c r="K11" s="28" t="str">
        <f>IF(csv!Q3="","",csv!Q3)</f>
        <v/>
      </c>
      <c r="L11" s="28" t="s">
        <v>0</v>
      </c>
      <c r="M11" s="65" t="str">
        <f>IF(csv!R3="","",csv!R3)</f>
        <v/>
      </c>
      <c r="N11" s="47" t="s">
        <v>0</v>
      </c>
      <c r="O11" s="50" t="str">
        <f>IF(B11="","",B11)</f>
        <v/>
      </c>
      <c r="P11" s="72" t="str">
        <f>IF(O11="","",IF(COUNTIF(O$10:O10,O11)=0,P10+1,P10))</f>
        <v/>
      </c>
      <c r="Q11" s="148" t="str">
        <f t="shared" ref="Q11" si="0">IF(O11="","",IFERROR(INDEX(kategorija_id,MATCH(O11,kategorija_oznaka,0)),IFERROR(INDEX(kategorijaAlias_id,MATCH(O11,kategorijaAlias_oznaka,0)),INDEX(natjecanjeKategorije_katRegId,MATCH(O11,natjecanjeKategorije_kategorija,0)))))</f>
        <v/>
      </c>
      <c r="R11" s="94" t="str" cm="1">
        <f t="array" ref="R11">IF(S11="","",INDEX(natjecanjeStaze_naziv,MATCH(S11,natjecanjeStaze_stazaId,0)))</f>
        <v/>
      </c>
      <c r="S11" s="51" t="str">
        <f t="shared" ref="S11:S74" si="1">IF(BW11="","",INDEX(natjecanjeStaze_stazaId,MATCH(O11,natjecanjeStaze_kategorija,0)))</f>
        <v/>
      </c>
      <c r="T11" s="47" t="s">
        <v>0</v>
      </c>
      <c r="U11" s="257" t="str">
        <f t="shared" ref="U11:U74" si="2">IF(O11="","",INDEX(kategorija_oznaka,MATCH(Q11,kategorija_id,0)))</f>
        <v/>
      </c>
      <c r="V11" s="258" t="str">
        <f t="shared" ref="V11" si="3">IF(O11="","",INDEX(natjecanjeKategorija_stazaKatId,MATCH(Q11,natjecanjeKategorije_katRegId,0)))</f>
        <v/>
      </c>
      <c r="W11" s="47" t="s">
        <v>0</v>
      </c>
      <c r="X11" s="50" t="str">
        <f>IF(M11="","",M11)</f>
        <v/>
      </c>
      <c r="Y11" s="72" t="str">
        <f t="shared" ref="Y11" si="4">IF(X11="","",IFERROR(INDEX(drzava_id,MATCH(X11,drzava_oznaka,0)),"NEMA"))</f>
        <v/>
      </c>
      <c r="Z11" s="28" t="str">
        <f>IF(OR(Y11="",Y11&lt;&gt;"NEMA"),"",M11)</f>
        <v/>
      </c>
      <c r="AA11" s="65" t="str">
        <f>IF(Z11="","",MAX(AA$10:AA10)+1)</f>
        <v/>
      </c>
      <c r="AB11" s="47" t="s">
        <v>0</v>
      </c>
      <c r="AC11" s="129"/>
      <c r="AD11" s="47" t="s">
        <v>0</v>
      </c>
      <c r="AE11" s="60" t="str">
        <f>IF(Z11="","","INSERT INTO drzava(id,naziv,oznaka) VALUES ("&amp;AA11&amp;",'"&amp;AC11&amp;"','"&amp;UPPER(LEFT(Z11,1))&amp;LOWER(RIGHT(Z11,2))&amp;"');")</f>
        <v/>
      </c>
      <c r="AF11" s="47" t="s">
        <v>0</v>
      </c>
      <c r="AG11" s="150" t="str">
        <f>IF(Y11="","",IF(Y11="NEMA",Z11,X11))</f>
        <v/>
      </c>
      <c r="AH11" s="47" t="s">
        <v>0</v>
      </c>
      <c r="AI11" s="50" t="str">
        <f>IF(J11="","",J11)</f>
        <v/>
      </c>
      <c r="AJ11" s="28" t="str">
        <f>IF(K11="","",K11)</f>
        <v/>
      </c>
      <c r="AK11" s="72" t="str">
        <f t="shared" ref="AK11" si="5">IF(AJ11="","",IF(IFERROR(MATCH(AJ11,klub_naziv,0),"")&lt;&gt;"","",IFERROR(MATCH(AJ11,klubAlias_alias,0),"NEMA")))</f>
        <v/>
      </c>
      <c r="AL11" s="72" t="str">
        <f t="shared" ref="AL11" si="6">IF(AK11="","",IF(AK11&lt;&gt;"NEMA","",IFERROR(INDEX(natjecanje_klubAliasId,MATCH(AJ11,natjecanje_noviKluboviAliasi,0)),"")))</f>
        <v/>
      </c>
      <c r="AM11" s="28" t="str" cm="1">
        <f t="array" ref="AM11">IF(AK11="",""&amp;AJ11,IF(AK11="NEMA",AJ11,INDEX(klub_naziv,MATCH(INDEX(klubAlias_klubId,AK11),klub_id,0))))</f>
        <v/>
      </c>
      <c r="AN11" s="28" t="str" cm="1">
        <f t="array" ref="AN11">IFERROR(""&amp;INDEX(registarNatjecatelji,DL11,4),"")</f>
        <v/>
      </c>
      <c r="AO11" s="72" t="str">
        <f>IF(AM11=AN11,"",IF(AN11="","",1))</f>
        <v/>
      </c>
      <c r="AP11" s="65" t="str">
        <f>IF(AND(AN11&lt;&gt;"",AN11&lt;&gt;AM11),AN11,""&amp;AM11)</f>
        <v/>
      </c>
      <c r="AQ11" s="47" t="s">
        <v>0</v>
      </c>
      <c r="AR11" s="50" t="str">
        <f>IF(V11&lt;&gt;"NEMA","",IF(IFERROR(MATCH(U11,U$10:U10,0),0)&lt;&gt;0,"",U11))</f>
        <v/>
      </c>
      <c r="AS11" s="72" t="str">
        <f t="shared" ref="AS11:AS74" si="7">IF(AR11="","",IFERROR(INDEX(klubAlias_id,MATCH(AR11,klubAlias_alias,0)),"NEMA"))</f>
        <v/>
      </c>
      <c r="AT11" s="28" t="str">
        <f>IF(OR(AS11="",AS11&lt;&gt;"NEMA"),"",MAX(AT$10:AT10)+1)</f>
        <v/>
      </c>
      <c r="AU11" s="65" t="str">
        <f t="shared" ref="AU11:AU74" si="8">IF(OR(AS11="",AS11&lt;&gt;"NEMA"),"",INDEX(klub_id,MATCH(AR11,klub_naziv,0)))</f>
        <v/>
      </c>
      <c r="AV11" s="47" t="s">
        <v>0</v>
      </c>
      <c r="AW11" s="60" t="str">
        <f t="shared" ref="AW11" si="9">IF(OR(AS11="",AS11&lt;&gt;"NEMA"),"","INSERT INTO klub_alias(id,alias,klub_id) VALUES ("&amp;AT11&amp;",'"&amp;AR11&amp;"',"&amp;AU11&amp;");")</f>
        <v/>
      </c>
      <c r="AX11" s="47" t="s">
        <v>0</v>
      </c>
      <c r="AY11" s="81" t="str">
        <f>IF(AK11&lt;&gt;"NEMA","",IF(IFERROR(MATCH(AJ11,AJ$10:AJ10,0),0)&lt;&gt;0,"",AJ11))</f>
        <v/>
      </c>
      <c r="AZ11" s="47" t="s">
        <v>0</v>
      </c>
      <c r="BA11" s="129"/>
      <c r="BB11" s="47" t="s">
        <v>0</v>
      </c>
      <c r="BC11" s="57" t="str">
        <f t="shared" ref="BC11" si="10">IF(BA11="","",IFERROR(INDEX(klub_id,MATCH(BA11,klub_naziv,0)),"NEMA"))</f>
        <v/>
      </c>
      <c r="BD11" s="28" t="str">
        <f>IF(AY11="","",IF(BA11="",AY11,""))</f>
        <v/>
      </c>
      <c r="BE11" s="28" t="str">
        <f>IF(BD11="","",MAX(BE$10:BE10)+1)</f>
        <v/>
      </c>
      <c r="BF11" s="28" t="str">
        <f>IF(BD11="","",IF(Y11="","",IF(Y11="NEMA",AA11,Y11)))</f>
        <v/>
      </c>
      <c r="BG11" s="28" t="str">
        <f>IF(BD11="","","INSERT INTO klub(id,naziv,drzava_id,aktivan) VALUES ("&amp;BE11&amp;",'"&amp;BD11&amp;"',"&amp;BF11&amp;",1);")</f>
        <v/>
      </c>
      <c r="BH11" s="28" t="str">
        <f>IF(BA11="","",MAX(BH$10:BH10)+1)</f>
        <v/>
      </c>
      <c r="BI11" s="28" t="str">
        <f t="shared" ref="BI11" si="11">IF(BA11="","",IF(BE11="",INDEX(klub_id,MATCH(BA11,klub_naziv,0)),BE11))</f>
        <v/>
      </c>
      <c r="BJ11" s="65" t="str">
        <f t="shared" ref="BJ11" si="12">IF(BA11="","","INSERT INTO klub_alias(id,alias,klub_id) VALUES ("&amp;BH11&amp;",'"&amp;AY11&amp;"',"&amp;BI11&amp;");")</f>
        <v/>
      </c>
      <c r="BK11" s="47" t="s">
        <v>0</v>
      </c>
      <c r="BL11" s="60" t="str">
        <f t="shared" ref="BL11" si="13">""&amp;BG11&amp;IF(AND(BG11&lt;&gt;"",BJ11&lt;&gt;""),"
","")&amp;BJ11</f>
        <v/>
      </c>
      <c r="BM11" s="47" t="s">
        <v>0</v>
      </c>
      <c r="BN11" s="150" t="str">
        <f t="shared" ref="BN11:BN74" si="14">IF(AP11="","",IF(BA11="",IF(IFERROR(MATCH(AP11,natjecanje_noviKluboviAliasi,0),0)&gt;0,INDEX(natjecanje_kluboviAliasi,MATCH(AP11,natjecanje_noviKluboviAliasi,0)),AP11),BA11))</f>
        <v/>
      </c>
      <c r="BO11" s="47" t="s">
        <v>0</v>
      </c>
      <c r="BP11" s="57" t="str">
        <f t="shared" ref="BP11:BP74" si="15">IF(G11="","",G11)</f>
        <v/>
      </c>
      <c r="BQ11" s="72" t="str">
        <f t="shared" ref="BQ11:BQ74" si="16">IF(H11="","",H11)</f>
        <v/>
      </c>
      <c r="BR11" s="264" t="str">
        <f t="shared" ref="BR11:BR57" si="17">IF(BP11="",IF(OR(BW11="",BQ11&lt;&gt;"0"),"","GREŠKA"),IF(AND(65535&gt;=VALUE(LEFT(BP11,SEARCH(":",BP11)-1))*60+VALUE(RIGHT(BP11,2)),OR(BQ11="0",BQ11="1",BQ11="2",BQ11="3",BQ11="4")),"","GREŠKA"))</f>
        <v/>
      </c>
      <c r="BS11" s="265" t="str">
        <f t="shared" ref="BS11:BS74" si="18">IF(BP11="","",VALUE(LEFT(BP11,SEARCH(":",BP11)-1))*60+VALUE(RIGHT(BP11,2)))</f>
        <v/>
      </c>
      <c r="BT11" s="190" t="str">
        <f t="shared" ref="BT11:BT74" si="19">IF(DK11="","",IF(AND(BQ11="0",N(BS11)&gt;max_minuta*60),2,INDEX(statusRezultat_id,MATCH(VALUE(BQ11),statusRezultat_oEvent,0))))</f>
        <v/>
      </c>
      <c r="BU11" s="47" t="s">
        <v>0</v>
      </c>
      <c r="BV11" s="50" t="str">
        <f>IF(D11="","",D11)</f>
        <v/>
      </c>
      <c r="BW11" s="28" t="str">
        <f>IF(E11="","",E11)</f>
        <v/>
      </c>
      <c r="BX11" s="72" t="str">
        <f t="shared" ref="BX11:BX74" si="20">IF(BW11="","",IFERROR(INDEX(imePrezime_id,MATCH(BV11&amp;" – "&amp;BW11,imePrezime_imePrezime,0)),"NEMA"))</f>
        <v/>
      </c>
      <c r="BY11" s="72" t="str">
        <f t="shared" ref="BY11:BY74" si="21">IF(BX11&lt;&gt;"NEMA","",IFERROR(INDEX(imePrezimeAlias_imePrezimeId,MATCH(BV11&amp;" "&amp;BW11,imePrezimeAlias_alias,0)),"NEMA"))</f>
        <v/>
      </c>
      <c r="BZ11" s="28" t="str">
        <f t="shared" ref="BZ11:BZ74" si="22">IF(BW11="","",IF(OR(BY11="",BY11="NEMA"),BV11,INDEX(imePrezime_ime,MATCH(BY11,imePrezime_id,0))))</f>
        <v/>
      </c>
      <c r="CA11" s="65" t="str">
        <f t="shared" ref="CA11:CA74" si="23">IF(BW11="","",IF(OR(BY11="",BY11="NEMA"),BW11,INDEX(imePrezime_prezime,MATCH(BY11,imePrezime_id,0))))</f>
        <v/>
      </c>
      <c r="CB11" s="47" t="s">
        <v>0</v>
      </c>
      <c r="CC11" s="81" t="str">
        <f>IF(OR(BW11="",BY11&lt;&gt;"NEMA"),"",BV11&amp;" "&amp;BW11)</f>
        <v/>
      </c>
      <c r="CD11" s="47" t="s">
        <v>0</v>
      </c>
      <c r="CE11" s="60" t="str">
        <f>IF(OR(BX11&lt;&gt;"NEMA",BY11&lt;&gt;"NEMA"),"","SELECT '"&amp;BZ11&amp;" – "&amp;CA11&amp;"', ime, prezime FROM imeprezime WHERE ime LIKE '%"&amp;MID(BZ11,2,LEN(BZ11)-2)&amp;"%' Or prezime LIKE '%"&amp;MID(CA11,2,LEN(CA11)-2)&amp;"%' Or ime LIKE '%"&amp;MID(CA11,2,LEN(CA11)-2)&amp;"%' Or prezime LIKE '%"&amp;MID(BZ11,2,LEN(BZ11)-2)&amp;"%' ORDER BY ime, prezime;")</f>
        <v/>
      </c>
      <c r="CF11" s="47" t="s">
        <v>0</v>
      </c>
      <c r="CG11" s="129"/>
      <c r="CH11" s="47" t="s">
        <v>0</v>
      </c>
      <c r="CI11" s="50" t="str">
        <f t="shared" ref="CI11" si="24">IF(CG11="","",BV11&amp;" "&amp;BW11)</f>
        <v/>
      </c>
      <c r="CJ11" s="72" t="str">
        <f>IF(CG11="","",MAX(CJ$10:CJ10)+1)</f>
        <v/>
      </c>
      <c r="CK11" s="51" t="str">
        <f t="shared" ref="CK11" si="25">IF(CG11="","",IFERROR(INDEX(imePrezime_id,MATCH(IF(IFERROR(SEARCH("–",CG11),0)&lt;&gt;0,CG11,SUBSTITUTE(CG11," "," – ",1)),imePrezime_imePrezime,0)),"NEMA"))</f>
        <v/>
      </c>
      <c r="CL11" s="47" t="s">
        <v>0</v>
      </c>
      <c r="CM11" s="60" t="str">
        <f t="shared" ref="CM11" si="26">IF(CG11="","","INSERT INTO imeprezime_alias(id,alias,imeprezime_id) VALUES ("&amp;CJ11&amp;",'"&amp;CI11&amp;"',"&amp;IF(CK11="NEMA",CR11,CK11)&amp;");")</f>
        <v/>
      </c>
      <c r="CN11" s="47" t="s">
        <v>0</v>
      </c>
      <c r="CO11" s="105"/>
      <c r="CP11" s="107"/>
      <c r="CR11" s="57" t="str">
        <f>IF(AND(BX11="NEMA",BY11="NEMA",OR(CG11="",CK11="NEMA")),MAX(CR$10:CR10)+1,"")</f>
        <v/>
      </c>
      <c r="CS11" s="51" t="str">
        <f t="shared" ref="CS11" si="27">IF(CR11="","",IF(CU11="O",1,""))</f>
        <v/>
      </c>
      <c r="CT11" s="47" t="s">
        <v>0</v>
      </c>
      <c r="CU11" s="132" t="str">
        <f t="shared" ref="CU11:CU74" si="28">IF(O11="","",LEFT(INDEX(kategorija_oznaka,MATCH(Q11,kategorija_id,0)),1))</f>
        <v/>
      </c>
      <c r="CV11" s="47" t="s">
        <v>0</v>
      </c>
      <c r="CW11" s="50" t="str">
        <f t="shared" ref="CW11:CW74" si="29">IF(CR11="","",IF(M11&lt;&gt;"CRO","","INSERT INTO osoba (id,reg_broj,oib,spol_id,dat_rodjenja) VALUES ("&amp;CR11&amp;",(SELECT max(os.reg_broj)+1 FROM osoba AS os),Null,'"&amp;CU11&amp;"',Null); INSERT INTO osoba_log (id,reg_broj,oib,spol_id,dat_rodjenja,dnevnik_id) SELECT id,reg_broj,oib,spol_id,dat_rodjenja,"&amp;dnevnik_id&amp;" FROM osoba WHERE id = "&amp;CR11&amp;";"))</f>
        <v/>
      </c>
      <c r="CX11" s="65" t="str">
        <f t="shared" ref="CX11" si="30">IF(CR11="","","INSERT INTO imeprezime (id,osoba_id,rbr,ime,prezime,klub_id,identitet_id,sintaksa_id,info,aktivno,dnevnik_id) VALUES ("&amp;CR11&amp;","&amp;IF(CW11="","Null",CR11)&amp;",1,'"&amp;IF(CO11&lt;&gt;"",CO11,BV11)&amp;"','"&amp;IF(CP11&lt;&gt;"",CP11,BW11)&amp;"',(SELECT id FROM klub WHERE naziv = '"&amp;BN11&amp;"'),Null,1,'',1,"&amp;dnevnik_id&amp;");")</f>
        <v/>
      </c>
      <c r="CY11" s="47" t="s">
        <v>0</v>
      </c>
      <c r="CZ11" s="60" t="str">
        <f t="shared" ref="CZ11" si="31">IF(CW11="",CX11,CW11&amp;" "&amp;CX11)</f>
        <v/>
      </c>
      <c r="DA11" s="47" t="s">
        <v>0</v>
      </c>
      <c r="DB11" s="50" t="str">
        <f t="shared" ref="DB11" si="32">IF(BW11="","",IF(CK11="",BZ11,IF(CK11="NEMA",CO11,INDEX(imePrezime_ime,MATCH(CK11,imePrezime_id,0)))))</f>
        <v/>
      </c>
      <c r="DC11" s="65" t="str">
        <f t="shared" ref="DC11" si="33">IF(BW11="","",IF(CK11="",CA11,IF(CK11="NEMA",CP11,INDEX(imePrezime_prezime,MATCH(CK11,imePrezime_id,0)))))</f>
        <v/>
      </c>
      <c r="DD11" s="47" t="s">
        <v>0</v>
      </c>
      <c r="DE11" s="50" t="str">
        <f>IF(BW11="","",DH11 &amp; IF(O11="",""," – " &amp; O11))</f>
        <v/>
      </c>
      <c r="DF11" s="51" t="str">
        <f t="shared" ref="DF11:DF74" si="34">IF(DE11="","",IFERROR(MATCH(DE11,registar,0),"NEMA"))</f>
        <v/>
      </c>
      <c r="DG11" s="47" t="s">
        <v>0</v>
      </c>
      <c r="DH11" s="50" t="str">
        <f>IF(BW11="","",DK11 &amp; IF(BN11="",""," – " &amp; BN11))</f>
        <v/>
      </c>
      <c r="DI11" s="51" t="str">
        <f t="shared" ref="DI11:DI74" si="35">IF(DH11="","",IFERROR(MATCH(DH11,imePrezime_imePrezimeKlub,0),"NEMA"))</f>
        <v/>
      </c>
      <c r="DJ11" s="47" t="s">
        <v>0</v>
      </c>
      <c r="DK11" s="50" t="str">
        <f>IF(DC11="","",DB11&amp;" – "&amp;DC11)</f>
        <v/>
      </c>
      <c r="DL11" s="51" t="str">
        <f t="shared" ref="DL11:DL74" si="36">IF(DK11="","",IFERROR(MATCH(DK11,imePrezime_imePrezime,0),"NEMA"))</f>
        <v/>
      </c>
      <c r="DM11" s="47" t="s">
        <v>0</v>
      </c>
      <c r="DN11" s="57" t="str">
        <f>IF(DF11="","",IF(DF11&lt;&gt;"NEMA",DF11,IF(DI11&lt;&gt;"NEMA",DI11,IF(DL11&lt;&gt;"NEMA",DL11,""))))</f>
        <v/>
      </c>
      <c r="DO11" s="51" t="str" cm="1">
        <f t="array" ref="DO11">IF(DN11&lt;&gt;"",INDEX(imePrezime_id,DN11,0),IF(CR11&lt;&gt;"",CR11,""))</f>
        <v/>
      </c>
      <c r="DP11" s="47" t="s">
        <v>0</v>
      </c>
      <c r="DQ11" s="57" t="str">
        <f>IF(BW11="","",IF(CR11&lt;&gt;"","novo",IF(BY11="","imepre","imepre(ali)")))</f>
        <v/>
      </c>
      <c r="DR11" s="72" t="str">
        <f t="shared" ref="DR11:DR74" si="37">IF(BW11="","",IF(AJ11="",IF(IFERROR(INDEX(imePrezime_klub,MATCH(DO11,imePrezime_id,0)),"NEMA")="","klu",""),IF(OR(AND(AK11&lt;&gt;"",AK11&lt;&gt;"NEMA"),BI11&lt;&gt;""),"klu(ali)",IF(AND(AN11&lt;&gt;"",AN11&lt;&gt;AM11),"(raz-klu)","klu"))))</f>
        <v/>
      </c>
      <c r="DS11" s="72" t="str">
        <f>IF(BW11="","","kat"&amp;IF(AND(U11&lt;&gt;O11,O11&lt;&gt;"Open"),"(ali)",""))</f>
        <v/>
      </c>
      <c r="DT11" s="72" t="str">
        <f t="shared" ref="DT11" si="38">IF(OR(BR11&lt;&gt;"",BT11=2),"ot","")</f>
        <v/>
      </c>
      <c r="DU11" s="65" t="str">
        <f>IF(BW11="","",DQ11&amp;IF(DQ11="novo","","-"&amp;DR11&amp;"-"&amp;DS11)&amp;IF(DT11="","","-"&amp;DT11))</f>
        <v/>
      </c>
      <c r="DV11" s="47" t="s">
        <v>0</v>
      </c>
      <c r="DW11" s="57" t="str">
        <f>IF(BW11="","",MAX(DW$10:DW10)+1)</f>
        <v/>
      </c>
      <c r="DX11" s="72" t="str">
        <f>IF(BZ11="","",V11)</f>
        <v/>
      </c>
      <c r="DY11" s="72" t="str">
        <f>IF(DO11="","",DO11)</f>
        <v/>
      </c>
      <c r="DZ11" s="72" t="str">
        <f>IF(BS11="","",BS11)</f>
        <v/>
      </c>
      <c r="EA11" s="72" t="str">
        <f>IF(BT11="","",BT11)</f>
        <v/>
      </c>
      <c r="EB11" s="72" t="str">
        <f t="shared" ref="EB11" si="39">IF(DK11="","",IF(trka_je_rangirana=0,0,IF(OR(DF11="",DF11="NEMA"),0,1)))</f>
        <v/>
      </c>
      <c r="EC11" s="72" t="str">
        <f t="shared" ref="EC11" si="40">IF(DW11="","",INDEX(uparivanje_id,MATCH(DU11,uparivanje_oznaka,0)))</f>
        <v/>
      </c>
      <c r="ED11" s="72" t="str">
        <f>IF(BT11="","",BQ11)</f>
        <v/>
      </c>
      <c r="EE11" s="72" t="str">
        <f>IF(OR(BY11="",BY11="NEMA"),CJ11,BY11)</f>
        <v/>
      </c>
      <c r="EF11" s="72" t="str">
        <f t="shared" ref="EF11" si="41">IF(AND(AK11&lt;&gt;"",AK11&lt;&gt;"NEMA"),AK11,IF(AL11&lt;&gt;"",AL11,IF(AND(AS11&lt;&gt;"",AS11&lt;&gt;"NEMA"),AS11,IF(AT11&lt;&gt;"",AT11,""))))</f>
        <v/>
      </c>
      <c r="EG11" s="51" t="str">
        <f t="shared" ref="EG11:EG74" si="42">IF(INDEX(natjecanjeKategorije_katAliasId,MATCH(Q11,natjecanjeKategorije_katRegId,0))="","",INDEX(natjecanjeKategorije_katAliasId,MATCH(Q11,natjecanjeKategorije_katRegId,0)))</f>
        <v/>
      </c>
      <c r="EH11" s="47" t="s">
        <v>0</v>
      </c>
      <c r="EI11" s="60" t="str">
        <f>IF(DX11="","","INSERT INTO rezultat(id,stazakategorija_id,imeprezime_id,vrijeme_sec,status_id,registracija,uparivanje_id,originalstatus_id,imeprezimealias_id,klubalias_id,kategorijaalias_id) VALUES ("&amp;DW11&amp;","&amp;DX11&amp;","&amp;DY11&amp;","&amp;IF(DZ11="","Null",DZ11)&amp;","&amp;EA11&amp;","&amp;EB11&amp;","&amp;EC11&amp;","&amp;ED11&amp;","&amp;IF(EE11="","Null",EE11)&amp;","&amp;IF(EF11="","Null",EF11)&amp;","&amp;IF(EG11="","Null",EG11)&amp;");")</f>
        <v/>
      </c>
      <c r="EJ11" s="47" t="s">
        <v>0</v>
      </c>
      <c r="EK11" s="60" t="str">
        <f t="shared" ref="EK11" si="43">IF(DX11="","",IF(EB11=1,"UPDATE
	registar
SET
	potvrda = 1
WHERE
	imeprezime_id="&amp;DY11&amp;"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"&amp;DX11&amp;")
                         		AND
                         	kategorija_liga.liga_id = "&amp;liga_id&amp;")
		AND
	datum_od &lt;= '"&amp;datum_natjecanja&amp;"'
    	AND
    datum_do is Null;",""))</f>
        <v/>
      </c>
      <c r="EL11" s="47" t="s">
        <v>0</v>
      </c>
      <c r="EM11" s="208" t="str">
        <f>AE11&amp;IF(AW11="","","
")&amp;AW11&amp;IF(BL11="","","
")&amp;BL11&amp;IF(CZ11="","","
")&amp;CZ11&amp;IF(CM11="","","
")&amp;CM11&amp;IF(EI11="","","
")&amp;EI11&amp;IF(EK11="","","
")&amp;EK11</f>
        <v/>
      </c>
      <c r="EN11" s="47" t="s">
        <v>0</v>
      </c>
    </row>
    <row r="12" spans="1:156" ht="15.75" thickBot="1" x14ac:dyDescent="0.3">
      <c r="A12" t="s">
        <v>0</v>
      </c>
      <c r="B12" s="52" t="str">
        <f>IF(csv!F4="","",csv!T4)</f>
        <v/>
      </c>
      <c r="C12" s="31" t="s">
        <v>0</v>
      </c>
      <c r="D12" s="31" t="str">
        <f>IF(csv!F4="","",csv!F4)</f>
        <v/>
      </c>
      <c r="E12" s="31" t="str">
        <f>IF(csv!E4="","",csv!E4)</f>
        <v/>
      </c>
      <c r="F12" s="31" t="s">
        <v>0</v>
      </c>
      <c r="G12" s="73" t="str">
        <f>IF(csv!M4="","",csv!M4)</f>
        <v/>
      </c>
      <c r="H12" s="73" t="str">
        <f>IF(csv!N4="","",csv!N4)</f>
        <v/>
      </c>
      <c r="I12" s="31" t="s">
        <v>0</v>
      </c>
      <c r="J12" s="31" t="str">
        <f>IF(csv!P4="","",csv!P4)</f>
        <v/>
      </c>
      <c r="K12" s="31" t="str">
        <f>IF(csv!Q4="","",csv!Q4)</f>
        <v/>
      </c>
      <c r="L12" s="31" t="s">
        <v>0</v>
      </c>
      <c r="M12" s="66" t="str">
        <f>IF(csv!R4="","",csv!R4)</f>
        <v/>
      </c>
      <c r="N12" s="47" t="s">
        <v>0</v>
      </c>
      <c r="O12" s="52" t="str">
        <f t="shared" ref="O12:O75" si="44">IF(B12="","",B12)</f>
        <v/>
      </c>
      <c r="P12" s="73" t="str">
        <f>IF(O12="","",IF(COUNTIF(O$10:O11,O12)=0,P11+1,P11))</f>
        <v/>
      </c>
      <c r="Q12" s="88" t="str">
        <f t="shared" ref="Q12:Q75" si="45">IF(O12="","",IFERROR(INDEX(kategorija_id,MATCH(O12,kategorija_oznaka,0)),IFERROR(INDEX(kategorijaAlias_id,MATCH(O12,kategorijaAlias_oznaka,0)),INDEX(natjecanjeKategorije_katRegId,MATCH(O12,natjecanjeKategorije_kategorija,0)))))</f>
        <v/>
      </c>
      <c r="R12" s="89" t="str" cm="1">
        <f t="array" ref="R12">IF(S12="","",INDEX(natjecanjeStaze_naziv,MATCH(S12,natjecanjeStaze_stazaId,0)))</f>
        <v/>
      </c>
      <c r="S12" s="53" t="str">
        <f t="shared" si="1"/>
        <v/>
      </c>
      <c r="T12" s="47" t="s">
        <v>0</v>
      </c>
      <c r="U12" s="259" t="str">
        <f t="shared" si="2"/>
        <v/>
      </c>
      <c r="V12" s="260" t="str">
        <f t="shared" ref="V12:V75" si="46">IF(O12="","",INDEX(natjecanjeKategorija_stazaKatId,MATCH(Q12,natjecanjeKategorije_katRegId,0)))</f>
        <v/>
      </c>
      <c r="W12" s="47" t="s">
        <v>0</v>
      </c>
      <c r="X12" s="52" t="str">
        <f t="shared" ref="X12:X75" si="47">IF(M12="","",M12)</f>
        <v/>
      </c>
      <c r="Y12" s="73" t="str">
        <f t="shared" ref="Y12:Y75" si="48">IF(X12="","",IFERROR(INDEX(drzava_id,MATCH(X12,drzava_oznaka,0)),"NEMA"))</f>
        <v/>
      </c>
      <c r="Z12" s="31" t="str">
        <f t="shared" ref="Z12:Z75" si="49">IF(OR(Y12="",Y12&lt;&gt;"NEMA"),"",M12)</f>
        <v/>
      </c>
      <c r="AA12" s="66" t="str">
        <f>IF(Z12="","",MAX(AA$10:AA11)+1)</f>
        <v/>
      </c>
      <c r="AB12" s="47" t="s">
        <v>0</v>
      </c>
      <c r="AC12" s="130"/>
      <c r="AD12" s="47" t="s">
        <v>0</v>
      </c>
      <c r="AE12" s="19" t="str">
        <f t="shared" ref="AE12:AE75" si="50">IF(Z12="","","INSERT INTO drzava(id,naziv,oznaka) VALUES ("&amp;AA12&amp;",'"&amp;AC12&amp;"','"&amp;UPPER(LEFT(Z12,1))&amp;LOWER(RIGHT(Z12,2))&amp;"');")</f>
        <v/>
      </c>
      <c r="AF12" s="47" t="s">
        <v>0</v>
      </c>
      <c r="AG12" s="151" t="str">
        <f t="shared" ref="AG12:AG75" si="51">IF(Y12="","",IF(Y12="NEMA",Z12,X12))</f>
        <v/>
      </c>
      <c r="AH12" s="47" t="s">
        <v>0</v>
      </c>
      <c r="AI12" s="52" t="str">
        <f t="shared" ref="AI12:AI75" si="52">IF(J12="","",J12)</f>
        <v/>
      </c>
      <c r="AJ12" s="31" t="str">
        <f t="shared" ref="AJ12:AJ75" si="53">IF(K12="","",K12)</f>
        <v/>
      </c>
      <c r="AK12" s="73" t="str">
        <f t="shared" ref="AK12:AK75" si="54">IF(AJ12="","",IF(IFERROR(MATCH(AJ12,klub_naziv,0),"")&lt;&gt;"","",IFERROR(MATCH(AJ12,klubAlias_alias,0),"NEMA")))</f>
        <v/>
      </c>
      <c r="AL12" s="73" t="str">
        <f t="shared" ref="AL12:AL75" si="55">IF(AK12="","",IF(AK12&lt;&gt;"NEMA","",IFERROR(INDEX(natjecanje_klubAliasId,MATCH(AJ12,natjecanje_noviKluboviAliasi,0)),"")))</f>
        <v/>
      </c>
      <c r="AM12" s="31" t="str" cm="1">
        <f t="array" ref="AM12">IF(AK12="",""&amp;AJ12,IF(AK12="NEMA",AJ12,INDEX(klub_naziv,MATCH(INDEX(klubAlias_klubId,AK12),klub_id,0))))</f>
        <v/>
      </c>
      <c r="AN12" s="31" t="str" cm="1">
        <f t="array" ref="AN12">IFERROR(""&amp;INDEX(registarNatjecatelji,DL12,4),"")</f>
        <v/>
      </c>
      <c r="AO12" s="73" t="str">
        <f t="shared" ref="AO12:AO75" si="56">IF(AM12=AN12,"",IF(AN12="","",1))</f>
        <v/>
      </c>
      <c r="AP12" s="66" t="str">
        <f t="shared" ref="AP12:AP75" si="57">IF(AND(AN12&lt;&gt;"",AN12&lt;&gt;AM12),AN12,""&amp;AM12)</f>
        <v/>
      </c>
      <c r="AQ12" s="47" t="s">
        <v>0</v>
      </c>
      <c r="AR12" s="52" t="str">
        <f>IF(V12&lt;&gt;"NEMA","",IF(IFERROR(MATCH(U12,U$10:U11,0),0)&lt;&gt;0,"",U12))</f>
        <v/>
      </c>
      <c r="AS12" s="73" t="str">
        <f t="shared" si="7"/>
        <v/>
      </c>
      <c r="AT12" s="31" t="str">
        <f>IF(OR(AS12="",AS12&lt;&gt;"NEMA"),"",MAX(AT$10:AT11)+1)</f>
        <v/>
      </c>
      <c r="AU12" s="66" t="str">
        <f t="shared" si="8"/>
        <v/>
      </c>
      <c r="AV12" s="47" t="s">
        <v>0</v>
      </c>
      <c r="AW12" s="19" t="str">
        <f t="shared" ref="AW12:AW75" si="58">IF(OR(AS12="",AS12&lt;&gt;"NEMA"),"","INSERT INTO klub_alias(id,alias,klub_id) VALUES ("&amp;AT12&amp;",'"&amp;AR12&amp;"',"&amp;AU12&amp;");")</f>
        <v/>
      </c>
      <c r="AX12" s="47" t="s">
        <v>0</v>
      </c>
      <c r="AY12" s="82" t="str">
        <f>IF(AK12&lt;&gt;"NEMA","",IF(IFERROR(MATCH(AJ12,AJ$10:AJ11,0),0)&lt;&gt;0,"",AJ12))</f>
        <v/>
      </c>
      <c r="AZ12" s="47" t="s">
        <v>0</v>
      </c>
      <c r="BA12" s="130"/>
      <c r="BB12" s="47" t="s">
        <v>0</v>
      </c>
      <c r="BC12" s="58" t="str">
        <f t="shared" ref="BC12:BC75" si="59">IF(BA12="","",IFERROR(INDEX(klub_id,MATCH(BA12,klub_naziv,0)),"NEMA"))</f>
        <v/>
      </c>
      <c r="BD12" s="31" t="str">
        <f t="shared" ref="BD12:BD75" si="60">IF(AY12="","",IF(BA12="",AY12,""))</f>
        <v/>
      </c>
      <c r="BE12" s="31" t="str">
        <f>IF(BD12="","",MAX(BE$10:BE11)+1)</f>
        <v/>
      </c>
      <c r="BF12" s="31" t="str">
        <f t="shared" ref="BF12:BF75" si="61">IF(BD12="","",IF(Y12="","",IF(Y12="NEMA",AA12,Y12)))</f>
        <v/>
      </c>
      <c r="BG12" s="31" t="str">
        <f t="shared" ref="BG12:BG75" si="62">IF(BD12="","","INSERT INTO klub(id,naziv,drzava_id,aktivan) VALUES ("&amp;BE12&amp;",'"&amp;BD12&amp;"',"&amp;BF12&amp;",1);")</f>
        <v/>
      </c>
      <c r="BH12" s="31" t="str">
        <f>IF(BA12="","",MAX(BH$10:BH11)+1)</f>
        <v/>
      </c>
      <c r="BI12" s="31" t="str">
        <f t="shared" ref="BI12:BI75" si="63">IF(BA12="","",IF(BE12="",INDEX(klub_id,MATCH(BA12,klub_naziv,0)),BE12))</f>
        <v/>
      </c>
      <c r="BJ12" s="66" t="str">
        <f t="shared" ref="BJ12:BJ75" si="64">IF(BA12="","","INSERT INTO klub_alias(id,alias,klub_id) VALUES ("&amp;BH12&amp;",'"&amp;AY12&amp;"',"&amp;BI12&amp;");")</f>
        <v/>
      </c>
      <c r="BK12" s="47" t="s">
        <v>0</v>
      </c>
      <c r="BL12" s="19" t="str">
        <f t="shared" ref="BL12:BL75" si="65">""&amp;BG12&amp;IF(AND(BG12&lt;&gt;"",BJ12&lt;&gt;""),"
","")&amp;BJ12</f>
        <v/>
      </c>
      <c r="BM12" s="47" t="s">
        <v>0</v>
      </c>
      <c r="BN12" s="151" t="str">
        <f t="shared" si="14"/>
        <v/>
      </c>
      <c r="BO12" s="47" t="s">
        <v>0</v>
      </c>
      <c r="BP12" s="58" t="str">
        <f t="shared" si="15"/>
        <v/>
      </c>
      <c r="BQ12" s="73" t="str">
        <f t="shared" si="16"/>
        <v/>
      </c>
      <c r="BR12" s="266" t="str">
        <f t="shared" si="17"/>
        <v/>
      </c>
      <c r="BS12" s="267" t="str">
        <f t="shared" si="18"/>
        <v/>
      </c>
      <c r="BT12" s="191" t="str">
        <f t="shared" si="19"/>
        <v/>
      </c>
      <c r="BU12" s="47" t="s">
        <v>0</v>
      </c>
      <c r="BV12" s="52" t="str">
        <f t="shared" ref="BV12:BV75" si="66">IF(D12="","",D12)</f>
        <v/>
      </c>
      <c r="BW12" s="31" t="str">
        <f t="shared" ref="BW12:BW75" si="67">IF(E12="","",E12)</f>
        <v/>
      </c>
      <c r="BX12" s="73" t="str">
        <f t="shared" si="20"/>
        <v/>
      </c>
      <c r="BY12" s="73" t="str">
        <f t="shared" si="21"/>
        <v/>
      </c>
      <c r="BZ12" s="31" t="str">
        <f t="shared" si="22"/>
        <v/>
      </c>
      <c r="CA12" s="66" t="str">
        <f t="shared" si="23"/>
        <v/>
      </c>
      <c r="CB12" s="47" t="s">
        <v>0</v>
      </c>
      <c r="CC12" s="82" t="str">
        <f t="shared" ref="CC12:CC75" si="68">IF(OR(BW12="",BY12&lt;&gt;"NEMA"),"",BV12&amp;" "&amp;BW12)</f>
        <v/>
      </c>
      <c r="CD12" s="47" t="s">
        <v>0</v>
      </c>
      <c r="CE12" s="19" t="str">
        <f t="shared" ref="CE12:CE75" si="69">IF(OR(BX12&lt;&gt;"NEMA",BY12&lt;&gt;"NEMA"),"","SELECT '"&amp;BZ12&amp;" – "&amp;CA12&amp;"', ime, prezime FROM imeprezime WHERE ime LIKE '%"&amp;MID(BZ12,2,LEN(BZ12)-2)&amp;"%' Or prezime LIKE '%"&amp;MID(CA12,2,LEN(CA12)-2)&amp;"%' Or ime LIKE '%"&amp;MID(CA12,2,LEN(CA12)-2)&amp;"%' Or prezime LIKE '%"&amp;MID(BZ12,2,LEN(BZ12)-2)&amp;"%' ORDER BY ime, prezime;")</f>
        <v/>
      </c>
      <c r="CF12" s="47" t="s">
        <v>0</v>
      </c>
      <c r="CG12" s="130"/>
      <c r="CH12" s="47" t="s">
        <v>0</v>
      </c>
      <c r="CI12" s="52" t="str">
        <f t="shared" ref="CI12:CI75" si="70">IF(CG12="","",BV12&amp;" "&amp;BW12)</f>
        <v/>
      </c>
      <c r="CJ12" s="73" t="str">
        <f>IF(CG12="","",MAX(CJ$10:CJ11)+1)</f>
        <v/>
      </c>
      <c r="CK12" s="53" t="str">
        <f t="shared" ref="CK12:CK75" si="71">IF(CG12="","",IFERROR(INDEX(imePrezime_id,MATCH(IF(IFERROR(SEARCH("–",CG12),0)&lt;&gt;0,CG12,SUBSTITUTE(CG12," "," – ",1)),imePrezime_imePrezime,0)),"NEMA"))</f>
        <v/>
      </c>
      <c r="CL12" s="47" t="s">
        <v>0</v>
      </c>
      <c r="CM12" s="19" t="str">
        <f t="shared" ref="CM12:CM75" si="72">IF(CG12="","","INSERT INTO imeprezime_alias(id,alias,imeprezime_id) VALUES ("&amp;CJ12&amp;",'"&amp;CI12&amp;"',"&amp;IF(CK12="NEMA",CR12,CK12)&amp;");")</f>
        <v/>
      </c>
      <c r="CN12" s="47" t="s">
        <v>0</v>
      </c>
      <c r="CO12" s="108"/>
      <c r="CP12" s="110"/>
      <c r="CQ12" s="47"/>
      <c r="CR12" s="58" t="str">
        <f>IF(AND(BX12="NEMA",BY12="NEMA",OR(CG12="",CK12="NEMA")),MAX(CR$10:CR11)+1,"")</f>
        <v/>
      </c>
      <c r="CS12" s="53" t="str">
        <f t="shared" ref="CS12:CS75" si="73">IF(CR12="","",IF(CU12="O",1,""))</f>
        <v/>
      </c>
      <c r="CT12" t="s">
        <v>0</v>
      </c>
      <c r="CU12" s="133" t="str">
        <f t="shared" si="28"/>
        <v/>
      </c>
      <c r="CV12" t="s">
        <v>0</v>
      </c>
      <c r="CW12" s="52" t="str">
        <f t="shared" si="29"/>
        <v/>
      </c>
      <c r="CX12" s="66" t="str">
        <f t="shared" ref="CX12:CX75" si="74">IF(CR12="","","INSERT INTO imeprezime (id,osoba_id,rbr,ime,prezime,klub_id,identitet_id,sintaksa_id,info,aktivno,dnevnik_id) VALUES ("&amp;CR12&amp;","&amp;IF(CW12="","Null",CR12)&amp;",1,'"&amp;IF(CO12&lt;&gt;"",CO12,BV12)&amp;"','"&amp;IF(CP12&lt;&gt;"",CP12,BW12)&amp;"',(SELECT id FROM klub WHERE naziv = '"&amp;BN12&amp;"'),Null,1,'',1,"&amp;dnevnik_id&amp;");")</f>
        <v/>
      </c>
      <c r="CY12" t="s">
        <v>0</v>
      </c>
      <c r="CZ12" s="19" t="str">
        <f t="shared" ref="CZ12:CZ75" si="75">IF(CW12="",CX12,CW12&amp;" "&amp;CX12)</f>
        <v/>
      </c>
      <c r="DA12" s="47" t="s">
        <v>0</v>
      </c>
      <c r="DB12" s="52" t="str">
        <f t="shared" ref="DB12:DB75" si="76">IF(BW12="","",IF(CK12="",BZ12,IF(CK12="NEMA",CO12,INDEX(imePrezime_ime,MATCH(CK12,imePrezime_id,0)))))</f>
        <v/>
      </c>
      <c r="DC12" s="66" t="str">
        <f t="shared" ref="DC12:DC75" si="77">IF(BW12="","",IF(CK12="",CA12,IF(CK12="NEMA",CP12,INDEX(imePrezime_prezime,MATCH(CK12,imePrezime_id,0)))))</f>
        <v/>
      </c>
      <c r="DD12" s="47" t="s">
        <v>0</v>
      </c>
      <c r="DE12" s="52" t="str">
        <f t="shared" ref="DE12:DE75" si="78">IF(BW12="","",DH12 &amp; IF(O12="",""," – " &amp; O12))</f>
        <v/>
      </c>
      <c r="DF12" s="53" t="str">
        <f t="shared" si="34"/>
        <v/>
      </c>
      <c r="DG12" s="47" t="s">
        <v>0</v>
      </c>
      <c r="DH12" s="52" t="str">
        <f t="shared" ref="DH12:DH75" si="79">IF(BW12="","",DK12 &amp; IF(BN12="",""," – " &amp; BN12))</f>
        <v/>
      </c>
      <c r="DI12" s="53" t="str">
        <f t="shared" si="35"/>
        <v/>
      </c>
      <c r="DJ12" s="47" t="s">
        <v>0</v>
      </c>
      <c r="DK12" s="52" t="str">
        <f t="shared" ref="DK12:DK75" si="80">IF(DC12="","",DB12&amp;" – "&amp;DC12)</f>
        <v/>
      </c>
      <c r="DL12" s="53" t="str">
        <f t="shared" si="36"/>
        <v/>
      </c>
      <c r="DM12" s="47" t="s">
        <v>0</v>
      </c>
      <c r="DN12" s="58" t="str">
        <f t="shared" ref="DN12:DN75" si="81">IF(DF12="","",IF(DF12&lt;&gt;"NEMA",DF12,IF(DI12&lt;&gt;"NEMA",DI12,IF(DL12&lt;&gt;"NEMA",DL12,""))))</f>
        <v/>
      </c>
      <c r="DO12" s="53" t="str" cm="1">
        <f t="array" ref="DO12">IF(DN12&lt;&gt;"",INDEX(imePrezime_id,DN12,0),IF(CR12&lt;&gt;"",CR12,""))</f>
        <v/>
      </c>
      <c r="DP12" s="47" t="s">
        <v>0</v>
      </c>
      <c r="DQ12" s="58" t="str">
        <f t="shared" ref="DQ12:DQ75" si="82">IF(BW12="","",IF(CR12&lt;&gt;"","novo",IF(BY12="","imepre","imepre(ali)")))</f>
        <v/>
      </c>
      <c r="DR12" s="73" t="str">
        <f t="shared" si="37"/>
        <v/>
      </c>
      <c r="DS12" s="73" t="str">
        <f t="shared" ref="DS12:DS75" si="83">IF(BW12="","","kat"&amp;IF(AND(U12&lt;&gt;O12,O12&lt;&gt;"Open"),"(ali)",""))</f>
        <v/>
      </c>
      <c r="DT12" s="73" t="str">
        <f t="shared" ref="DT12:DT75" si="84">IF(OR(BR12&lt;&gt;"",BT12=2),"ot","")</f>
        <v/>
      </c>
      <c r="DU12" s="66" t="str">
        <f t="shared" ref="DU12:DU75" si="85">IF(BW12="","",DQ12&amp;IF(DQ12="novo","","-"&amp;DR12&amp;"-"&amp;DS12)&amp;IF(DT12="","","-"&amp;DT12))</f>
        <v/>
      </c>
      <c r="DV12" s="47" t="s">
        <v>0</v>
      </c>
      <c r="DW12" s="58" t="str">
        <f>IF(BW12="","",MAX(DW$10:DW11)+1)</f>
        <v/>
      </c>
      <c r="DX12" s="73" t="str">
        <f t="shared" ref="DX12:DX75" si="86">IF(BZ12="","",V12)</f>
        <v/>
      </c>
      <c r="DY12" s="73" t="str">
        <f t="shared" ref="DY12:DY75" si="87">IF(DO12="","",DO12)</f>
        <v/>
      </c>
      <c r="DZ12" s="73" t="str">
        <f t="shared" ref="DZ12:DZ75" si="88">IF(BS12="","",BS12)</f>
        <v/>
      </c>
      <c r="EA12" s="73" t="str">
        <f t="shared" ref="EA12:EA75" si="89">IF(BT12="","",BT12)</f>
        <v/>
      </c>
      <c r="EB12" s="73" t="str">
        <f t="shared" ref="EB12:EB75" si="90">IF(DK12="","",IF(trka_je_rangirana=0,0,IF(OR(DF12="",DF12="NEMA"),0,1)))</f>
        <v/>
      </c>
      <c r="EC12" s="73" t="str">
        <f t="shared" ref="EC12:EC75" si="91">IF(DW12="","",INDEX(uparivanje_id,MATCH(DU12,uparivanje_oznaka,0)))</f>
        <v/>
      </c>
      <c r="ED12" s="73" t="str">
        <f t="shared" ref="ED12:ED75" si="92">IF(BT12="","",BQ12)</f>
        <v/>
      </c>
      <c r="EE12" s="73" t="str">
        <f t="shared" ref="EE12:EE75" si="93">IF(OR(BY12="",BY12="NEMA"),CJ12,BY12)</f>
        <v/>
      </c>
      <c r="EF12" s="73" t="str">
        <f t="shared" ref="EF12:EF75" si="94">IF(AND(AK12&lt;&gt;"",AK12&lt;&gt;"NEMA"),AK12,IF(AL12&lt;&gt;"",AL12,IF(AND(AS12&lt;&gt;"",AS12&lt;&gt;"NEMA"),AS12,IF(AT12&lt;&gt;"",AT12,""))))</f>
        <v/>
      </c>
      <c r="EG12" s="53" t="str">
        <f t="shared" si="42"/>
        <v/>
      </c>
      <c r="EH12" s="47" t="s">
        <v>0</v>
      </c>
      <c r="EI12" s="19" t="str">
        <f t="shared" ref="EI12:EI75" si="95">IF(DX12="","","INSERT INTO rezultat(id,stazakategorija_id,imeprezime_id,vrijeme_sec,status_id,registracija,uparivanje_id,originalstatus_id,imeprezimealias_id,klubalias_id,kategorijaalias_id) VALUES ("&amp;DW12&amp;","&amp;DX12&amp;","&amp;DY12&amp;","&amp;IF(DZ12="","Null",DZ12)&amp;","&amp;EA12&amp;","&amp;EB12&amp;","&amp;EC12&amp;","&amp;ED12&amp;","&amp;IF(EE12="","Null",EE12)&amp;","&amp;IF(EF12="","Null",EF12)&amp;","&amp;IF(EG12="","Null",EG12)&amp;");")</f>
        <v/>
      </c>
      <c r="EJ12" s="47" t="s">
        <v>0</v>
      </c>
      <c r="EK12" s="19" t="str">
        <f t="shared" ref="EK12:EK75" si="96">IF(DX12="","",IF(EB12=1,"UPDATE
	registar
SET
	potvrda = 1
WHERE
	imeprezime_id="&amp;DY12&amp;"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"&amp;DX12&amp;")
                         		AND
                         	kategorija_liga.liga_id = "&amp;liga_id&amp;")
		AND
	datum_od &lt;= '"&amp;datum_natjecanja&amp;"'
    	AND
    datum_do is Null;",""))</f>
        <v/>
      </c>
      <c r="EL12" s="47" t="s">
        <v>0</v>
      </c>
      <c r="EM12" s="208" t="str">
        <f t="shared" ref="EM12:EM75" si="97">AE12&amp;IF(AW12="","","
")&amp;AW12&amp;IF(BL12="","","
")&amp;BL12&amp;IF(CZ12="","","
")&amp;CZ12&amp;IF(CM12="","","
")&amp;CM12&amp;IF(EI12="","","
")&amp;EI12&amp;IF(EK12="","","
")&amp;EK12</f>
        <v/>
      </c>
      <c r="EN12" s="47" t="s">
        <v>0</v>
      </c>
      <c r="EO12" s="310" t="s">
        <v>74</v>
      </c>
      <c r="EP12" s="311"/>
      <c r="EQ12" s="311"/>
      <c r="ER12" s="311"/>
      <c r="ES12" s="311"/>
      <c r="ET12" s="311"/>
      <c r="EU12" s="311"/>
      <c r="EV12" s="311"/>
      <c r="EW12" s="311"/>
      <c r="EX12" s="311"/>
      <c r="EY12" s="311"/>
      <c r="EZ12" s="312"/>
    </row>
    <row r="13" spans="1:156" ht="15.75" thickBot="1" x14ac:dyDescent="0.3">
      <c r="A13" t="s">
        <v>0</v>
      </c>
      <c r="B13" s="52" t="str">
        <f>IF(csv!F5="","",csv!T5)</f>
        <v/>
      </c>
      <c r="C13" s="31" t="s">
        <v>0</v>
      </c>
      <c r="D13" s="31" t="str">
        <f>IF(csv!F5="","",csv!F5)</f>
        <v/>
      </c>
      <c r="E13" s="31" t="str">
        <f>IF(csv!E5="","",csv!E5)</f>
        <v/>
      </c>
      <c r="F13" s="31" t="s">
        <v>0</v>
      </c>
      <c r="G13" s="73" t="str">
        <f>IF(csv!M5="","",csv!M5)</f>
        <v/>
      </c>
      <c r="H13" s="73" t="str">
        <f>IF(csv!N5="","",csv!N5)</f>
        <v/>
      </c>
      <c r="I13" s="31" t="s">
        <v>0</v>
      </c>
      <c r="J13" s="31" t="str">
        <f>IF(csv!P5="","",csv!P5)</f>
        <v/>
      </c>
      <c r="K13" s="31" t="str">
        <f>IF(csv!Q5="","",csv!Q5)</f>
        <v/>
      </c>
      <c r="L13" s="31" t="s">
        <v>0</v>
      </c>
      <c r="M13" s="66" t="str">
        <f>IF(csv!R5="","",csv!R5)</f>
        <v/>
      </c>
      <c r="N13" s="47" t="s">
        <v>0</v>
      </c>
      <c r="O13" s="52" t="str">
        <f t="shared" si="44"/>
        <v/>
      </c>
      <c r="P13" s="73" t="str">
        <f>IF(O13="","",IF(COUNTIF(O$10:O12,O13)=0,P12+1,P12))</f>
        <v/>
      </c>
      <c r="Q13" s="88" t="str">
        <f t="shared" si="45"/>
        <v/>
      </c>
      <c r="R13" s="89" t="str" cm="1">
        <f t="array" ref="R13">IF(S13="","",INDEX(natjecanjeStaze_naziv,MATCH(S13,natjecanjeStaze_stazaId,0)))</f>
        <v/>
      </c>
      <c r="S13" s="53" t="str">
        <f t="shared" si="1"/>
        <v/>
      </c>
      <c r="T13" s="47" t="s">
        <v>0</v>
      </c>
      <c r="U13" s="259" t="str">
        <f t="shared" si="2"/>
        <v/>
      </c>
      <c r="V13" s="260" t="str">
        <f t="shared" si="46"/>
        <v/>
      </c>
      <c r="W13" s="47" t="s">
        <v>0</v>
      </c>
      <c r="X13" s="52" t="str">
        <f t="shared" si="47"/>
        <v/>
      </c>
      <c r="Y13" s="73" t="str">
        <f t="shared" si="48"/>
        <v/>
      </c>
      <c r="Z13" s="31" t="str">
        <f t="shared" si="49"/>
        <v/>
      </c>
      <c r="AA13" s="66" t="str">
        <f>IF(Z13="","",MAX(AA$10:AA12)+1)</f>
        <v/>
      </c>
      <c r="AB13" s="47" t="s">
        <v>0</v>
      </c>
      <c r="AC13" s="130"/>
      <c r="AD13" s="47" t="s">
        <v>0</v>
      </c>
      <c r="AE13" s="19" t="str">
        <f t="shared" si="50"/>
        <v/>
      </c>
      <c r="AF13" s="47" t="s">
        <v>0</v>
      </c>
      <c r="AG13" s="151" t="str">
        <f t="shared" si="51"/>
        <v/>
      </c>
      <c r="AH13" s="47" t="s">
        <v>0</v>
      </c>
      <c r="AI13" s="52" t="str">
        <f t="shared" si="52"/>
        <v/>
      </c>
      <c r="AJ13" s="31" t="str">
        <f t="shared" si="53"/>
        <v/>
      </c>
      <c r="AK13" s="73" t="str">
        <f t="shared" si="54"/>
        <v/>
      </c>
      <c r="AL13" s="73" t="str">
        <f t="shared" si="55"/>
        <v/>
      </c>
      <c r="AM13" s="31" t="str" cm="1">
        <f t="array" ref="AM13">IF(AK13="",""&amp;AJ13,IF(AK13="NEMA",AJ13,INDEX(klub_naziv,MATCH(INDEX(klubAlias_klubId,AK13),klub_id,0))))</f>
        <v/>
      </c>
      <c r="AN13" s="31" t="str" cm="1">
        <f t="array" ref="AN13">IFERROR(""&amp;INDEX(registarNatjecatelji,DL13,4),"")</f>
        <v/>
      </c>
      <c r="AO13" s="73" t="str">
        <f t="shared" si="56"/>
        <v/>
      </c>
      <c r="AP13" s="66" t="str">
        <f t="shared" si="57"/>
        <v/>
      </c>
      <c r="AQ13" s="47" t="s">
        <v>0</v>
      </c>
      <c r="AR13" s="52" t="str">
        <f>IF(V13&lt;&gt;"NEMA","",IF(IFERROR(MATCH(U13,U$10:U12,0),0)&lt;&gt;0,"",U13))</f>
        <v/>
      </c>
      <c r="AS13" s="73" t="str">
        <f t="shared" si="7"/>
        <v/>
      </c>
      <c r="AT13" s="31" t="str">
        <f>IF(OR(AS13="",AS13&lt;&gt;"NEMA"),"",MAX(AT$10:AT12)+1)</f>
        <v/>
      </c>
      <c r="AU13" s="66" t="str">
        <f t="shared" si="8"/>
        <v/>
      </c>
      <c r="AV13" s="47" t="s">
        <v>0</v>
      </c>
      <c r="AW13" s="19" t="str">
        <f t="shared" si="58"/>
        <v/>
      </c>
      <c r="AX13" s="47" t="s">
        <v>0</v>
      </c>
      <c r="AY13" s="82" t="str">
        <f>IF(AK13&lt;&gt;"NEMA","",IF(IFERROR(MATCH(AJ13,AJ$10:AJ12,0),0)&lt;&gt;0,"",AJ13))</f>
        <v/>
      </c>
      <c r="AZ13" s="47" t="s">
        <v>0</v>
      </c>
      <c r="BA13" s="130"/>
      <c r="BB13" s="47" t="s">
        <v>0</v>
      </c>
      <c r="BC13" s="58" t="str">
        <f t="shared" si="59"/>
        <v/>
      </c>
      <c r="BD13" s="31" t="str">
        <f t="shared" si="60"/>
        <v/>
      </c>
      <c r="BE13" s="31" t="str">
        <f>IF(BD13="","",MAX(BE$10:BE12)+1)</f>
        <v/>
      </c>
      <c r="BF13" s="31" t="str">
        <f t="shared" si="61"/>
        <v/>
      </c>
      <c r="BG13" s="31" t="str">
        <f t="shared" si="62"/>
        <v/>
      </c>
      <c r="BH13" s="31" t="str">
        <f>IF(BA13="","",MAX(BH$10:BH12)+1)</f>
        <v/>
      </c>
      <c r="BI13" s="31" t="str">
        <f t="shared" si="63"/>
        <v/>
      </c>
      <c r="BJ13" s="66" t="str">
        <f t="shared" si="64"/>
        <v/>
      </c>
      <c r="BK13" s="47" t="s">
        <v>0</v>
      </c>
      <c r="BL13" s="19" t="str">
        <f t="shared" si="65"/>
        <v/>
      </c>
      <c r="BM13" s="47" t="s">
        <v>0</v>
      </c>
      <c r="BN13" s="151" t="str">
        <f t="shared" si="14"/>
        <v/>
      </c>
      <c r="BO13" s="47" t="s">
        <v>0</v>
      </c>
      <c r="BP13" s="58" t="str">
        <f t="shared" si="15"/>
        <v/>
      </c>
      <c r="BQ13" s="73" t="str">
        <f t="shared" si="16"/>
        <v/>
      </c>
      <c r="BR13" s="266" t="str">
        <f t="shared" si="17"/>
        <v/>
      </c>
      <c r="BS13" s="267" t="str">
        <f t="shared" si="18"/>
        <v/>
      </c>
      <c r="BT13" s="191" t="str">
        <f t="shared" si="19"/>
        <v/>
      </c>
      <c r="BU13" s="47" t="s">
        <v>0</v>
      </c>
      <c r="BV13" s="52" t="str">
        <f t="shared" si="66"/>
        <v/>
      </c>
      <c r="BW13" s="31" t="str">
        <f t="shared" si="67"/>
        <v/>
      </c>
      <c r="BX13" s="73" t="str">
        <f t="shared" si="20"/>
        <v/>
      </c>
      <c r="BY13" s="73" t="str">
        <f t="shared" si="21"/>
        <v/>
      </c>
      <c r="BZ13" s="31" t="str">
        <f t="shared" si="22"/>
        <v/>
      </c>
      <c r="CA13" s="66" t="str">
        <f t="shared" si="23"/>
        <v/>
      </c>
      <c r="CB13" s="47" t="s">
        <v>0</v>
      </c>
      <c r="CC13" s="82" t="str">
        <f t="shared" si="68"/>
        <v/>
      </c>
      <c r="CD13" s="47" t="s">
        <v>0</v>
      </c>
      <c r="CE13" s="19" t="str">
        <f t="shared" si="69"/>
        <v/>
      </c>
      <c r="CF13" s="47" t="s">
        <v>0</v>
      </c>
      <c r="CG13" s="130"/>
      <c r="CH13" s="47" t="s">
        <v>0</v>
      </c>
      <c r="CI13" s="52" t="str">
        <f t="shared" si="70"/>
        <v/>
      </c>
      <c r="CJ13" s="73" t="str">
        <f>IF(CG13="","",MAX(CJ$10:CJ12)+1)</f>
        <v/>
      </c>
      <c r="CK13" s="53" t="str">
        <f t="shared" si="71"/>
        <v/>
      </c>
      <c r="CL13" s="47" t="s">
        <v>0</v>
      </c>
      <c r="CM13" s="19" t="str">
        <f t="shared" si="72"/>
        <v/>
      </c>
      <c r="CN13" s="47" t="s">
        <v>0</v>
      </c>
      <c r="CO13" s="108"/>
      <c r="CP13" s="110"/>
      <c r="CQ13" s="47"/>
      <c r="CR13" s="58" t="str">
        <f>IF(AND(BX13="NEMA",BY13="NEMA",OR(CG13="",CK13="NEMA")),MAX(CR$10:CR12)+1,"")</f>
        <v/>
      </c>
      <c r="CS13" s="53" t="str">
        <f t="shared" si="73"/>
        <v/>
      </c>
      <c r="CT13" t="s">
        <v>0</v>
      </c>
      <c r="CU13" s="133" t="str">
        <f t="shared" si="28"/>
        <v/>
      </c>
      <c r="CV13" t="s">
        <v>0</v>
      </c>
      <c r="CW13" s="52" t="str">
        <f t="shared" si="29"/>
        <v/>
      </c>
      <c r="CX13" s="66" t="str">
        <f t="shared" si="74"/>
        <v/>
      </c>
      <c r="CY13" t="s">
        <v>0</v>
      </c>
      <c r="CZ13" s="19" t="str">
        <f t="shared" si="75"/>
        <v/>
      </c>
      <c r="DA13" s="47" t="s">
        <v>0</v>
      </c>
      <c r="DB13" s="52" t="str">
        <f t="shared" si="76"/>
        <v/>
      </c>
      <c r="DC13" s="66" t="str">
        <f t="shared" si="77"/>
        <v/>
      </c>
      <c r="DD13" s="47" t="s">
        <v>0</v>
      </c>
      <c r="DE13" s="52" t="str">
        <f t="shared" si="78"/>
        <v/>
      </c>
      <c r="DF13" s="53" t="str">
        <f t="shared" si="34"/>
        <v/>
      </c>
      <c r="DG13" s="47" t="s">
        <v>0</v>
      </c>
      <c r="DH13" s="52" t="str">
        <f t="shared" si="79"/>
        <v/>
      </c>
      <c r="DI13" s="53" t="str">
        <f t="shared" si="35"/>
        <v/>
      </c>
      <c r="DJ13" s="47" t="s">
        <v>0</v>
      </c>
      <c r="DK13" s="52" t="str">
        <f t="shared" si="80"/>
        <v/>
      </c>
      <c r="DL13" s="53" t="str">
        <f t="shared" si="36"/>
        <v/>
      </c>
      <c r="DM13" s="47" t="s">
        <v>0</v>
      </c>
      <c r="DN13" s="58" t="str">
        <f t="shared" si="81"/>
        <v/>
      </c>
      <c r="DO13" s="53" t="str" cm="1">
        <f t="array" ref="DO13">IF(DN13&lt;&gt;"",INDEX(imePrezime_id,DN13,0),IF(CR13&lt;&gt;"",CR13,""))</f>
        <v/>
      </c>
      <c r="DP13" s="47" t="s">
        <v>0</v>
      </c>
      <c r="DQ13" s="58" t="str">
        <f t="shared" si="82"/>
        <v/>
      </c>
      <c r="DR13" s="73" t="str">
        <f t="shared" si="37"/>
        <v/>
      </c>
      <c r="DS13" s="73" t="str">
        <f t="shared" si="83"/>
        <v/>
      </c>
      <c r="DT13" s="73" t="str">
        <f t="shared" si="84"/>
        <v/>
      </c>
      <c r="DU13" s="66" t="str">
        <f t="shared" si="85"/>
        <v/>
      </c>
      <c r="DV13" s="47" t="s">
        <v>0</v>
      </c>
      <c r="DW13" s="58" t="str">
        <f>IF(BW13="","",MAX(DW$10:DW12)+1)</f>
        <v/>
      </c>
      <c r="DX13" s="73" t="str">
        <f t="shared" si="86"/>
        <v/>
      </c>
      <c r="DY13" s="73" t="str">
        <f t="shared" si="87"/>
        <v/>
      </c>
      <c r="DZ13" s="73" t="str">
        <f t="shared" si="88"/>
        <v/>
      </c>
      <c r="EA13" s="73" t="str">
        <f t="shared" si="89"/>
        <v/>
      </c>
      <c r="EB13" s="73" t="str">
        <f t="shared" si="90"/>
        <v/>
      </c>
      <c r="EC13" s="73" t="str">
        <f t="shared" si="91"/>
        <v/>
      </c>
      <c r="ED13" s="73" t="str">
        <f t="shared" si="92"/>
        <v/>
      </c>
      <c r="EE13" s="73" t="str">
        <f t="shared" si="93"/>
        <v/>
      </c>
      <c r="EF13" s="73" t="str">
        <f t="shared" si="94"/>
        <v/>
      </c>
      <c r="EG13" s="53" t="str">
        <f t="shared" si="42"/>
        <v/>
      </c>
      <c r="EH13" s="47" t="s">
        <v>0</v>
      </c>
      <c r="EI13" s="19" t="str">
        <f t="shared" si="95"/>
        <v/>
      </c>
      <c r="EJ13" s="47" t="s">
        <v>0</v>
      </c>
      <c r="EK13" s="19" t="str">
        <f t="shared" si="96"/>
        <v/>
      </c>
      <c r="EL13" s="47" t="s">
        <v>0</v>
      </c>
      <c r="EM13" s="208" t="str">
        <f t="shared" si="97"/>
        <v/>
      </c>
      <c r="EN13" s="47" t="s">
        <v>0</v>
      </c>
      <c r="EO13" s="301" t="s">
        <v>229</v>
      </c>
      <c r="EP13" s="302"/>
      <c r="EQ13" s="302"/>
      <c r="ER13" s="302"/>
      <c r="ES13" s="302"/>
      <c r="ET13" s="302"/>
      <c r="EU13" s="302"/>
      <c r="EV13" s="302"/>
      <c r="EW13" s="302"/>
      <c r="EX13" s="302"/>
      <c r="EY13" s="302"/>
      <c r="EZ13" s="303"/>
    </row>
    <row r="14" spans="1:156" ht="15.75" thickBot="1" x14ac:dyDescent="0.3">
      <c r="A14" t="s">
        <v>0</v>
      </c>
      <c r="B14" s="52" t="str">
        <f>IF(csv!F6="","",csv!T6)</f>
        <v/>
      </c>
      <c r="C14" s="31" t="s">
        <v>0</v>
      </c>
      <c r="D14" s="31" t="str">
        <f>IF(csv!F6="","",csv!F6)</f>
        <v/>
      </c>
      <c r="E14" s="31" t="str">
        <f>IF(csv!E6="","",csv!E6)</f>
        <v/>
      </c>
      <c r="F14" s="31" t="s">
        <v>0</v>
      </c>
      <c r="G14" s="73" t="str">
        <f>IF(csv!M6="","",csv!M6)</f>
        <v/>
      </c>
      <c r="H14" s="73" t="str">
        <f>IF(csv!N6="","",csv!N6)</f>
        <v/>
      </c>
      <c r="I14" s="31" t="s">
        <v>0</v>
      </c>
      <c r="J14" s="31" t="str">
        <f>IF(csv!P6="","",csv!P6)</f>
        <v/>
      </c>
      <c r="K14" s="31" t="str">
        <f>IF(csv!Q6="","",csv!Q6)</f>
        <v/>
      </c>
      <c r="L14" s="31" t="s">
        <v>0</v>
      </c>
      <c r="M14" s="66" t="str">
        <f>IF(csv!R6="","",csv!R6)</f>
        <v/>
      </c>
      <c r="N14" s="47" t="s">
        <v>0</v>
      </c>
      <c r="O14" s="52" t="str">
        <f t="shared" si="44"/>
        <v/>
      </c>
      <c r="P14" s="73" t="str">
        <f>IF(O14="","",IF(COUNTIF(O$10:O13,O14)=0,P13+1,P13))</f>
        <v/>
      </c>
      <c r="Q14" s="88" t="str">
        <f t="shared" si="45"/>
        <v/>
      </c>
      <c r="R14" s="89" t="str" cm="1">
        <f t="array" ref="R14">IF(S14="","",INDEX(natjecanjeStaze_naziv,MATCH(S14,natjecanjeStaze_stazaId,0)))</f>
        <v/>
      </c>
      <c r="S14" s="53" t="str">
        <f t="shared" si="1"/>
        <v/>
      </c>
      <c r="T14" s="47" t="s">
        <v>0</v>
      </c>
      <c r="U14" s="259" t="str">
        <f t="shared" si="2"/>
        <v/>
      </c>
      <c r="V14" s="260" t="str">
        <f t="shared" si="46"/>
        <v/>
      </c>
      <c r="W14" s="47" t="s">
        <v>0</v>
      </c>
      <c r="X14" s="52" t="str">
        <f t="shared" si="47"/>
        <v/>
      </c>
      <c r="Y14" s="73" t="str">
        <f t="shared" si="48"/>
        <v/>
      </c>
      <c r="Z14" s="31" t="str">
        <f t="shared" si="49"/>
        <v/>
      </c>
      <c r="AA14" s="66" t="str">
        <f>IF(Z14="","",MAX(AA$10:AA13)+1)</f>
        <v/>
      </c>
      <c r="AB14" s="47" t="s">
        <v>0</v>
      </c>
      <c r="AC14" s="130"/>
      <c r="AD14" s="47" t="s">
        <v>0</v>
      </c>
      <c r="AE14" s="19" t="str">
        <f t="shared" si="50"/>
        <v/>
      </c>
      <c r="AF14" s="47" t="s">
        <v>0</v>
      </c>
      <c r="AG14" s="151" t="str">
        <f t="shared" si="51"/>
        <v/>
      </c>
      <c r="AH14" s="47" t="s">
        <v>0</v>
      </c>
      <c r="AI14" s="52" t="str">
        <f t="shared" si="52"/>
        <v/>
      </c>
      <c r="AJ14" s="31" t="str">
        <f t="shared" si="53"/>
        <v/>
      </c>
      <c r="AK14" s="73" t="str">
        <f t="shared" si="54"/>
        <v/>
      </c>
      <c r="AL14" s="73" t="str">
        <f t="shared" si="55"/>
        <v/>
      </c>
      <c r="AM14" s="31" t="str" cm="1">
        <f t="array" ref="AM14">IF(AK14="",""&amp;AJ14,IF(AK14="NEMA",AJ14,INDEX(klub_naziv,MATCH(INDEX(klubAlias_klubId,AK14),klub_id,0))))</f>
        <v/>
      </c>
      <c r="AN14" s="31" t="str" cm="1">
        <f t="array" ref="AN14">IFERROR(""&amp;INDEX(registarNatjecatelji,DL14,4),"")</f>
        <v/>
      </c>
      <c r="AO14" s="73" t="str">
        <f t="shared" si="56"/>
        <v/>
      </c>
      <c r="AP14" s="66" t="str">
        <f t="shared" si="57"/>
        <v/>
      </c>
      <c r="AQ14" s="47" t="s">
        <v>0</v>
      </c>
      <c r="AR14" s="52" t="str">
        <f>IF(V14&lt;&gt;"NEMA","",IF(IFERROR(MATCH(U14,U$10:U13,0),0)&lt;&gt;0,"",U14))</f>
        <v/>
      </c>
      <c r="AS14" s="73" t="str">
        <f t="shared" si="7"/>
        <v/>
      </c>
      <c r="AT14" s="31" t="str">
        <f>IF(OR(AS14="",AS14&lt;&gt;"NEMA"),"",MAX(AT$10:AT13)+1)</f>
        <v/>
      </c>
      <c r="AU14" s="66" t="str">
        <f t="shared" si="8"/>
        <v/>
      </c>
      <c r="AV14" s="47" t="s">
        <v>0</v>
      </c>
      <c r="AW14" s="19" t="str">
        <f t="shared" si="58"/>
        <v/>
      </c>
      <c r="AX14" s="47" t="s">
        <v>0</v>
      </c>
      <c r="AY14" s="82" t="str">
        <f>IF(AK14&lt;&gt;"NEMA","",IF(IFERROR(MATCH(AJ14,AJ$10:AJ13,0),0)&lt;&gt;0,"",AJ14))</f>
        <v/>
      </c>
      <c r="AZ14" s="47" t="s">
        <v>0</v>
      </c>
      <c r="BA14" s="130"/>
      <c r="BB14" s="47" t="s">
        <v>0</v>
      </c>
      <c r="BC14" s="58" t="str">
        <f t="shared" si="59"/>
        <v/>
      </c>
      <c r="BD14" s="31" t="str">
        <f t="shared" si="60"/>
        <v/>
      </c>
      <c r="BE14" s="31" t="str">
        <f>IF(BD14="","",MAX(BE$10:BE13)+1)</f>
        <v/>
      </c>
      <c r="BF14" s="31" t="str">
        <f t="shared" si="61"/>
        <v/>
      </c>
      <c r="BG14" s="31" t="str">
        <f t="shared" si="62"/>
        <v/>
      </c>
      <c r="BH14" s="31" t="str">
        <f>IF(BA14="","",MAX(BH$10:BH13)+1)</f>
        <v/>
      </c>
      <c r="BI14" s="31" t="str">
        <f t="shared" si="63"/>
        <v/>
      </c>
      <c r="BJ14" s="66" t="str">
        <f t="shared" si="64"/>
        <v/>
      </c>
      <c r="BK14" s="47" t="s">
        <v>0</v>
      </c>
      <c r="BL14" s="19" t="str">
        <f t="shared" si="65"/>
        <v/>
      </c>
      <c r="BM14" s="47" t="s">
        <v>0</v>
      </c>
      <c r="BN14" s="151" t="str">
        <f t="shared" si="14"/>
        <v/>
      </c>
      <c r="BO14" s="47" t="s">
        <v>0</v>
      </c>
      <c r="BP14" s="58" t="str">
        <f t="shared" si="15"/>
        <v/>
      </c>
      <c r="BQ14" s="73" t="str">
        <f t="shared" si="16"/>
        <v/>
      </c>
      <c r="BR14" s="266" t="str">
        <f t="shared" si="17"/>
        <v/>
      </c>
      <c r="BS14" s="267" t="str">
        <f t="shared" si="18"/>
        <v/>
      </c>
      <c r="BT14" s="191" t="str">
        <f t="shared" si="19"/>
        <v/>
      </c>
      <c r="BU14" s="47" t="s">
        <v>0</v>
      </c>
      <c r="BV14" s="52" t="str">
        <f t="shared" si="66"/>
        <v/>
      </c>
      <c r="BW14" s="31" t="str">
        <f t="shared" si="67"/>
        <v/>
      </c>
      <c r="BX14" s="73" t="str">
        <f t="shared" si="20"/>
        <v/>
      </c>
      <c r="BY14" s="73" t="str">
        <f t="shared" si="21"/>
        <v/>
      </c>
      <c r="BZ14" s="31" t="str">
        <f t="shared" si="22"/>
        <v/>
      </c>
      <c r="CA14" s="66" t="str">
        <f t="shared" si="23"/>
        <v/>
      </c>
      <c r="CB14" s="47" t="s">
        <v>0</v>
      </c>
      <c r="CC14" s="82" t="str">
        <f t="shared" si="68"/>
        <v/>
      </c>
      <c r="CD14" s="47" t="s">
        <v>0</v>
      </c>
      <c r="CE14" s="19" t="str">
        <f t="shared" si="69"/>
        <v/>
      </c>
      <c r="CF14" s="47" t="s">
        <v>0</v>
      </c>
      <c r="CG14" s="130"/>
      <c r="CH14" s="47" t="s">
        <v>0</v>
      </c>
      <c r="CI14" s="52" t="str">
        <f t="shared" si="70"/>
        <v/>
      </c>
      <c r="CJ14" s="73" t="str">
        <f>IF(CG14="","",MAX(CJ$10:CJ13)+1)</f>
        <v/>
      </c>
      <c r="CK14" s="53" t="str">
        <f t="shared" si="71"/>
        <v/>
      </c>
      <c r="CL14" s="47" t="s">
        <v>0</v>
      </c>
      <c r="CM14" s="19" t="str">
        <f t="shared" si="72"/>
        <v/>
      </c>
      <c r="CN14" s="47" t="s">
        <v>0</v>
      </c>
      <c r="CO14" s="108"/>
      <c r="CP14" s="110"/>
      <c r="CQ14" s="47"/>
      <c r="CR14" s="58" t="str">
        <f>IF(AND(BX14="NEMA",BY14="NEMA",OR(CG14="",CK14="NEMA")),MAX(CR$10:CR13)+1,"")</f>
        <v/>
      </c>
      <c r="CS14" s="53" t="str">
        <f t="shared" si="73"/>
        <v/>
      </c>
      <c r="CT14" t="s">
        <v>0</v>
      </c>
      <c r="CU14" s="133" t="str">
        <f t="shared" si="28"/>
        <v/>
      </c>
      <c r="CV14" t="s">
        <v>0</v>
      </c>
      <c r="CW14" s="52" t="str">
        <f t="shared" si="29"/>
        <v/>
      </c>
      <c r="CX14" s="66" t="str">
        <f t="shared" si="74"/>
        <v/>
      </c>
      <c r="CY14" t="s">
        <v>0</v>
      </c>
      <c r="CZ14" s="19" t="str">
        <f t="shared" si="75"/>
        <v/>
      </c>
      <c r="DA14" s="47" t="s">
        <v>0</v>
      </c>
      <c r="DB14" s="52" t="str">
        <f t="shared" si="76"/>
        <v/>
      </c>
      <c r="DC14" s="66" t="str">
        <f t="shared" si="77"/>
        <v/>
      </c>
      <c r="DD14" s="47" t="s">
        <v>0</v>
      </c>
      <c r="DE14" s="52" t="str">
        <f t="shared" si="78"/>
        <v/>
      </c>
      <c r="DF14" s="53" t="str">
        <f t="shared" si="34"/>
        <v/>
      </c>
      <c r="DG14" s="47" t="s">
        <v>0</v>
      </c>
      <c r="DH14" s="52" t="str">
        <f t="shared" si="79"/>
        <v/>
      </c>
      <c r="DI14" s="53" t="str">
        <f t="shared" si="35"/>
        <v/>
      </c>
      <c r="DJ14" s="47" t="s">
        <v>0</v>
      </c>
      <c r="DK14" s="52" t="str">
        <f t="shared" si="80"/>
        <v/>
      </c>
      <c r="DL14" s="53" t="str">
        <f t="shared" si="36"/>
        <v/>
      </c>
      <c r="DM14" s="47" t="s">
        <v>0</v>
      </c>
      <c r="DN14" s="58" t="str">
        <f t="shared" si="81"/>
        <v/>
      </c>
      <c r="DO14" s="53" t="str" cm="1">
        <f t="array" ref="DO14">IF(DN14&lt;&gt;"",INDEX(imePrezime_id,DN14,0),IF(CR14&lt;&gt;"",CR14,""))</f>
        <v/>
      </c>
      <c r="DP14" s="47" t="s">
        <v>0</v>
      </c>
      <c r="DQ14" s="58" t="str">
        <f t="shared" si="82"/>
        <v/>
      </c>
      <c r="DR14" s="73" t="str">
        <f t="shared" si="37"/>
        <v/>
      </c>
      <c r="DS14" s="73" t="str">
        <f t="shared" si="83"/>
        <v/>
      </c>
      <c r="DT14" s="73" t="str">
        <f t="shared" si="84"/>
        <v/>
      </c>
      <c r="DU14" s="66" t="str">
        <f t="shared" si="85"/>
        <v/>
      </c>
      <c r="DV14" s="47" t="s">
        <v>0</v>
      </c>
      <c r="DW14" s="58" t="str">
        <f>IF(BW14="","",MAX(DW$10:DW13)+1)</f>
        <v/>
      </c>
      <c r="DX14" s="73" t="str">
        <f t="shared" si="86"/>
        <v/>
      </c>
      <c r="DY14" s="73" t="str">
        <f t="shared" si="87"/>
        <v/>
      </c>
      <c r="DZ14" s="73" t="str">
        <f t="shared" si="88"/>
        <v/>
      </c>
      <c r="EA14" s="73" t="str">
        <f t="shared" si="89"/>
        <v/>
      </c>
      <c r="EB14" s="73" t="str">
        <f t="shared" si="90"/>
        <v/>
      </c>
      <c r="EC14" s="73" t="str">
        <f t="shared" si="91"/>
        <v/>
      </c>
      <c r="ED14" s="73" t="str">
        <f t="shared" si="92"/>
        <v/>
      </c>
      <c r="EE14" s="73" t="str">
        <f t="shared" si="93"/>
        <v/>
      </c>
      <c r="EF14" s="73" t="str">
        <f t="shared" si="94"/>
        <v/>
      </c>
      <c r="EG14" s="53" t="str">
        <f t="shared" si="42"/>
        <v/>
      </c>
      <c r="EH14" s="47" t="s">
        <v>0</v>
      </c>
      <c r="EI14" s="19" t="str">
        <f t="shared" si="95"/>
        <v/>
      </c>
      <c r="EJ14" s="47" t="s">
        <v>0</v>
      </c>
      <c r="EK14" s="19" t="str">
        <f t="shared" si="96"/>
        <v/>
      </c>
      <c r="EL14" s="47" t="s">
        <v>0</v>
      </c>
      <c r="EM14" s="208" t="str">
        <f t="shared" si="97"/>
        <v/>
      </c>
      <c r="EN14" s="47" t="s">
        <v>0</v>
      </c>
      <c r="EO14" s="298" t="s">
        <v>73</v>
      </c>
      <c r="EP14" s="299"/>
      <c r="EQ14" s="299"/>
      <c r="ER14" s="299"/>
      <c r="ES14" s="299"/>
      <c r="ET14" s="299"/>
      <c r="EU14" s="299"/>
      <c r="EV14" s="299"/>
      <c r="EW14" s="299"/>
      <c r="EX14" s="299"/>
      <c r="EY14" s="299"/>
      <c r="EZ14" s="300"/>
    </row>
    <row r="15" spans="1:156" ht="15.75" thickBot="1" x14ac:dyDescent="0.3">
      <c r="A15" t="s">
        <v>0</v>
      </c>
      <c r="B15" s="52" t="str">
        <f>IF(csv!F7="","",csv!T7)</f>
        <v/>
      </c>
      <c r="C15" s="31" t="s">
        <v>0</v>
      </c>
      <c r="D15" s="31" t="str">
        <f>IF(csv!F7="","",csv!F7)</f>
        <v/>
      </c>
      <c r="E15" s="31" t="str">
        <f>IF(csv!E7="","",csv!E7)</f>
        <v/>
      </c>
      <c r="F15" s="31" t="s">
        <v>0</v>
      </c>
      <c r="G15" s="73" t="str">
        <f>IF(csv!M7="","",csv!M7)</f>
        <v/>
      </c>
      <c r="H15" s="73" t="str">
        <f>IF(csv!N7="","",csv!N7)</f>
        <v/>
      </c>
      <c r="I15" s="31" t="s">
        <v>0</v>
      </c>
      <c r="J15" s="31" t="str">
        <f>IF(csv!P7="","",csv!P7)</f>
        <v/>
      </c>
      <c r="K15" s="31" t="str">
        <f>IF(csv!Q7="","",csv!Q7)</f>
        <v/>
      </c>
      <c r="L15" s="31" t="s">
        <v>0</v>
      </c>
      <c r="M15" s="66" t="str">
        <f>IF(csv!R7="","",csv!R7)</f>
        <v/>
      </c>
      <c r="N15" s="47" t="s">
        <v>0</v>
      </c>
      <c r="O15" s="52" t="str">
        <f t="shared" si="44"/>
        <v/>
      </c>
      <c r="P15" s="73" t="str">
        <f>IF(O15="","",IF(COUNTIF(O$10:O14,O15)=0,P14+1,P14))</f>
        <v/>
      </c>
      <c r="Q15" s="88" t="str">
        <f t="shared" si="45"/>
        <v/>
      </c>
      <c r="R15" s="89" t="str" cm="1">
        <f t="array" ref="R15">IF(S15="","",INDEX(natjecanjeStaze_naziv,MATCH(S15,natjecanjeStaze_stazaId,0)))</f>
        <v/>
      </c>
      <c r="S15" s="53" t="str">
        <f t="shared" si="1"/>
        <v/>
      </c>
      <c r="T15" s="47" t="s">
        <v>0</v>
      </c>
      <c r="U15" s="259" t="str">
        <f t="shared" si="2"/>
        <v/>
      </c>
      <c r="V15" s="260" t="str">
        <f t="shared" si="46"/>
        <v/>
      </c>
      <c r="W15" s="47" t="s">
        <v>0</v>
      </c>
      <c r="X15" s="52" t="str">
        <f t="shared" si="47"/>
        <v/>
      </c>
      <c r="Y15" s="73" t="str">
        <f t="shared" si="48"/>
        <v/>
      </c>
      <c r="Z15" s="31" t="str">
        <f t="shared" si="49"/>
        <v/>
      </c>
      <c r="AA15" s="66" t="str">
        <f>IF(Z15="","",MAX(AA$10:AA14)+1)</f>
        <v/>
      </c>
      <c r="AB15" s="47" t="s">
        <v>0</v>
      </c>
      <c r="AC15" s="130"/>
      <c r="AD15" s="47" t="s">
        <v>0</v>
      </c>
      <c r="AE15" s="19" t="str">
        <f t="shared" si="50"/>
        <v/>
      </c>
      <c r="AF15" s="47" t="s">
        <v>0</v>
      </c>
      <c r="AG15" s="151" t="str">
        <f t="shared" si="51"/>
        <v/>
      </c>
      <c r="AH15" s="47" t="s">
        <v>0</v>
      </c>
      <c r="AI15" s="52" t="str">
        <f t="shared" si="52"/>
        <v/>
      </c>
      <c r="AJ15" s="31" t="str">
        <f t="shared" si="53"/>
        <v/>
      </c>
      <c r="AK15" s="73" t="str">
        <f t="shared" si="54"/>
        <v/>
      </c>
      <c r="AL15" s="73" t="str">
        <f t="shared" si="55"/>
        <v/>
      </c>
      <c r="AM15" s="31" t="str" cm="1">
        <f t="array" ref="AM15">IF(AK15="",""&amp;AJ15,IF(AK15="NEMA",AJ15,INDEX(klub_naziv,MATCH(INDEX(klubAlias_klubId,AK15),klub_id,0))))</f>
        <v/>
      </c>
      <c r="AN15" s="31" t="str" cm="1">
        <f t="array" ref="AN15">IFERROR(""&amp;INDEX(registarNatjecatelji,DL15,4),"")</f>
        <v/>
      </c>
      <c r="AO15" s="73" t="str">
        <f t="shared" si="56"/>
        <v/>
      </c>
      <c r="AP15" s="66" t="str">
        <f t="shared" si="57"/>
        <v/>
      </c>
      <c r="AQ15" s="47" t="s">
        <v>0</v>
      </c>
      <c r="AR15" s="52" t="str">
        <f>IF(V15&lt;&gt;"NEMA","",IF(IFERROR(MATCH(U15,U$10:U14,0),0)&lt;&gt;0,"",U15))</f>
        <v/>
      </c>
      <c r="AS15" s="73" t="str">
        <f t="shared" si="7"/>
        <v/>
      </c>
      <c r="AT15" s="31" t="str">
        <f>IF(OR(AS15="",AS15&lt;&gt;"NEMA"),"",MAX(AT$10:AT14)+1)</f>
        <v/>
      </c>
      <c r="AU15" s="66" t="str">
        <f t="shared" si="8"/>
        <v/>
      </c>
      <c r="AV15" s="47" t="s">
        <v>0</v>
      </c>
      <c r="AW15" s="19" t="str">
        <f t="shared" si="58"/>
        <v/>
      </c>
      <c r="AX15" s="47" t="s">
        <v>0</v>
      </c>
      <c r="AY15" s="82" t="str">
        <f>IF(AK15&lt;&gt;"NEMA","",IF(IFERROR(MATCH(AJ15,AJ$10:AJ14,0),0)&lt;&gt;0,"",AJ15))</f>
        <v/>
      </c>
      <c r="AZ15" s="47" t="s">
        <v>0</v>
      </c>
      <c r="BA15" s="130"/>
      <c r="BB15" s="47" t="s">
        <v>0</v>
      </c>
      <c r="BC15" s="58" t="str">
        <f t="shared" si="59"/>
        <v/>
      </c>
      <c r="BD15" s="31" t="str">
        <f t="shared" si="60"/>
        <v/>
      </c>
      <c r="BE15" s="31" t="str">
        <f>IF(BD15="","",MAX(BE$10:BE14)+1)</f>
        <v/>
      </c>
      <c r="BF15" s="31" t="str">
        <f t="shared" si="61"/>
        <v/>
      </c>
      <c r="BG15" s="31" t="str">
        <f t="shared" si="62"/>
        <v/>
      </c>
      <c r="BH15" s="31" t="str">
        <f>IF(BA15="","",MAX(BH$10:BH14)+1)</f>
        <v/>
      </c>
      <c r="BI15" s="31" t="str">
        <f t="shared" si="63"/>
        <v/>
      </c>
      <c r="BJ15" s="66" t="str">
        <f t="shared" si="64"/>
        <v/>
      </c>
      <c r="BK15" s="47" t="s">
        <v>0</v>
      </c>
      <c r="BL15" s="19" t="str">
        <f t="shared" si="65"/>
        <v/>
      </c>
      <c r="BM15" s="47" t="s">
        <v>0</v>
      </c>
      <c r="BN15" s="151" t="str">
        <f t="shared" si="14"/>
        <v/>
      </c>
      <c r="BO15" s="47" t="s">
        <v>0</v>
      </c>
      <c r="BP15" s="58" t="str">
        <f t="shared" si="15"/>
        <v/>
      </c>
      <c r="BQ15" s="73" t="str">
        <f t="shared" si="16"/>
        <v/>
      </c>
      <c r="BR15" s="266" t="str">
        <f t="shared" si="17"/>
        <v/>
      </c>
      <c r="BS15" s="267" t="str">
        <f t="shared" si="18"/>
        <v/>
      </c>
      <c r="BT15" s="191" t="str">
        <f t="shared" si="19"/>
        <v/>
      </c>
      <c r="BU15" s="47" t="s">
        <v>0</v>
      </c>
      <c r="BV15" s="52" t="str">
        <f t="shared" si="66"/>
        <v/>
      </c>
      <c r="BW15" s="31" t="str">
        <f t="shared" si="67"/>
        <v/>
      </c>
      <c r="BX15" s="73" t="str">
        <f t="shared" si="20"/>
        <v/>
      </c>
      <c r="BY15" s="73" t="str">
        <f t="shared" si="21"/>
        <v/>
      </c>
      <c r="BZ15" s="31" t="str">
        <f t="shared" si="22"/>
        <v/>
      </c>
      <c r="CA15" s="66" t="str">
        <f t="shared" si="23"/>
        <v/>
      </c>
      <c r="CB15" s="47" t="s">
        <v>0</v>
      </c>
      <c r="CC15" s="82" t="str">
        <f t="shared" si="68"/>
        <v/>
      </c>
      <c r="CD15" s="47" t="s">
        <v>0</v>
      </c>
      <c r="CE15" s="19" t="str">
        <f t="shared" si="69"/>
        <v/>
      </c>
      <c r="CF15" s="47" t="s">
        <v>0</v>
      </c>
      <c r="CG15" s="130"/>
      <c r="CH15" s="47" t="s">
        <v>0</v>
      </c>
      <c r="CI15" s="52" t="str">
        <f t="shared" si="70"/>
        <v/>
      </c>
      <c r="CJ15" s="73" t="str">
        <f>IF(CG15="","",MAX(CJ$10:CJ14)+1)</f>
        <v/>
      </c>
      <c r="CK15" s="53" t="str">
        <f t="shared" si="71"/>
        <v/>
      </c>
      <c r="CL15" s="47" t="s">
        <v>0</v>
      </c>
      <c r="CM15" s="19" t="str">
        <f t="shared" si="72"/>
        <v/>
      </c>
      <c r="CN15" s="47" t="s">
        <v>0</v>
      </c>
      <c r="CO15" s="108"/>
      <c r="CP15" s="110"/>
      <c r="CQ15" s="47"/>
      <c r="CR15" s="58" t="str">
        <f>IF(AND(BX15="NEMA",BY15="NEMA",OR(CG15="",CK15="NEMA")),MAX(CR$10:CR14)+1,"")</f>
        <v/>
      </c>
      <c r="CS15" s="53" t="str">
        <f t="shared" si="73"/>
        <v/>
      </c>
      <c r="CT15" t="s">
        <v>0</v>
      </c>
      <c r="CU15" s="133" t="str">
        <f t="shared" si="28"/>
        <v/>
      </c>
      <c r="CV15" t="s">
        <v>0</v>
      </c>
      <c r="CW15" s="52" t="str">
        <f t="shared" si="29"/>
        <v/>
      </c>
      <c r="CX15" s="66" t="str">
        <f t="shared" si="74"/>
        <v/>
      </c>
      <c r="CY15" t="s">
        <v>0</v>
      </c>
      <c r="CZ15" s="19" t="str">
        <f t="shared" si="75"/>
        <v/>
      </c>
      <c r="DA15" s="47" t="s">
        <v>0</v>
      </c>
      <c r="DB15" s="52" t="str">
        <f t="shared" si="76"/>
        <v/>
      </c>
      <c r="DC15" s="66" t="str">
        <f t="shared" si="77"/>
        <v/>
      </c>
      <c r="DD15" s="47" t="s">
        <v>0</v>
      </c>
      <c r="DE15" s="52" t="str">
        <f t="shared" si="78"/>
        <v/>
      </c>
      <c r="DF15" s="53" t="str">
        <f t="shared" si="34"/>
        <v/>
      </c>
      <c r="DG15" s="47" t="s">
        <v>0</v>
      </c>
      <c r="DH15" s="52" t="str">
        <f t="shared" si="79"/>
        <v/>
      </c>
      <c r="DI15" s="53" t="str">
        <f t="shared" si="35"/>
        <v/>
      </c>
      <c r="DJ15" s="47" t="s">
        <v>0</v>
      </c>
      <c r="DK15" s="52" t="str">
        <f t="shared" si="80"/>
        <v/>
      </c>
      <c r="DL15" s="53" t="str">
        <f t="shared" si="36"/>
        <v/>
      </c>
      <c r="DM15" s="47" t="s">
        <v>0</v>
      </c>
      <c r="DN15" s="58" t="str">
        <f t="shared" si="81"/>
        <v/>
      </c>
      <c r="DO15" s="53" t="str" cm="1">
        <f t="array" ref="DO15">IF(DN15&lt;&gt;"",INDEX(imePrezime_id,DN15,0),IF(CR15&lt;&gt;"",CR15,""))</f>
        <v/>
      </c>
      <c r="DP15" s="47" t="s">
        <v>0</v>
      </c>
      <c r="DQ15" s="58" t="str">
        <f t="shared" si="82"/>
        <v/>
      </c>
      <c r="DR15" s="73" t="str">
        <f t="shared" si="37"/>
        <v/>
      </c>
      <c r="DS15" s="73" t="str">
        <f t="shared" si="83"/>
        <v/>
      </c>
      <c r="DT15" s="73" t="str">
        <f t="shared" si="84"/>
        <v/>
      </c>
      <c r="DU15" s="66" t="str">
        <f t="shared" si="85"/>
        <v/>
      </c>
      <c r="DV15" s="47" t="s">
        <v>0</v>
      </c>
      <c r="DW15" s="58" t="str">
        <f>IF(BW15="","",MAX(DW$10:DW14)+1)</f>
        <v/>
      </c>
      <c r="DX15" s="73" t="str">
        <f t="shared" si="86"/>
        <v/>
      </c>
      <c r="DY15" s="73" t="str">
        <f t="shared" si="87"/>
        <v/>
      </c>
      <c r="DZ15" s="73" t="str">
        <f t="shared" si="88"/>
        <v/>
      </c>
      <c r="EA15" s="73" t="str">
        <f t="shared" si="89"/>
        <v/>
      </c>
      <c r="EB15" s="73" t="str">
        <f t="shared" si="90"/>
        <v/>
      </c>
      <c r="EC15" s="73" t="str">
        <f t="shared" si="91"/>
        <v/>
      </c>
      <c r="ED15" s="73" t="str">
        <f t="shared" si="92"/>
        <v/>
      </c>
      <c r="EE15" s="73" t="str">
        <f t="shared" si="93"/>
        <v/>
      </c>
      <c r="EF15" s="73" t="str">
        <f t="shared" si="94"/>
        <v/>
      </c>
      <c r="EG15" s="53" t="str">
        <f t="shared" si="42"/>
        <v/>
      </c>
      <c r="EH15" s="47" t="s">
        <v>0</v>
      </c>
      <c r="EI15" s="19" t="str">
        <f t="shared" si="95"/>
        <v/>
      </c>
      <c r="EJ15" s="47" t="s">
        <v>0</v>
      </c>
      <c r="EK15" s="19" t="str">
        <f t="shared" si="96"/>
        <v/>
      </c>
      <c r="EL15" s="47" t="s">
        <v>0</v>
      </c>
      <c r="EM15" s="208" t="str">
        <f t="shared" si="97"/>
        <v/>
      </c>
      <c r="EN15" s="47" t="s">
        <v>0</v>
      </c>
      <c r="EO15" s="295" t="s">
        <v>226</v>
      </c>
      <c r="EP15" s="296"/>
      <c r="EQ15" s="296"/>
      <c r="ER15" s="296"/>
      <c r="ES15" s="296"/>
      <c r="ET15" s="296"/>
      <c r="EU15" s="296"/>
      <c r="EV15" s="296"/>
      <c r="EW15" s="296"/>
      <c r="EX15" s="296"/>
      <c r="EY15" s="296"/>
      <c r="EZ15" s="297"/>
    </row>
    <row r="16" spans="1:156" x14ac:dyDescent="0.25">
      <c r="A16" t="s">
        <v>0</v>
      </c>
      <c r="B16" s="52" t="str">
        <f>IF(csv!F8="","",csv!T8)</f>
        <v/>
      </c>
      <c r="C16" s="31" t="s">
        <v>0</v>
      </c>
      <c r="D16" s="31" t="str">
        <f>IF(csv!F8="","",csv!F8)</f>
        <v/>
      </c>
      <c r="E16" s="31" t="str">
        <f>IF(csv!E8="","",csv!E8)</f>
        <v/>
      </c>
      <c r="F16" s="31" t="s">
        <v>0</v>
      </c>
      <c r="G16" s="73" t="str">
        <f>IF(csv!M8="","",csv!M8)</f>
        <v/>
      </c>
      <c r="H16" s="73" t="str">
        <f>IF(csv!N8="","",csv!N8)</f>
        <v/>
      </c>
      <c r="I16" s="31" t="s">
        <v>0</v>
      </c>
      <c r="J16" s="31" t="str">
        <f>IF(csv!P8="","",csv!P8)</f>
        <v/>
      </c>
      <c r="K16" s="31" t="str">
        <f>IF(csv!Q8="","",csv!Q8)</f>
        <v/>
      </c>
      <c r="L16" s="31" t="s">
        <v>0</v>
      </c>
      <c r="M16" s="66" t="str">
        <f>IF(csv!R8="","",csv!R8)</f>
        <v/>
      </c>
      <c r="N16" s="47" t="s">
        <v>0</v>
      </c>
      <c r="O16" s="52" t="str">
        <f t="shared" si="44"/>
        <v/>
      </c>
      <c r="P16" s="73" t="str">
        <f>IF(O16="","",IF(COUNTIF(O$10:O15,O16)=0,P15+1,P15))</f>
        <v/>
      </c>
      <c r="Q16" s="88" t="str">
        <f t="shared" si="45"/>
        <v/>
      </c>
      <c r="R16" s="89" t="str" cm="1">
        <f t="array" ref="R16">IF(S16="","",INDEX(natjecanjeStaze_naziv,MATCH(S16,natjecanjeStaze_stazaId,0)))</f>
        <v/>
      </c>
      <c r="S16" s="53" t="str">
        <f t="shared" si="1"/>
        <v/>
      </c>
      <c r="T16" s="47" t="s">
        <v>0</v>
      </c>
      <c r="U16" s="259" t="str">
        <f t="shared" si="2"/>
        <v/>
      </c>
      <c r="V16" s="260" t="str">
        <f t="shared" si="46"/>
        <v/>
      </c>
      <c r="W16" s="47" t="s">
        <v>0</v>
      </c>
      <c r="X16" s="52" t="str">
        <f t="shared" si="47"/>
        <v/>
      </c>
      <c r="Y16" s="73" t="str">
        <f t="shared" si="48"/>
        <v/>
      </c>
      <c r="Z16" s="31" t="str">
        <f t="shared" si="49"/>
        <v/>
      </c>
      <c r="AA16" s="66" t="str">
        <f>IF(Z16="","",MAX(AA$10:AA15)+1)</f>
        <v/>
      </c>
      <c r="AB16" s="47" t="s">
        <v>0</v>
      </c>
      <c r="AC16" s="130"/>
      <c r="AD16" s="47" t="s">
        <v>0</v>
      </c>
      <c r="AE16" s="19" t="str">
        <f t="shared" si="50"/>
        <v/>
      </c>
      <c r="AF16" s="47" t="s">
        <v>0</v>
      </c>
      <c r="AG16" s="151" t="str">
        <f t="shared" si="51"/>
        <v/>
      </c>
      <c r="AH16" s="47" t="s">
        <v>0</v>
      </c>
      <c r="AI16" s="52" t="str">
        <f t="shared" si="52"/>
        <v/>
      </c>
      <c r="AJ16" s="31" t="str">
        <f t="shared" si="53"/>
        <v/>
      </c>
      <c r="AK16" s="73" t="str">
        <f t="shared" si="54"/>
        <v/>
      </c>
      <c r="AL16" s="73" t="str">
        <f t="shared" si="55"/>
        <v/>
      </c>
      <c r="AM16" s="31" t="str" cm="1">
        <f t="array" ref="AM16">IF(AK16="",""&amp;AJ16,IF(AK16="NEMA",AJ16,INDEX(klub_naziv,MATCH(INDEX(klubAlias_klubId,AK16),klub_id,0))))</f>
        <v/>
      </c>
      <c r="AN16" s="31" t="str" cm="1">
        <f t="array" ref="AN16">IFERROR(""&amp;INDEX(registarNatjecatelji,DL16,4),"")</f>
        <v/>
      </c>
      <c r="AO16" s="73" t="str">
        <f t="shared" si="56"/>
        <v/>
      </c>
      <c r="AP16" s="66" t="str">
        <f t="shared" si="57"/>
        <v/>
      </c>
      <c r="AQ16" s="47" t="s">
        <v>0</v>
      </c>
      <c r="AR16" s="52" t="str">
        <f>IF(V16&lt;&gt;"NEMA","",IF(IFERROR(MATCH(U16,U$10:U15,0),0)&lt;&gt;0,"",U16))</f>
        <v/>
      </c>
      <c r="AS16" s="73" t="str">
        <f t="shared" si="7"/>
        <v/>
      </c>
      <c r="AT16" s="31" t="str">
        <f>IF(OR(AS16="",AS16&lt;&gt;"NEMA"),"",MAX(AT$10:AT15)+1)</f>
        <v/>
      </c>
      <c r="AU16" s="66" t="str">
        <f t="shared" si="8"/>
        <v/>
      </c>
      <c r="AV16" s="47" t="s">
        <v>0</v>
      </c>
      <c r="AW16" s="19" t="str">
        <f t="shared" si="58"/>
        <v/>
      </c>
      <c r="AX16" s="47" t="s">
        <v>0</v>
      </c>
      <c r="AY16" s="82" t="str">
        <f>IF(AK16&lt;&gt;"NEMA","",IF(IFERROR(MATCH(AJ16,AJ$10:AJ15,0),0)&lt;&gt;0,"",AJ16))</f>
        <v/>
      </c>
      <c r="AZ16" s="47" t="s">
        <v>0</v>
      </c>
      <c r="BA16" s="130"/>
      <c r="BB16" s="47" t="s">
        <v>0</v>
      </c>
      <c r="BC16" s="58" t="str">
        <f t="shared" si="59"/>
        <v/>
      </c>
      <c r="BD16" s="31" t="str">
        <f t="shared" si="60"/>
        <v/>
      </c>
      <c r="BE16" s="31" t="str">
        <f>IF(BD16="","",MAX(BE$10:BE15)+1)</f>
        <v/>
      </c>
      <c r="BF16" s="31" t="str">
        <f t="shared" si="61"/>
        <v/>
      </c>
      <c r="BG16" s="31" t="str">
        <f t="shared" si="62"/>
        <v/>
      </c>
      <c r="BH16" s="31" t="str">
        <f>IF(BA16="","",MAX(BH$10:BH15)+1)</f>
        <v/>
      </c>
      <c r="BI16" s="31" t="str">
        <f t="shared" si="63"/>
        <v/>
      </c>
      <c r="BJ16" s="66" t="str">
        <f t="shared" si="64"/>
        <v/>
      </c>
      <c r="BK16" s="47" t="s">
        <v>0</v>
      </c>
      <c r="BL16" s="19" t="str">
        <f t="shared" si="65"/>
        <v/>
      </c>
      <c r="BM16" s="47" t="s">
        <v>0</v>
      </c>
      <c r="BN16" s="151" t="str">
        <f t="shared" si="14"/>
        <v/>
      </c>
      <c r="BO16" s="47" t="s">
        <v>0</v>
      </c>
      <c r="BP16" s="58" t="str">
        <f t="shared" si="15"/>
        <v/>
      </c>
      <c r="BQ16" s="73" t="str">
        <f t="shared" si="16"/>
        <v/>
      </c>
      <c r="BR16" s="266" t="str">
        <f t="shared" si="17"/>
        <v/>
      </c>
      <c r="BS16" s="267" t="str">
        <f t="shared" si="18"/>
        <v/>
      </c>
      <c r="BT16" s="191" t="str">
        <f t="shared" si="19"/>
        <v/>
      </c>
      <c r="BU16" s="47" t="s">
        <v>0</v>
      </c>
      <c r="BV16" s="52" t="str">
        <f t="shared" si="66"/>
        <v/>
      </c>
      <c r="BW16" s="31" t="str">
        <f t="shared" si="67"/>
        <v/>
      </c>
      <c r="BX16" s="73" t="str">
        <f t="shared" si="20"/>
        <v/>
      </c>
      <c r="BY16" s="73" t="str">
        <f t="shared" si="21"/>
        <v/>
      </c>
      <c r="BZ16" s="31" t="str">
        <f t="shared" si="22"/>
        <v/>
      </c>
      <c r="CA16" s="66" t="str">
        <f t="shared" si="23"/>
        <v/>
      </c>
      <c r="CB16" s="47" t="s">
        <v>0</v>
      </c>
      <c r="CC16" s="82" t="str">
        <f t="shared" si="68"/>
        <v/>
      </c>
      <c r="CD16" s="47" t="s">
        <v>0</v>
      </c>
      <c r="CE16" s="19" t="str">
        <f t="shared" si="69"/>
        <v/>
      </c>
      <c r="CF16" s="47" t="s">
        <v>0</v>
      </c>
      <c r="CG16" s="130"/>
      <c r="CH16" s="47" t="s">
        <v>0</v>
      </c>
      <c r="CI16" s="52" t="str">
        <f t="shared" si="70"/>
        <v/>
      </c>
      <c r="CJ16" s="73" t="str">
        <f>IF(CG16="","",MAX(CJ$10:CJ15)+1)</f>
        <v/>
      </c>
      <c r="CK16" s="53" t="str">
        <f t="shared" si="71"/>
        <v/>
      </c>
      <c r="CL16" s="47" t="s">
        <v>0</v>
      </c>
      <c r="CM16" s="19" t="str">
        <f t="shared" si="72"/>
        <v/>
      </c>
      <c r="CN16" s="47" t="s">
        <v>0</v>
      </c>
      <c r="CO16" s="108"/>
      <c r="CP16" s="110"/>
      <c r="CQ16" s="47"/>
      <c r="CR16" s="58" t="str">
        <f>IF(AND(BX16="NEMA",BY16="NEMA",OR(CG16="",CK16="NEMA")),MAX(CR$10:CR15)+1,"")</f>
        <v/>
      </c>
      <c r="CS16" s="53" t="str">
        <f t="shared" si="73"/>
        <v/>
      </c>
      <c r="CT16" t="s">
        <v>0</v>
      </c>
      <c r="CU16" s="133" t="str">
        <f t="shared" si="28"/>
        <v/>
      </c>
      <c r="CV16" t="s">
        <v>0</v>
      </c>
      <c r="CW16" s="52" t="str">
        <f t="shared" si="29"/>
        <v/>
      </c>
      <c r="CX16" s="66" t="str">
        <f t="shared" si="74"/>
        <v/>
      </c>
      <c r="CY16" t="s">
        <v>0</v>
      </c>
      <c r="CZ16" s="19" t="str">
        <f t="shared" si="75"/>
        <v/>
      </c>
      <c r="DA16" s="47" t="s">
        <v>0</v>
      </c>
      <c r="DB16" s="52" t="str">
        <f t="shared" si="76"/>
        <v/>
      </c>
      <c r="DC16" s="66" t="str">
        <f t="shared" si="77"/>
        <v/>
      </c>
      <c r="DD16" s="47" t="s">
        <v>0</v>
      </c>
      <c r="DE16" s="52" t="str">
        <f t="shared" si="78"/>
        <v/>
      </c>
      <c r="DF16" s="53" t="str">
        <f t="shared" si="34"/>
        <v/>
      </c>
      <c r="DG16" s="47" t="s">
        <v>0</v>
      </c>
      <c r="DH16" s="52" t="str">
        <f t="shared" si="79"/>
        <v/>
      </c>
      <c r="DI16" s="53" t="str">
        <f t="shared" si="35"/>
        <v/>
      </c>
      <c r="DJ16" s="47" t="s">
        <v>0</v>
      </c>
      <c r="DK16" s="52" t="str">
        <f t="shared" si="80"/>
        <v/>
      </c>
      <c r="DL16" s="53" t="str">
        <f t="shared" si="36"/>
        <v/>
      </c>
      <c r="DM16" s="47" t="s">
        <v>0</v>
      </c>
      <c r="DN16" s="58" t="str">
        <f t="shared" si="81"/>
        <v/>
      </c>
      <c r="DO16" s="53" t="str" cm="1">
        <f t="array" ref="DO16">IF(DN16&lt;&gt;"",INDEX(imePrezime_id,DN16,0),IF(CR16&lt;&gt;"",CR16,""))</f>
        <v/>
      </c>
      <c r="DP16" s="47" t="s">
        <v>0</v>
      </c>
      <c r="DQ16" s="58" t="str">
        <f t="shared" si="82"/>
        <v/>
      </c>
      <c r="DR16" s="73" t="str">
        <f t="shared" si="37"/>
        <v/>
      </c>
      <c r="DS16" s="73" t="str">
        <f t="shared" si="83"/>
        <v/>
      </c>
      <c r="DT16" s="73" t="str">
        <f t="shared" si="84"/>
        <v/>
      </c>
      <c r="DU16" s="66" t="str">
        <f t="shared" si="85"/>
        <v/>
      </c>
      <c r="DV16" s="47" t="s">
        <v>0</v>
      </c>
      <c r="DW16" s="58" t="str">
        <f>IF(BW16="","",MAX(DW$10:DW15)+1)</f>
        <v/>
      </c>
      <c r="DX16" s="73" t="str">
        <f t="shared" si="86"/>
        <v/>
      </c>
      <c r="DY16" s="73" t="str">
        <f t="shared" si="87"/>
        <v/>
      </c>
      <c r="DZ16" s="73" t="str">
        <f t="shared" si="88"/>
        <v/>
      </c>
      <c r="EA16" s="73" t="str">
        <f t="shared" si="89"/>
        <v/>
      </c>
      <c r="EB16" s="73" t="str">
        <f t="shared" si="90"/>
        <v/>
      </c>
      <c r="EC16" s="73" t="str">
        <f t="shared" si="91"/>
        <v/>
      </c>
      <c r="ED16" s="73" t="str">
        <f t="shared" si="92"/>
        <v/>
      </c>
      <c r="EE16" s="73" t="str">
        <f t="shared" si="93"/>
        <v/>
      </c>
      <c r="EF16" s="73" t="str">
        <f t="shared" si="94"/>
        <v/>
      </c>
      <c r="EG16" s="53" t="str">
        <f t="shared" si="42"/>
        <v/>
      </c>
      <c r="EH16" s="47" t="s">
        <v>0</v>
      </c>
      <c r="EI16" s="19" t="str">
        <f t="shared" si="95"/>
        <v/>
      </c>
      <c r="EJ16" s="47" t="s">
        <v>0</v>
      </c>
      <c r="EK16" s="19" t="str">
        <f t="shared" si="96"/>
        <v/>
      </c>
      <c r="EL16" s="47" t="s">
        <v>0</v>
      </c>
      <c r="EM16" s="208" t="str">
        <f t="shared" si="97"/>
        <v/>
      </c>
      <c r="EN16" s="47" t="s">
        <v>0</v>
      </c>
    </row>
    <row r="17" spans="1:156" ht="15.75" thickBot="1" x14ac:dyDescent="0.3">
      <c r="A17" t="s">
        <v>0</v>
      </c>
      <c r="B17" s="52" t="str">
        <f>IF(csv!F9="","",csv!T9)</f>
        <v/>
      </c>
      <c r="C17" s="31" t="s">
        <v>0</v>
      </c>
      <c r="D17" s="31" t="str">
        <f>IF(csv!F9="","",csv!F9)</f>
        <v/>
      </c>
      <c r="E17" s="31" t="str">
        <f>IF(csv!E9="","",csv!E9)</f>
        <v/>
      </c>
      <c r="F17" s="31" t="s">
        <v>0</v>
      </c>
      <c r="G17" s="73" t="str">
        <f>IF(csv!M9="","",csv!M9)</f>
        <v/>
      </c>
      <c r="H17" s="73" t="str">
        <f>IF(csv!N9="","",csv!N9)</f>
        <v/>
      </c>
      <c r="I17" s="31" t="s">
        <v>0</v>
      </c>
      <c r="J17" s="31" t="str">
        <f>IF(csv!P9="","",csv!P9)</f>
        <v/>
      </c>
      <c r="K17" s="31" t="str">
        <f>IF(csv!Q9="","",csv!Q9)</f>
        <v/>
      </c>
      <c r="L17" s="31" t="s">
        <v>0</v>
      </c>
      <c r="M17" s="66" t="str">
        <f>IF(csv!R9="","",csv!R9)</f>
        <v/>
      </c>
      <c r="N17" s="47" t="s">
        <v>0</v>
      </c>
      <c r="O17" s="52" t="str">
        <f t="shared" si="44"/>
        <v/>
      </c>
      <c r="P17" s="73" t="str">
        <f>IF(O17="","",IF(COUNTIF(O$10:O16,O17)=0,P16+1,P16))</f>
        <v/>
      </c>
      <c r="Q17" s="88" t="str">
        <f t="shared" si="45"/>
        <v/>
      </c>
      <c r="R17" s="89" t="str" cm="1">
        <f t="array" ref="R17">IF(S17="","",INDEX(natjecanjeStaze_naziv,MATCH(S17,natjecanjeStaze_stazaId,0)))</f>
        <v/>
      </c>
      <c r="S17" s="53" t="str">
        <f t="shared" si="1"/>
        <v/>
      </c>
      <c r="T17" s="47" t="s">
        <v>0</v>
      </c>
      <c r="U17" s="259" t="str">
        <f t="shared" si="2"/>
        <v/>
      </c>
      <c r="V17" s="260" t="str">
        <f t="shared" si="46"/>
        <v/>
      </c>
      <c r="W17" s="47" t="s">
        <v>0</v>
      </c>
      <c r="X17" s="52" t="str">
        <f t="shared" si="47"/>
        <v/>
      </c>
      <c r="Y17" s="73" t="str">
        <f t="shared" si="48"/>
        <v/>
      </c>
      <c r="Z17" s="31" t="str">
        <f t="shared" si="49"/>
        <v/>
      </c>
      <c r="AA17" s="66" t="str">
        <f>IF(Z17="","",MAX(AA$10:AA16)+1)</f>
        <v/>
      </c>
      <c r="AB17" s="47" t="s">
        <v>0</v>
      </c>
      <c r="AC17" s="130"/>
      <c r="AD17" s="47" t="s">
        <v>0</v>
      </c>
      <c r="AE17" s="19" t="str">
        <f t="shared" si="50"/>
        <v/>
      </c>
      <c r="AF17" s="47" t="s">
        <v>0</v>
      </c>
      <c r="AG17" s="151" t="str">
        <f t="shared" si="51"/>
        <v/>
      </c>
      <c r="AH17" s="47" t="s">
        <v>0</v>
      </c>
      <c r="AI17" s="52" t="str">
        <f t="shared" si="52"/>
        <v/>
      </c>
      <c r="AJ17" s="31" t="str">
        <f t="shared" si="53"/>
        <v/>
      </c>
      <c r="AK17" s="73" t="str">
        <f t="shared" si="54"/>
        <v/>
      </c>
      <c r="AL17" s="73" t="str">
        <f t="shared" si="55"/>
        <v/>
      </c>
      <c r="AM17" s="31" t="str" cm="1">
        <f t="array" ref="AM17">IF(AK17="",""&amp;AJ17,IF(AK17="NEMA",AJ17,INDEX(klub_naziv,MATCH(INDEX(klubAlias_klubId,AK17),klub_id,0))))</f>
        <v/>
      </c>
      <c r="AN17" s="31" t="str" cm="1">
        <f t="array" ref="AN17">IFERROR(""&amp;INDEX(registarNatjecatelji,DL17,4),"")</f>
        <v/>
      </c>
      <c r="AO17" s="73" t="str">
        <f t="shared" si="56"/>
        <v/>
      </c>
      <c r="AP17" s="66" t="str">
        <f t="shared" si="57"/>
        <v/>
      </c>
      <c r="AQ17" s="47" t="s">
        <v>0</v>
      </c>
      <c r="AR17" s="52" t="str">
        <f>IF(V17&lt;&gt;"NEMA","",IF(IFERROR(MATCH(U17,U$10:U16,0),0)&lt;&gt;0,"",U17))</f>
        <v/>
      </c>
      <c r="AS17" s="73" t="str">
        <f t="shared" si="7"/>
        <v/>
      </c>
      <c r="AT17" s="31" t="str">
        <f>IF(OR(AS17="",AS17&lt;&gt;"NEMA"),"",MAX(AT$10:AT16)+1)</f>
        <v/>
      </c>
      <c r="AU17" s="66" t="str">
        <f t="shared" si="8"/>
        <v/>
      </c>
      <c r="AV17" s="47" t="s">
        <v>0</v>
      </c>
      <c r="AW17" s="19" t="str">
        <f t="shared" si="58"/>
        <v/>
      </c>
      <c r="AX17" s="47" t="s">
        <v>0</v>
      </c>
      <c r="AY17" s="82" t="str">
        <f>IF(AK17&lt;&gt;"NEMA","",IF(IFERROR(MATCH(AJ17,AJ$10:AJ16,0),0)&lt;&gt;0,"",AJ17))</f>
        <v/>
      </c>
      <c r="AZ17" s="47" t="s">
        <v>0</v>
      </c>
      <c r="BA17" s="130"/>
      <c r="BB17" s="47" t="s">
        <v>0</v>
      </c>
      <c r="BC17" s="58" t="str">
        <f t="shared" si="59"/>
        <v/>
      </c>
      <c r="BD17" s="31" t="str">
        <f t="shared" si="60"/>
        <v/>
      </c>
      <c r="BE17" s="31" t="str">
        <f>IF(BD17="","",MAX(BE$10:BE16)+1)</f>
        <v/>
      </c>
      <c r="BF17" s="31" t="str">
        <f t="shared" si="61"/>
        <v/>
      </c>
      <c r="BG17" s="31" t="str">
        <f t="shared" si="62"/>
        <v/>
      </c>
      <c r="BH17" s="31" t="str">
        <f>IF(BA17="","",MAX(BH$10:BH16)+1)</f>
        <v/>
      </c>
      <c r="BI17" s="31" t="str">
        <f t="shared" si="63"/>
        <v/>
      </c>
      <c r="BJ17" s="66" t="str">
        <f t="shared" si="64"/>
        <v/>
      </c>
      <c r="BK17" s="47" t="s">
        <v>0</v>
      </c>
      <c r="BL17" s="19" t="str">
        <f t="shared" si="65"/>
        <v/>
      </c>
      <c r="BM17" s="47" t="s">
        <v>0</v>
      </c>
      <c r="BN17" s="151" t="str">
        <f t="shared" si="14"/>
        <v/>
      </c>
      <c r="BO17" s="47" t="s">
        <v>0</v>
      </c>
      <c r="BP17" s="58" t="str">
        <f t="shared" si="15"/>
        <v/>
      </c>
      <c r="BQ17" s="73" t="str">
        <f t="shared" si="16"/>
        <v/>
      </c>
      <c r="BR17" s="266" t="str">
        <f t="shared" si="17"/>
        <v/>
      </c>
      <c r="BS17" s="267" t="str">
        <f t="shared" si="18"/>
        <v/>
      </c>
      <c r="BT17" s="191" t="str">
        <f t="shared" si="19"/>
        <v/>
      </c>
      <c r="BU17" s="47" t="s">
        <v>0</v>
      </c>
      <c r="BV17" s="52" t="str">
        <f t="shared" si="66"/>
        <v/>
      </c>
      <c r="BW17" s="31" t="str">
        <f t="shared" si="67"/>
        <v/>
      </c>
      <c r="BX17" s="73" t="str">
        <f t="shared" si="20"/>
        <v/>
      </c>
      <c r="BY17" s="73" t="str">
        <f t="shared" si="21"/>
        <v/>
      </c>
      <c r="BZ17" s="31" t="str">
        <f t="shared" si="22"/>
        <v/>
      </c>
      <c r="CA17" s="66" t="str">
        <f t="shared" si="23"/>
        <v/>
      </c>
      <c r="CB17" s="47" t="s">
        <v>0</v>
      </c>
      <c r="CC17" s="82" t="str">
        <f t="shared" si="68"/>
        <v/>
      </c>
      <c r="CD17" s="47" t="s">
        <v>0</v>
      </c>
      <c r="CE17" s="19" t="str">
        <f t="shared" si="69"/>
        <v/>
      </c>
      <c r="CF17" s="47" t="s">
        <v>0</v>
      </c>
      <c r="CG17" s="130"/>
      <c r="CH17" s="47" t="s">
        <v>0</v>
      </c>
      <c r="CI17" s="52" t="str">
        <f t="shared" si="70"/>
        <v/>
      </c>
      <c r="CJ17" s="73" t="str">
        <f>IF(CG17="","",MAX(CJ$10:CJ16)+1)</f>
        <v/>
      </c>
      <c r="CK17" s="53" t="str">
        <f t="shared" si="71"/>
        <v/>
      </c>
      <c r="CL17" s="47" t="s">
        <v>0</v>
      </c>
      <c r="CM17" s="19" t="str">
        <f t="shared" si="72"/>
        <v/>
      </c>
      <c r="CN17" s="47" t="s">
        <v>0</v>
      </c>
      <c r="CO17" s="108"/>
      <c r="CP17" s="110"/>
      <c r="CQ17" s="47"/>
      <c r="CR17" s="58" t="str">
        <f>IF(AND(BX17="NEMA",BY17="NEMA",OR(CG17="",CK17="NEMA")),MAX(CR$10:CR16)+1,"")</f>
        <v/>
      </c>
      <c r="CS17" s="53" t="str">
        <f t="shared" si="73"/>
        <v/>
      </c>
      <c r="CT17" t="s">
        <v>0</v>
      </c>
      <c r="CU17" s="133" t="str">
        <f t="shared" si="28"/>
        <v/>
      </c>
      <c r="CV17" t="s">
        <v>0</v>
      </c>
      <c r="CW17" s="52" t="str">
        <f t="shared" si="29"/>
        <v/>
      </c>
      <c r="CX17" s="66" t="str">
        <f t="shared" si="74"/>
        <v/>
      </c>
      <c r="CY17" t="s">
        <v>0</v>
      </c>
      <c r="CZ17" s="19" t="str">
        <f t="shared" si="75"/>
        <v/>
      </c>
      <c r="DA17" s="47" t="s">
        <v>0</v>
      </c>
      <c r="DB17" s="52" t="str">
        <f t="shared" si="76"/>
        <v/>
      </c>
      <c r="DC17" s="66" t="str">
        <f t="shared" si="77"/>
        <v/>
      </c>
      <c r="DD17" s="47" t="s">
        <v>0</v>
      </c>
      <c r="DE17" s="52" t="str">
        <f t="shared" si="78"/>
        <v/>
      </c>
      <c r="DF17" s="53" t="str">
        <f t="shared" si="34"/>
        <v/>
      </c>
      <c r="DG17" s="47" t="s">
        <v>0</v>
      </c>
      <c r="DH17" s="52" t="str">
        <f t="shared" si="79"/>
        <v/>
      </c>
      <c r="DI17" s="53" t="str">
        <f t="shared" si="35"/>
        <v/>
      </c>
      <c r="DJ17" s="47" t="s">
        <v>0</v>
      </c>
      <c r="DK17" s="52" t="str">
        <f t="shared" si="80"/>
        <v/>
      </c>
      <c r="DL17" s="53" t="str">
        <f t="shared" si="36"/>
        <v/>
      </c>
      <c r="DM17" s="47" t="s">
        <v>0</v>
      </c>
      <c r="DN17" s="58" t="str">
        <f t="shared" si="81"/>
        <v/>
      </c>
      <c r="DO17" s="53" t="str" cm="1">
        <f t="array" ref="DO17">IF(DN17&lt;&gt;"",INDEX(imePrezime_id,DN17,0),IF(CR17&lt;&gt;"",CR17,""))</f>
        <v/>
      </c>
      <c r="DP17" s="47" t="s">
        <v>0</v>
      </c>
      <c r="DQ17" s="58" t="str">
        <f t="shared" si="82"/>
        <v/>
      </c>
      <c r="DR17" s="73" t="str">
        <f t="shared" si="37"/>
        <v/>
      </c>
      <c r="DS17" s="73" t="str">
        <f t="shared" si="83"/>
        <v/>
      </c>
      <c r="DT17" s="73" t="str">
        <f t="shared" si="84"/>
        <v/>
      </c>
      <c r="DU17" s="66" t="str">
        <f t="shared" si="85"/>
        <v/>
      </c>
      <c r="DV17" s="47" t="s">
        <v>0</v>
      </c>
      <c r="DW17" s="58" t="str">
        <f>IF(BW17="","",MAX(DW$10:DW16)+1)</f>
        <v/>
      </c>
      <c r="DX17" s="73" t="str">
        <f t="shared" si="86"/>
        <v/>
      </c>
      <c r="DY17" s="73" t="str">
        <f t="shared" si="87"/>
        <v/>
      </c>
      <c r="DZ17" s="73" t="str">
        <f t="shared" si="88"/>
        <v/>
      </c>
      <c r="EA17" s="73" t="str">
        <f t="shared" si="89"/>
        <v/>
      </c>
      <c r="EB17" s="73" t="str">
        <f t="shared" si="90"/>
        <v/>
      </c>
      <c r="EC17" s="73" t="str">
        <f t="shared" si="91"/>
        <v/>
      </c>
      <c r="ED17" s="73" t="str">
        <f t="shared" si="92"/>
        <v/>
      </c>
      <c r="EE17" s="73" t="str">
        <f t="shared" si="93"/>
        <v/>
      </c>
      <c r="EF17" s="73" t="str">
        <f t="shared" si="94"/>
        <v/>
      </c>
      <c r="EG17" s="53" t="str">
        <f t="shared" si="42"/>
        <v/>
      </c>
      <c r="EH17" s="47" t="s">
        <v>0</v>
      </c>
      <c r="EI17" s="19" t="str">
        <f t="shared" si="95"/>
        <v/>
      </c>
      <c r="EJ17" s="47" t="s">
        <v>0</v>
      </c>
      <c r="EK17" s="19" t="str">
        <f t="shared" si="96"/>
        <v/>
      </c>
      <c r="EL17" s="47" t="s">
        <v>0</v>
      </c>
      <c r="EM17" s="208" t="str">
        <f t="shared" si="97"/>
        <v/>
      </c>
      <c r="EN17" s="47" t="s">
        <v>0</v>
      </c>
    </row>
    <row r="18" spans="1:156" ht="15.75" thickBot="1" x14ac:dyDescent="0.3">
      <c r="A18" t="s">
        <v>0</v>
      </c>
      <c r="B18" s="52" t="str">
        <f>IF(csv!F10="","",csv!T10)</f>
        <v/>
      </c>
      <c r="C18" s="31" t="s">
        <v>0</v>
      </c>
      <c r="D18" s="31" t="str">
        <f>IF(csv!F10="","",csv!F10)</f>
        <v/>
      </c>
      <c r="E18" s="31" t="str">
        <f>IF(csv!E10="","",csv!E10)</f>
        <v/>
      </c>
      <c r="F18" s="31" t="s">
        <v>0</v>
      </c>
      <c r="G18" s="73" t="str">
        <f>IF(csv!M10="","",csv!M10)</f>
        <v/>
      </c>
      <c r="H18" s="73" t="str">
        <f>IF(csv!N10="","",csv!N10)</f>
        <v/>
      </c>
      <c r="I18" s="31" t="s">
        <v>0</v>
      </c>
      <c r="J18" s="31" t="str">
        <f>IF(csv!P10="","",csv!P10)</f>
        <v/>
      </c>
      <c r="K18" s="31" t="str">
        <f>IF(csv!Q10="","",csv!Q10)</f>
        <v/>
      </c>
      <c r="L18" s="31" t="s">
        <v>0</v>
      </c>
      <c r="M18" s="66" t="str">
        <f>IF(csv!R10="","",csv!R10)</f>
        <v/>
      </c>
      <c r="N18" s="47" t="s">
        <v>0</v>
      </c>
      <c r="O18" s="52" t="str">
        <f t="shared" si="44"/>
        <v/>
      </c>
      <c r="P18" s="73" t="str">
        <f>IF(O18="","",IF(COUNTIF(O$10:O17,O18)=0,P17+1,P17))</f>
        <v/>
      </c>
      <c r="Q18" s="88" t="str">
        <f t="shared" si="45"/>
        <v/>
      </c>
      <c r="R18" s="89" t="str" cm="1">
        <f t="array" ref="R18">IF(S18="","",INDEX(natjecanjeStaze_naziv,MATCH(S18,natjecanjeStaze_stazaId,0)))</f>
        <v/>
      </c>
      <c r="S18" s="53" t="str">
        <f t="shared" si="1"/>
        <v/>
      </c>
      <c r="T18" s="47" t="s">
        <v>0</v>
      </c>
      <c r="U18" s="259" t="str">
        <f t="shared" si="2"/>
        <v/>
      </c>
      <c r="V18" s="260" t="str">
        <f t="shared" si="46"/>
        <v/>
      </c>
      <c r="W18" s="47" t="s">
        <v>0</v>
      </c>
      <c r="X18" s="52" t="str">
        <f t="shared" si="47"/>
        <v/>
      </c>
      <c r="Y18" s="73" t="str">
        <f t="shared" si="48"/>
        <v/>
      </c>
      <c r="Z18" s="31" t="str">
        <f t="shared" si="49"/>
        <v/>
      </c>
      <c r="AA18" s="66" t="str">
        <f>IF(Z18="","",MAX(AA$10:AA17)+1)</f>
        <v/>
      </c>
      <c r="AB18" s="47" t="s">
        <v>0</v>
      </c>
      <c r="AC18" s="130"/>
      <c r="AD18" s="47" t="s">
        <v>0</v>
      </c>
      <c r="AE18" s="19" t="str">
        <f t="shared" si="50"/>
        <v/>
      </c>
      <c r="AF18" s="47" t="s">
        <v>0</v>
      </c>
      <c r="AG18" s="151" t="str">
        <f t="shared" si="51"/>
        <v/>
      </c>
      <c r="AH18" s="47" t="s">
        <v>0</v>
      </c>
      <c r="AI18" s="52" t="str">
        <f t="shared" si="52"/>
        <v/>
      </c>
      <c r="AJ18" s="31" t="str">
        <f t="shared" si="53"/>
        <v/>
      </c>
      <c r="AK18" s="73" t="str">
        <f t="shared" si="54"/>
        <v/>
      </c>
      <c r="AL18" s="73" t="str">
        <f t="shared" si="55"/>
        <v/>
      </c>
      <c r="AM18" s="31" t="str" cm="1">
        <f t="array" ref="AM18">IF(AK18="",""&amp;AJ18,IF(AK18="NEMA",AJ18,INDEX(klub_naziv,MATCH(INDEX(klubAlias_klubId,AK18),klub_id,0))))</f>
        <v/>
      </c>
      <c r="AN18" s="31" t="str" cm="1">
        <f t="array" ref="AN18">IFERROR(""&amp;INDEX(registarNatjecatelji,DL18,4),"")</f>
        <v/>
      </c>
      <c r="AO18" s="73" t="str">
        <f t="shared" si="56"/>
        <v/>
      </c>
      <c r="AP18" s="66" t="str">
        <f t="shared" si="57"/>
        <v/>
      </c>
      <c r="AQ18" s="47" t="s">
        <v>0</v>
      </c>
      <c r="AR18" s="52" t="str">
        <f>IF(V18&lt;&gt;"NEMA","",IF(IFERROR(MATCH(U18,U$10:U17,0),0)&lt;&gt;0,"",U18))</f>
        <v/>
      </c>
      <c r="AS18" s="73" t="str">
        <f t="shared" si="7"/>
        <v/>
      </c>
      <c r="AT18" s="31" t="str">
        <f>IF(OR(AS18="",AS18&lt;&gt;"NEMA"),"",MAX(AT$10:AT17)+1)</f>
        <v/>
      </c>
      <c r="AU18" s="66" t="str">
        <f t="shared" si="8"/>
        <v/>
      </c>
      <c r="AV18" s="47" t="s">
        <v>0</v>
      </c>
      <c r="AW18" s="19" t="str">
        <f t="shared" si="58"/>
        <v/>
      </c>
      <c r="AX18" s="47" t="s">
        <v>0</v>
      </c>
      <c r="AY18" s="82" t="str">
        <f>IF(AK18&lt;&gt;"NEMA","",IF(IFERROR(MATCH(AJ18,AJ$10:AJ17,0),0)&lt;&gt;0,"",AJ18))</f>
        <v/>
      </c>
      <c r="AZ18" s="47" t="s">
        <v>0</v>
      </c>
      <c r="BA18" s="130"/>
      <c r="BB18" s="47" t="s">
        <v>0</v>
      </c>
      <c r="BC18" s="58" t="str">
        <f t="shared" si="59"/>
        <v/>
      </c>
      <c r="BD18" s="31" t="str">
        <f t="shared" si="60"/>
        <v/>
      </c>
      <c r="BE18" s="31" t="str">
        <f>IF(BD18="","",MAX(BE$10:BE17)+1)</f>
        <v/>
      </c>
      <c r="BF18" s="31" t="str">
        <f t="shared" si="61"/>
        <v/>
      </c>
      <c r="BG18" s="31" t="str">
        <f t="shared" si="62"/>
        <v/>
      </c>
      <c r="BH18" s="31" t="str">
        <f>IF(BA18="","",MAX(BH$10:BH17)+1)</f>
        <v/>
      </c>
      <c r="BI18" s="31" t="str">
        <f t="shared" si="63"/>
        <v/>
      </c>
      <c r="BJ18" s="66" t="str">
        <f t="shared" si="64"/>
        <v/>
      </c>
      <c r="BK18" s="47" t="s">
        <v>0</v>
      </c>
      <c r="BL18" s="19" t="str">
        <f t="shared" si="65"/>
        <v/>
      </c>
      <c r="BM18" s="47" t="s">
        <v>0</v>
      </c>
      <c r="BN18" s="151" t="str">
        <f t="shared" si="14"/>
        <v/>
      </c>
      <c r="BO18" s="47" t="s">
        <v>0</v>
      </c>
      <c r="BP18" s="58" t="str">
        <f t="shared" si="15"/>
        <v/>
      </c>
      <c r="BQ18" s="73" t="str">
        <f t="shared" si="16"/>
        <v/>
      </c>
      <c r="BR18" s="266" t="str">
        <f t="shared" si="17"/>
        <v/>
      </c>
      <c r="BS18" s="267" t="str">
        <f t="shared" si="18"/>
        <v/>
      </c>
      <c r="BT18" s="191" t="str">
        <f t="shared" si="19"/>
        <v/>
      </c>
      <c r="BU18" s="47" t="s">
        <v>0</v>
      </c>
      <c r="BV18" s="52" t="str">
        <f t="shared" si="66"/>
        <v/>
      </c>
      <c r="BW18" s="31" t="str">
        <f t="shared" si="67"/>
        <v/>
      </c>
      <c r="BX18" s="73" t="str">
        <f t="shared" si="20"/>
        <v/>
      </c>
      <c r="BY18" s="73" t="str">
        <f t="shared" si="21"/>
        <v/>
      </c>
      <c r="BZ18" s="31" t="str">
        <f t="shared" si="22"/>
        <v/>
      </c>
      <c r="CA18" s="66" t="str">
        <f t="shared" si="23"/>
        <v/>
      </c>
      <c r="CB18" s="47" t="s">
        <v>0</v>
      </c>
      <c r="CC18" s="82" t="str">
        <f t="shared" si="68"/>
        <v/>
      </c>
      <c r="CD18" s="47" t="s">
        <v>0</v>
      </c>
      <c r="CE18" s="19" t="str">
        <f t="shared" si="69"/>
        <v/>
      </c>
      <c r="CF18" s="47" t="s">
        <v>0</v>
      </c>
      <c r="CG18" s="130"/>
      <c r="CH18" s="47" t="s">
        <v>0</v>
      </c>
      <c r="CI18" s="52" t="str">
        <f t="shared" si="70"/>
        <v/>
      </c>
      <c r="CJ18" s="73" t="str">
        <f>IF(CG18="","",MAX(CJ$10:CJ17)+1)</f>
        <v/>
      </c>
      <c r="CK18" s="53" t="str">
        <f t="shared" si="71"/>
        <v/>
      </c>
      <c r="CL18" s="47" t="s">
        <v>0</v>
      </c>
      <c r="CM18" s="19" t="str">
        <f t="shared" si="72"/>
        <v/>
      </c>
      <c r="CN18" s="47" t="s">
        <v>0</v>
      </c>
      <c r="CO18" s="108"/>
      <c r="CP18" s="110"/>
      <c r="CQ18" s="47"/>
      <c r="CR18" s="58" t="str">
        <f>IF(AND(BX18="NEMA",BY18="NEMA",OR(CG18="",CK18="NEMA")),MAX(CR$10:CR17)+1,"")</f>
        <v/>
      </c>
      <c r="CS18" s="53" t="str">
        <f t="shared" si="73"/>
        <v/>
      </c>
      <c r="CT18" t="s">
        <v>0</v>
      </c>
      <c r="CU18" s="133" t="str">
        <f t="shared" si="28"/>
        <v/>
      </c>
      <c r="CV18" t="s">
        <v>0</v>
      </c>
      <c r="CW18" s="52" t="str">
        <f t="shared" si="29"/>
        <v/>
      </c>
      <c r="CX18" s="66" t="str">
        <f t="shared" si="74"/>
        <v/>
      </c>
      <c r="CY18" t="s">
        <v>0</v>
      </c>
      <c r="CZ18" s="19" t="str">
        <f t="shared" si="75"/>
        <v/>
      </c>
      <c r="DA18" s="47" t="s">
        <v>0</v>
      </c>
      <c r="DB18" s="52" t="str">
        <f t="shared" si="76"/>
        <v/>
      </c>
      <c r="DC18" s="66" t="str">
        <f t="shared" si="77"/>
        <v/>
      </c>
      <c r="DD18" s="47" t="s">
        <v>0</v>
      </c>
      <c r="DE18" s="52" t="str">
        <f t="shared" si="78"/>
        <v/>
      </c>
      <c r="DF18" s="53" t="str">
        <f t="shared" si="34"/>
        <v/>
      </c>
      <c r="DG18" s="47" t="s">
        <v>0</v>
      </c>
      <c r="DH18" s="52" t="str">
        <f t="shared" si="79"/>
        <v/>
      </c>
      <c r="DI18" s="53" t="str">
        <f t="shared" si="35"/>
        <v/>
      </c>
      <c r="DJ18" s="47" t="s">
        <v>0</v>
      </c>
      <c r="DK18" s="52" t="str">
        <f t="shared" si="80"/>
        <v/>
      </c>
      <c r="DL18" s="53" t="str">
        <f t="shared" si="36"/>
        <v/>
      </c>
      <c r="DM18" s="47" t="s">
        <v>0</v>
      </c>
      <c r="DN18" s="58" t="str">
        <f t="shared" si="81"/>
        <v/>
      </c>
      <c r="DO18" s="53" t="str" cm="1">
        <f t="array" ref="DO18">IF(DN18&lt;&gt;"",INDEX(imePrezime_id,DN18,0),IF(CR18&lt;&gt;"",CR18,""))</f>
        <v/>
      </c>
      <c r="DP18" s="47" t="s">
        <v>0</v>
      </c>
      <c r="DQ18" s="58" t="str">
        <f t="shared" si="82"/>
        <v/>
      </c>
      <c r="DR18" s="73" t="str">
        <f t="shared" si="37"/>
        <v/>
      </c>
      <c r="DS18" s="73" t="str">
        <f t="shared" si="83"/>
        <v/>
      </c>
      <c r="DT18" s="73" t="str">
        <f t="shared" si="84"/>
        <v/>
      </c>
      <c r="DU18" s="66" t="str">
        <f t="shared" si="85"/>
        <v/>
      </c>
      <c r="DV18" s="47" t="s">
        <v>0</v>
      </c>
      <c r="DW18" s="58" t="str">
        <f>IF(BW18="","",MAX(DW$10:DW17)+1)</f>
        <v/>
      </c>
      <c r="DX18" s="73" t="str">
        <f t="shared" si="86"/>
        <v/>
      </c>
      <c r="DY18" s="73" t="str">
        <f t="shared" si="87"/>
        <v/>
      </c>
      <c r="DZ18" s="73" t="str">
        <f t="shared" si="88"/>
        <v/>
      </c>
      <c r="EA18" s="73" t="str">
        <f t="shared" si="89"/>
        <v/>
      </c>
      <c r="EB18" s="73" t="str">
        <f t="shared" si="90"/>
        <v/>
      </c>
      <c r="EC18" s="73" t="str">
        <f t="shared" si="91"/>
        <v/>
      </c>
      <c r="ED18" s="73" t="str">
        <f t="shared" si="92"/>
        <v/>
      </c>
      <c r="EE18" s="73" t="str">
        <f t="shared" si="93"/>
        <v/>
      </c>
      <c r="EF18" s="73" t="str">
        <f t="shared" si="94"/>
        <v/>
      </c>
      <c r="EG18" s="53" t="str">
        <f t="shared" si="42"/>
        <v/>
      </c>
      <c r="EH18" s="47" t="s">
        <v>0</v>
      </c>
      <c r="EI18" s="19" t="str">
        <f t="shared" si="95"/>
        <v/>
      </c>
      <c r="EJ18" s="47" t="s">
        <v>0</v>
      </c>
      <c r="EK18" s="19" t="str">
        <f t="shared" si="96"/>
        <v/>
      </c>
      <c r="EL18" s="47" t="s">
        <v>0</v>
      </c>
      <c r="EM18" s="208" t="str">
        <f t="shared" si="97"/>
        <v/>
      </c>
      <c r="EN18" s="47" t="s">
        <v>0</v>
      </c>
      <c r="EO18" s="295" t="s">
        <v>231</v>
      </c>
      <c r="EP18" s="296"/>
      <c r="EQ18" s="296"/>
      <c r="ER18" s="296"/>
      <c r="ES18" s="296"/>
      <c r="ET18" s="296"/>
      <c r="EU18" s="296"/>
      <c r="EV18" s="296"/>
      <c r="EW18" s="296"/>
      <c r="EX18" s="296"/>
      <c r="EY18" s="296"/>
      <c r="EZ18" s="297"/>
    </row>
    <row r="19" spans="1:156" ht="15.75" thickBot="1" x14ac:dyDescent="0.3">
      <c r="A19" t="s">
        <v>0</v>
      </c>
      <c r="B19" s="52" t="str">
        <f>IF(csv!F11="","",csv!T11)</f>
        <v/>
      </c>
      <c r="C19" s="31" t="s">
        <v>0</v>
      </c>
      <c r="D19" s="31" t="str">
        <f>IF(csv!F11="","",csv!F11)</f>
        <v/>
      </c>
      <c r="E19" s="31" t="str">
        <f>IF(csv!E11="","",csv!E11)</f>
        <v/>
      </c>
      <c r="F19" s="31" t="s">
        <v>0</v>
      </c>
      <c r="G19" s="73" t="str">
        <f>IF(csv!M11="","",csv!M11)</f>
        <v/>
      </c>
      <c r="H19" s="73" t="str">
        <f>IF(csv!N11="","",csv!N11)</f>
        <v/>
      </c>
      <c r="I19" s="31" t="s">
        <v>0</v>
      </c>
      <c r="J19" s="31" t="str">
        <f>IF(csv!P11="","",csv!P11)</f>
        <v/>
      </c>
      <c r="K19" s="31" t="str">
        <f>IF(csv!Q11="","",csv!Q11)</f>
        <v/>
      </c>
      <c r="L19" s="31" t="s">
        <v>0</v>
      </c>
      <c r="M19" s="66" t="str">
        <f>IF(csv!R11="","",csv!R11)</f>
        <v/>
      </c>
      <c r="N19" s="47" t="s">
        <v>0</v>
      </c>
      <c r="O19" s="52" t="str">
        <f t="shared" si="44"/>
        <v/>
      </c>
      <c r="P19" s="73" t="str">
        <f>IF(O19="","",IF(COUNTIF(O$10:O18,O19)=0,P18+1,P18))</f>
        <v/>
      </c>
      <c r="Q19" s="88" t="str">
        <f t="shared" si="45"/>
        <v/>
      </c>
      <c r="R19" s="89" t="str" cm="1">
        <f t="array" ref="R19">IF(S19="","",INDEX(natjecanjeStaze_naziv,MATCH(S19,natjecanjeStaze_stazaId,0)))</f>
        <v/>
      </c>
      <c r="S19" s="53" t="str">
        <f t="shared" si="1"/>
        <v/>
      </c>
      <c r="T19" s="47" t="s">
        <v>0</v>
      </c>
      <c r="U19" s="259" t="str">
        <f t="shared" si="2"/>
        <v/>
      </c>
      <c r="V19" s="260" t="str">
        <f t="shared" si="46"/>
        <v/>
      </c>
      <c r="W19" s="47" t="s">
        <v>0</v>
      </c>
      <c r="X19" s="52" t="str">
        <f t="shared" si="47"/>
        <v/>
      </c>
      <c r="Y19" s="73" t="str">
        <f t="shared" si="48"/>
        <v/>
      </c>
      <c r="Z19" s="31" t="str">
        <f t="shared" si="49"/>
        <v/>
      </c>
      <c r="AA19" s="66" t="str">
        <f>IF(Z19="","",MAX(AA$10:AA18)+1)</f>
        <v/>
      </c>
      <c r="AB19" s="47" t="s">
        <v>0</v>
      </c>
      <c r="AC19" s="130"/>
      <c r="AD19" s="47" t="s">
        <v>0</v>
      </c>
      <c r="AE19" s="19" t="str">
        <f t="shared" si="50"/>
        <v/>
      </c>
      <c r="AF19" s="47" t="s">
        <v>0</v>
      </c>
      <c r="AG19" s="151" t="str">
        <f t="shared" si="51"/>
        <v/>
      </c>
      <c r="AH19" s="47" t="s">
        <v>0</v>
      </c>
      <c r="AI19" s="52" t="str">
        <f t="shared" si="52"/>
        <v/>
      </c>
      <c r="AJ19" s="31" t="str">
        <f t="shared" si="53"/>
        <v/>
      </c>
      <c r="AK19" s="73" t="str">
        <f t="shared" si="54"/>
        <v/>
      </c>
      <c r="AL19" s="73" t="str">
        <f t="shared" si="55"/>
        <v/>
      </c>
      <c r="AM19" s="31" t="str" cm="1">
        <f t="array" ref="AM19">IF(AK19="",""&amp;AJ19,IF(AK19="NEMA",AJ19,INDEX(klub_naziv,MATCH(INDEX(klubAlias_klubId,AK19),klub_id,0))))</f>
        <v/>
      </c>
      <c r="AN19" s="31" t="str" cm="1">
        <f t="array" ref="AN19">IFERROR(""&amp;INDEX(registarNatjecatelji,DL19,4),"")</f>
        <v/>
      </c>
      <c r="AO19" s="73" t="str">
        <f t="shared" si="56"/>
        <v/>
      </c>
      <c r="AP19" s="66" t="str">
        <f t="shared" si="57"/>
        <v/>
      </c>
      <c r="AQ19" s="47" t="s">
        <v>0</v>
      </c>
      <c r="AR19" s="52" t="str">
        <f>IF(V19&lt;&gt;"NEMA","",IF(IFERROR(MATCH(U19,U$10:U18,0),0)&lt;&gt;0,"",U19))</f>
        <v/>
      </c>
      <c r="AS19" s="73" t="str">
        <f t="shared" si="7"/>
        <v/>
      </c>
      <c r="AT19" s="31" t="str">
        <f>IF(OR(AS19="",AS19&lt;&gt;"NEMA"),"",MAX(AT$10:AT18)+1)</f>
        <v/>
      </c>
      <c r="AU19" s="66" t="str">
        <f t="shared" si="8"/>
        <v/>
      </c>
      <c r="AV19" s="47" t="s">
        <v>0</v>
      </c>
      <c r="AW19" s="19" t="str">
        <f t="shared" si="58"/>
        <v/>
      </c>
      <c r="AX19" s="47" t="s">
        <v>0</v>
      </c>
      <c r="AY19" s="82" t="str">
        <f>IF(AK19&lt;&gt;"NEMA","",IF(IFERROR(MATCH(AJ19,AJ$10:AJ18,0),0)&lt;&gt;0,"",AJ19))</f>
        <v/>
      </c>
      <c r="AZ19" s="47" t="s">
        <v>0</v>
      </c>
      <c r="BA19" s="130"/>
      <c r="BB19" s="47" t="s">
        <v>0</v>
      </c>
      <c r="BC19" s="58" t="str">
        <f t="shared" si="59"/>
        <v/>
      </c>
      <c r="BD19" s="31" t="str">
        <f t="shared" si="60"/>
        <v/>
      </c>
      <c r="BE19" s="31" t="str">
        <f>IF(BD19="","",MAX(BE$10:BE18)+1)</f>
        <v/>
      </c>
      <c r="BF19" s="31" t="str">
        <f t="shared" si="61"/>
        <v/>
      </c>
      <c r="BG19" s="31" t="str">
        <f t="shared" si="62"/>
        <v/>
      </c>
      <c r="BH19" s="31" t="str">
        <f>IF(BA19="","",MAX(BH$10:BH18)+1)</f>
        <v/>
      </c>
      <c r="BI19" s="31" t="str">
        <f t="shared" si="63"/>
        <v/>
      </c>
      <c r="BJ19" s="66" t="str">
        <f t="shared" si="64"/>
        <v/>
      </c>
      <c r="BK19" s="47" t="s">
        <v>0</v>
      </c>
      <c r="BL19" s="19" t="str">
        <f t="shared" si="65"/>
        <v/>
      </c>
      <c r="BM19" s="47" t="s">
        <v>0</v>
      </c>
      <c r="BN19" s="151" t="str">
        <f t="shared" si="14"/>
        <v/>
      </c>
      <c r="BO19" s="47" t="s">
        <v>0</v>
      </c>
      <c r="BP19" s="58" t="str">
        <f t="shared" si="15"/>
        <v/>
      </c>
      <c r="BQ19" s="73" t="str">
        <f t="shared" si="16"/>
        <v/>
      </c>
      <c r="BR19" s="266" t="str">
        <f t="shared" si="17"/>
        <v/>
      </c>
      <c r="BS19" s="267" t="str">
        <f t="shared" si="18"/>
        <v/>
      </c>
      <c r="BT19" s="191" t="str">
        <f t="shared" si="19"/>
        <v/>
      </c>
      <c r="BU19" s="47" t="s">
        <v>0</v>
      </c>
      <c r="BV19" s="52" t="str">
        <f t="shared" si="66"/>
        <v/>
      </c>
      <c r="BW19" s="31" t="str">
        <f t="shared" si="67"/>
        <v/>
      </c>
      <c r="BX19" s="73" t="str">
        <f t="shared" si="20"/>
        <v/>
      </c>
      <c r="BY19" s="73" t="str">
        <f t="shared" si="21"/>
        <v/>
      </c>
      <c r="BZ19" s="31" t="str">
        <f t="shared" si="22"/>
        <v/>
      </c>
      <c r="CA19" s="66" t="str">
        <f t="shared" si="23"/>
        <v/>
      </c>
      <c r="CB19" s="47" t="s">
        <v>0</v>
      </c>
      <c r="CC19" s="82" t="str">
        <f t="shared" si="68"/>
        <v/>
      </c>
      <c r="CD19" s="47" t="s">
        <v>0</v>
      </c>
      <c r="CE19" s="19" t="str">
        <f t="shared" si="69"/>
        <v/>
      </c>
      <c r="CF19" s="47" t="s">
        <v>0</v>
      </c>
      <c r="CG19" s="130"/>
      <c r="CH19" s="47" t="s">
        <v>0</v>
      </c>
      <c r="CI19" s="52" t="str">
        <f t="shared" si="70"/>
        <v/>
      </c>
      <c r="CJ19" s="73" t="str">
        <f>IF(CG19="","",MAX(CJ$10:CJ18)+1)</f>
        <v/>
      </c>
      <c r="CK19" s="53" t="str">
        <f t="shared" si="71"/>
        <v/>
      </c>
      <c r="CL19" s="47" t="s">
        <v>0</v>
      </c>
      <c r="CM19" s="19" t="str">
        <f t="shared" si="72"/>
        <v/>
      </c>
      <c r="CN19" s="47" t="s">
        <v>0</v>
      </c>
      <c r="CO19" s="108"/>
      <c r="CP19" s="110"/>
      <c r="CQ19" s="47"/>
      <c r="CR19" s="58" t="str">
        <f>IF(AND(BX19="NEMA",BY19="NEMA",OR(CG19="",CK19="NEMA")),MAX(CR$10:CR18)+1,"")</f>
        <v/>
      </c>
      <c r="CS19" s="53" t="str">
        <f t="shared" si="73"/>
        <v/>
      </c>
      <c r="CT19" t="s">
        <v>0</v>
      </c>
      <c r="CU19" s="133" t="str">
        <f t="shared" si="28"/>
        <v/>
      </c>
      <c r="CV19" t="s">
        <v>0</v>
      </c>
      <c r="CW19" s="52" t="str">
        <f t="shared" si="29"/>
        <v/>
      </c>
      <c r="CX19" s="66" t="str">
        <f t="shared" si="74"/>
        <v/>
      </c>
      <c r="CY19" t="s">
        <v>0</v>
      </c>
      <c r="CZ19" s="19" t="str">
        <f t="shared" si="75"/>
        <v/>
      </c>
      <c r="DA19" s="47" t="s">
        <v>0</v>
      </c>
      <c r="DB19" s="52" t="str">
        <f t="shared" si="76"/>
        <v/>
      </c>
      <c r="DC19" s="66" t="str">
        <f t="shared" si="77"/>
        <v/>
      </c>
      <c r="DD19" s="47" t="s">
        <v>0</v>
      </c>
      <c r="DE19" s="52" t="str">
        <f t="shared" si="78"/>
        <v/>
      </c>
      <c r="DF19" s="53" t="str">
        <f t="shared" si="34"/>
        <v/>
      </c>
      <c r="DG19" s="47" t="s">
        <v>0</v>
      </c>
      <c r="DH19" s="52" t="str">
        <f t="shared" si="79"/>
        <v/>
      </c>
      <c r="DI19" s="53" t="str">
        <f t="shared" si="35"/>
        <v/>
      </c>
      <c r="DJ19" s="47" t="s">
        <v>0</v>
      </c>
      <c r="DK19" s="52" t="str">
        <f t="shared" si="80"/>
        <v/>
      </c>
      <c r="DL19" s="53" t="str">
        <f t="shared" si="36"/>
        <v/>
      </c>
      <c r="DM19" s="47" t="s">
        <v>0</v>
      </c>
      <c r="DN19" s="58" t="str">
        <f t="shared" si="81"/>
        <v/>
      </c>
      <c r="DO19" s="53" t="str" cm="1">
        <f t="array" ref="DO19">IF(DN19&lt;&gt;"",INDEX(imePrezime_id,DN19,0),IF(CR19&lt;&gt;"",CR19,""))</f>
        <v/>
      </c>
      <c r="DP19" s="47" t="s">
        <v>0</v>
      </c>
      <c r="DQ19" s="58" t="str">
        <f t="shared" si="82"/>
        <v/>
      </c>
      <c r="DR19" s="73" t="str">
        <f t="shared" si="37"/>
        <v/>
      </c>
      <c r="DS19" s="73" t="str">
        <f t="shared" si="83"/>
        <v/>
      </c>
      <c r="DT19" s="73" t="str">
        <f t="shared" si="84"/>
        <v/>
      </c>
      <c r="DU19" s="66" t="str">
        <f t="shared" si="85"/>
        <v/>
      </c>
      <c r="DV19" s="47" t="s">
        <v>0</v>
      </c>
      <c r="DW19" s="58" t="str">
        <f>IF(BW19="","",MAX(DW$10:DW18)+1)</f>
        <v/>
      </c>
      <c r="DX19" s="73" t="str">
        <f t="shared" si="86"/>
        <v/>
      </c>
      <c r="DY19" s="73" t="str">
        <f t="shared" si="87"/>
        <v/>
      </c>
      <c r="DZ19" s="73" t="str">
        <f t="shared" si="88"/>
        <v/>
      </c>
      <c r="EA19" s="73" t="str">
        <f t="shared" si="89"/>
        <v/>
      </c>
      <c r="EB19" s="73" t="str">
        <f t="shared" si="90"/>
        <v/>
      </c>
      <c r="EC19" s="73" t="str">
        <f t="shared" si="91"/>
        <v/>
      </c>
      <c r="ED19" s="73" t="str">
        <f t="shared" si="92"/>
        <v/>
      </c>
      <c r="EE19" s="73" t="str">
        <f t="shared" si="93"/>
        <v/>
      </c>
      <c r="EF19" s="73" t="str">
        <f t="shared" si="94"/>
        <v/>
      </c>
      <c r="EG19" s="53" t="str">
        <f t="shared" si="42"/>
        <v/>
      </c>
      <c r="EH19" s="47" t="s">
        <v>0</v>
      </c>
      <c r="EI19" s="19" t="str">
        <f t="shared" si="95"/>
        <v/>
      </c>
      <c r="EJ19" s="47" t="s">
        <v>0</v>
      </c>
      <c r="EK19" s="19" t="str">
        <f t="shared" si="96"/>
        <v/>
      </c>
      <c r="EL19" s="47" t="s">
        <v>0</v>
      </c>
      <c r="EM19" s="208" t="str">
        <f t="shared" si="97"/>
        <v/>
      </c>
      <c r="EN19" s="47" t="s">
        <v>0</v>
      </c>
      <c r="EO19" s="295" t="s">
        <v>232</v>
      </c>
      <c r="EP19" s="296"/>
      <c r="EQ19" s="296"/>
      <c r="ER19" s="296"/>
      <c r="ES19" s="296"/>
      <c r="ET19" s="296"/>
      <c r="EU19" s="296"/>
      <c r="EV19" s="296"/>
      <c r="EW19" s="296"/>
      <c r="EX19" s="296"/>
      <c r="EY19" s="296"/>
      <c r="EZ19" s="297"/>
    </row>
    <row r="20" spans="1:156" ht="15.75" thickBot="1" x14ac:dyDescent="0.3">
      <c r="A20" t="s">
        <v>0</v>
      </c>
      <c r="B20" s="52" t="str">
        <f>IF(csv!F12="","",csv!T12)</f>
        <v/>
      </c>
      <c r="C20" s="31" t="s">
        <v>0</v>
      </c>
      <c r="D20" s="31" t="str">
        <f>IF(csv!F12="","",csv!F12)</f>
        <v/>
      </c>
      <c r="E20" s="31" t="str">
        <f>IF(csv!E12="","",csv!E12)</f>
        <v/>
      </c>
      <c r="F20" s="31" t="s">
        <v>0</v>
      </c>
      <c r="G20" s="73" t="str">
        <f>IF(csv!M12="","",csv!M12)</f>
        <v/>
      </c>
      <c r="H20" s="73" t="str">
        <f>IF(csv!N12="","",csv!N12)</f>
        <v/>
      </c>
      <c r="I20" s="31" t="s">
        <v>0</v>
      </c>
      <c r="J20" s="31" t="str">
        <f>IF(csv!P12="","",csv!P12)</f>
        <v/>
      </c>
      <c r="K20" s="31" t="str">
        <f>IF(csv!Q12="","",csv!Q12)</f>
        <v/>
      </c>
      <c r="L20" s="31" t="s">
        <v>0</v>
      </c>
      <c r="M20" s="66" t="str">
        <f>IF(csv!R12="","",csv!R12)</f>
        <v/>
      </c>
      <c r="N20" s="47" t="s">
        <v>0</v>
      </c>
      <c r="O20" s="52" t="str">
        <f t="shared" si="44"/>
        <v/>
      </c>
      <c r="P20" s="73" t="str">
        <f>IF(O20="","",IF(COUNTIF(O$10:O19,O20)=0,P19+1,P19))</f>
        <v/>
      </c>
      <c r="Q20" s="88" t="str">
        <f t="shared" si="45"/>
        <v/>
      </c>
      <c r="R20" s="89" t="str" cm="1">
        <f t="array" ref="R20">IF(S20="","",INDEX(natjecanjeStaze_naziv,MATCH(S20,natjecanjeStaze_stazaId,0)))</f>
        <v/>
      </c>
      <c r="S20" s="53" t="str">
        <f t="shared" si="1"/>
        <v/>
      </c>
      <c r="T20" s="47" t="s">
        <v>0</v>
      </c>
      <c r="U20" s="259" t="str">
        <f t="shared" si="2"/>
        <v/>
      </c>
      <c r="V20" s="260" t="str">
        <f t="shared" si="46"/>
        <v/>
      </c>
      <c r="W20" s="47" t="s">
        <v>0</v>
      </c>
      <c r="X20" s="52" t="str">
        <f t="shared" si="47"/>
        <v/>
      </c>
      <c r="Y20" s="73" t="str">
        <f t="shared" si="48"/>
        <v/>
      </c>
      <c r="Z20" s="31" t="str">
        <f t="shared" si="49"/>
        <v/>
      </c>
      <c r="AA20" s="66" t="str">
        <f>IF(Z20="","",MAX(AA$10:AA19)+1)</f>
        <v/>
      </c>
      <c r="AB20" s="47" t="s">
        <v>0</v>
      </c>
      <c r="AC20" s="130"/>
      <c r="AD20" s="47" t="s">
        <v>0</v>
      </c>
      <c r="AE20" s="19" t="str">
        <f t="shared" si="50"/>
        <v/>
      </c>
      <c r="AF20" s="47" t="s">
        <v>0</v>
      </c>
      <c r="AG20" s="151" t="str">
        <f t="shared" si="51"/>
        <v/>
      </c>
      <c r="AH20" s="47" t="s">
        <v>0</v>
      </c>
      <c r="AI20" s="52" t="str">
        <f t="shared" si="52"/>
        <v/>
      </c>
      <c r="AJ20" s="31" t="str">
        <f t="shared" si="53"/>
        <v/>
      </c>
      <c r="AK20" s="73" t="str">
        <f t="shared" si="54"/>
        <v/>
      </c>
      <c r="AL20" s="73" t="str">
        <f t="shared" si="55"/>
        <v/>
      </c>
      <c r="AM20" s="31" t="str" cm="1">
        <f t="array" ref="AM20">IF(AK20="",""&amp;AJ20,IF(AK20="NEMA",AJ20,INDEX(klub_naziv,MATCH(INDEX(klubAlias_klubId,AK20),klub_id,0))))</f>
        <v/>
      </c>
      <c r="AN20" s="31" t="str" cm="1">
        <f t="array" ref="AN20">IFERROR(""&amp;INDEX(registarNatjecatelji,DL20,4),"")</f>
        <v/>
      </c>
      <c r="AO20" s="73" t="str">
        <f t="shared" si="56"/>
        <v/>
      </c>
      <c r="AP20" s="66" t="str">
        <f t="shared" si="57"/>
        <v/>
      </c>
      <c r="AQ20" s="47" t="s">
        <v>0</v>
      </c>
      <c r="AR20" s="52" t="str">
        <f>IF(V20&lt;&gt;"NEMA","",IF(IFERROR(MATCH(U20,U$10:U19,0),0)&lt;&gt;0,"",U20))</f>
        <v/>
      </c>
      <c r="AS20" s="73" t="str">
        <f t="shared" si="7"/>
        <v/>
      </c>
      <c r="AT20" s="31" t="str">
        <f>IF(OR(AS20="",AS20&lt;&gt;"NEMA"),"",MAX(AT$10:AT19)+1)</f>
        <v/>
      </c>
      <c r="AU20" s="66" t="str">
        <f t="shared" si="8"/>
        <v/>
      </c>
      <c r="AV20" s="47" t="s">
        <v>0</v>
      </c>
      <c r="AW20" s="19" t="str">
        <f t="shared" si="58"/>
        <v/>
      </c>
      <c r="AX20" s="47" t="s">
        <v>0</v>
      </c>
      <c r="AY20" s="82" t="str">
        <f>IF(AK20&lt;&gt;"NEMA","",IF(IFERROR(MATCH(AJ20,AJ$10:AJ19,0),0)&lt;&gt;0,"",AJ20))</f>
        <v/>
      </c>
      <c r="AZ20" s="47" t="s">
        <v>0</v>
      </c>
      <c r="BA20" s="130"/>
      <c r="BB20" s="47" t="s">
        <v>0</v>
      </c>
      <c r="BC20" s="58" t="str">
        <f t="shared" si="59"/>
        <v/>
      </c>
      <c r="BD20" s="31" t="str">
        <f t="shared" si="60"/>
        <v/>
      </c>
      <c r="BE20" s="31" t="str">
        <f>IF(BD20="","",MAX(BE$10:BE19)+1)</f>
        <v/>
      </c>
      <c r="BF20" s="31" t="str">
        <f t="shared" si="61"/>
        <v/>
      </c>
      <c r="BG20" s="31" t="str">
        <f t="shared" si="62"/>
        <v/>
      </c>
      <c r="BH20" s="31" t="str">
        <f>IF(BA20="","",MAX(BH$10:BH19)+1)</f>
        <v/>
      </c>
      <c r="BI20" s="31" t="str">
        <f t="shared" si="63"/>
        <v/>
      </c>
      <c r="BJ20" s="66" t="str">
        <f t="shared" si="64"/>
        <v/>
      </c>
      <c r="BK20" s="47" t="s">
        <v>0</v>
      </c>
      <c r="BL20" s="19" t="str">
        <f t="shared" si="65"/>
        <v/>
      </c>
      <c r="BM20" s="47" t="s">
        <v>0</v>
      </c>
      <c r="BN20" s="151" t="str">
        <f t="shared" si="14"/>
        <v/>
      </c>
      <c r="BO20" s="47" t="s">
        <v>0</v>
      </c>
      <c r="BP20" s="58" t="str">
        <f t="shared" si="15"/>
        <v/>
      </c>
      <c r="BQ20" s="73" t="str">
        <f t="shared" si="16"/>
        <v/>
      </c>
      <c r="BR20" s="266" t="str">
        <f t="shared" si="17"/>
        <v/>
      </c>
      <c r="BS20" s="267" t="str">
        <f t="shared" si="18"/>
        <v/>
      </c>
      <c r="BT20" s="191" t="str">
        <f t="shared" si="19"/>
        <v/>
      </c>
      <c r="BU20" s="47" t="s">
        <v>0</v>
      </c>
      <c r="BV20" s="52" t="str">
        <f t="shared" si="66"/>
        <v/>
      </c>
      <c r="BW20" s="31" t="str">
        <f t="shared" si="67"/>
        <v/>
      </c>
      <c r="BX20" s="73" t="str">
        <f t="shared" si="20"/>
        <v/>
      </c>
      <c r="BY20" s="73" t="str">
        <f t="shared" si="21"/>
        <v/>
      </c>
      <c r="BZ20" s="31" t="str">
        <f t="shared" si="22"/>
        <v/>
      </c>
      <c r="CA20" s="66" t="str">
        <f t="shared" si="23"/>
        <v/>
      </c>
      <c r="CB20" s="47" t="s">
        <v>0</v>
      </c>
      <c r="CC20" s="82" t="str">
        <f t="shared" si="68"/>
        <v/>
      </c>
      <c r="CD20" s="47" t="s">
        <v>0</v>
      </c>
      <c r="CE20" s="19" t="str">
        <f t="shared" si="69"/>
        <v/>
      </c>
      <c r="CF20" s="47" t="s">
        <v>0</v>
      </c>
      <c r="CG20" s="130"/>
      <c r="CH20" s="47" t="s">
        <v>0</v>
      </c>
      <c r="CI20" s="52" t="str">
        <f t="shared" si="70"/>
        <v/>
      </c>
      <c r="CJ20" s="73" t="str">
        <f>IF(CG20="","",MAX(CJ$10:CJ19)+1)</f>
        <v/>
      </c>
      <c r="CK20" s="53" t="str">
        <f t="shared" si="71"/>
        <v/>
      </c>
      <c r="CL20" s="47" t="s">
        <v>0</v>
      </c>
      <c r="CM20" s="19" t="str">
        <f t="shared" si="72"/>
        <v/>
      </c>
      <c r="CN20" s="47" t="s">
        <v>0</v>
      </c>
      <c r="CO20" s="108"/>
      <c r="CP20" s="110"/>
      <c r="CQ20" s="47"/>
      <c r="CR20" s="58" t="str">
        <f>IF(AND(BX20="NEMA",BY20="NEMA",OR(CG20="",CK20="NEMA")),MAX(CR$10:CR19)+1,"")</f>
        <v/>
      </c>
      <c r="CS20" s="53" t="str">
        <f t="shared" si="73"/>
        <v/>
      </c>
      <c r="CT20" t="s">
        <v>0</v>
      </c>
      <c r="CU20" s="133" t="str">
        <f t="shared" si="28"/>
        <v/>
      </c>
      <c r="CV20" t="s">
        <v>0</v>
      </c>
      <c r="CW20" s="52" t="str">
        <f t="shared" si="29"/>
        <v/>
      </c>
      <c r="CX20" s="66" t="str">
        <f t="shared" si="74"/>
        <v/>
      </c>
      <c r="CY20" t="s">
        <v>0</v>
      </c>
      <c r="CZ20" s="19" t="str">
        <f t="shared" si="75"/>
        <v/>
      </c>
      <c r="DA20" s="47" t="s">
        <v>0</v>
      </c>
      <c r="DB20" s="52" t="str">
        <f t="shared" si="76"/>
        <v/>
      </c>
      <c r="DC20" s="66" t="str">
        <f t="shared" si="77"/>
        <v/>
      </c>
      <c r="DD20" s="47" t="s">
        <v>0</v>
      </c>
      <c r="DE20" s="52" t="str">
        <f t="shared" si="78"/>
        <v/>
      </c>
      <c r="DF20" s="53" t="str">
        <f t="shared" si="34"/>
        <v/>
      </c>
      <c r="DG20" s="47" t="s">
        <v>0</v>
      </c>
      <c r="DH20" s="52" t="str">
        <f t="shared" si="79"/>
        <v/>
      </c>
      <c r="DI20" s="53" t="str">
        <f t="shared" si="35"/>
        <v/>
      </c>
      <c r="DJ20" s="47" t="s">
        <v>0</v>
      </c>
      <c r="DK20" s="52" t="str">
        <f t="shared" si="80"/>
        <v/>
      </c>
      <c r="DL20" s="53" t="str">
        <f t="shared" si="36"/>
        <v/>
      </c>
      <c r="DM20" s="47" t="s">
        <v>0</v>
      </c>
      <c r="DN20" s="58" t="str">
        <f t="shared" si="81"/>
        <v/>
      </c>
      <c r="DO20" s="53" t="str" cm="1">
        <f t="array" ref="DO20">IF(DN20&lt;&gt;"",INDEX(imePrezime_id,DN20,0),IF(CR20&lt;&gt;"",CR20,""))</f>
        <v/>
      </c>
      <c r="DP20" s="47" t="s">
        <v>0</v>
      </c>
      <c r="DQ20" s="58" t="str">
        <f t="shared" si="82"/>
        <v/>
      </c>
      <c r="DR20" s="73" t="str">
        <f t="shared" si="37"/>
        <v/>
      </c>
      <c r="DS20" s="73" t="str">
        <f t="shared" si="83"/>
        <v/>
      </c>
      <c r="DT20" s="73" t="str">
        <f t="shared" si="84"/>
        <v/>
      </c>
      <c r="DU20" s="66" t="str">
        <f t="shared" si="85"/>
        <v/>
      </c>
      <c r="DV20" s="47" t="s">
        <v>0</v>
      </c>
      <c r="DW20" s="58" t="str">
        <f>IF(BW20="","",MAX(DW$10:DW19)+1)</f>
        <v/>
      </c>
      <c r="DX20" s="73" t="str">
        <f t="shared" si="86"/>
        <v/>
      </c>
      <c r="DY20" s="73" t="str">
        <f t="shared" si="87"/>
        <v/>
      </c>
      <c r="DZ20" s="73" t="str">
        <f t="shared" si="88"/>
        <v/>
      </c>
      <c r="EA20" s="73" t="str">
        <f t="shared" si="89"/>
        <v/>
      </c>
      <c r="EB20" s="73" t="str">
        <f t="shared" si="90"/>
        <v/>
      </c>
      <c r="EC20" s="73" t="str">
        <f t="shared" si="91"/>
        <v/>
      </c>
      <c r="ED20" s="73" t="str">
        <f t="shared" si="92"/>
        <v/>
      </c>
      <c r="EE20" s="73" t="str">
        <f t="shared" si="93"/>
        <v/>
      </c>
      <c r="EF20" s="73" t="str">
        <f t="shared" si="94"/>
        <v/>
      </c>
      <c r="EG20" s="53" t="str">
        <f t="shared" si="42"/>
        <v/>
      </c>
      <c r="EH20" s="47" t="s">
        <v>0</v>
      </c>
      <c r="EI20" s="19" t="str">
        <f t="shared" si="95"/>
        <v/>
      </c>
      <c r="EJ20" s="47" t="s">
        <v>0</v>
      </c>
      <c r="EK20" s="19" t="str">
        <f t="shared" si="96"/>
        <v/>
      </c>
      <c r="EL20" s="47" t="s">
        <v>0</v>
      </c>
      <c r="EM20" s="208" t="str">
        <f t="shared" si="97"/>
        <v/>
      </c>
      <c r="EN20" s="47" t="s">
        <v>0</v>
      </c>
      <c r="EO20" s="295" t="s">
        <v>235</v>
      </c>
      <c r="EP20" s="296"/>
      <c r="EQ20" s="296"/>
      <c r="ER20" s="296"/>
      <c r="ES20" s="296"/>
      <c r="ET20" s="296"/>
      <c r="EU20" s="296"/>
      <c r="EV20" s="296"/>
      <c r="EW20" s="296"/>
      <c r="EX20" s="296"/>
      <c r="EY20" s="296"/>
      <c r="EZ20" s="297"/>
    </row>
    <row r="21" spans="1:156" ht="15.75" thickBot="1" x14ac:dyDescent="0.3">
      <c r="A21" t="s">
        <v>0</v>
      </c>
      <c r="B21" s="52" t="str">
        <f>IF(csv!F13="","",csv!T13)</f>
        <v/>
      </c>
      <c r="C21" s="31" t="s">
        <v>0</v>
      </c>
      <c r="D21" s="31" t="str">
        <f>IF(csv!F13="","",csv!F13)</f>
        <v/>
      </c>
      <c r="E21" s="31" t="str">
        <f>IF(csv!E13="","",csv!E13)</f>
        <v/>
      </c>
      <c r="F21" s="31" t="s">
        <v>0</v>
      </c>
      <c r="G21" s="73" t="str">
        <f>IF(csv!M13="","",csv!M13)</f>
        <v/>
      </c>
      <c r="H21" s="73" t="str">
        <f>IF(csv!N13="","",csv!N13)</f>
        <v/>
      </c>
      <c r="I21" s="31" t="s">
        <v>0</v>
      </c>
      <c r="J21" s="31" t="str">
        <f>IF(csv!P13="","",csv!P13)</f>
        <v/>
      </c>
      <c r="K21" s="31" t="str">
        <f>IF(csv!Q13="","",csv!Q13)</f>
        <v/>
      </c>
      <c r="L21" s="31" t="s">
        <v>0</v>
      </c>
      <c r="M21" s="66" t="str">
        <f>IF(csv!R13="","",csv!R13)</f>
        <v/>
      </c>
      <c r="N21" s="47" t="s">
        <v>0</v>
      </c>
      <c r="O21" s="52" t="str">
        <f t="shared" si="44"/>
        <v/>
      </c>
      <c r="P21" s="73" t="str">
        <f>IF(O21="","",IF(COUNTIF(O$10:O20,O21)=0,P20+1,P20))</f>
        <v/>
      </c>
      <c r="Q21" s="88" t="str">
        <f t="shared" si="45"/>
        <v/>
      </c>
      <c r="R21" s="89" t="str" cm="1">
        <f t="array" ref="R21">IF(S21="","",INDEX(natjecanjeStaze_naziv,MATCH(S21,natjecanjeStaze_stazaId,0)))</f>
        <v/>
      </c>
      <c r="S21" s="53" t="str">
        <f t="shared" si="1"/>
        <v/>
      </c>
      <c r="T21" s="47" t="s">
        <v>0</v>
      </c>
      <c r="U21" s="259" t="str">
        <f t="shared" si="2"/>
        <v/>
      </c>
      <c r="V21" s="260" t="str">
        <f t="shared" si="46"/>
        <v/>
      </c>
      <c r="W21" s="47" t="s">
        <v>0</v>
      </c>
      <c r="X21" s="52" t="str">
        <f t="shared" si="47"/>
        <v/>
      </c>
      <c r="Y21" s="73" t="str">
        <f t="shared" si="48"/>
        <v/>
      </c>
      <c r="Z21" s="31" t="str">
        <f t="shared" si="49"/>
        <v/>
      </c>
      <c r="AA21" s="66" t="str">
        <f>IF(Z21="","",MAX(AA$10:AA20)+1)</f>
        <v/>
      </c>
      <c r="AB21" s="47" t="s">
        <v>0</v>
      </c>
      <c r="AC21" s="130"/>
      <c r="AD21" s="47" t="s">
        <v>0</v>
      </c>
      <c r="AE21" s="19" t="str">
        <f t="shared" si="50"/>
        <v/>
      </c>
      <c r="AF21" s="47" t="s">
        <v>0</v>
      </c>
      <c r="AG21" s="151" t="str">
        <f t="shared" si="51"/>
        <v/>
      </c>
      <c r="AH21" s="47" t="s">
        <v>0</v>
      </c>
      <c r="AI21" s="52" t="str">
        <f t="shared" si="52"/>
        <v/>
      </c>
      <c r="AJ21" s="31" t="str">
        <f t="shared" si="53"/>
        <v/>
      </c>
      <c r="AK21" s="73" t="str">
        <f t="shared" si="54"/>
        <v/>
      </c>
      <c r="AL21" s="73" t="str">
        <f t="shared" si="55"/>
        <v/>
      </c>
      <c r="AM21" s="31" t="str" cm="1">
        <f t="array" ref="AM21">IF(AK21="",""&amp;AJ21,IF(AK21="NEMA",AJ21,INDEX(klub_naziv,MATCH(INDEX(klubAlias_klubId,AK21),klub_id,0))))</f>
        <v/>
      </c>
      <c r="AN21" s="31" t="str" cm="1">
        <f t="array" ref="AN21">IFERROR(""&amp;INDEX(registarNatjecatelji,DL21,4),"")</f>
        <v/>
      </c>
      <c r="AO21" s="73" t="str">
        <f t="shared" si="56"/>
        <v/>
      </c>
      <c r="AP21" s="66" t="str">
        <f t="shared" si="57"/>
        <v/>
      </c>
      <c r="AQ21" s="47" t="s">
        <v>0</v>
      </c>
      <c r="AR21" s="52" t="str">
        <f>IF(V21&lt;&gt;"NEMA","",IF(IFERROR(MATCH(U21,U$10:U20,0),0)&lt;&gt;0,"",U21))</f>
        <v/>
      </c>
      <c r="AS21" s="73" t="str">
        <f t="shared" si="7"/>
        <v/>
      </c>
      <c r="AT21" s="31" t="str">
        <f>IF(OR(AS21="",AS21&lt;&gt;"NEMA"),"",MAX(AT$10:AT20)+1)</f>
        <v/>
      </c>
      <c r="AU21" s="66" t="str">
        <f t="shared" si="8"/>
        <v/>
      </c>
      <c r="AV21" s="47" t="s">
        <v>0</v>
      </c>
      <c r="AW21" s="19" t="str">
        <f t="shared" si="58"/>
        <v/>
      </c>
      <c r="AX21" s="47" t="s">
        <v>0</v>
      </c>
      <c r="AY21" s="82" t="str">
        <f>IF(AK21&lt;&gt;"NEMA","",IF(IFERROR(MATCH(AJ21,AJ$10:AJ20,0),0)&lt;&gt;0,"",AJ21))</f>
        <v/>
      </c>
      <c r="AZ21" s="47" t="s">
        <v>0</v>
      </c>
      <c r="BA21" s="130"/>
      <c r="BB21" s="47" t="s">
        <v>0</v>
      </c>
      <c r="BC21" s="58" t="str">
        <f t="shared" si="59"/>
        <v/>
      </c>
      <c r="BD21" s="31" t="str">
        <f t="shared" si="60"/>
        <v/>
      </c>
      <c r="BE21" s="31" t="str">
        <f>IF(BD21="","",MAX(BE$10:BE20)+1)</f>
        <v/>
      </c>
      <c r="BF21" s="31" t="str">
        <f t="shared" si="61"/>
        <v/>
      </c>
      <c r="BG21" s="31" t="str">
        <f t="shared" si="62"/>
        <v/>
      </c>
      <c r="BH21" s="31" t="str">
        <f>IF(BA21="","",MAX(BH$10:BH20)+1)</f>
        <v/>
      </c>
      <c r="BI21" s="31" t="str">
        <f t="shared" si="63"/>
        <v/>
      </c>
      <c r="BJ21" s="66" t="str">
        <f t="shared" si="64"/>
        <v/>
      </c>
      <c r="BK21" s="47" t="s">
        <v>0</v>
      </c>
      <c r="BL21" s="19" t="str">
        <f t="shared" si="65"/>
        <v/>
      </c>
      <c r="BM21" s="47" t="s">
        <v>0</v>
      </c>
      <c r="BN21" s="151" t="str">
        <f t="shared" si="14"/>
        <v/>
      </c>
      <c r="BO21" s="47" t="s">
        <v>0</v>
      </c>
      <c r="BP21" s="58" t="str">
        <f t="shared" si="15"/>
        <v/>
      </c>
      <c r="BQ21" s="73" t="str">
        <f t="shared" si="16"/>
        <v/>
      </c>
      <c r="BR21" s="266" t="str">
        <f t="shared" si="17"/>
        <v/>
      </c>
      <c r="BS21" s="267" t="str">
        <f t="shared" si="18"/>
        <v/>
      </c>
      <c r="BT21" s="191" t="str">
        <f t="shared" si="19"/>
        <v/>
      </c>
      <c r="BU21" s="47" t="s">
        <v>0</v>
      </c>
      <c r="BV21" s="52" t="str">
        <f t="shared" si="66"/>
        <v/>
      </c>
      <c r="BW21" s="31" t="str">
        <f t="shared" si="67"/>
        <v/>
      </c>
      <c r="BX21" s="73" t="str">
        <f t="shared" si="20"/>
        <v/>
      </c>
      <c r="BY21" s="73" t="str">
        <f t="shared" si="21"/>
        <v/>
      </c>
      <c r="BZ21" s="31" t="str">
        <f t="shared" si="22"/>
        <v/>
      </c>
      <c r="CA21" s="66" t="str">
        <f t="shared" si="23"/>
        <v/>
      </c>
      <c r="CB21" s="47" t="s">
        <v>0</v>
      </c>
      <c r="CC21" s="82" t="str">
        <f t="shared" si="68"/>
        <v/>
      </c>
      <c r="CD21" s="47" t="s">
        <v>0</v>
      </c>
      <c r="CE21" s="19" t="str">
        <f t="shared" si="69"/>
        <v/>
      </c>
      <c r="CF21" s="47" t="s">
        <v>0</v>
      </c>
      <c r="CG21" s="130"/>
      <c r="CH21" s="47" t="s">
        <v>0</v>
      </c>
      <c r="CI21" s="52" t="str">
        <f t="shared" si="70"/>
        <v/>
      </c>
      <c r="CJ21" s="73" t="str">
        <f>IF(CG21="","",MAX(CJ$10:CJ20)+1)</f>
        <v/>
      </c>
      <c r="CK21" s="53" t="str">
        <f t="shared" si="71"/>
        <v/>
      </c>
      <c r="CL21" s="47" t="s">
        <v>0</v>
      </c>
      <c r="CM21" s="19" t="str">
        <f t="shared" si="72"/>
        <v/>
      </c>
      <c r="CN21" s="47" t="s">
        <v>0</v>
      </c>
      <c r="CO21" s="108"/>
      <c r="CP21" s="110"/>
      <c r="CQ21" s="47"/>
      <c r="CR21" s="58" t="str">
        <f>IF(AND(BX21="NEMA",BY21="NEMA",OR(CG21="",CK21="NEMA")),MAX(CR$10:CR20)+1,"")</f>
        <v/>
      </c>
      <c r="CS21" s="53" t="str">
        <f t="shared" si="73"/>
        <v/>
      </c>
      <c r="CT21" t="s">
        <v>0</v>
      </c>
      <c r="CU21" s="133" t="str">
        <f t="shared" si="28"/>
        <v/>
      </c>
      <c r="CV21" t="s">
        <v>0</v>
      </c>
      <c r="CW21" s="52" t="str">
        <f t="shared" si="29"/>
        <v/>
      </c>
      <c r="CX21" s="66" t="str">
        <f t="shared" si="74"/>
        <v/>
      </c>
      <c r="CY21" t="s">
        <v>0</v>
      </c>
      <c r="CZ21" s="19" t="str">
        <f t="shared" si="75"/>
        <v/>
      </c>
      <c r="DA21" s="47" t="s">
        <v>0</v>
      </c>
      <c r="DB21" s="52" t="str">
        <f t="shared" si="76"/>
        <v/>
      </c>
      <c r="DC21" s="66" t="str">
        <f t="shared" si="77"/>
        <v/>
      </c>
      <c r="DD21" s="47" t="s">
        <v>0</v>
      </c>
      <c r="DE21" s="52" t="str">
        <f t="shared" si="78"/>
        <v/>
      </c>
      <c r="DF21" s="53" t="str">
        <f t="shared" si="34"/>
        <v/>
      </c>
      <c r="DG21" s="47" t="s">
        <v>0</v>
      </c>
      <c r="DH21" s="52" t="str">
        <f t="shared" si="79"/>
        <v/>
      </c>
      <c r="DI21" s="53" t="str">
        <f t="shared" si="35"/>
        <v/>
      </c>
      <c r="DJ21" s="47" t="s">
        <v>0</v>
      </c>
      <c r="DK21" s="52" t="str">
        <f t="shared" si="80"/>
        <v/>
      </c>
      <c r="DL21" s="53" t="str">
        <f t="shared" si="36"/>
        <v/>
      </c>
      <c r="DM21" s="47" t="s">
        <v>0</v>
      </c>
      <c r="DN21" s="58" t="str">
        <f t="shared" si="81"/>
        <v/>
      </c>
      <c r="DO21" s="53" t="str" cm="1">
        <f t="array" ref="DO21">IF(DN21&lt;&gt;"",INDEX(imePrezime_id,DN21,0),IF(CR21&lt;&gt;"",CR21,""))</f>
        <v/>
      </c>
      <c r="DP21" s="47" t="s">
        <v>0</v>
      </c>
      <c r="DQ21" s="58" t="str">
        <f t="shared" si="82"/>
        <v/>
      </c>
      <c r="DR21" s="73" t="str">
        <f t="shared" si="37"/>
        <v/>
      </c>
      <c r="DS21" s="73" t="str">
        <f t="shared" si="83"/>
        <v/>
      </c>
      <c r="DT21" s="73" t="str">
        <f t="shared" si="84"/>
        <v/>
      </c>
      <c r="DU21" s="66" t="str">
        <f t="shared" si="85"/>
        <v/>
      </c>
      <c r="DV21" s="47" t="s">
        <v>0</v>
      </c>
      <c r="DW21" s="58" t="str">
        <f>IF(BW21="","",MAX(DW$10:DW20)+1)</f>
        <v/>
      </c>
      <c r="DX21" s="73" t="str">
        <f t="shared" si="86"/>
        <v/>
      </c>
      <c r="DY21" s="73" t="str">
        <f t="shared" si="87"/>
        <v/>
      </c>
      <c r="DZ21" s="73" t="str">
        <f t="shared" si="88"/>
        <v/>
      </c>
      <c r="EA21" s="73" t="str">
        <f t="shared" si="89"/>
        <v/>
      </c>
      <c r="EB21" s="73" t="str">
        <f t="shared" si="90"/>
        <v/>
      </c>
      <c r="EC21" s="73" t="str">
        <f t="shared" si="91"/>
        <v/>
      </c>
      <c r="ED21" s="73" t="str">
        <f t="shared" si="92"/>
        <v/>
      </c>
      <c r="EE21" s="73" t="str">
        <f t="shared" si="93"/>
        <v/>
      </c>
      <c r="EF21" s="73" t="str">
        <f t="shared" si="94"/>
        <v/>
      </c>
      <c r="EG21" s="53" t="str">
        <f t="shared" si="42"/>
        <v/>
      </c>
      <c r="EH21" s="47" t="s">
        <v>0</v>
      </c>
      <c r="EI21" s="19" t="str">
        <f t="shared" si="95"/>
        <v/>
      </c>
      <c r="EJ21" s="47" t="s">
        <v>0</v>
      </c>
      <c r="EK21" s="19" t="str">
        <f t="shared" si="96"/>
        <v/>
      </c>
      <c r="EL21" s="47" t="s">
        <v>0</v>
      </c>
      <c r="EM21" s="208" t="str">
        <f t="shared" si="97"/>
        <v/>
      </c>
      <c r="EN21" s="47" t="s">
        <v>0</v>
      </c>
      <c r="EO21" s="295" t="s">
        <v>234</v>
      </c>
      <c r="EP21" s="296"/>
      <c r="EQ21" s="296"/>
      <c r="ER21" s="296"/>
      <c r="ES21" s="296"/>
      <c r="ET21" s="296"/>
      <c r="EU21" s="296"/>
      <c r="EV21" s="296"/>
      <c r="EW21" s="296"/>
      <c r="EX21" s="296"/>
      <c r="EY21" s="296"/>
      <c r="EZ21" s="297"/>
    </row>
    <row r="22" spans="1:156" x14ac:dyDescent="0.25">
      <c r="A22" t="s">
        <v>0</v>
      </c>
      <c r="B22" s="52" t="str">
        <f>IF(csv!F14="","",csv!T14)</f>
        <v/>
      </c>
      <c r="C22" s="31" t="s">
        <v>0</v>
      </c>
      <c r="D22" s="31" t="str">
        <f>IF(csv!F14="","",csv!F14)</f>
        <v/>
      </c>
      <c r="E22" s="31" t="str">
        <f>IF(csv!E14="","",csv!E14)</f>
        <v/>
      </c>
      <c r="F22" s="31" t="s">
        <v>0</v>
      </c>
      <c r="G22" s="73" t="str">
        <f>IF(csv!M14="","",csv!M14)</f>
        <v/>
      </c>
      <c r="H22" s="73" t="str">
        <f>IF(csv!N14="","",csv!N14)</f>
        <v/>
      </c>
      <c r="I22" s="31" t="s">
        <v>0</v>
      </c>
      <c r="J22" s="31" t="str">
        <f>IF(csv!P14="","",csv!P14)</f>
        <v/>
      </c>
      <c r="K22" s="31" t="str">
        <f>IF(csv!Q14="","",csv!Q14)</f>
        <v/>
      </c>
      <c r="L22" s="31" t="s">
        <v>0</v>
      </c>
      <c r="M22" s="66" t="str">
        <f>IF(csv!R14="","",csv!R14)</f>
        <v/>
      </c>
      <c r="N22" s="47" t="s">
        <v>0</v>
      </c>
      <c r="O22" s="52" t="str">
        <f t="shared" si="44"/>
        <v/>
      </c>
      <c r="P22" s="73" t="str">
        <f>IF(O22="","",IF(COUNTIF(O$10:O21,O22)=0,P21+1,P21))</f>
        <v/>
      </c>
      <c r="Q22" s="88" t="str">
        <f t="shared" si="45"/>
        <v/>
      </c>
      <c r="R22" s="89" t="str" cm="1">
        <f t="array" ref="R22">IF(S22="","",INDEX(natjecanjeStaze_naziv,MATCH(S22,natjecanjeStaze_stazaId,0)))</f>
        <v/>
      </c>
      <c r="S22" s="53" t="str">
        <f t="shared" si="1"/>
        <v/>
      </c>
      <c r="T22" s="47" t="s">
        <v>0</v>
      </c>
      <c r="U22" s="259" t="str">
        <f t="shared" si="2"/>
        <v/>
      </c>
      <c r="V22" s="260" t="str">
        <f t="shared" si="46"/>
        <v/>
      </c>
      <c r="W22" s="47" t="s">
        <v>0</v>
      </c>
      <c r="X22" s="52" t="str">
        <f t="shared" si="47"/>
        <v/>
      </c>
      <c r="Y22" s="73" t="str">
        <f t="shared" si="48"/>
        <v/>
      </c>
      <c r="Z22" s="31" t="str">
        <f t="shared" si="49"/>
        <v/>
      </c>
      <c r="AA22" s="66" t="str">
        <f>IF(Z22="","",MAX(AA$10:AA21)+1)</f>
        <v/>
      </c>
      <c r="AB22" s="47" t="s">
        <v>0</v>
      </c>
      <c r="AC22" s="130"/>
      <c r="AD22" s="47" t="s">
        <v>0</v>
      </c>
      <c r="AE22" s="19" t="str">
        <f t="shared" si="50"/>
        <v/>
      </c>
      <c r="AF22" s="47" t="s">
        <v>0</v>
      </c>
      <c r="AG22" s="151" t="str">
        <f t="shared" si="51"/>
        <v/>
      </c>
      <c r="AH22" s="47" t="s">
        <v>0</v>
      </c>
      <c r="AI22" s="52" t="str">
        <f t="shared" si="52"/>
        <v/>
      </c>
      <c r="AJ22" s="31" t="str">
        <f t="shared" si="53"/>
        <v/>
      </c>
      <c r="AK22" s="73" t="str">
        <f t="shared" si="54"/>
        <v/>
      </c>
      <c r="AL22" s="73" t="str">
        <f t="shared" si="55"/>
        <v/>
      </c>
      <c r="AM22" s="31" t="str" cm="1">
        <f t="array" ref="AM22">IF(AK22="",""&amp;AJ22,IF(AK22="NEMA",AJ22,INDEX(klub_naziv,MATCH(INDEX(klubAlias_klubId,AK22),klub_id,0))))</f>
        <v/>
      </c>
      <c r="AN22" s="31" t="str" cm="1">
        <f t="array" ref="AN22">IFERROR(""&amp;INDEX(registarNatjecatelji,DL22,4),"")</f>
        <v/>
      </c>
      <c r="AO22" s="73" t="str">
        <f t="shared" si="56"/>
        <v/>
      </c>
      <c r="AP22" s="66" t="str">
        <f t="shared" si="57"/>
        <v/>
      </c>
      <c r="AQ22" s="47" t="s">
        <v>0</v>
      </c>
      <c r="AR22" s="52" t="str">
        <f>IF(V22&lt;&gt;"NEMA","",IF(IFERROR(MATCH(U22,U$10:U21,0),0)&lt;&gt;0,"",U22))</f>
        <v/>
      </c>
      <c r="AS22" s="73" t="str">
        <f t="shared" si="7"/>
        <v/>
      </c>
      <c r="AT22" s="31" t="str">
        <f>IF(OR(AS22="",AS22&lt;&gt;"NEMA"),"",MAX(AT$10:AT21)+1)</f>
        <v/>
      </c>
      <c r="AU22" s="66" t="str">
        <f t="shared" si="8"/>
        <v/>
      </c>
      <c r="AV22" s="47" t="s">
        <v>0</v>
      </c>
      <c r="AW22" s="19" t="str">
        <f t="shared" si="58"/>
        <v/>
      </c>
      <c r="AX22" s="47" t="s">
        <v>0</v>
      </c>
      <c r="AY22" s="82" t="str">
        <f>IF(AK22&lt;&gt;"NEMA","",IF(IFERROR(MATCH(AJ22,AJ$10:AJ21,0),0)&lt;&gt;0,"",AJ22))</f>
        <v/>
      </c>
      <c r="AZ22" s="47" t="s">
        <v>0</v>
      </c>
      <c r="BA22" s="130"/>
      <c r="BB22" s="47" t="s">
        <v>0</v>
      </c>
      <c r="BC22" s="58" t="str">
        <f t="shared" si="59"/>
        <v/>
      </c>
      <c r="BD22" s="31" t="str">
        <f t="shared" si="60"/>
        <v/>
      </c>
      <c r="BE22" s="31" t="str">
        <f>IF(BD22="","",MAX(BE$10:BE21)+1)</f>
        <v/>
      </c>
      <c r="BF22" s="31" t="str">
        <f t="shared" si="61"/>
        <v/>
      </c>
      <c r="BG22" s="31" t="str">
        <f t="shared" si="62"/>
        <v/>
      </c>
      <c r="BH22" s="31" t="str">
        <f>IF(BA22="","",MAX(BH$10:BH21)+1)</f>
        <v/>
      </c>
      <c r="BI22" s="31" t="str">
        <f t="shared" si="63"/>
        <v/>
      </c>
      <c r="BJ22" s="66" t="str">
        <f t="shared" si="64"/>
        <v/>
      </c>
      <c r="BK22" s="47" t="s">
        <v>0</v>
      </c>
      <c r="BL22" s="19" t="str">
        <f t="shared" si="65"/>
        <v/>
      </c>
      <c r="BM22" s="47" t="s">
        <v>0</v>
      </c>
      <c r="BN22" s="151" t="str">
        <f t="shared" si="14"/>
        <v/>
      </c>
      <c r="BO22" s="47" t="s">
        <v>0</v>
      </c>
      <c r="BP22" s="58" t="str">
        <f t="shared" si="15"/>
        <v/>
      </c>
      <c r="BQ22" s="73" t="str">
        <f t="shared" si="16"/>
        <v/>
      </c>
      <c r="BR22" s="266" t="str">
        <f t="shared" si="17"/>
        <v/>
      </c>
      <c r="BS22" s="267" t="str">
        <f t="shared" si="18"/>
        <v/>
      </c>
      <c r="BT22" s="191" t="str">
        <f t="shared" si="19"/>
        <v/>
      </c>
      <c r="BU22" s="47" t="s">
        <v>0</v>
      </c>
      <c r="BV22" s="52" t="str">
        <f t="shared" si="66"/>
        <v/>
      </c>
      <c r="BW22" s="31" t="str">
        <f t="shared" si="67"/>
        <v/>
      </c>
      <c r="BX22" s="73" t="str">
        <f t="shared" si="20"/>
        <v/>
      </c>
      <c r="BY22" s="73" t="str">
        <f t="shared" si="21"/>
        <v/>
      </c>
      <c r="BZ22" s="31" t="str">
        <f t="shared" si="22"/>
        <v/>
      </c>
      <c r="CA22" s="66" t="str">
        <f t="shared" si="23"/>
        <v/>
      </c>
      <c r="CB22" s="47" t="s">
        <v>0</v>
      </c>
      <c r="CC22" s="82" t="str">
        <f t="shared" si="68"/>
        <v/>
      </c>
      <c r="CD22" s="47" t="s">
        <v>0</v>
      </c>
      <c r="CE22" s="19" t="str">
        <f t="shared" si="69"/>
        <v/>
      </c>
      <c r="CF22" s="47" t="s">
        <v>0</v>
      </c>
      <c r="CG22" s="130"/>
      <c r="CH22" s="47" t="s">
        <v>0</v>
      </c>
      <c r="CI22" s="52" t="str">
        <f t="shared" si="70"/>
        <v/>
      </c>
      <c r="CJ22" s="73" t="str">
        <f>IF(CG22="","",MAX(CJ$10:CJ21)+1)</f>
        <v/>
      </c>
      <c r="CK22" s="53" t="str">
        <f t="shared" si="71"/>
        <v/>
      </c>
      <c r="CL22" s="47" t="s">
        <v>0</v>
      </c>
      <c r="CM22" s="19" t="str">
        <f t="shared" si="72"/>
        <v/>
      </c>
      <c r="CN22" s="47" t="s">
        <v>0</v>
      </c>
      <c r="CO22" s="108"/>
      <c r="CP22" s="110"/>
      <c r="CQ22" s="47"/>
      <c r="CR22" s="58" t="str">
        <f>IF(AND(BX22="NEMA",BY22="NEMA",OR(CG22="",CK22="NEMA")),MAX(CR$10:CR21)+1,"")</f>
        <v/>
      </c>
      <c r="CS22" s="53" t="str">
        <f t="shared" si="73"/>
        <v/>
      </c>
      <c r="CT22" t="s">
        <v>0</v>
      </c>
      <c r="CU22" s="133" t="str">
        <f t="shared" si="28"/>
        <v/>
      </c>
      <c r="CV22" t="s">
        <v>0</v>
      </c>
      <c r="CW22" s="52" t="str">
        <f t="shared" si="29"/>
        <v/>
      </c>
      <c r="CX22" s="66" t="str">
        <f t="shared" si="74"/>
        <v/>
      </c>
      <c r="CY22" t="s">
        <v>0</v>
      </c>
      <c r="CZ22" s="19" t="str">
        <f t="shared" si="75"/>
        <v/>
      </c>
      <c r="DA22" s="47" t="s">
        <v>0</v>
      </c>
      <c r="DB22" s="52" t="str">
        <f t="shared" si="76"/>
        <v/>
      </c>
      <c r="DC22" s="66" t="str">
        <f t="shared" si="77"/>
        <v/>
      </c>
      <c r="DD22" s="47" t="s">
        <v>0</v>
      </c>
      <c r="DE22" s="52" t="str">
        <f t="shared" si="78"/>
        <v/>
      </c>
      <c r="DF22" s="53" t="str">
        <f t="shared" si="34"/>
        <v/>
      </c>
      <c r="DG22" s="47" t="s">
        <v>0</v>
      </c>
      <c r="DH22" s="52" t="str">
        <f t="shared" si="79"/>
        <v/>
      </c>
      <c r="DI22" s="53" t="str">
        <f t="shared" si="35"/>
        <v/>
      </c>
      <c r="DJ22" s="47" t="s">
        <v>0</v>
      </c>
      <c r="DK22" s="52" t="str">
        <f t="shared" si="80"/>
        <v/>
      </c>
      <c r="DL22" s="53" t="str">
        <f t="shared" si="36"/>
        <v/>
      </c>
      <c r="DM22" s="47" t="s">
        <v>0</v>
      </c>
      <c r="DN22" s="58" t="str">
        <f t="shared" si="81"/>
        <v/>
      </c>
      <c r="DO22" s="53" t="str" cm="1">
        <f t="array" ref="DO22">IF(DN22&lt;&gt;"",INDEX(imePrezime_id,DN22,0),IF(CR22&lt;&gt;"",CR22,""))</f>
        <v/>
      </c>
      <c r="DP22" s="47" t="s">
        <v>0</v>
      </c>
      <c r="DQ22" s="58" t="str">
        <f t="shared" si="82"/>
        <v/>
      </c>
      <c r="DR22" s="73" t="str">
        <f t="shared" si="37"/>
        <v/>
      </c>
      <c r="DS22" s="73" t="str">
        <f t="shared" si="83"/>
        <v/>
      </c>
      <c r="DT22" s="73" t="str">
        <f t="shared" si="84"/>
        <v/>
      </c>
      <c r="DU22" s="66" t="str">
        <f t="shared" si="85"/>
        <v/>
      </c>
      <c r="DV22" s="47" t="s">
        <v>0</v>
      </c>
      <c r="DW22" s="58" t="str">
        <f>IF(BW22="","",MAX(DW$10:DW21)+1)</f>
        <v/>
      </c>
      <c r="DX22" s="73" t="str">
        <f t="shared" si="86"/>
        <v/>
      </c>
      <c r="DY22" s="73" t="str">
        <f t="shared" si="87"/>
        <v/>
      </c>
      <c r="DZ22" s="73" t="str">
        <f t="shared" si="88"/>
        <v/>
      </c>
      <c r="EA22" s="73" t="str">
        <f t="shared" si="89"/>
        <v/>
      </c>
      <c r="EB22" s="73" t="str">
        <f t="shared" si="90"/>
        <v/>
      </c>
      <c r="EC22" s="73" t="str">
        <f t="shared" si="91"/>
        <v/>
      </c>
      <c r="ED22" s="73" t="str">
        <f t="shared" si="92"/>
        <v/>
      </c>
      <c r="EE22" s="73" t="str">
        <f t="shared" si="93"/>
        <v/>
      </c>
      <c r="EF22" s="73" t="str">
        <f t="shared" si="94"/>
        <v/>
      </c>
      <c r="EG22" s="53" t="str">
        <f t="shared" si="42"/>
        <v/>
      </c>
      <c r="EH22" s="47" t="s">
        <v>0</v>
      </c>
      <c r="EI22" s="19" t="str">
        <f t="shared" si="95"/>
        <v/>
      </c>
      <c r="EJ22" s="47" t="s">
        <v>0</v>
      </c>
      <c r="EK22" s="19" t="str">
        <f t="shared" si="96"/>
        <v/>
      </c>
      <c r="EL22" s="47" t="s">
        <v>0</v>
      </c>
      <c r="EM22" s="208" t="str">
        <f t="shared" si="97"/>
        <v/>
      </c>
      <c r="EN22" s="47" t="s">
        <v>0</v>
      </c>
    </row>
    <row r="23" spans="1:156" x14ac:dyDescent="0.25">
      <c r="A23" t="s">
        <v>0</v>
      </c>
      <c r="B23" s="52" t="str">
        <f>IF(csv!F15="","",csv!T15)</f>
        <v/>
      </c>
      <c r="C23" s="31" t="s">
        <v>0</v>
      </c>
      <c r="D23" s="31" t="str">
        <f>IF(csv!F15="","",csv!F15)</f>
        <v/>
      </c>
      <c r="E23" s="31" t="str">
        <f>IF(csv!E15="","",csv!E15)</f>
        <v/>
      </c>
      <c r="F23" s="31" t="s">
        <v>0</v>
      </c>
      <c r="G23" s="73" t="str">
        <f>IF(csv!M15="","",csv!M15)</f>
        <v/>
      </c>
      <c r="H23" s="73" t="str">
        <f>IF(csv!N15="","",csv!N15)</f>
        <v/>
      </c>
      <c r="I23" s="31" t="s">
        <v>0</v>
      </c>
      <c r="J23" s="31" t="str">
        <f>IF(csv!P15="","",csv!P15)</f>
        <v/>
      </c>
      <c r="K23" s="31" t="str">
        <f>IF(csv!Q15="","",csv!Q15)</f>
        <v/>
      </c>
      <c r="L23" s="31" t="s">
        <v>0</v>
      </c>
      <c r="M23" s="66" t="str">
        <f>IF(csv!R15="","",csv!R15)</f>
        <v/>
      </c>
      <c r="N23" s="47" t="s">
        <v>0</v>
      </c>
      <c r="O23" s="52" t="str">
        <f t="shared" si="44"/>
        <v/>
      </c>
      <c r="P23" s="73" t="str">
        <f>IF(O23="","",IF(COUNTIF(O$10:O22,O23)=0,P22+1,P22))</f>
        <v/>
      </c>
      <c r="Q23" s="88" t="str">
        <f t="shared" si="45"/>
        <v/>
      </c>
      <c r="R23" s="89" t="str" cm="1">
        <f t="array" ref="R23">IF(S23="","",INDEX(natjecanjeStaze_naziv,MATCH(S23,natjecanjeStaze_stazaId,0)))</f>
        <v/>
      </c>
      <c r="S23" s="53" t="str">
        <f t="shared" si="1"/>
        <v/>
      </c>
      <c r="T23" s="47" t="s">
        <v>0</v>
      </c>
      <c r="U23" s="259" t="str">
        <f t="shared" si="2"/>
        <v/>
      </c>
      <c r="V23" s="260" t="str">
        <f t="shared" si="46"/>
        <v/>
      </c>
      <c r="W23" s="47" t="s">
        <v>0</v>
      </c>
      <c r="X23" s="52" t="str">
        <f t="shared" si="47"/>
        <v/>
      </c>
      <c r="Y23" s="73" t="str">
        <f t="shared" si="48"/>
        <v/>
      </c>
      <c r="Z23" s="31" t="str">
        <f t="shared" si="49"/>
        <v/>
      </c>
      <c r="AA23" s="66" t="str">
        <f>IF(Z23="","",MAX(AA$10:AA22)+1)</f>
        <v/>
      </c>
      <c r="AB23" s="47" t="s">
        <v>0</v>
      </c>
      <c r="AC23" s="130"/>
      <c r="AD23" s="47" t="s">
        <v>0</v>
      </c>
      <c r="AE23" s="19" t="str">
        <f t="shared" si="50"/>
        <v/>
      </c>
      <c r="AF23" s="47" t="s">
        <v>0</v>
      </c>
      <c r="AG23" s="151" t="str">
        <f t="shared" si="51"/>
        <v/>
      </c>
      <c r="AH23" s="47" t="s">
        <v>0</v>
      </c>
      <c r="AI23" s="52" t="str">
        <f t="shared" si="52"/>
        <v/>
      </c>
      <c r="AJ23" s="31" t="str">
        <f t="shared" si="53"/>
        <v/>
      </c>
      <c r="AK23" s="73" t="str">
        <f t="shared" si="54"/>
        <v/>
      </c>
      <c r="AL23" s="73" t="str">
        <f t="shared" si="55"/>
        <v/>
      </c>
      <c r="AM23" s="31" t="str" cm="1">
        <f t="array" ref="AM23">IF(AK23="",""&amp;AJ23,IF(AK23="NEMA",AJ23,INDEX(klub_naziv,MATCH(INDEX(klubAlias_klubId,AK23),klub_id,0))))</f>
        <v/>
      </c>
      <c r="AN23" s="31" t="str" cm="1">
        <f t="array" ref="AN23">IFERROR(""&amp;INDEX(registarNatjecatelji,DL23,4),"")</f>
        <v/>
      </c>
      <c r="AO23" s="73" t="str">
        <f t="shared" si="56"/>
        <v/>
      </c>
      <c r="AP23" s="66" t="str">
        <f t="shared" si="57"/>
        <v/>
      </c>
      <c r="AQ23" s="47" t="s">
        <v>0</v>
      </c>
      <c r="AR23" s="52" t="str">
        <f>IF(V23&lt;&gt;"NEMA","",IF(IFERROR(MATCH(U23,U$10:U22,0),0)&lt;&gt;0,"",U23))</f>
        <v/>
      </c>
      <c r="AS23" s="73" t="str">
        <f t="shared" si="7"/>
        <v/>
      </c>
      <c r="AT23" s="31" t="str">
        <f>IF(OR(AS23="",AS23&lt;&gt;"NEMA"),"",MAX(AT$10:AT22)+1)</f>
        <v/>
      </c>
      <c r="AU23" s="66" t="str">
        <f t="shared" si="8"/>
        <v/>
      </c>
      <c r="AV23" s="47" t="s">
        <v>0</v>
      </c>
      <c r="AW23" s="19" t="str">
        <f t="shared" si="58"/>
        <v/>
      </c>
      <c r="AX23" s="47" t="s">
        <v>0</v>
      </c>
      <c r="AY23" s="82" t="str">
        <f>IF(AK23&lt;&gt;"NEMA","",IF(IFERROR(MATCH(AJ23,AJ$10:AJ22,0),0)&lt;&gt;0,"",AJ23))</f>
        <v/>
      </c>
      <c r="AZ23" s="47" t="s">
        <v>0</v>
      </c>
      <c r="BA23" s="130"/>
      <c r="BB23" s="47" t="s">
        <v>0</v>
      </c>
      <c r="BC23" s="58" t="str">
        <f t="shared" si="59"/>
        <v/>
      </c>
      <c r="BD23" s="31" t="str">
        <f t="shared" si="60"/>
        <v/>
      </c>
      <c r="BE23" s="31" t="str">
        <f>IF(BD23="","",MAX(BE$10:BE22)+1)</f>
        <v/>
      </c>
      <c r="BF23" s="31" t="str">
        <f t="shared" si="61"/>
        <v/>
      </c>
      <c r="BG23" s="31" t="str">
        <f t="shared" si="62"/>
        <v/>
      </c>
      <c r="BH23" s="31" t="str">
        <f>IF(BA23="","",MAX(BH$10:BH22)+1)</f>
        <v/>
      </c>
      <c r="BI23" s="31" t="str">
        <f t="shared" si="63"/>
        <v/>
      </c>
      <c r="BJ23" s="66" t="str">
        <f t="shared" si="64"/>
        <v/>
      </c>
      <c r="BK23" s="47" t="s">
        <v>0</v>
      </c>
      <c r="BL23" s="19" t="str">
        <f t="shared" si="65"/>
        <v/>
      </c>
      <c r="BM23" s="47" t="s">
        <v>0</v>
      </c>
      <c r="BN23" s="151" t="str">
        <f t="shared" si="14"/>
        <v/>
      </c>
      <c r="BO23" s="47" t="s">
        <v>0</v>
      </c>
      <c r="BP23" s="58" t="str">
        <f t="shared" si="15"/>
        <v/>
      </c>
      <c r="BQ23" s="73" t="str">
        <f t="shared" si="16"/>
        <v/>
      </c>
      <c r="BR23" s="266" t="str">
        <f t="shared" si="17"/>
        <v/>
      </c>
      <c r="BS23" s="267" t="str">
        <f t="shared" si="18"/>
        <v/>
      </c>
      <c r="BT23" s="191" t="str">
        <f t="shared" si="19"/>
        <v/>
      </c>
      <c r="BU23" s="47" t="s">
        <v>0</v>
      </c>
      <c r="BV23" s="52" t="str">
        <f t="shared" si="66"/>
        <v/>
      </c>
      <c r="BW23" s="31" t="str">
        <f t="shared" si="67"/>
        <v/>
      </c>
      <c r="BX23" s="73" t="str">
        <f t="shared" si="20"/>
        <v/>
      </c>
      <c r="BY23" s="73" t="str">
        <f t="shared" si="21"/>
        <v/>
      </c>
      <c r="BZ23" s="31" t="str">
        <f t="shared" si="22"/>
        <v/>
      </c>
      <c r="CA23" s="66" t="str">
        <f t="shared" si="23"/>
        <v/>
      </c>
      <c r="CB23" s="47" t="s">
        <v>0</v>
      </c>
      <c r="CC23" s="82" t="str">
        <f t="shared" si="68"/>
        <v/>
      </c>
      <c r="CD23" s="47" t="s">
        <v>0</v>
      </c>
      <c r="CE23" s="19" t="str">
        <f t="shared" si="69"/>
        <v/>
      </c>
      <c r="CF23" s="47" t="s">
        <v>0</v>
      </c>
      <c r="CG23" s="130"/>
      <c r="CH23" s="47" t="s">
        <v>0</v>
      </c>
      <c r="CI23" s="52" t="str">
        <f t="shared" si="70"/>
        <v/>
      </c>
      <c r="CJ23" s="73" t="str">
        <f>IF(CG23="","",MAX(CJ$10:CJ22)+1)</f>
        <v/>
      </c>
      <c r="CK23" s="53" t="str">
        <f t="shared" si="71"/>
        <v/>
      </c>
      <c r="CL23" s="47" t="s">
        <v>0</v>
      </c>
      <c r="CM23" s="19" t="str">
        <f t="shared" si="72"/>
        <v/>
      </c>
      <c r="CN23" s="47" t="s">
        <v>0</v>
      </c>
      <c r="CO23" s="108"/>
      <c r="CP23" s="110"/>
      <c r="CQ23" s="47"/>
      <c r="CR23" s="58" t="str">
        <f>IF(AND(BX23="NEMA",BY23="NEMA",OR(CG23="",CK23="NEMA")),MAX(CR$10:CR22)+1,"")</f>
        <v/>
      </c>
      <c r="CS23" s="53" t="str">
        <f t="shared" si="73"/>
        <v/>
      </c>
      <c r="CT23" t="s">
        <v>0</v>
      </c>
      <c r="CU23" s="133" t="str">
        <f t="shared" si="28"/>
        <v/>
      </c>
      <c r="CV23" t="s">
        <v>0</v>
      </c>
      <c r="CW23" s="52" t="str">
        <f t="shared" si="29"/>
        <v/>
      </c>
      <c r="CX23" s="66" t="str">
        <f t="shared" si="74"/>
        <v/>
      </c>
      <c r="CY23" t="s">
        <v>0</v>
      </c>
      <c r="CZ23" s="19" t="str">
        <f t="shared" si="75"/>
        <v/>
      </c>
      <c r="DA23" s="47" t="s">
        <v>0</v>
      </c>
      <c r="DB23" s="52" t="str">
        <f t="shared" si="76"/>
        <v/>
      </c>
      <c r="DC23" s="66" t="str">
        <f t="shared" si="77"/>
        <v/>
      </c>
      <c r="DD23" s="47" t="s">
        <v>0</v>
      </c>
      <c r="DE23" s="52" t="str">
        <f t="shared" si="78"/>
        <v/>
      </c>
      <c r="DF23" s="53" t="str">
        <f t="shared" si="34"/>
        <v/>
      </c>
      <c r="DG23" s="47" t="s">
        <v>0</v>
      </c>
      <c r="DH23" s="52" t="str">
        <f t="shared" si="79"/>
        <v/>
      </c>
      <c r="DI23" s="53" t="str">
        <f t="shared" si="35"/>
        <v/>
      </c>
      <c r="DJ23" s="47" t="s">
        <v>0</v>
      </c>
      <c r="DK23" s="52" t="str">
        <f t="shared" si="80"/>
        <v/>
      </c>
      <c r="DL23" s="53" t="str">
        <f t="shared" si="36"/>
        <v/>
      </c>
      <c r="DM23" s="47" t="s">
        <v>0</v>
      </c>
      <c r="DN23" s="58" t="str">
        <f t="shared" si="81"/>
        <v/>
      </c>
      <c r="DO23" s="53" t="str" cm="1">
        <f t="array" ref="DO23">IF(DN23&lt;&gt;"",INDEX(imePrezime_id,DN23,0),IF(CR23&lt;&gt;"",CR23,""))</f>
        <v/>
      </c>
      <c r="DP23" s="47" t="s">
        <v>0</v>
      </c>
      <c r="DQ23" s="58" t="str">
        <f t="shared" si="82"/>
        <v/>
      </c>
      <c r="DR23" s="73" t="str">
        <f t="shared" si="37"/>
        <v/>
      </c>
      <c r="DS23" s="73" t="str">
        <f t="shared" si="83"/>
        <v/>
      </c>
      <c r="DT23" s="73" t="str">
        <f t="shared" si="84"/>
        <v/>
      </c>
      <c r="DU23" s="66" t="str">
        <f t="shared" si="85"/>
        <v/>
      </c>
      <c r="DV23" s="47" t="s">
        <v>0</v>
      </c>
      <c r="DW23" s="58" t="str">
        <f>IF(BW23="","",MAX(DW$10:DW22)+1)</f>
        <v/>
      </c>
      <c r="DX23" s="73" t="str">
        <f t="shared" si="86"/>
        <v/>
      </c>
      <c r="DY23" s="73" t="str">
        <f t="shared" si="87"/>
        <v/>
      </c>
      <c r="DZ23" s="73" t="str">
        <f t="shared" si="88"/>
        <v/>
      </c>
      <c r="EA23" s="73" t="str">
        <f t="shared" si="89"/>
        <v/>
      </c>
      <c r="EB23" s="73" t="str">
        <f t="shared" si="90"/>
        <v/>
      </c>
      <c r="EC23" s="73" t="str">
        <f t="shared" si="91"/>
        <v/>
      </c>
      <c r="ED23" s="73" t="str">
        <f t="shared" si="92"/>
        <v/>
      </c>
      <c r="EE23" s="73" t="str">
        <f t="shared" si="93"/>
        <v/>
      </c>
      <c r="EF23" s="73" t="str">
        <f t="shared" si="94"/>
        <v/>
      </c>
      <c r="EG23" s="53" t="str">
        <f t="shared" si="42"/>
        <v/>
      </c>
      <c r="EH23" s="47" t="s">
        <v>0</v>
      </c>
      <c r="EI23" s="19" t="str">
        <f t="shared" si="95"/>
        <v/>
      </c>
      <c r="EJ23" s="47" t="s">
        <v>0</v>
      </c>
      <c r="EK23" s="19" t="str">
        <f t="shared" si="96"/>
        <v/>
      </c>
      <c r="EL23" s="47" t="s">
        <v>0</v>
      </c>
      <c r="EM23" s="208" t="str">
        <f t="shared" si="97"/>
        <v/>
      </c>
      <c r="EN23" s="47" t="s">
        <v>0</v>
      </c>
    </row>
    <row r="24" spans="1:156" x14ac:dyDescent="0.25">
      <c r="A24" t="s">
        <v>0</v>
      </c>
      <c r="B24" s="52" t="str">
        <f>IF(csv!F16="","",csv!T16)</f>
        <v/>
      </c>
      <c r="C24" s="31" t="s">
        <v>0</v>
      </c>
      <c r="D24" s="31" t="str">
        <f>IF(csv!F16="","",csv!F16)</f>
        <v/>
      </c>
      <c r="E24" s="31" t="str">
        <f>IF(csv!E16="","",csv!E16)</f>
        <v/>
      </c>
      <c r="F24" s="31" t="s">
        <v>0</v>
      </c>
      <c r="G24" s="73" t="str">
        <f>IF(csv!M16="","",csv!M16)</f>
        <v/>
      </c>
      <c r="H24" s="73" t="str">
        <f>IF(csv!N16="","",csv!N16)</f>
        <v/>
      </c>
      <c r="I24" s="31" t="s">
        <v>0</v>
      </c>
      <c r="J24" s="31" t="str">
        <f>IF(csv!P16="","",csv!P16)</f>
        <v/>
      </c>
      <c r="K24" s="31" t="str">
        <f>IF(csv!Q16="","",csv!Q16)</f>
        <v/>
      </c>
      <c r="L24" s="31" t="s">
        <v>0</v>
      </c>
      <c r="M24" s="66" t="str">
        <f>IF(csv!R16="","",csv!R16)</f>
        <v/>
      </c>
      <c r="N24" s="47" t="s">
        <v>0</v>
      </c>
      <c r="O24" s="52" t="str">
        <f t="shared" si="44"/>
        <v/>
      </c>
      <c r="P24" s="73" t="str">
        <f>IF(O24="","",IF(COUNTIF(O$10:O23,O24)=0,P23+1,P23))</f>
        <v/>
      </c>
      <c r="Q24" s="88" t="str">
        <f t="shared" si="45"/>
        <v/>
      </c>
      <c r="R24" s="89" t="str" cm="1">
        <f t="array" ref="R24">IF(S24="","",INDEX(natjecanjeStaze_naziv,MATCH(S24,natjecanjeStaze_stazaId,0)))</f>
        <v/>
      </c>
      <c r="S24" s="53" t="str">
        <f t="shared" si="1"/>
        <v/>
      </c>
      <c r="T24" s="47" t="s">
        <v>0</v>
      </c>
      <c r="U24" s="259" t="str">
        <f t="shared" si="2"/>
        <v/>
      </c>
      <c r="V24" s="260" t="str">
        <f t="shared" si="46"/>
        <v/>
      </c>
      <c r="W24" s="47" t="s">
        <v>0</v>
      </c>
      <c r="X24" s="52" t="str">
        <f t="shared" si="47"/>
        <v/>
      </c>
      <c r="Y24" s="73" t="str">
        <f t="shared" si="48"/>
        <v/>
      </c>
      <c r="Z24" s="31" t="str">
        <f t="shared" si="49"/>
        <v/>
      </c>
      <c r="AA24" s="66" t="str">
        <f>IF(Z24="","",MAX(AA$10:AA23)+1)</f>
        <v/>
      </c>
      <c r="AB24" s="47" t="s">
        <v>0</v>
      </c>
      <c r="AC24" s="130"/>
      <c r="AD24" s="47" t="s">
        <v>0</v>
      </c>
      <c r="AE24" s="19" t="str">
        <f t="shared" si="50"/>
        <v/>
      </c>
      <c r="AF24" s="47" t="s">
        <v>0</v>
      </c>
      <c r="AG24" s="151" t="str">
        <f t="shared" si="51"/>
        <v/>
      </c>
      <c r="AH24" s="47" t="s">
        <v>0</v>
      </c>
      <c r="AI24" s="52" t="str">
        <f t="shared" si="52"/>
        <v/>
      </c>
      <c r="AJ24" s="31" t="str">
        <f t="shared" si="53"/>
        <v/>
      </c>
      <c r="AK24" s="73" t="str">
        <f t="shared" si="54"/>
        <v/>
      </c>
      <c r="AL24" s="73" t="str">
        <f t="shared" si="55"/>
        <v/>
      </c>
      <c r="AM24" s="31" t="str" cm="1">
        <f t="array" ref="AM24">IF(AK24="",""&amp;AJ24,IF(AK24="NEMA",AJ24,INDEX(klub_naziv,MATCH(INDEX(klubAlias_klubId,AK24),klub_id,0))))</f>
        <v/>
      </c>
      <c r="AN24" s="31" t="str" cm="1">
        <f t="array" ref="AN24">IFERROR(""&amp;INDEX(registarNatjecatelji,DL24,4),"")</f>
        <v/>
      </c>
      <c r="AO24" s="73" t="str">
        <f t="shared" si="56"/>
        <v/>
      </c>
      <c r="AP24" s="66" t="str">
        <f t="shared" si="57"/>
        <v/>
      </c>
      <c r="AQ24" s="47" t="s">
        <v>0</v>
      </c>
      <c r="AR24" s="52" t="str">
        <f>IF(V24&lt;&gt;"NEMA","",IF(IFERROR(MATCH(U24,U$10:U23,0),0)&lt;&gt;0,"",U24))</f>
        <v/>
      </c>
      <c r="AS24" s="73" t="str">
        <f t="shared" si="7"/>
        <v/>
      </c>
      <c r="AT24" s="31" t="str">
        <f>IF(OR(AS24="",AS24&lt;&gt;"NEMA"),"",MAX(AT$10:AT23)+1)</f>
        <v/>
      </c>
      <c r="AU24" s="66" t="str">
        <f t="shared" si="8"/>
        <v/>
      </c>
      <c r="AV24" s="47" t="s">
        <v>0</v>
      </c>
      <c r="AW24" s="19" t="str">
        <f t="shared" si="58"/>
        <v/>
      </c>
      <c r="AX24" s="47" t="s">
        <v>0</v>
      </c>
      <c r="AY24" s="82" t="str">
        <f>IF(AK24&lt;&gt;"NEMA","",IF(IFERROR(MATCH(AJ24,AJ$10:AJ23,0),0)&lt;&gt;0,"",AJ24))</f>
        <v/>
      </c>
      <c r="AZ24" s="47" t="s">
        <v>0</v>
      </c>
      <c r="BA24" s="130"/>
      <c r="BB24" s="47" t="s">
        <v>0</v>
      </c>
      <c r="BC24" s="58" t="str">
        <f t="shared" si="59"/>
        <v/>
      </c>
      <c r="BD24" s="31" t="str">
        <f t="shared" si="60"/>
        <v/>
      </c>
      <c r="BE24" s="31" t="str">
        <f>IF(BD24="","",MAX(BE$10:BE23)+1)</f>
        <v/>
      </c>
      <c r="BF24" s="31" t="str">
        <f t="shared" si="61"/>
        <v/>
      </c>
      <c r="BG24" s="31" t="str">
        <f t="shared" si="62"/>
        <v/>
      </c>
      <c r="BH24" s="31" t="str">
        <f>IF(BA24="","",MAX(BH$10:BH23)+1)</f>
        <v/>
      </c>
      <c r="BI24" s="31" t="str">
        <f t="shared" si="63"/>
        <v/>
      </c>
      <c r="BJ24" s="66" t="str">
        <f t="shared" si="64"/>
        <v/>
      </c>
      <c r="BK24" s="47" t="s">
        <v>0</v>
      </c>
      <c r="BL24" s="19" t="str">
        <f t="shared" si="65"/>
        <v/>
      </c>
      <c r="BM24" s="47" t="s">
        <v>0</v>
      </c>
      <c r="BN24" s="151" t="str">
        <f t="shared" si="14"/>
        <v/>
      </c>
      <c r="BO24" s="47" t="s">
        <v>0</v>
      </c>
      <c r="BP24" s="58" t="str">
        <f t="shared" si="15"/>
        <v/>
      </c>
      <c r="BQ24" s="73" t="str">
        <f t="shared" si="16"/>
        <v/>
      </c>
      <c r="BR24" s="266" t="str">
        <f t="shared" si="17"/>
        <v/>
      </c>
      <c r="BS24" s="267" t="str">
        <f t="shared" si="18"/>
        <v/>
      </c>
      <c r="BT24" s="191" t="str">
        <f t="shared" si="19"/>
        <v/>
      </c>
      <c r="BU24" s="47" t="s">
        <v>0</v>
      </c>
      <c r="BV24" s="52" t="str">
        <f t="shared" si="66"/>
        <v/>
      </c>
      <c r="BW24" s="31" t="str">
        <f t="shared" si="67"/>
        <v/>
      </c>
      <c r="BX24" s="73" t="str">
        <f t="shared" si="20"/>
        <v/>
      </c>
      <c r="BY24" s="73" t="str">
        <f t="shared" si="21"/>
        <v/>
      </c>
      <c r="BZ24" s="31" t="str">
        <f t="shared" si="22"/>
        <v/>
      </c>
      <c r="CA24" s="66" t="str">
        <f t="shared" si="23"/>
        <v/>
      </c>
      <c r="CB24" s="47" t="s">
        <v>0</v>
      </c>
      <c r="CC24" s="82" t="str">
        <f t="shared" si="68"/>
        <v/>
      </c>
      <c r="CD24" s="47" t="s">
        <v>0</v>
      </c>
      <c r="CE24" s="19" t="str">
        <f t="shared" si="69"/>
        <v/>
      </c>
      <c r="CF24" s="47" t="s">
        <v>0</v>
      </c>
      <c r="CG24" s="130"/>
      <c r="CH24" s="47" t="s">
        <v>0</v>
      </c>
      <c r="CI24" s="52" t="str">
        <f t="shared" si="70"/>
        <v/>
      </c>
      <c r="CJ24" s="73" t="str">
        <f>IF(CG24="","",MAX(CJ$10:CJ23)+1)</f>
        <v/>
      </c>
      <c r="CK24" s="53" t="str">
        <f t="shared" si="71"/>
        <v/>
      </c>
      <c r="CL24" s="47" t="s">
        <v>0</v>
      </c>
      <c r="CM24" s="19" t="str">
        <f t="shared" si="72"/>
        <v/>
      </c>
      <c r="CN24" s="47" t="s">
        <v>0</v>
      </c>
      <c r="CO24" s="108"/>
      <c r="CP24" s="110"/>
      <c r="CQ24" s="47"/>
      <c r="CR24" s="58" t="str">
        <f>IF(AND(BX24="NEMA",BY24="NEMA",OR(CG24="",CK24="NEMA")),MAX(CR$10:CR23)+1,"")</f>
        <v/>
      </c>
      <c r="CS24" s="53" t="str">
        <f t="shared" si="73"/>
        <v/>
      </c>
      <c r="CT24" t="s">
        <v>0</v>
      </c>
      <c r="CU24" s="133" t="str">
        <f t="shared" si="28"/>
        <v/>
      </c>
      <c r="CV24" t="s">
        <v>0</v>
      </c>
      <c r="CW24" s="52" t="str">
        <f t="shared" si="29"/>
        <v/>
      </c>
      <c r="CX24" s="66" t="str">
        <f t="shared" si="74"/>
        <v/>
      </c>
      <c r="CY24" t="s">
        <v>0</v>
      </c>
      <c r="CZ24" s="19" t="str">
        <f t="shared" si="75"/>
        <v/>
      </c>
      <c r="DA24" s="47" t="s">
        <v>0</v>
      </c>
      <c r="DB24" s="52" t="str">
        <f t="shared" si="76"/>
        <v/>
      </c>
      <c r="DC24" s="66" t="str">
        <f t="shared" si="77"/>
        <v/>
      </c>
      <c r="DD24" s="47" t="s">
        <v>0</v>
      </c>
      <c r="DE24" s="52" t="str">
        <f t="shared" si="78"/>
        <v/>
      </c>
      <c r="DF24" s="53" t="str">
        <f t="shared" si="34"/>
        <v/>
      </c>
      <c r="DG24" s="47" t="s">
        <v>0</v>
      </c>
      <c r="DH24" s="52" t="str">
        <f t="shared" si="79"/>
        <v/>
      </c>
      <c r="DI24" s="53" t="str">
        <f t="shared" si="35"/>
        <v/>
      </c>
      <c r="DJ24" s="47" t="s">
        <v>0</v>
      </c>
      <c r="DK24" s="52" t="str">
        <f t="shared" si="80"/>
        <v/>
      </c>
      <c r="DL24" s="53" t="str">
        <f t="shared" si="36"/>
        <v/>
      </c>
      <c r="DM24" s="47" t="s">
        <v>0</v>
      </c>
      <c r="DN24" s="58" t="str">
        <f t="shared" si="81"/>
        <v/>
      </c>
      <c r="DO24" s="53" t="str" cm="1">
        <f t="array" ref="DO24">IF(DN24&lt;&gt;"",INDEX(imePrezime_id,DN24,0),IF(CR24&lt;&gt;"",CR24,""))</f>
        <v/>
      </c>
      <c r="DP24" s="47" t="s">
        <v>0</v>
      </c>
      <c r="DQ24" s="58" t="str">
        <f t="shared" si="82"/>
        <v/>
      </c>
      <c r="DR24" s="73" t="str">
        <f t="shared" si="37"/>
        <v/>
      </c>
      <c r="DS24" s="73" t="str">
        <f t="shared" si="83"/>
        <v/>
      </c>
      <c r="DT24" s="73" t="str">
        <f t="shared" si="84"/>
        <v/>
      </c>
      <c r="DU24" s="66" t="str">
        <f t="shared" si="85"/>
        <v/>
      </c>
      <c r="DV24" s="47" t="s">
        <v>0</v>
      </c>
      <c r="DW24" s="58" t="str">
        <f>IF(BW24="","",MAX(DW$10:DW23)+1)</f>
        <v/>
      </c>
      <c r="DX24" s="73" t="str">
        <f t="shared" si="86"/>
        <v/>
      </c>
      <c r="DY24" s="73" t="str">
        <f t="shared" si="87"/>
        <v/>
      </c>
      <c r="DZ24" s="73" t="str">
        <f t="shared" si="88"/>
        <v/>
      </c>
      <c r="EA24" s="73" t="str">
        <f t="shared" si="89"/>
        <v/>
      </c>
      <c r="EB24" s="73" t="str">
        <f t="shared" si="90"/>
        <v/>
      </c>
      <c r="EC24" s="73" t="str">
        <f t="shared" si="91"/>
        <v/>
      </c>
      <c r="ED24" s="73" t="str">
        <f t="shared" si="92"/>
        <v/>
      </c>
      <c r="EE24" s="73" t="str">
        <f t="shared" si="93"/>
        <v/>
      </c>
      <c r="EF24" s="73" t="str">
        <f t="shared" si="94"/>
        <v/>
      </c>
      <c r="EG24" s="53" t="str">
        <f t="shared" si="42"/>
        <v/>
      </c>
      <c r="EH24" s="47" t="s">
        <v>0</v>
      </c>
      <c r="EI24" s="19" t="str">
        <f t="shared" si="95"/>
        <v/>
      </c>
      <c r="EJ24" s="47" t="s">
        <v>0</v>
      </c>
      <c r="EK24" s="19" t="str">
        <f t="shared" si="96"/>
        <v/>
      </c>
      <c r="EL24" s="47" t="s">
        <v>0</v>
      </c>
      <c r="EM24" s="208" t="str">
        <f t="shared" si="97"/>
        <v/>
      </c>
      <c r="EN24" s="47" t="s">
        <v>0</v>
      </c>
    </row>
    <row r="25" spans="1:156" x14ac:dyDescent="0.25">
      <c r="A25" t="s">
        <v>0</v>
      </c>
      <c r="B25" s="52" t="str">
        <f>IF(csv!F17="","",csv!T17)</f>
        <v/>
      </c>
      <c r="C25" s="31" t="s">
        <v>0</v>
      </c>
      <c r="D25" s="31" t="str">
        <f>IF(csv!F17="","",csv!F17)</f>
        <v/>
      </c>
      <c r="E25" s="31" t="str">
        <f>IF(csv!E17="","",csv!E17)</f>
        <v/>
      </c>
      <c r="F25" s="31" t="s">
        <v>0</v>
      </c>
      <c r="G25" s="73" t="str">
        <f>IF(csv!M17="","",csv!M17)</f>
        <v/>
      </c>
      <c r="H25" s="73" t="str">
        <f>IF(csv!N17="","",csv!N17)</f>
        <v/>
      </c>
      <c r="I25" s="31" t="s">
        <v>0</v>
      </c>
      <c r="J25" s="31" t="str">
        <f>IF(csv!P17="","",csv!P17)</f>
        <v/>
      </c>
      <c r="K25" s="31" t="str">
        <f>IF(csv!Q17="","",csv!Q17)</f>
        <v/>
      </c>
      <c r="L25" s="31" t="s">
        <v>0</v>
      </c>
      <c r="M25" s="66" t="str">
        <f>IF(csv!R17="","",csv!R17)</f>
        <v/>
      </c>
      <c r="N25" s="47" t="s">
        <v>0</v>
      </c>
      <c r="O25" s="52" t="str">
        <f t="shared" si="44"/>
        <v/>
      </c>
      <c r="P25" s="73" t="str">
        <f>IF(O25="","",IF(COUNTIF(O$10:O24,O25)=0,P24+1,P24))</f>
        <v/>
      </c>
      <c r="Q25" s="88" t="str">
        <f t="shared" si="45"/>
        <v/>
      </c>
      <c r="R25" s="89" t="str" cm="1">
        <f t="array" ref="R25">IF(S25="","",INDEX(natjecanjeStaze_naziv,MATCH(S25,natjecanjeStaze_stazaId,0)))</f>
        <v/>
      </c>
      <c r="S25" s="53" t="str">
        <f t="shared" si="1"/>
        <v/>
      </c>
      <c r="T25" s="47" t="s">
        <v>0</v>
      </c>
      <c r="U25" s="259" t="str">
        <f t="shared" si="2"/>
        <v/>
      </c>
      <c r="V25" s="260" t="str">
        <f t="shared" si="46"/>
        <v/>
      </c>
      <c r="W25" s="47" t="s">
        <v>0</v>
      </c>
      <c r="X25" s="52" t="str">
        <f t="shared" si="47"/>
        <v/>
      </c>
      <c r="Y25" s="73" t="str">
        <f t="shared" si="48"/>
        <v/>
      </c>
      <c r="Z25" s="31" t="str">
        <f t="shared" si="49"/>
        <v/>
      </c>
      <c r="AA25" s="66" t="str">
        <f>IF(Z25="","",MAX(AA$10:AA24)+1)</f>
        <v/>
      </c>
      <c r="AB25" s="47" t="s">
        <v>0</v>
      </c>
      <c r="AC25" s="130"/>
      <c r="AD25" s="47" t="s">
        <v>0</v>
      </c>
      <c r="AE25" s="19" t="str">
        <f t="shared" si="50"/>
        <v/>
      </c>
      <c r="AF25" s="47" t="s">
        <v>0</v>
      </c>
      <c r="AG25" s="151" t="str">
        <f t="shared" si="51"/>
        <v/>
      </c>
      <c r="AH25" s="47" t="s">
        <v>0</v>
      </c>
      <c r="AI25" s="52" t="str">
        <f t="shared" si="52"/>
        <v/>
      </c>
      <c r="AJ25" s="31" t="str">
        <f t="shared" si="53"/>
        <v/>
      </c>
      <c r="AK25" s="73" t="str">
        <f t="shared" si="54"/>
        <v/>
      </c>
      <c r="AL25" s="73" t="str">
        <f t="shared" si="55"/>
        <v/>
      </c>
      <c r="AM25" s="31" t="str" cm="1">
        <f t="array" ref="AM25">IF(AK25="",""&amp;AJ25,IF(AK25="NEMA",AJ25,INDEX(klub_naziv,MATCH(INDEX(klubAlias_klubId,AK25),klub_id,0))))</f>
        <v/>
      </c>
      <c r="AN25" s="31" t="str" cm="1">
        <f t="array" ref="AN25">IFERROR(""&amp;INDEX(registarNatjecatelji,DL25,4),"")</f>
        <v/>
      </c>
      <c r="AO25" s="73" t="str">
        <f t="shared" si="56"/>
        <v/>
      </c>
      <c r="AP25" s="66" t="str">
        <f t="shared" si="57"/>
        <v/>
      </c>
      <c r="AQ25" s="47" t="s">
        <v>0</v>
      </c>
      <c r="AR25" s="52" t="str">
        <f>IF(V25&lt;&gt;"NEMA","",IF(IFERROR(MATCH(U25,U$10:U24,0),0)&lt;&gt;0,"",U25))</f>
        <v/>
      </c>
      <c r="AS25" s="73" t="str">
        <f t="shared" si="7"/>
        <v/>
      </c>
      <c r="AT25" s="31" t="str">
        <f>IF(OR(AS25="",AS25&lt;&gt;"NEMA"),"",MAX(AT$10:AT24)+1)</f>
        <v/>
      </c>
      <c r="AU25" s="66" t="str">
        <f t="shared" si="8"/>
        <v/>
      </c>
      <c r="AV25" s="47" t="s">
        <v>0</v>
      </c>
      <c r="AW25" s="19" t="str">
        <f t="shared" si="58"/>
        <v/>
      </c>
      <c r="AX25" s="47" t="s">
        <v>0</v>
      </c>
      <c r="AY25" s="82" t="str">
        <f>IF(AK25&lt;&gt;"NEMA","",IF(IFERROR(MATCH(AJ25,AJ$10:AJ24,0),0)&lt;&gt;0,"",AJ25))</f>
        <v/>
      </c>
      <c r="AZ25" s="47" t="s">
        <v>0</v>
      </c>
      <c r="BA25" s="130"/>
      <c r="BB25" s="47" t="s">
        <v>0</v>
      </c>
      <c r="BC25" s="58" t="str">
        <f t="shared" si="59"/>
        <v/>
      </c>
      <c r="BD25" s="31" t="str">
        <f t="shared" si="60"/>
        <v/>
      </c>
      <c r="BE25" s="31" t="str">
        <f>IF(BD25="","",MAX(BE$10:BE24)+1)</f>
        <v/>
      </c>
      <c r="BF25" s="31" t="str">
        <f t="shared" si="61"/>
        <v/>
      </c>
      <c r="BG25" s="31" t="str">
        <f t="shared" si="62"/>
        <v/>
      </c>
      <c r="BH25" s="31" t="str">
        <f>IF(BA25="","",MAX(BH$10:BH24)+1)</f>
        <v/>
      </c>
      <c r="BI25" s="31" t="str">
        <f t="shared" si="63"/>
        <v/>
      </c>
      <c r="BJ25" s="66" t="str">
        <f t="shared" si="64"/>
        <v/>
      </c>
      <c r="BK25" s="47" t="s">
        <v>0</v>
      </c>
      <c r="BL25" s="19" t="str">
        <f t="shared" si="65"/>
        <v/>
      </c>
      <c r="BM25" s="47" t="s">
        <v>0</v>
      </c>
      <c r="BN25" s="151" t="str">
        <f t="shared" si="14"/>
        <v/>
      </c>
      <c r="BO25" s="47" t="s">
        <v>0</v>
      </c>
      <c r="BP25" s="58" t="str">
        <f t="shared" si="15"/>
        <v/>
      </c>
      <c r="BQ25" s="73" t="str">
        <f t="shared" si="16"/>
        <v/>
      </c>
      <c r="BR25" s="266" t="str">
        <f t="shared" si="17"/>
        <v/>
      </c>
      <c r="BS25" s="267" t="str">
        <f t="shared" si="18"/>
        <v/>
      </c>
      <c r="BT25" s="191" t="str">
        <f t="shared" si="19"/>
        <v/>
      </c>
      <c r="BU25" s="47" t="s">
        <v>0</v>
      </c>
      <c r="BV25" s="52" t="str">
        <f t="shared" si="66"/>
        <v/>
      </c>
      <c r="BW25" s="31" t="str">
        <f t="shared" si="67"/>
        <v/>
      </c>
      <c r="BX25" s="73" t="str">
        <f t="shared" si="20"/>
        <v/>
      </c>
      <c r="BY25" s="73" t="str">
        <f t="shared" si="21"/>
        <v/>
      </c>
      <c r="BZ25" s="31" t="str">
        <f t="shared" si="22"/>
        <v/>
      </c>
      <c r="CA25" s="66" t="str">
        <f t="shared" si="23"/>
        <v/>
      </c>
      <c r="CB25" s="47" t="s">
        <v>0</v>
      </c>
      <c r="CC25" s="82" t="str">
        <f t="shared" si="68"/>
        <v/>
      </c>
      <c r="CD25" s="47" t="s">
        <v>0</v>
      </c>
      <c r="CE25" s="19" t="str">
        <f t="shared" si="69"/>
        <v/>
      </c>
      <c r="CF25" s="47" t="s">
        <v>0</v>
      </c>
      <c r="CG25" s="130"/>
      <c r="CH25" s="47" t="s">
        <v>0</v>
      </c>
      <c r="CI25" s="52" t="str">
        <f t="shared" si="70"/>
        <v/>
      </c>
      <c r="CJ25" s="73" t="str">
        <f>IF(CG25="","",MAX(CJ$10:CJ24)+1)</f>
        <v/>
      </c>
      <c r="CK25" s="53" t="str">
        <f t="shared" si="71"/>
        <v/>
      </c>
      <c r="CL25" s="47" t="s">
        <v>0</v>
      </c>
      <c r="CM25" s="19" t="str">
        <f t="shared" si="72"/>
        <v/>
      </c>
      <c r="CN25" s="47" t="s">
        <v>0</v>
      </c>
      <c r="CO25" s="108"/>
      <c r="CP25" s="110"/>
      <c r="CQ25" s="47"/>
      <c r="CR25" s="58" t="str">
        <f>IF(AND(BX25="NEMA",BY25="NEMA",OR(CG25="",CK25="NEMA")),MAX(CR$10:CR24)+1,"")</f>
        <v/>
      </c>
      <c r="CS25" s="53" t="str">
        <f t="shared" si="73"/>
        <v/>
      </c>
      <c r="CT25" t="s">
        <v>0</v>
      </c>
      <c r="CU25" s="133" t="str">
        <f t="shared" si="28"/>
        <v/>
      </c>
      <c r="CV25" t="s">
        <v>0</v>
      </c>
      <c r="CW25" s="52" t="str">
        <f t="shared" si="29"/>
        <v/>
      </c>
      <c r="CX25" s="66" t="str">
        <f t="shared" si="74"/>
        <v/>
      </c>
      <c r="CY25" t="s">
        <v>0</v>
      </c>
      <c r="CZ25" s="19" t="str">
        <f t="shared" si="75"/>
        <v/>
      </c>
      <c r="DA25" s="47" t="s">
        <v>0</v>
      </c>
      <c r="DB25" s="52" t="str">
        <f t="shared" si="76"/>
        <v/>
      </c>
      <c r="DC25" s="66" t="str">
        <f t="shared" si="77"/>
        <v/>
      </c>
      <c r="DD25" s="47" t="s">
        <v>0</v>
      </c>
      <c r="DE25" s="52" t="str">
        <f t="shared" si="78"/>
        <v/>
      </c>
      <c r="DF25" s="53" t="str">
        <f t="shared" si="34"/>
        <v/>
      </c>
      <c r="DG25" s="47" t="s">
        <v>0</v>
      </c>
      <c r="DH25" s="52" t="str">
        <f t="shared" si="79"/>
        <v/>
      </c>
      <c r="DI25" s="53" t="str">
        <f t="shared" si="35"/>
        <v/>
      </c>
      <c r="DJ25" s="47" t="s">
        <v>0</v>
      </c>
      <c r="DK25" s="52" t="str">
        <f t="shared" si="80"/>
        <v/>
      </c>
      <c r="DL25" s="53" t="str">
        <f t="shared" si="36"/>
        <v/>
      </c>
      <c r="DM25" s="47" t="s">
        <v>0</v>
      </c>
      <c r="DN25" s="58" t="str">
        <f t="shared" si="81"/>
        <v/>
      </c>
      <c r="DO25" s="53" t="str" cm="1">
        <f t="array" ref="DO25">IF(DN25&lt;&gt;"",INDEX(imePrezime_id,DN25,0),IF(CR25&lt;&gt;"",CR25,""))</f>
        <v/>
      </c>
      <c r="DP25" s="47" t="s">
        <v>0</v>
      </c>
      <c r="DQ25" s="58" t="str">
        <f t="shared" si="82"/>
        <v/>
      </c>
      <c r="DR25" s="73" t="str">
        <f t="shared" si="37"/>
        <v/>
      </c>
      <c r="DS25" s="73" t="str">
        <f t="shared" si="83"/>
        <v/>
      </c>
      <c r="DT25" s="73" t="str">
        <f t="shared" si="84"/>
        <v/>
      </c>
      <c r="DU25" s="66" t="str">
        <f t="shared" si="85"/>
        <v/>
      </c>
      <c r="DV25" s="47" t="s">
        <v>0</v>
      </c>
      <c r="DW25" s="58" t="str">
        <f>IF(BW25="","",MAX(DW$10:DW24)+1)</f>
        <v/>
      </c>
      <c r="DX25" s="73" t="str">
        <f t="shared" si="86"/>
        <v/>
      </c>
      <c r="DY25" s="73" t="str">
        <f t="shared" si="87"/>
        <v/>
      </c>
      <c r="DZ25" s="73" t="str">
        <f t="shared" si="88"/>
        <v/>
      </c>
      <c r="EA25" s="73" t="str">
        <f t="shared" si="89"/>
        <v/>
      </c>
      <c r="EB25" s="73" t="str">
        <f t="shared" si="90"/>
        <v/>
      </c>
      <c r="EC25" s="73" t="str">
        <f t="shared" si="91"/>
        <v/>
      </c>
      <c r="ED25" s="73" t="str">
        <f t="shared" si="92"/>
        <v/>
      </c>
      <c r="EE25" s="73" t="str">
        <f t="shared" si="93"/>
        <v/>
      </c>
      <c r="EF25" s="73" t="str">
        <f t="shared" si="94"/>
        <v/>
      </c>
      <c r="EG25" s="53" t="str">
        <f t="shared" si="42"/>
        <v/>
      </c>
      <c r="EH25" s="47" t="s">
        <v>0</v>
      </c>
      <c r="EI25" s="19" t="str">
        <f t="shared" si="95"/>
        <v/>
      </c>
      <c r="EJ25" s="47" t="s">
        <v>0</v>
      </c>
      <c r="EK25" s="19" t="str">
        <f t="shared" si="96"/>
        <v/>
      </c>
      <c r="EL25" s="47" t="s">
        <v>0</v>
      </c>
      <c r="EM25" s="208" t="str">
        <f t="shared" si="97"/>
        <v/>
      </c>
      <c r="EN25" s="47" t="s">
        <v>0</v>
      </c>
    </row>
    <row r="26" spans="1:156" x14ac:dyDescent="0.25">
      <c r="A26" t="s">
        <v>0</v>
      </c>
      <c r="B26" s="52" t="str">
        <f>IF(csv!F18="","",csv!T18)</f>
        <v/>
      </c>
      <c r="C26" s="31" t="s">
        <v>0</v>
      </c>
      <c r="D26" s="31" t="str">
        <f>IF(csv!F18="","",csv!F18)</f>
        <v/>
      </c>
      <c r="E26" s="31" t="str">
        <f>IF(csv!E18="","",csv!E18)</f>
        <v/>
      </c>
      <c r="F26" s="31" t="s">
        <v>0</v>
      </c>
      <c r="G26" s="73" t="str">
        <f>IF(csv!M18="","",csv!M18)</f>
        <v/>
      </c>
      <c r="H26" s="73" t="str">
        <f>IF(csv!N18="","",csv!N18)</f>
        <v/>
      </c>
      <c r="I26" s="31" t="s">
        <v>0</v>
      </c>
      <c r="J26" s="31" t="str">
        <f>IF(csv!P18="","",csv!P18)</f>
        <v/>
      </c>
      <c r="K26" s="31" t="str">
        <f>IF(csv!Q18="","",csv!Q18)</f>
        <v/>
      </c>
      <c r="L26" s="31" t="s">
        <v>0</v>
      </c>
      <c r="M26" s="66" t="str">
        <f>IF(csv!R18="","",csv!R18)</f>
        <v/>
      </c>
      <c r="N26" s="47" t="s">
        <v>0</v>
      </c>
      <c r="O26" s="52" t="str">
        <f t="shared" si="44"/>
        <v/>
      </c>
      <c r="P26" s="73" t="str">
        <f>IF(O26="","",IF(COUNTIF(O$10:O25,O26)=0,P25+1,P25))</f>
        <v/>
      </c>
      <c r="Q26" s="88" t="str">
        <f t="shared" si="45"/>
        <v/>
      </c>
      <c r="R26" s="89" t="str" cm="1">
        <f t="array" ref="R26">IF(S26="","",INDEX(natjecanjeStaze_naziv,MATCH(S26,natjecanjeStaze_stazaId,0)))</f>
        <v/>
      </c>
      <c r="S26" s="53" t="str">
        <f t="shared" si="1"/>
        <v/>
      </c>
      <c r="T26" s="47" t="s">
        <v>0</v>
      </c>
      <c r="U26" s="259" t="str">
        <f t="shared" si="2"/>
        <v/>
      </c>
      <c r="V26" s="260" t="str">
        <f t="shared" si="46"/>
        <v/>
      </c>
      <c r="W26" s="47" t="s">
        <v>0</v>
      </c>
      <c r="X26" s="52" t="str">
        <f t="shared" si="47"/>
        <v/>
      </c>
      <c r="Y26" s="73" t="str">
        <f t="shared" si="48"/>
        <v/>
      </c>
      <c r="Z26" s="31" t="str">
        <f t="shared" si="49"/>
        <v/>
      </c>
      <c r="AA26" s="66" t="str">
        <f>IF(Z26="","",MAX(AA$10:AA25)+1)</f>
        <v/>
      </c>
      <c r="AB26" s="47" t="s">
        <v>0</v>
      </c>
      <c r="AC26" s="130"/>
      <c r="AD26" s="47" t="s">
        <v>0</v>
      </c>
      <c r="AE26" s="19" t="str">
        <f t="shared" si="50"/>
        <v/>
      </c>
      <c r="AF26" s="47" t="s">
        <v>0</v>
      </c>
      <c r="AG26" s="151" t="str">
        <f t="shared" si="51"/>
        <v/>
      </c>
      <c r="AH26" s="47" t="s">
        <v>0</v>
      </c>
      <c r="AI26" s="52" t="str">
        <f t="shared" si="52"/>
        <v/>
      </c>
      <c r="AJ26" s="31" t="str">
        <f t="shared" si="53"/>
        <v/>
      </c>
      <c r="AK26" s="73" t="str">
        <f t="shared" si="54"/>
        <v/>
      </c>
      <c r="AL26" s="73" t="str">
        <f t="shared" si="55"/>
        <v/>
      </c>
      <c r="AM26" s="31" t="str" cm="1">
        <f t="array" ref="AM26">IF(AK26="",""&amp;AJ26,IF(AK26="NEMA",AJ26,INDEX(klub_naziv,MATCH(INDEX(klubAlias_klubId,AK26),klub_id,0))))</f>
        <v/>
      </c>
      <c r="AN26" s="31" t="str" cm="1">
        <f t="array" ref="AN26">IFERROR(""&amp;INDEX(registarNatjecatelji,DL26,4),"")</f>
        <v/>
      </c>
      <c r="AO26" s="73" t="str">
        <f t="shared" si="56"/>
        <v/>
      </c>
      <c r="AP26" s="66" t="str">
        <f t="shared" si="57"/>
        <v/>
      </c>
      <c r="AQ26" s="47" t="s">
        <v>0</v>
      </c>
      <c r="AR26" s="52" t="str">
        <f>IF(V26&lt;&gt;"NEMA","",IF(IFERROR(MATCH(U26,U$10:U25,0),0)&lt;&gt;0,"",U26))</f>
        <v/>
      </c>
      <c r="AS26" s="73" t="str">
        <f t="shared" si="7"/>
        <v/>
      </c>
      <c r="AT26" s="31" t="str">
        <f>IF(OR(AS26="",AS26&lt;&gt;"NEMA"),"",MAX(AT$10:AT25)+1)</f>
        <v/>
      </c>
      <c r="AU26" s="66" t="str">
        <f t="shared" si="8"/>
        <v/>
      </c>
      <c r="AV26" s="47" t="s">
        <v>0</v>
      </c>
      <c r="AW26" s="19" t="str">
        <f t="shared" si="58"/>
        <v/>
      </c>
      <c r="AX26" s="47" t="s">
        <v>0</v>
      </c>
      <c r="AY26" s="82" t="str">
        <f>IF(AK26&lt;&gt;"NEMA","",IF(IFERROR(MATCH(AJ26,AJ$10:AJ25,0),0)&lt;&gt;0,"",AJ26))</f>
        <v/>
      </c>
      <c r="AZ26" s="47" t="s">
        <v>0</v>
      </c>
      <c r="BA26" s="130"/>
      <c r="BB26" s="47" t="s">
        <v>0</v>
      </c>
      <c r="BC26" s="58" t="str">
        <f t="shared" si="59"/>
        <v/>
      </c>
      <c r="BD26" s="31" t="str">
        <f t="shared" si="60"/>
        <v/>
      </c>
      <c r="BE26" s="31" t="str">
        <f>IF(BD26="","",MAX(BE$10:BE25)+1)</f>
        <v/>
      </c>
      <c r="BF26" s="31" t="str">
        <f t="shared" si="61"/>
        <v/>
      </c>
      <c r="BG26" s="31" t="str">
        <f t="shared" si="62"/>
        <v/>
      </c>
      <c r="BH26" s="31" t="str">
        <f>IF(BA26="","",MAX(BH$10:BH25)+1)</f>
        <v/>
      </c>
      <c r="BI26" s="31" t="str">
        <f t="shared" si="63"/>
        <v/>
      </c>
      <c r="BJ26" s="66" t="str">
        <f t="shared" si="64"/>
        <v/>
      </c>
      <c r="BK26" s="47" t="s">
        <v>0</v>
      </c>
      <c r="BL26" s="19" t="str">
        <f t="shared" si="65"/>
        <v/>
      </c>
      <c r="BM26" s="47" t="s">
        <v>0</v>
      </c>
      <c r="BN26" s="151" t="str">
        <f t="shared" si="14"/>
        <v/>
      </c>
      <c r="BO26" s="47" t="s">
        <v>0</v>
      </c>
      <c r="BP26" s="58" t="str">
        <f t="shared" si="15"/>
        <v/>
      </c>
      <c r="BQ26" s="73" t="str">
        <f t="shared" si="16"/>
        <v/>
      </c>
      <c r="BR26" s="266" t="str">
        <f t="shared" si="17"/>
        <v/>
      </c>
      <c r="BS26" s="267" t="str">
        <f t="shared" si="18"/>
        <v/>
      </c>
      <c r="BT26" s="191" t="str">
        <f t="shared" si="19"/>
        <v/>
      </c>
      <c r="BU26" s="47" t="s">
        <v>0</v>
      </c>
      <c r="BV26" s="52" t="str">
        <f t="shared" si="66"/>
        <v/>
      </c>
      <c r="BW26" s="31" t="str">
        <f t="shared" si="67"/>
        <v/>
      </c>
      <c r="BX26" s="73" t="str">
        <f t="shared" si="20"/>
        <v/>
      </c>
      <c r="BY26" s="73" t="str">
        <f t="shared" si="21"/>
        <v/>
      </c>
      <c r="BZ26" s="31" t="str">
        <f t="shared" si="22"/>
        <v/>
      </c>
      <c r="CA26" s="66" t="str">
        <f t="shared" si="23"/>
        <v/>
      </c>
      <c r="CB26" s="47" t="s">
        <v>0</v>
      </c>
      <c r="CC26" s="82" t="str">
        <f t="shared" si="68"/>
        <v/>
      </c>
      <c r="CD26" s="47" t="s">
        <v>0</v>
      </c>
      <c r="CE26" s="19" t="str">
        <f t="shared" si="69"/>
        <v/>
      </c>
      <c r="CF26" s="47" t="s">
        <v>0</v>
      </c>
      <c r="CG26" s="130"/>
      <c r="CH26" s="47" t="s">
        <v>0</v>
      </c>
      <c r="CI26" s="52" t="str">
        <f t="shared" si="70"/>
        <v/>
      </c>
      <c r="CJ26" s="73" t="str">
        <f>IF(CG26="","",MAX(CJ$10:CJ25)+1)</f>
        <v/>
      </c>
      <c r="CK26" s="53" t="str">
        <f t="shared" si="71"/>
        <v/>
      </c>
      <c r="CL26" s="47" t="s">
        <v>0</v>
      </c>
      <c r="CM26" s="19" t="str">
        <f t="shared" si="72"/>
        <v/>
      </c>
      <c r="CN26" s="47" t="s">
        <v>0</v>
      </c>
      <c r="CO26" s="108"/>
      <c r="CP26" s="110"/>
      <c r="CQ26" s="47"/>
      <c r="CR26" s="58" t="str">
        <f>IF(AND(BX26="NEMA",BY26="NEMA",OR(CG26="",CK26="NEMA")),MAX(CR$10:CR25)+1,"")</f>
        <v/>
      </c>
      <c r="CS26" s="53" t="str">
        <f t="shared" si="73"/>
        <v/>
      </c>
      <c r="CT26" t="s">
        <v>0</v>
      </c>
      <c r="CU26" s="133" t="str">
        <f t="shared" si="28"/>
        <v/>
      </c>
      <c r="CV26" t="s">
        <v>0</v>
      </c>
      <c r="CW26" s="52" t="str">
        <f t="shared" si="29"/>
        <v/>
      </c>
      <c r="CX26" s="66" t="str">
        <f t="shared" si="74"/>
        <v/>
      </c>
      <c r="CY26" t="s">
        <v>0</v>
      </c>
      <c r="CZ26" s="19" t="str">
        <f t="shared" si="75"/>
        <v/>
      </c>
      <c r="DA26" s="47" t="s">
        <v>0</v>
      </c>
      <c r="DB26" s="52" t="str">
        <f t="shared" si="76"/>
        <v/>
      </c>
      <c r="DC26" s="66" t="str">
        <f t="shared" si="77"/>
        <v/>
      </c>
      <c r="DD26" s="47" t="s">
        <v>0</v>
      </c>
      <c r="DE26" s="52" t="str">
        <f t="shared" si="78"/>
        <v/>
      </c>
      <c r="DF26" s="53" t="str">
        <f t="shared" si="34"/>
        <v/>
      </c>
      <c r="DG26" s="47" t="s">
        <v>0</v>
      </c>
      <c r="DH26" s="52" t="str">
        <f t="shared" si="79"/>
        <v/>
      </c>
      <c r="DI26" s="53" t="str">
        <f t="shared" si="35"/>
        <v/>
      </c>
      <c r="DJ26" s="47" t="s">
        <v>0</v>
      </c>
      <c r="DK26" s="52" t="str">
        <f t="shared" si="80"/>
        <v/>
      </c>
      <c r="DL26" s="53" t="str">
        <f t="shared" si="36"/>
        <v/>
      </c>
      <c r="DM26" s="47" t="s">
        <v>0</v>
      </c>
      <c r="DN26" s="58" t="str">
        <f t="shared" si="81"/>
        <v/>
      </c>
      <c r="DO26" s="53" t="str" cm="1">
        <f t="array" ref="DO26">IF(DN26&lt;&gt;"",INDEX(imePrezime_id,DN26,0),IF(CR26&lt;&gt;"",CR26,""))</f>
        <v/>
      </c>
      <c r="DP26" s="47" t="s">
        <v>0</v>
      </c>
      <c r="DQ26" s="58" t="str">
        <f t="shared" si="82"/>
        <v/>
      </c>
      <c r="DR26" s="73" t="str">
        <f t="shared" si="37"/>
        <v/>
      </c>
      <c r="DS26" s="73" t="str">
        <f t="shared" si="83"/>
        <v/>
      </c>
      <c r="DT26" s="73" t="str">
        <f t="shared" si="84"/>
        <v/>
      </c>
      <c r="DU26" s="66" t="str">
        <f t="shared" si="85"/>
        <v/>
      </c>
      <c r="DV26" s="47" t="s">
        <v>0</v>
      </c>
      <c r="DW26" s="58" t="str">
        <f>IF(BW26="","",MAX(DW$10:DW25)+1)</f>
        <v/>
      </c>
      <c r="DX26" s="73" t="str">
        <f t="shared" si="86"/>
        <v/>
      </c>
      <c r="DY26" s="73" t="str">
        <f t="shared" si="87"/>
        <v/>
      </c>
      <c r="DZ26" s="73" t="str">
        <f t="shared" si="88"/>
        <v/>
      </c>
      <c r="EA26" s="73" t="str">
        <f t="shared" si="89"/>
        <v/>
      </c>
      <c r="EB26" s="73" t="str">
        <f t="shared" si="90"/>
        <v/>
      </c>
      <c r="EC26" s="73" t="str">
        <f t="shared" si="91"/>
        <v/>
      </c>
      <c r="ED26" s="73" t="str">
        <f t="shared" si="92"/>
        <v/>
      </c>
      <c r="EE26" s="73" t="str">
        <f t="shared" si="93"/>
        <v/>
      </c>
      <c r="EF26" s="73" t="str">
        <f t="shared" si="94"/>
        <v/>
      </c>
      <c r="EG26" s="53" t="str">
        <f t="shared" si="42"/>
        <v/>
      </c>
      <c r="EH26" s="47" t="s">
        <v>0</v>
      </c>
      <c r="EI26" s="19" t="str">
        <f t="shared" si="95"/>
        <v/>
      </c>
      <c r="EJ26" s="47" t="s">
        <v>0</v>
      </c>
      <c r="EK26" s="19" t="str">
        <f t="shared" si="96"/>
        <v/>
      </c>
      <c r="EL26" s="47" t="s">
        <v>0</v>
      </c>
      <c r="EM26" s="208" t="str">
        <f t="shared" si="97"/>
        <v/>
      </c>
      <c r="EN26" s="47" t="s">
        <v>0</v>
      </c>
    </row>
    <row r="27" spans="1:156" x14ac:dyDescent="0.25">
      <c r="A27" t="s">
        <v>0</v>
      </c>
      <c r="B27" s="52" t="str">
        <f>IF(csv!F19="","",csv!T19)</f>
        <v/>
      </c>
      <c r="C27" s="31" t="s">
        <v>0</v>
      </c>
      <c r="D27" s="31" t="str">
        <f>IF(csv!F19="","",csv!F19)</f>
        <v/>
      </c>
      <c r="E27" s="31" t="str">
        <f>IF(csv!E19="","",csv!E19)</f>
        <v/>
      </c>
      <c r="F27" s="31" t="s">
        <v>0</v>
      </c>
      <c r="G27" s="73" t="str">
        <f>IF(csv!M19="","",csv!M19)</f>
        <v/>
      </c>
      <c r="H27" s="73" t="str">
        <f>IF(csv!N19="","",csv!N19)</f>
        <v/>
      </c>
      <c r="I27" s="31" t="s">
        <v>0</v>
      </c>
      <c r="J27" s="31" t="str">
        <f>IF(csv!P19="","",csv!P19)</f>
        <v/>
      </c>
      <c r="K27" s="31" t="str">
        <f>IF(csv!Q19="","",csv!Q19)</f>
        <v/>
      </c>
      <c r="L27" s="31" t="s">
        <v>0</v>
      </c>
      <c r="M27" s="66" t="str">
        <f>IF(csv!R19="","",csv!R19)</f>
        <v/>
      </c>
      <c r="N27" s="47" t="s">
        <v>0</v>
      </c>
      <c r="O27" s="52" t="str">
        <f t="shared" si="44"/>
        <v/>
      </c>
      <c r="P27" s="73" t="str">
        <f>IF(O27="","",IF(COUNTIF(O$10:O26,O27)=0,P26+1,P26))</f>
        <v/>
      </c>
      <c r="Q27" s="88" t="str">
        <f t="shared" si="45"/>
        <v/>
      </c>
      <c r="R27" s="89" t="str" cm="1">
        <f t="array" ref="R27">IF(S27="","",INDEX(natjecanjeStaze_naziv,MATCH(S27,natjecanjeStaze_stazaId,0)))</f>
        <v/>
      </c>
      <c r="S27" s="53" t="str">
        <f t="shared" si="1"/>
        <v/>
      </c>
      <c r="T27" s="47" t="s">
        <v>0</v>
      </c>
      <c r="U27" s="259" t="str">
        <f t="shared" si="2"/>
        <v/>
      </c>
      <c r="V27" s="260" t="str">
        <f t="shared" si="46"/>
        <v/>
      </c>
      <c r="W27" s="47" t="s">
        <v>0</v>
      </c>
      <c r="X27" s="52" t="str">
        <f t="shared" si="47"/>
        <v/>
      </c>
      <c r="Y27" s="73" t="str">
        <f t="shared" si="48"/>
        <v/>
      </c>
      <c r="Z27" s="31" t="str">
        <f t="shared" si="49"/>
        <v/>
      </c>
      <c r="AA27" s="66" t="str">
        <f>IF(Z27="","",MAX(AA$10:AA26)+1)</f>
        <v/>
      </c>
      <c r="AB27" s="47" t="s">
        <v>0</v>
      </c>
      <c r="AC27" s="130"/>
      <c r="AD27" s="47" t="s">
        <v>0</v>
      </c>
      <c r="AE27" s="19" t="str">
        <f t="shared" si="50"/>
        <v/>
      </c>
      <c r="AF27" s="47" t="s">
        <v>0</v>
      </c>
      <c r="AG27" s="151" t="str">
        <f t="shared" si="51"/>
        <v/>
      </c>
      <c r="AH27" s="47" t="s">
        <v>0</v>
      </c>
      <c r="AI27" s="52" t="str">
        <f t="shared" si="52"/>
        <v/>
      </c>
      <c r="AJ27" s="31" t="str">
        <f t="shared" si="53"/>
        <v/>
      </c>
      <c r="AK27" s="73" t="str">
        <f t="shared" si="54"/>
        <v/>
      </c>
      <c r="AL27" s="73" t="str">
        <f t="shared" si="55"/>
        <v/>
      </c>
      <c r="AM27" s="31" t="str" cm="1">
        <f t="array" ref="AM27">IF(AK27="",""&amp;AJ27,IF(AK27="NEMA",AJ27,INDEX(klub_naziv,MATCH(INDEX(klubAlias_klubId,AK27),klub_id,0))))</f>
        <v/>
      </c>
      <c r="AN27" s="31" t="str" cm="1">
        <f t="array" ref="AN27">IFERROR(""&amp;INDEX(registarNatjecatelji,DL27,4),"")</f>
        <v/>
      </c>
      <c r="AO27" s="73" t="str">
        <f t="shared" si="56"/>
        <v/>
      </c>
      <c r="AP27" s="66" t="str">
        <f t="shared" si="57"/>
        <v/>
      </c>
      <c r="AQ27" s="47" t="s">
        <v>0</v>
      </c>
      <c r="AR27" s="52" t="str">
        <f>IF(V27&lt;&gt;"NEMA","",IF(IFERROR(MATCH(U27,U$10:U26,0),0)&lt;&gt;0,"",U27))</f>
        <v/>
      </c>
      <c r="AS27" s="73" t="str">
        <f t="shared" si="7"/>
        <v/>
      </c>
      <c r="AT27" s="31" t="str">
        <f>IF(OR(AS27="",AS27&lt;&gt;"NEMA"),"",MAX(AT$10:AT26)+1)</f>
        <v/>
      </c>
      <c r="AU27" s="66" t="str">
        <f t="shared" si="8"/>
        <v/>
      </c>
      <c r="AV27" s="47" t="s">
        <v>0</v>
      </c>
      <c r="AW27" s="19" t="str">
        <f t="shared" si="58"/>
        <v/>
      </c>
      <c r="AX27" s="47" t="s">
        <v>0</v>
      </c>
      <c r="AY27" s="82" t="str">
        <f>IF(AK27&lt;&gt;"NEMA","",IF(IFERROR(MATCH(AJ27,AJ$10:AJ26,0),0)&lt;&gt;0,"",AJ27))</f>
        <v/>
      </c>
      <c r="AZ27" s="47" t="s">
        <v>0</v>
      </c>
      <c r="BA27" s="130"/>
      <c r="BB27" s="47" t="s">
        <v>0</v>
      </c>
      <c r="BC27" s="58" t="str">
        <f t="shared" si="59"/>
        <v/>
      </c>
      <c r="BD27" s="31" t="str">
        <f t="shared" si="60"/>
        <v/>
      </c>
      <c r="BE27" s="31" t="str">
        <f>IF(BD27="","",MAX(BE$10:BE26)+1)</f>
        <v/>
      </c>
      <c r="BF27" s="31" t="str">
        <f t="shared" si="61"/>
        <v/>
      </c>
      <c r="BG27" s="31" t="str">
        <f t="shared" si="62"/>
        <v/>
      </c>
      <c r="BH27" s="31" t="str">
        <f>IF(BA27="","",MAX(BH$10:BH26)+1)</f>
        <v/>
      </c>
      <c r="BI27" s="31" t="str">
        <f t="shared" si="63"/>
        <v/>
      </c>
      <c r="BJ27" s="66" t="str">
        <f t="shared" si="64"/>
        <v/>
      </c>
      <c r="BK27" s="47" t="s">
        <v>0</v>
      </c>
      <c r="BL27" s="19" t="str">
        <f t="shared" si="65"/>
        <v/>
      </c>
      <c r="BM27" s="47" t="s">
        <v>0</v>
      </c>
      <c r="BN27" s="151" t="str">
        <f t="shared" si="14"/>
        <v/>
      </c>
      <c r="BO27" s="47" t="s">
        <v>0</v>
      </c>
      <c r="BP27" s="58" t="str">
        <f t="shared" si="15"/>
        <v/>
      </c>
      <c r="BQ27" s="73" t="str">
        <f t="shared" si="16"/>
        <v/>
      </c>
      <c r="BR27" s="266" t="str">
        <f t="shared" si="17"/>
        <v/>
      </c>
      <c r="BS27" s="267" t="str">
        <f t="shared" si="18"/>
        <v/>
      </c>
      <c r="BT27" s="191" t="str">
        <f t="shared" si="19"/>
        <v/>
      </c>
      <c r="BU27" s="47" t="s">
        <v>0</v>
      </c>
      <c r="BV27" s="52" t="str">
        <f t="shared" si="66"/>
        <v/>
      </c>
      <c r="BW27" s="31" t="str">
        <f t="shared" si="67"/>
        <v/>
      </c>
      <c r="BX27" s="73" t="str">
        <f t="shared" si="20"/>
        <v/>
      </c>
      <c r="BY27" s="73" t="str">
        <f t="shared" si="21"/>
        <v/>
      </c>
      <c r="BZ27" s="31" t="str">
        <f t="shared" si="22"/>
        <v/>
      </c>
      <c r="CA27" s="66" t="str">
        <f t="shared" si="23"/>
        <v/>
      </c>
      <c r="CB27" s="47" t="s">
        <v>0</v>
      </c>
      <c r="CC27" s="82" t="str">
        <f t="shared" si="68"/>
        <v/>
      </c>
      <c r="CD27" s="47" t="s">
        <v>0</v>
      </c>
      <c r="CE27" s="19" t="str">
        <f t="shared" si="69"/>
        <v/>
      </c>
      <c r="CF27" s="47" t="s">
        <v>0</v>
      </c>
      <c r="CG27" s="130"/>
      <c r="CH27" s="47" t="s">
        <v>0</v>
      </c>
      <c r="CI27" s="52" t="str">
        <f t="shared" si="70"/>
        <v/>
      </c>
      <c r="CJ27" s="73" t="str">
        <f>IF(CG27="","",MAX(CJ$10:CJ26)+1)</f>
        <v/>
      </c>
      <c r="CK27" s="53" t="str">
        <f t="shared" si="71"/>
        <v/>
      </c>
      <c r="CL27" s="47" t="s">
        <v>0</v>
      </c>
      <c r="CM27" s="19" t="str">
        <f t="shared" si="72"/>
        <v/>
      </c>
      <c r="CN27" s="47" t="s">
        <v>0</v>
      </c>
      <c r="CO27" s="108"/>
      <c r="CP27" s="110"/>
      <c r="CQ27" s="47"/>
      <c r="CR27" s="58" t="str">
        <f>IF(AND(BX27="NEMA",BY27="NEMA",OR(CG27="",CK27="NEMA")),MAX(CR$10:CR26)+1,"")</f>
        <v/>
      </c>
      <c r="CS27" s="53" t="str">
        <f t="shared" si="73"/>
        <v/>
      </c>
      <c r="CT27" t="s">
        <v>0</v>
      </c>
      <c r="CU27" s="133" t="str">
        <f t="shared" si="28"/>
        <v/>
      </c>
      <c r="CV27" t="s">
        <v>0</v>
      </c>
      <c r="CW27" s="52" t="str">
        <f t="shared" si="29"/>
        <v/>
      </c>
      <c r="CX27" s="66" t="str">
        <f t="shared" si="74"/>
        <v/>
      </c>
      <c r="CY27" t="s">
        <v>0</v>
      </c>
      <c r="CZ27" s="19" t="str">
        <f t="shared" si="75"/>
        <v/>
      </c>
      <c r="DA27" s="47" t="s">
        <v>0</v>
      </c>
      <c r="DB27" s="52" t="str">
        <f t="shared" si="76"/>
        <v/>
      </c>
      <c r="DC27" s="66" t="str">
        <f t="shared" si="77"/>
        <v/>
      </c>
      <c r="DD27" s="47" t="s">
        <v>0</v>
      </c>
      <c r="DE27" s="52" t="str">
        <f t="shared" si="78"/>
        <v/>
      </c>
      <c r="DF27" s="53" t="str">
        <f t="shared" si="34"/>
        <v/>
      </c>
      <c r="DG27" s="47" t="s">
        <v>0</v>
      </c>
      <c r="DH27" s="52" t="str">
        <f t="shared" si="79"/>
        <v/>
      </c>
      <c r="DI27" s="53" t="str">
        <f t="shared" si="35"/>
        <v/>
      </c>
      <c r="DJ27" s="47" t="s">
        <v>0</v>
      </c>
      <c r="DK27" s="52" t="str">
        <f t="shared" si="80"/>
        <v/>
      </c>
      <c r="DL27" s="53" t="str">
        <f t="shared" si="36"/>
        <v/>
      </c>
      <c r="DM27" s="47" t="s">
        <v>0</v>
      </c>
      <c r="DN27" s="58" t="str">
        <f t="shared" si="81"/>
        <v/>
      </c>
      <c r="DO27" s="53" t="str" cm="1">
        <f t="array" ref="DO27">IF(DN27&lt;&gt;"",INDEX(imePrezime_id,DN27,0),IF(CR27&lt;&gt;"",CR27,""))</f>
        <v/>
      </c>
      <c r="DP27" s="47" t="s">
        <v>0</v>
      </c>
      <c r="DQ27" s="58" t="str">
        <f t="shared" si="82"/>
        <v/>
      </c>
      <c r="DR27" s="73" t="str">
        <f t="shared" si="37"/>
        <v/>
      </c>
      <c r="DS27" s="73" t="str">
        <f t="shared" si="83"/>
        <v/>
      </c>
      <c r="DT27" s="73" t="str">
        <f t="shared" si="84"/>
        <v/>
      </c>
      <c r="DU27" s="66" t="str">
        <f t="shared" si="85"/>
        <v/>
      </c>
      <c r="DV27" s="47" t="s">
        <v>0</v>
      </c>
      <c r="DW27" s="58" t="str">
        <f>IF(BW27="","",MAX(DW$10:DW26)+1)</f>
        <v/>
      </c>
      <c r="DX27" s="73" t="str">
        <f t="shared" si="86"/>
        <v/>
      </c>
      <c r="DY27" s="73" t="str">
        <f t="shared" si="87"/>
        <v/>
      </c>
      <c r="DZ27" s="73" t="str">
        <f t="shared" si="88"/>
        <v/>
      </c>
      <c r="EA27" s="73" t="str">
        <f t="shared" si="89"/>
        <v/>
      </c>
      <c r="EB27" s="73" t="str">
        <f t="shared" si="90"/>
        <v/>
      </c>
      <c r="EC27" s="73" t="str">
        <f t="shared" si="91"/>
        <v/>
      </c>
      <c r="ED27" s="73" t="str">
        <f t="shared" si="92"/>
        <v/>
      </c>
      <c r="EE27" s="73" t="str">
        <f t="shared" si="93"/>
        <v/>
      </c>
      <c r="EF27" s="73" t="str">
        <f t="shared" si="94"/>
        <v/>
      </c>
      <c r="EG27" s="53" t="str">
        <f t="shared" si="42"/>
        <v/>
      </c>
      <c r="EH27" s="47" t="s">
        <v>0</v>
      </c>
      <c r="EI27" s="19" t="str">
        <f t="shared" si="95"/>
        <v/>
      </c>
      <c r="EJ27" s="47" t="s">
        <v>0</v>
      </c>
      <c r="EK27" s="19" t="str">
        <f t="shared" si="96"/>
        <v/>
      </c>
      <c r="EL27" s="47" t="s">
        <v>0</v>
      </c>
      <c r="EM27" s="208" t="str">
        <f t="shared" si="97"/>
        <v/>
      </c>
      <c r="EN27" s="47" t="s">
        <v>0</v>
      </c>
    </row>
    <row r="28" spans="1:156" x14ac:dyDescent="0.25">
      <c r="A28" t="s">
        <v>0</v>
      </c>
      <c r="B28" s="52" t="str">
        <f>IF(csv!F20="","",csv!T20)</f>
        <v/>
      </c>
      <c r="C28" s="31" t="s">
        <v>0</v>
      </c>
      <c r="D28" s="31" t="str">
        <f>IF(csv!F20="","",csv!F20)</f>
        <v/>
      </c>
      <c r="E28" s="31" t="str">
        <f>IF(csv!E20="","",csv!E20)</f>
        <v/>
      </c>
      <c r="F28" s="31" t="s">
        <v>0</v>
      </c>
      <c r="G28" s="73" t="str">
        <f>IF(csv!M20="","",csv!M20)</f>
        <v/>
      </c>
      <c r="H28" s="73" t="str">
        <f>IF(csv!N20="","",csv!N20)</f>
        <v/>
      </c>
      <c r="I28" s="31" t="s">
        <v>0</v>
      </c>
      <c r="J28" s="31" t="str">
        <f>IF(csv!P20="","",csv!P20)</f>
        <v/>
      </c>
      <c r="K28" s="31" t="str">
        <f>IF(csv!Q20="","",csv!Q20)</f>
        <v/>
      </c>
      <c r="L28" s="31" t="s">
        <v>0</v>
      </c>
      <c r="M28" s="66" t="str">
        <f>IF(csv!R20="","",csv!R20)</f>
        <v/>
      </c>
      <c r="N28" s="47" t="s">
        <v>0</v>
      </c>
      <c r="O28" s="52" t="str">
        <f t="shared" si="44"/>
        <v/>
      </c>
      <c r="P28" s="73" t="str">
        <f>IF(O28="","",IF(COUNTIF(O$10:O27,O28)=0,P27+1,P27))</f>
        <v/>
      </c>
      <c r="Q28" s="88" t="str">
        <f t="shared" si="45"/>
        <v/>
      </c>
      <c r="R28" s="89" t="str" cm="1">
        <f t="array" ref="R28">IF(S28="","",INDEX(natjecanjeStaze_naziv,MATCH(S28,natjecanjeStaze_stazaId,0)))</f>
        <v/>
      </c>
      <c r="S28" s="53" t="str">
        <f t="shared" si="1"/>
        <v/>
      </c>
      <c r="T28" s="47" t="s">
        <v>0</v>
      </c>
      <c r="U28" s="259" t="str">
        <f t="shared" si="2"/>
        <v/>
      </c>
      <c r="V28" s="260" t="str">
        <f t="shared" si="46"/>
        <v/>
      </c>
      <c r="W28" s="47" t="s">
        <v>0</v>
      </c>
      <c r="X28" s="52" t="str">
        <f t="shared" si="47"/>
        <v/>
      </c>
      <c r="Y28" s="73" t="str">
        <f t="shared" si="48"/>
        <v/>
      </c>
      <c r="Z28" s="31" t="str">
        <f t="shared" si="49"/>
        <v/>
      </c>
      <c r="AA28" s="66" t="str">
        <f>IF(Z28="","",MAX(AA$10:AA27)+1)</f>
        <v/>
      </c>
      <c r="AB28" s="47" t="s">
        <v>0</v>
      </c>
      <c r="AC28" s="130"/>
      <c r="AD28" s="47" t="s">
        <v>0</v>
      </c>
      <c r="AE28" s="19" t="str">
        <f t="shared" si="50"/>
        <v/>
      </c>
      <c r="AF28" s="47" t="s">
        <v>0</v>
      </c>
      <c r="AG28" s="151" t="str">
        <f t="shared" si="51"/>
        <v/>
      </c>
      <c r="AH28" s="47" t="s">
        <v>0</v>
      </c>
      <c r="AI28" s="52" t="str">
        <f t="shared" si="52"/>
        <v/>
      </c>
      <c r="AJ28" s="31" t="str">
        <f t="shared" si="53"/>
        <v/>
      </c>
      <c r="AK28" s="73" t="str">
        <f t="shared" si="54"/>
        <v/>
      </c>
      <c r="AL28" s="73" t="str">
        <f t="shared" si="55"/>
        <v/>
      </c>
      <c r="AM28" s="31" t="str" cm="1">
        <f t="array" ref="AM28">IF(AK28="",""&amp;AJ28,IF(AK28="NEMA",AJ28,INDEX(klub_naziv,MATCH(INDEX(klubAlias_klubId,AK28),klub_id,0))))</f>
        <v/>
      </c>
      <c r="AN28" s="31" t="str" cm="1">
        <f t="array" ref="AN28">IFERROR(""&amp;INDEX(registarNatjecatelji,DL28,4),"")</f>
        <v/>
      </c>
      <c r="AO28" s="73" t="str">
        <f t="shared" si="56"/>
        <v/>
      </c>
      <c r="AP28" s="66" t="str">
        <f t="shared" si="57"/>
        <v/>
      </c>
      <c r="AQ28" s="47" t="s">
        <v>0</v>
      </c>
      <c r="AR28" s="52" t="str">
        <f>IF(V28&lt;&gt;"NEMA","",IF(IFERROR(MATCH(U28,U$10:U27,0),0)&lt;&gt;0,"",U28))</f>
        <v/>
      </c>
      <c r="AS28" s="73" t="str">
        <f t="shared" si="7"/>
        <v/>
      </c>
      <c r="AT28" s="31" t="str">
        <f>IF(OR(AS28="",AS28&lt;&gt;"NEMA"),"",MAX(AT$10:AT27)+1)</f>
        <v/>
      </c>
      <c r="AU28" s="66" t="str">
        <f t="shared" si="8"/>
        <v/>
      </c>
      <c r="AV28" s="47" t="s">
        <v>0</v>
      </c>
      <c r="AW28" s="19" t="str">
        <f t="shared" si="58"/>
        <v/>
      </c>
      <c r="AX28" s="47" t="s">
        <v>0</v>
      </c>
      <c r="AY28" s="82" t="str">
        <f>IF(AK28&lt;&gt;"NEMA","",IF(IFERROR(MATCH(AJ28,AJ$10:AJ27,0),0)&lt;&gt;0,"",AJ28))</f>
        <v/>
      </c>
      <c r="AZ28" s="47" t="s">
        <v>0</v>
      </c>
      <c r="BA28" s="130"/>
      <c r="BB28" s="47" t="s">
        <v>0</v>
      </c>
      <c r="BC28" s="58" t="str">
        <f t="shared" si="59"/>
        <v/>
      </c>
      <c r="BD28" s="31" t="str">
        <f t="shared" si="60"/>
        <v/>
      </c>
      <c r="BE28" s="31" t="str">
        <f>IF(BD28="","",MAX(BE$10:BE27)+1)</f>
        <v/>
      </c>
      <c r="BF28" s="31" t="str">
        <f t="shared" si="61"/>
        <v/>
      </c>
      <c r="BG28" s="31" t="str">
        <f t="shared" si="62"/>
        <v/>
      </c>
      <c r="BH28" s="31" t="str">
        <f>IF(BA28="","",MAX(BH$10:BH27)+1)</f>
        <v/>
      </c>
      <c r="BI28" s="31" t="str">
        <f t="shared" si="63"/>
        <v/>
      </c>
      <c r="BJ28" s="66" t="str">
        <f t="shared" si="64"/>
        <v/>
      </c>
      <c r="BK28" s="47" t="s">
        <v>0</v>
      </c>
      <c r="BL28" s="19" t="str">
        <f t="shared" si="65"/>
        <v/>
      </c>
      <c r="BM28" s="47" t="s">
        <v>0</v>
      </c>
      <c r="BN28" s="151" t="str">
        <f t="shared" si="14"/>
        <v/>
      </c>
      <c r="BO28" s="47" t="s">
        <v>0</v>
      </c>
      <c r="BP28" s="58" t="str">
        <f t="shared" si="15"/>
        <v/>
      </c>
      <c r="BQ28" s="73" t="str">
        <f t="shared" si="16"/>
        <v/>
      </c>
      <c r="BR28" s="266" t="str">
        <f t="shared" si="17"/>
        <v/>
      </c>
      <c r="BS28" s="267" t="str">
        <f t="shared" si="18"/>
        <v/>
      </c>
      <c r="BT28" s="191" t="str">
        <f t="shared" si="19"/>
        <v/>
      </c>
      <c r="BU28" s="47" t="s">
        <v>0</v>
      </c>
      <c r="BV28" s="52" t="str">
        <f t="shared" si="66"/>
        <v/>
      </c>
      <c r="BW28" s="31" t="str">
        <f t="shared" si="67"/>
        <v/>
      </c>
      <c r="BX28" s="73" t="str">
        <f t="shared" si="20"/>
        <v/>
      </c>
      <c r="BY28" s="73" t="str">
        <f t="shared" si="21"/>
        <v/>
      </c>
      <c r="BZ28" s="31" t="str">
        <f t="shared" si="22"/>
        <v/>
      </c>
      <c r="CA28" s="66" t="str">
        <f t="shared" si="23"/>
        <v/>
      </c>
      <c r="CB28" s="47" t="s">
        <v>0</v>
      </c>
      <c r="CC28" s="82" t="str">
        <f t="shared" si="68"/>
        <v/>
      </c>
      <c r="CD28" s="47" t="s">
        <v>0</v>
      </c>
      <c r="CE28" s="19" t="str">
        <f t="shared" si="69"/>
        <v/>
      </c>
      <c r="CF28" s="47" t="s">
        <v>0</v>
      </c>
      <c r="CG28" s="130"/>
      <c r="CH28" s="47" t="s">
        <v>0</v>
      </c>
      <c r="CI28" s="52" t="str">
        <f t="shared" si="70"/>
        <v/>
      </c>
      <c r="CJ28" s="73" t="str">
        <f>IF(CG28="","",MAX(CJ$10:CJ27)+1)</f>
        <v/>
      </c>
      <c r="CK28" s="53" t="str">
        <f t="shared" si="71"/>
        <v/>
      </c>
      <c r="CL28" s="47" t="s">
        <v>0</v>
      </c>
      <c r="CM28" s="19" t="str">
        <f t="shared" si="72"/>
        <v/>
      </c>
      <c r="CN28" s="47" t="s">
        <v>0</v>
      </c>
      <c r="CO28" s="108"/>
      <c r="CP28" s="110"/>
      <c r="CQ28" s="47"/>
      <c r="CR28" s="58" t="str">
        <f>IF(AND(BX28="NEMA",BY28="NEMA",OR(CG28="",CK28="NEMA")),MAX(CR$10:CR27)+1,"")</f>
        <v/>
      </c>
      <c r="CS28" s="53" t="str">
        <f t="shared" si="73"/>
        <v/>
      </c>
      <c r="CT28" t="s">
        <v>0</v>
      </c>
      <c r="CU28" s="133" t="str">
        <f t="shared" si="28"/>
        <v/>
      </c>
      <c r="CV28" t="s">
        <v>0</v>
      </c>
      <c r="CW28" s="52" t="str">
        <f t="shared" si="29"/>
        <v/>
      </c>
      <c r="CX28" s="66" t="str">
        <f t="shared" si="74"/>
        <v/>
      </c>
      <c r="CY28" t="s">
        <v>0</v>
      </c>
      <c r="CZ28" s="19" t="str">
        <f t="shared" si="75"/>
        <v/>
      </c>
      <c r="DA28" s="47" t="s">
        <v>0</v>
      </c>
      <c r="DB28" s="52" t="str">
        <f t="shared" si="76"/>
        <v/>
      </c>
      <c r="DC28" s="66" t="str">
        <f t="shared" si="77"/>
        <v/>
      </c>
      <c r="DD28" s="47" t="s">
        <v>0</v>
      </c>
      <c r="DE28" s="52" t="str">
        <f t="shared" si="78"/>
        <v/>
      </c>
      <c r="DF28" s="53" t="str">
        <f t="shared" si="34"/>
        <v/>
      </c>
      <c r="DG28" s="47" t="s">
        <v>0</v>
      </c>
      <c r="DH28" s="52" t="str">
        <f t="shared" si="79"/>
        <v/>
      </c>
      <c r="DI28" s="53" t="str">
        <f t="shared" si="35"/>
        <v/>
      </c>
      <c r="DJ28" s="47" t="s">
        <v>0</v>
      </c>
      <c r="DK28" s="52" t="str">
        <f t="shared" si="80"/>
        <v/>
      </c>
      <c r="DL28" s="53" t="str">
        <f t="shared" si="36"/>
        <v/>
      </c>
      <c r="DM28" s="47" t="s">
        <v>0</v>
      </c>
      <c r="DN28" s="58" t="str">
        <f t="shared" si="81"/>
        <v/>
      </c>
      <c r="DO28" s="53" t="str" cm="1">
        <f t="array" ref="DO28">IF(DN28&lt;&gt;"",INDEX(imePrezime_id,DN28,0),IF(CR28&lt;&gt;"",CR28,""))</f>
        <v/>
      </c>
      <c r="DP28" s="47" t="s">
        <v>0</v>
      </c>
      <c r="DQ28" s="58" t="str">
        <f t="shared" si="82"/>
        <v/>
      </c>
      <c r="DR28" s="73" t="str">
        <f t="shared" si="37"/>
        <v/>
      </c>
      <c r="DS28" s="73" t="str">
        <f t="shared" si="83"/>
        <v/>
      </c>
      <c r="DT28" s="73" t="str">
        <f t="shared" si="84"/>
        <v/>
      </c>
      <c r="DU28" s="66" t="str">
        <f t="shared" si="85"/>
        <v/>
      </c>
      <c r="DV28" s="47" t="s">
        <v>0</v>
      </c>
      <c r="DW28" s="58" t="str">
        <f>IF(BW28="","",MAX(DW$10:DW27)+1)</f>
        <v/>
      </c>
      <c r="DX28" s="73" t="str">
        <f t="shared" si="86"/>
        <v/>
      </c>
      <c r="DY28" s="73" t="str">
        <f t="shared" si="87"/>
        <v/>
      </c>
      <c r="DZ28" s="73" t="str">
        <f t="shared" si="88"/>
        <v/>
      </c>
      <c r="EA28" s="73" t="str">
        <f t="shared" si="89"/>
        <v/>
      </c>
      <c r="EB28" s="73" t="str">
        <f t="shared" si="90"/>
        <v/>
      </c>
      <c r="EC28" s="73" t="str">
        <f t="shared" si="91"/>
        <v/>
      </c>
      <c r="ED28" s="73" t="str">
        <f t="shared" si="92"/>
        <v/>
      </c>
      <c r="EE28" s="73" t="str">
        <f t="shared" si="93"/>
        <v/>
      </c>
      <c r="EF28" s="73" t="str">
        <f t="shared" si="94"/>
        <v/>
      </c>
      <c r="EG28" s="53" t="str">
        <f t="shared" si="42"/>
        <v/>
      </c>
      <c r="EH28" s="47" t="s">
        <v>0</v>
      </c>
      <c r="EI28" s="19" t="str">
        <f t="shared" si="95"/>
        <v/>
      </c>
      <c r="EJ28" s="47" t="s">
        <v>0</v>
      </c>
      <c r="EK28" s="19" t="str">
        <f t="shared" si="96"/>
        <v/>
      </c>
      <c r="EL28" s="47" t="s">
        <v>0</v>
      </c>
      <c r="EM28" s="208" t="str">
        <f t="shared" si="97"/>
        <v/>
      </c>
      <c r="EN28" s="47" t="s">
        <v>0</v>
      </c>
    </row>
    <row r="29" spans="1:156" x14ac:dyDescent="0.25">
      <c r="A29" t="s">
        <v>0</v>
      </c>
      <c r="B29" s="52" t="str">
        <f>IF(csv!F21="","",csv!T21)</f>
        <v/>
      </c>
      <c r="C29" s="31" t="s">
        <v>0</v>
      </c>
      <c r="D29" s="31" t="str">
        <f>IF(csv!F21="","",csv!F21)</f>
        <v/>
      </c>
      <c r="E29" s="31" t="str">
        <f>IF(csv!E21="","",csv!E21)</f>
        <v/>
      </c>
      <c r="F29" s="31" t="s">
        <v>0</v>
      </c>
      <c r="G29" s="73" t="str">
        <f>IF(csv!M21="","",csv!M21)</f>
        <v/>
      </c>
      <c r="H29" s="73" t="str">
        <f>IF(csv!N21="","",csv!N21)</f>
        <v/>
      </c>
      <c r="I29" s="31" t="s">
        <v>0</v>
      </c>
      <c r="J29" s="31" t="str">
        <f>IF(csv!P21="","",csv!P21)</f>
        <v/>
      </c>
      <c r="K29" s="31" t="str">
        <f>IF(csv!Q21="","",csv!Q21)</f>
        <v/>
      </c>
      <c r="L29" s="31" t="s">
        <v>0</v>
      </c>
      <c r="M29" s="66" t="str">
        <f>IF(csv!R21="","",csv!R21)</f>
        <v/>
      </c>
      <c r="N29" s="47" t="s">
        <v>0</v>
      </c>
      <c r="O29" s="52" t="str">
        <f t="shared" si="44"/>
        <v/>
      </c>
      <c r="P29" s="73" t="str">
        <f>IF(O29="","",IF(COUNTIF(O$10:O28,O29)=0,P28+1,P28))</f>
        <v/>
      </c>
      <c r="Q29" s="88" t="str">
        <f t="shared" si="45"/>
        <v/>
      </c>
      <c r="R29" s="89" t="str" cm="1">
        <f t="array" ref="R29">IF(S29="","",INDEX(natjecanjeStaze_naziv,MATCH(S29,natjecanjeStaze_stazaId,0)))</f>
        <v/>
      </c>
      <c r="S29" s="53" t="str">
        <f t="shared" si="1"/>
        <v/>
      </c>
      <c r="T29" s="47" t="s">
        <v>0</v>
      </c>
      <c r="U29" s="259" t="str">
        <f t="shared" si="2"/>
        <v/>
      </c>
      <c r="V29" s="260" t="str">
        <f t="shared" si="46"/>
        <v/>
      </c>
      <c r="W29" s="47" t="s">
        <v>0</v>
      </c>
      <c r="X29" s="52" t="str">
        <f t="shared" si="47"/>
        <v/>
      </c>
      <c r="Y29" s="73" t="str">
        <f t="shared" si="48"/>
        <v/>
      </c>
      <c r="Z29" s="31" t="str">
        <f t="shared" si="49"/>
        <v/>
      </c>
      <c r="AA29" s="66" t="str">
        <f>IF(Z29="","",MAX(AA$10:AA28)+1)</f>
        <v/>
      </c>
      <c r="AB29" s="47" t="s">
        <v>0</v>
      </c>
      <c r="AC29" s="130"/>
      <c r="AD29" s="47" t="s">
        <v>0</v>
      </c>
      <c r="AE29" s="19" t="str">
        <f t="shared" si="50"/>
        <v/>
      </c>
      <c r="AF29" s="47" t="s">
        <v>0</v>
      </c>
      <c r="AG29" s="151" t="str">
        <f t="shared" si="51"/>
        <v/>
      </c>
      <c r="AH29" s="47" t="s">
        <v>0</v>
      </c>
      <c r="AI29" s="52" t="str">
        <f t="shared" si="52"/>
        <v/>
      </c>
      <c r="AJ29" s="31" t="str">
        <f t="shared" si="53"/>
        <v/>
      </c>
      <c r="AK29" s="73" t="str">
        <f t="shared" si="54"/>
        <v/>
      </c>
      <c r="AL29" s="73" t="str">
        <f t="shared" si="55"/>
        <v/>
      </c>
      <c r="AM29" s="31" t="str" cm="1">
        <f t="array" ref="AM29">IF(AK29="",""&amp;AJ29,IF(AK29="NEMA",AJ29,INDEX(klub_naziv,MATCH(INDEX(klubAlias_klubId,AK29),klub_id,0))))</f>
        <v/>
      </c>
      <c r="AN29" s="31" t="str" cm="1">
        <f t="array" ref="AN29">IFERROR(""&amp;INDEX(registarNatjecatelji,DL29,4),"")</f>
        <v/>
      </c>
      <c r="AO29" s="73" t="str">
        <f t="shared" si="56"/>
        <v/>
      </c>
      <c r="AP29" s="66" t="str">
        <f t="shared" si="57"/>
        <v/>
      </c>
      <c r="AQ29" s="47" t="s">
        <v>0</v>
      </c>
      <c r="AR29" s="52" t="str">
        <f>IF(V29&lt;&gt;"NEMA","",IF(IFERROR(MATCH(U29,U$10:U28,0),0)&lt;&gt;0,"",U29))</f>
        <v/>
      </c>
      <c r="AS29" s="73" t="str">
        <f t="shared" si="7"/>
        <v/>
      </c>
      <c r="AT29" s="31" t="str">
        <f>IF(OR(AS29="",AS29&lt;&gt;"NEMA"),"",MAX(AT$10:AT28)+1)</f>
        <v/>
      </c>
      <c r="AU29" s="66" t="str">
        <f t="shared" si="8"/>
        <v/>
      </c>
      <c r="AV29" s="47" t="s">
        <v>0</v>
      </c>
      <c r="AW29" s="19" t="str">
        <f t="shared" si="58"/>
        <v/>
      </c>
      <c r="AX29" s="47" t="s">
        <v>0</v>
      </c>
      <c r="AY29" s="82" t="str">
        <f>IF(AK29&lt;&gt;"NEMA","",IF(IFERROR(MATCH(AJ29,AJ$10:AJ28,0),0)&lt;&gt;0,"",AJ29))</f>
        <v/>
      </c>
      <c r="AZ29" s="47" t="s">
        <v>0</v>
      </c>
      <c r="BA29" s="130"/>
      <c r="BB29" s="47" t="s">
        <v>0</v>
      </c>
      <c r="BC29" s="58" t="str">
        <f t="shared" si="59"/>
        <v/>
      </c>
      <c r="BD29" s="31" t="str">
        <f t="shared" si="60"/>
        <v/>
      </c>
      <c r="BE29" s="31" t="str">
        <f>IF(BD29="","",MAX(BE$10:BE28)+1)</f>
        <v/>
      </c>
      <c r="BF29" s="31" t="str">
        <f t="shared" si="61"/>
        <v/>
      </c>
      <c r="BG29" s="31" t="str">
        <f t="shared" si="62"/>
        <v/>
      </c>
      <c r="BH29" s="31" t="str">
        <f>IF(BA29="","",MAX(BH$10:BH28)+1)</f>
        <v/>
      </c>
      <c r="BI29" s="31" t="str">
        <f t="shared" si="63"/>
        <v/>
      </c>
      <c r="BJ29" s="66" t="str">
        <f t="shared" si="64"/>
        <v/>
      </c>
      <c r="BK29" s="47" t="s">
        <v>0</v>
      </c>
      <c r="BL29" s="19" t="str">
        <f t="shared" si="65"/>
        <v/>
      </c>
      <c r="BM29" s="47" t="s">
        <v>0</v>
      </c>
      <c r="BN29" s="151" t="str">
        <f t="shared" si="14"/>
        <v/>
      </c>
      <c r="BO29" s="47" t="s">
        <v>0</v>
      </c>
      <c r="BP29" s="58" t="str">
        <f t="shared" si="15"/>
        <v/>
      </c>
      <c r="BQ29" s="73" t="str">
        <f t="shared" si="16"/>
        <v/>
      </c>
      <c r="BR29" s="266" t="str">
        <f t="shared" si="17"/>
        <v/>
      </c>
      <c r="BS29" s="267" t="str">
        <f t="shared" si="18"/>
        <v/>
      </c>
      <c r="BT29" s="191" t="str">
        <f t="shared" si="19"/>
        <v/>
      </c>
      <c r="BU29" s="47" t="s">
        <v>0</v>
      </c>
      <c r="BV29" s="52" t="str">
        <f t="shared" si="66"/>
        <v/>
      </c>
      <c r="BW29" s="31" t="str">
        <f t="shared" si="67"/>
        <v/>
      </c>
      <c r="BX29" s="73" t="str">
        <f t="shared" si="20"/>
        <v/>
      </c>
      <c r="BY29" s="73" t="str">
        <f t="shared" si="21"/>
        <v/>
      </c>
      <c r="BZ29" s="31" t="str">
        <f t="shared" si="22"/>
        <v/>
      </c>
      <c r="CA29" s="66" t="str">
        <f t="shared" si="23"/>
        <v/>
      </c>
      <c r="CB29" s="47" t="s">
        <v>0</v>
      </c>
      <c r="CC29" s="82" t="str">
        <f t="shared" si="68"/>
        <v/>
      </c>
      <c r="CD29" s="47" t="s">
        <v>0</v>
      </c>
      <c r="CE29" s="19" t="str">
        <f t="shared" si="69"/>
        <v/>
      </c>
      <c r="CF29" s="47" t="s">
        <v>0</v>
      </c>
      <c r="CG29" s="130"/>
      <c r="CH29" s="47" t="s">
        <v>0</v>
      </c>
      <c r="CI29" s="52" t="str">
        <f t="shared" si="70"/>
        <v/>
      </c>
      <c r="CJ29" s="73" t="str">
        <f>IF(CG29="","",MAX(CJ$10:CJ28)+1)</f>
        <v/>
      </c>
      <c r="CK29" s="53" t="str">
        <f t="shared" si="71"/>
        <v/>
      </c>
      <c r="CL29" s="47" t="s">
        <v>0</v>
      </c>
      <c r="CM29" s="19" t="str">
        <f t="shared" si="72"/>
        <v/>
      </c>
      <c r="CN29" s="47" t="s">
        <v>0</v>
      </c>
      <c r="CO29" s="108"/>
      <c r="CP29" s="110"/>
      <c r="CQ29" s="47"/>
      <c r="CR29" s="58" t="str">
        <f>IF(AND(BX29="NEMA",BY29="NEMA",OR(CG29="",CK29="NEMA")),MAX(CR$10:CR28)+1,"")</f>
        <v/>
      </c>
      <c r="CS29" s="53" t="str">
        <f t="shared" si="73"/>
        <v/>
      </c>
      <c r="CT29" t="s">
        <v>0</v>
      </c>
      <c r="CU29" s="133" t="str">
        <f t="shared" si="28"/>
        <v/>
      </c>
      <c r="CV29" t="s">
        <v>0</v>
      </c>
      <c r="CW29" s="52" t="str">
        <f t="shared" si="29"/>
        <v/>
      </c>
      <c r="CX29" s="66" t="str">
        <f t="shared" si="74"/>
        <v/>
      </c>
      <c r="CY29" t="s">
        <v>0</v>
      </c>
      <c r="CZ29" s="19" t="str">
        <f t="shared" si="75"/>
        <v/>
      </c>
      <c r="DA29" s="47" t="s">
        <v>0</v>
      </c>
      <c r="DB29" s="52" t="str">
        <f t="shared" si="76"/>
        <v/>
      </c>
      <c r="DC29" s="66" t="str">
        <f t="shared" si="77"/>
        <v/>
      </c>
      <c r="DD29" s="47" t="s">
        <v>0</v>
      </c>
      <c r="DE29" s="52" t="str">
        <f t="shared" si="78"/>
        <v/>
      </c>
      <c r="DF29" s="53" t="str">
        <f t="shared" si="34"/>
        <v/>
      </c>
      <c r="DG29" s="47" t="s">
        <v>0</v>
      </c>
      <c r="DH29" s="52" t="str">
        <f t="shared" si="79"/>
        <v/>
      </c>
      <c r="DI29" s="53" t="str">
        <f t="shared" si="35"/>
        <v/>
      </c>
      <c r="DJ29" s="47" t="s">
        <v>0</v>
      </c>
      <c r="DK29" s="52" t="str">
        <f t="shared" si="80"/>
        <v/>
      </c>
      <c r="DL29" s="53" t="str">
        <f t="shared" si="36"/>
        <v/>
      </c>
      <c r="DM29" s="47" t="s">
        <v>0</v>
      </c>
      <c r="DN29" s="58" t="str">
        <f t="shared" si="81"/>
        <v/>
      </c>
      <c r="DO29" s="53" t="str" cm="1">
        <f t="array" ref="DO29">IF(DN29&lt;&gt;"",INDEX(imePrezime_id,DN29,0),IF(CR29&lt;&gt;"",CR29,""))</f>
        <v/>
      </c>
      <c r="DP29" s="47" t="s">
        <v>0</v>
      </c>
      <c r="DQ29" s="58" t="str">
        <f t="shared" si="82"/>
        <v/>
      </c>
      <c r="DR29" s="73" t="str">
        <f t="shared" si="37"/>
        <v/>
      </c>
      <c r="DS29" s="73" t="str">
        <f t="shared" si="83"/>
        <v/>
      </c>
      <c r="DT29" s="73" t="str">
        <f t="shared" si="84"/>
        <v/>
      </c>
      <c r="DU29" s="66" t="str">
        <f t="shared" si="85"/>
        <v/>
      </c>
      <c r="DV29" s="47" t="s">
        <v>0</v>
      </c>
      <c r="DW29" s="58" t="str">
        <f>IF(BW29="","",MAX(DW$10:DW28)+1)</f>
        <v/>
      </c>
      <c r="DX29" s="73" t="str">
        <f t="shared" si="86"/>
        <v/>
      </c>
      <c r="DY29" s="73" t="str">
        <f t="shared" si="87"/>
        <v/>
      </c>
      <c r="DZ29" s="73" t="str">
        <f t="shared" si="88"/>
        <v/>
      </c>
      <c r="EA29" s="73" t="str">
        <f t="shared" si="89"/>
        <v/>
      </c>
      <c r="EB29" s="73" t="str">
        <f t="shared" si="90"/>
        <v/>
      </c>
      <c r="EC29" s="73" t="str">
        <f t="shared" si="91"/>
        <v/>
      </c>
      <c r="ED29" s="73" t="str">
        <f t="shared" si="92"/>
        <v/>
      </c>
      <c r="EE29" s="73" t="str">
        <f t="shared" si="93"/>
        <v/>
      </c>
      <c r="EF29" s="73" t="str">
        <f t="shared" si="94"/>
        <v/>
      </c>
      <c r="EG29" s="53" t="str">
        <f t="shared" si="42"/>
        <v/>
      </c>
      <c r="EH29" s="47" t="s">
        <v>0</v>
      </c>
      <c r="EI29" s="19" t="str">
        <f t="shared" si="95"/>
        <v/>
      </c>
      <c r="EJ29" s="47" t="s">
        <v>0</v>
      </c>
      <c r="EK29" s="19" t="str">
        <f t="shared" si="96"/>
        <v/>
      </c>
      <c r="EL29" s="47" t="s">
        <v>0</v>
      </c>
      <c r="EM29" s="208" t="str">
        <f t="shared" si="97"/>
        <v/>
      </c>
      <c r="EN29" s="47" t="s">
        <v>0</v>
      </c>
    </row>
    <row r="30" spans="1:156" x14ac:dyDescent="0.25">
      <c r="A30" t="s">
        <v>0</v>
      </c>
      <c r="B30" s="52" t="str">
        <f>IF(csv!F22="","",csv!T22)</f>
        <v/>
      </c>
      <c r="C30" s="31" t="s">
        <v>0</v>
      </c>
      <c r="D30" s="31" t="str">
        <f>IF(csv!F22="","",csv!F22)</f>
        <v/>
      </c>
      <c r="E30" s="31" t="str">
        <f>IF(csv!E22="","",csv!E22)</f>
        <v/>
      </c>
      <c r="F30" s="31" t="s">
        <v>0</v>
      </c>
      <c r="G30" s="73" t="str">
        <f>IF(csv!M22="","",csv!M22)</f>
        <v/>
      </c>
      <c r="H30" s="73" t="str">
        <f>IF(csv!N22="","",csv!N22)</f>
        <v/>
      </c>
      <c r="I30" s="31" t="s">
        <v>0</v>
      </c>
      <c r="J30" s="31" t="str">
        <f>IF(csv!P22="","",csv!P22)</f>
        <v/>
      </c>
      <c r="K30" s="31" t="str">
        <f>IF(csv!Q22="","",csv!Q22)</f>
        <v/>
      </c>
      <c r="L30" s="31" t="s">
        <v>0</v>
      </c>
      <c r="M30" s="66" t="str">
        <f>IF(csv!R22="","",csv!R22)</f>
        <v/>
      </c>
      <c r="N30" s="47" t="s">
        <v>0</v>
      </c>
      <c r="O30" s="52" t="str">
        <f t="shared" si="44"/>
        <v/>
      </c>
      <c r="P30" s="73" t="str">
        <f>IF(O30="","",IF(COUNTIF(O$10:O29,O30)=0,P29+1,P29))</f>
        <v/>
      </c>
      <c r="Q30" s="88" t="str">
        <f t="shared" si="45"/>
        <v/>
      </c>
      <c r="R30" s="89" t="str" cm="1">
        <f t="array" ref="R30">IF(S30="","",INDEX(natjecanjeStaze_naziv,MATCH(S30,natjecanjeStaze_stazaId,0)))</f>
        <v/>
      </c>
      <c r="S30" s="53" t="str">
        <f t="shared" si="1"/>
        <v/>
      </c>
      <c r="T30" s="47" t="s">
        <v>0</v>
      </c>
      <c r="U30" s="259" t="str">
        <f t="shared" si="2"/>
        <v/>
      </c>
      <c r="V30" s="260" t="str">
        <f t="shared" si="46"/>
        <v/>
      </c>
      <c r="W30" s="47" t="s">
        <v>0</v>
      </c>
      <c r="X30" s="52" t="str">
        <f t="shared" si="47"/>
        <v/>
      </c>
      <c r="Y30" s="73" t="str">
        <f t="shared" si="48"/>
        <v/>
      </c>
      <c r="Z30" s="31" t="str">
        <f t="shared" si="49"/>
        <v/>
      </c>
      <c r="AA30" s="66" t="str">
        <f>IF(Z30="","",MAX(AA$10:AA29)+1)</f>
        <v/>
      </c>
      <c r="AB30" s="47" t="s">
        <v>0</v>
      </c>
      <c r="AC30" s="130"/>
      <c r="AD30" s="47" t="s">
        <v>0</v>
      </c>
      <c r="AE30" s="19" t="str">
        <f t="shared" si="50"/>
        <v/>
      </c>
      <c r="AF30" s="47" t="s">
        <v>0</v>
      </c>
      <c r="AG30" s="151" t="str">
        <f t="shared" si="51"/>
        <v/>
      </c>
      <c r="AH30" s="47" t="s">
        <v>0</v>
      </c>
      <c r="AI30" s="52" t="str">
        <f t="shared" si="52"/>
        <v/>
      </c>
      <c r="AJ30" s="31" t="str">
        <f t="shared" si="53"/>
        <v/>
      </c>
      <c r="AK30" s="73" t="str">
        <f t="shared" si="54"/>
        <v/>
      </c>
      <c r="AL30" s="73" t="str">
        <f t="shared" si="55"/>
        <v/>
      </c>
      <c r="AM30" s="31" t="str" cm="1">
        <f t="array" ref="AM30">IF(AK30="",""&amp;AJ30,IF(AK30="NEMA",AJ30,INDEX(klub_naziv,MATCH(INDEX(klubAlias_klubId,AK30),klub_id,0))))</f>
        <v/>
      </c>
      <c r="AN30" s="31" t="str" cm="1">
        <f t="array" ref="AN30">IFERROR(""&amp;INDEX(registarNatjecatelji,DL30,4),"")</f>
        <v/>
      </c>
      <c r="AO30" s="73" t="str">
        <f t="shared" si="56"/>
        <v/>
      </c>
      <c r="AP30" s="66" t="str">
        <f t="shared" si="57"/>
        <v/>
      </c>
      <c r="AQ30" s="47" t="s">
        <v>0</v>
      </c>
      <c r="AR30" s="52" t="str">
        <f>IF(V30&lt;&gt;"NEMA","",IF(IFERROR(MATCH(U30,U$10:U29,0),0)&lt;&gt;0,"",U30))</f>
        <v/>
      </c>
      <c r="AS30" s="73" t="str">
        <f t="shared" si="7"/>
        <v/>
      </c>
      <c r="AT30" s="31" t="str">
        <f>IF(OR(AS30="",AS30&lt;&gt;"NEMA"),"",MAX(AT$10:AT29)+1)</f>
        <v/>
      </c>
      <c r="AU30" s="66" t="str">
        <f t="shared" si="8"/>
        <v/>
      </c>
      <c r="AV30" s="47" t="s">
        <v>0</v>
      </c>
      <c r="AW30" s="19" t="str">
        <f t="shared" si="58"/>
        <v/>
      </c>
      <c r="AX30" s="47" t="s">
        <v>0</v>
      </c>
      <c r="AY30" s="82" t="str">
        <f>IF(AK30&lt;&gt;"NEMA","",IF(IFERROR(MATCH(AJ30,AJ$10:AJ29,0),0)&lt;&gt;0,"",AJ30))</f>
        <v/>
      </c>
      <c r="AZ30" s="47" t="s">
        <v>0</v>
      </c>
      <c r="BA30" s="130"/>
      <c r="BB30" s="47" t="s">
        <v>0</v>
      </c>
      <c r="BC30" s="58" t="str">
        <f t="shared" si="59"/>
        <v/>
      </c>
      <c r="BD30" s="31" t="str">
        <f t="shared" si="60"/>
        <v/>
      </c>
      <c r="BE30" s="31" t="str">
        <f>IF(BD30="","",MAX(BE$10:BE29)+1)</f>
        <v/>
      </c>
      <c r="BF30" s="31" t="str">
        <f t="shared" si="61"/>
        <v/>
      </c>
      <c r="BG30" s="31" t="str">
        <f t="shared" si="62"/>
        <v/>
      </c>
      <c r="BH30" s="31" t="str">
        <f>IF(BA30="","",MAX(BH$10:BH29)+1)</f>
        <v/>
      </c>
      <c r="BI30" s="31" t="str">
        <f t="shared" si="63"/>
        <v/>
      </c>
      <c r="BJ30" s="66" t="str">
        <f t="shared" si="64"/>
        <v/>
      </c>
      <c r="BK30" s="47" t="s">
        <v>0</v>
      </c>
      <c r="BL30" s="19" t="str">
        <f t="shared" si="65"/>
        <v/>
      </c>
      <c r="BM30" s="47" t="s">
        <v>0</v>
      </c>
      <c r="BN30" s="151" t="str">
        <f t="shared" si="14"/>
        <v/>
      </c>
      <c r="BO30" s="47" t="s">
        <v>0</v>
      </c>
      <c r="BP30" s="58" t="str">
        <f t="shared" si="15"/>
        <v/>
      </c>
      <c r="BQ30" s="73" t="str">
        <f t="shared" si="16"/>
        <v/>
      </c>
      <c r="BR30" s="266" t="str">
        <f t="shared" si="17"/>
        <v/>
      </c>
      <c r="BS30" s="267" t="str">
        <f t="shared" si="18"/>
        <v/>
      </c>
      <c r="BT30" s="191" t="str">
        <f t="shared" si="19"/>
        <v/>
      </c>
      <c r="BU30" s="47" t="s">
        <v>0</v>
      </c>
      <c r="BV30" s="52" t="str">
        <f t="shared" si="66"/>
        <v/>
      </c>
      <c r="BW30" s="31" t="str">
        <f t="shared" si="67"/>
        <v/>
      </c>
      <c r="BX30" s="73" t="str">
        <f t="shared" si="20"/>
        <v/>
      </c>
      <c r="BY30" s="73" t="str">
        <f t="shared" si="21"/>
        <v/>
      </c>
      <c r="BZ30" s="31" t="str">
        <f t="shared" si="22"/>
        <v/>
      </c>
      <c r="CA30" s="66" t="str">
        <f t="shared" si="23"/>
        <v/>
      </c>
      <c r="CB30" s="47" t="s">
        <v>0</v>
      </c>
      <c r="CC30" s="82" t="str">
        <f t="shared" si="68"/>
        <v/>
      </c>
      <c r="CD30" s="47" t="s">
        <v>0</v>
      </c>
      <c r="CE30" s="19" t="str">
        <f t="shared" si="69"/>
        <v/>
      </c>
      <c r="CF30" s="47" t="s">
        <v>0</v>
      </c>
      <c r="CG30" s="130"/>
      <c r="CH30" s="47" t="s">
        <v>0</v>
      </c>
      <c r="CI30" s="52" t="str">
        <f t="shared" si="70"/>
        <v/>
      </c>
      <c r="CJ30" s="73" t="str">
        <f>IF(CG30="","",MAX(CJ$10:CJ29)+1)</f>
        <v/>
      </c>
      <c r="CK30" s="53" t="str">
        <f t="shared" si="71"/>
        <v/>
      </c>
      <c r="CL30" s="47" t="s">
        <v>0</v>
      </c>
      <c r="CM30" s="19" t="str">
        <f t="shared" si="72"/>
        <v/>
      </c>
      <c r="CN30" s="47" t="s">
        <v>0</v>
      </c>
      <c r="CO30" s="108"/>
      <c r="CP30" s="110"/>
      <c r="CQ30" s="47"/>
      <c r="CR30" s="58" t="str">
        <f>IF(AND(BX30="NEMA",BY30="NEMA",OR(CG30="",CK30="NEMA")),MAX(CR$10:CR29)+1,"")</f>
        <v/>
      </c>
      <c r="CS30" s="53" t="str">
        <f t="shared" si="73"/>
        <v/>
      </c>
      <c r="CT30" t="s">
        <v>0</v>
      </c>
      <c r="CU30" s="133" t="str">
        <f t="shared" si="28"/>
        <v/>
      </c>
      <c r="CV30" t="s">
        <v>0</v>
      </c>
      <c r="CW30" s="52" t="str">
        <f t="shared" si="29"/>
        <v/>
      </c>
      <c r="CX30" s="66" t="str">
        <f t="shared" si="74"/>
        <v/>
      </c>
      <c r="CY30" t="s">
        <v>0</v>
      </c>
      <c r="CZ30" s="19" t="str">
        <f t="shared" si="75"/>
        <v/>
      </c>
      <c r="DA30" s="47" t="s">
        <v>0</v>
      </c>
      <c r="DB30" s="52" t="str">
        <f t="shared" si="76"/>
        <v/>
      </c>
      <c r="DC30" s="66" t="str">
        <f t="shared" si="77"/>
        <v/>
      </c>
      <c r="DD30" s="47" t="s">
        <v>0</v>
      </c>
      <c r="DE30" s="52" t="str">
        <f t="shared" si="78"/>
        <v/>
      </c>
      <c r="DF30" s="53" t="str">
        <f t="shared" si="34"/>
        <v/>
      </c>
      <c r="DG30" s="47" t="s">
        <v>0</v>
      </c>
      <c r="DH30" s="52" t="str">
        <f t="shared" si="79"/>
        <v/>
      </c>
      <c r="DI30" s="53" t="str">
        <f t="shared" si="35"/>
        <v/>
      </c>
      <c r="DJ30" s="47" t="s">
        <v>0</v>
      </c>
      <c r="DK30" s="52" t="str">
        <f t="shared" si="80"/>
        <v/>
      </c>
      <c r="DL30" s="53" t="str">
        <f t="shared" si="36"/>
        <v/>
      </c>
      <c r="DM30" s="47" t="s">
        <v>0</v>
      </c>
      <c r="DN30" s="58" t="str">
        <f t="shared" si="81"/>
        <v/>
      </c>
      <c r="DO30" s="53" t="str" cm="1">
        <f t="array" ref="DO30">IF(DN30&lt;&gt;"",INDEX(imePrezime_id,DN30,0),IF(CR30&lt;&gt;"",CR30,""))</f>
        <v/>
      </c>
      <c r="DP30" s="47" t="s">
        <v>0</v>
      </c>
      <c r="DQ30" s="58" t="str">
        <f t="shared" si="82"/>
        <v/>
      </c>
      <c r="DR30" s="73" t="str">
        <f t="shared" si="37"/>
        <v/>
      </c>
      <c r="DS30" s="73" t="str">
        <f t="shared" si="83"/>
        <v/>
      </c>
      <c r="DT30" s="73" t="str">
        <f t="shared" si="84"/>
        <v/>
      </c>
      <c r="DU30" s="66" t="str">
        <f t="shared" si="85"/>
        <v/>
      </c>
      <c r="DV30" s="47" t="s">
        <v>0</v>
      </c>
      <c r="DW30" s="58" t="str">
        <f>IF(BW30="","",MAX(DW$10:DW29)+1)</f>
        <v/>
      </c>
      <c r="DX30" s="73" t="str">
        <f t="shared" si="86"/>
        <v/>
      </c>
      <c r="DY30" s="73" t="str">
        <f t="shared" si="87"/>
        <v/>
      </c>
      <c r="DZ30" s="73" t="str">
        <f t="shared" si="88"/>
        <v/>
      </c>
      <c r="EA30" s="73" t="str">
        <f t="shared" si="89"/>
        <v/>
      </c>
      <c r="EB30" s="73" t="str">
        <f t="shared" si="90"/>
        <v/>
      </c>
      <c r="EC30" s="73" t="str">
        <f t="shared" si="91"/>
        <v/>
      </c>
      <c r="ED30" s="73" t="str">
        <f t="shared" si="92"/>
        <v/>
      </c>
      <c r="EE30" s="73" t="str">
        <f t="shared" si="93"/>
        <v/>
      </c>
      <c r="EF30" s="73" t="str">
        <f t="shared" si="94"/>
        <v/>
      </c>
      <c r="EG30" s="53" t="str">
        <f t="shared" si="42"/>
        <v/>
      </c>
      <c r="EH30" s="47" t="s">
        <v>0</v>
      </c>
      <c r="EI30" s="19" t="str">
        <f t="shared" si="95"/>
        <v/>
      </c>
      <c r="EJ30" s="47" t="s">
        <v>0</v>
      </c>
      <c r="EK30" s="19" t="str">
        <f t="shared" si="96"/>
        <v/>
      </c>
      <c r="EL30" s="47" t="s">
        <v>0</v>
      </c>
      <c r="EM30" s="208" t="str">
        <f t="shared" si="97"/>
        <v/>
      </c>
      <c r="EN30" s="47" t="s">
        <v>0</v>
      </c>
    </row>
    <row r="31" spans="1:156" x14ac:dyDescent="0.25">
      <c r="A31" t="s">
        <v>0</v>
      </c>
      <c r="B31" s="52" t="str">
        <f>IF(csv!F23="","",csv!T23)</f>
        <v/>
      </c>
      <c r="C31" s="31" t="s">
        <v>0</v>
      </c>
      <c r="D31" s="31" t="str">
        <f>IF(csv!F23="","",csv!F23)</f>
        <v/>
      </c>
      <c r="E31" s="31" t="str">
        <f>IF(csv!E23="","",csv!E23)</f>
        <v/>
      </c>
      <c r="F31" s="31" t="s">
        <v>0</v>
      </c>
      <c r="G31" s="73" t="str">
        <f>IF(csv!M23="","",csv!M23)</f>
        <v/>
      </c>
      <c r="H31" s="73" t="str">
        <f>IF(csv!N23="","",csv!N23)</f>
        <v/>
      </c>
      <c r="I31" s="31" t="s">
        <v>0</v>
      </c>
      <c r="J31" s="31" t="str">
        <f>IF(csv!P23="","",csv!P23)</f>
        <v/>
      </c>
      <c r="K31" s="31" t="str">
        <f>IF(csv!Q23="","",csv!Q23)</f>
        <v/>
      </c>
      <c r="L31" s="31" t="s">
        <v>0</v>
      </c>
      <c r="M31" s="66" t="str">
        <f>IF(csv!R23="","",csv!R23)</f>
        <v/>
      </c>
      <c r="N31" s="47" t="s">
        <v>0</v>
      </c>
      <c r="O31" s="52" t="str">
        <f t="shared" si="44"/>
        <v/>
      </c>
      <c r="P31" s="73" t="str">
        <f>IF(O31="","",IF(COUNTIF(O$10:O30,O31)=0,P30+1,P30))</f>
        <v/>
      </c>
      <c r="Q31" s="88" t="str">
        <f t="shared" si="45"/>
        <v/>
      </c>
      <c r="R31" s="89" t="str" cm="1">
        <f t="array" ref="R31">IF(S31="","",INDEX(natjecanjeStaze_naziv,MATCH(S31,natjecanjeStaze_stazaId,0)))</f>
        <v/>
      </c>
      <c r="S31" s="53" t="str">
        <f t="shared" si="1"/>
        <v/>
      </c>
      <c r="T31" s="47" t="s">
        <v>0</v>
      </c>
      <c r="U31" s="259" t="str">
        <f t="shared" si="2"/>
        <v/>
      </c>
      <c r="V31" s="260" t="str">
        <f t="shared" si="46"/>
        <v/>
      </c>
      <c r="W31" s="47" t="s">
        <v>0</v>
      </c>
      <c r="X31" s="52" t="str">
        <f t="shared" si="47"/>
        <v/>
      </c>
      <c r="Y31" s="73" t="str">
        <f t="shared" si="48"/>
        <v/>
      </c>
      <c r="Z31" s="31" t="str">
        <f t="shared" si="49"/>
        <v/>
      </c>
      <c r="AA31" s="66" t="str">
        <f>IF(Z31="","",MAX(AA$10:AA30)+1)</f>
        <v/>
      </c>
      <c r="AB31" s="47" t="s">
        <v>0</v>
      </c>
      <c r="AC31" s="130"/>
      <c r="AD31" s="47" t="s">
        <v>0</v>
      </c>
      <c r="AE31" s="19" t="str">
        <f t="shared" si="50"/>
        <v/>
      </c>
      <c r="AF31" s="47" t="s">
        <v>0</v>
      </c>
      <c r="AG31" s="151" t="str">
        <f t="shared" si="51"/>
        <v/>
      </c>
      <c r="AH31" s="47" t="s">
        <v>0</v>
      </c>
      <c r="AI31" s="52" t="str">
        <f t="shared" si="52"/>
        <v/>
      </c>
      <c r="AJ31" s="31" t="str">
        <f t="shared" si="53"/>
        <v/>
      </c>
      <c r="AK31" s="73" t="str">
        <f t="shared" si="54"/>
        <v/>
      </c>
      <c r="AL31" s="73" t="str">
        <f t="shared" si="55"/>
        <v/>
      </c>
      <c r="AM31" s="31" t="str" cm="1">
        <f t="array" ref="AM31">IF(AK31="",""&amp;AJ31,IF(AK31="NEMA",AJ31,INDEX(klub_naziv,MATCH(INDEX(klubAlias_klubId,AK31),klub_id,0))))</f>
        <v/>
      </c>
      <c r="AN31" s="31" t="str" cm="1">
        <f t="array" ref="AN31">IFERROR(""&amp;INDEX(registarNatjecatelji,DL31,4),"")</f>
        <v/>
      </c>
      <c r="AO31" s="73" t="str">
        <f t="shared" si="56"/>
        <v/>
      </c>
      <c r="AP31" s="66" t="str">
        <f t="shared" si="57"/>
        <v/>
      </c>
      <c r="AQ31" s="47" t="s">
        <v>0</v>
      </c>
      <c r="AR31" s="52" t="str">
        <f>IF(V31&lt;&gt;"NEMA","",IF(IFERROR(MATCH(U31,U$10:U30,0),0)&lt;&gt;0,"",U31))</f>
        <v/>
      </c>
      <c r="AS31" s="73" t="str">
        <f t="shared" si="7"/>
        <v/>
      </c>
      <c r="AT31" s="31" t="str">
        <f>IF(OR(AS31="",AS31&lt;&gt;"NEMA"),"",MAX(AT$10:AT30)+1)</f>
        <v/>
      </c>
      <c r="AU31" s="66" t="str">
        <f t="shared" si="8"/>
        <v/>
      </c>
      <c r="AV31" s="47" t="s">
        <v>0</v>
      </c>
      <c r="AW31" s="19" t="str">
        <f t="shared" si="58"/>
        <v/>
      </c>
      <c r="AX31" s="47" t="s">
        <v>0</v>
      </c>
      <c r="AY31" s="82" t="str">
        <f>IF(AK31&lt;&gt;"NEMA","",IF(IFERROR(MATCH(AJ31,AJ$10:AJ30,0),0)&lt;&gt;0,"",AJ31))</f>
        <v/>
      </c>
      <c r="AZ31" s="47" t="s">
        <v>0</v>
      </c>
      <c r="BA31" s="130"/>
      <c r="BB31" s="47" t="s">
        <v>0</v>
      </c>
      <c r="BC31" s="58" t="str">
        <f t="shared" si="59"/>
        <v/>
      </c>
      <c r="BD31" s="31" t="str">
        <f t="shared" si="60"/>
        <v/>
      </c>
      <c r="BE31" s="31" t="str">
        <f>IF(BD31="","",MAX(BE$10:BE30)+1)</f>
        <v/>
      </c>
      <c r="BF31" s="31" t="str">
        <f t="shared" si="61"/>
        <v/>
      </c>
      <c r="BG31" s="31" t="str">
        <f t="shared" si="62"/>
        <v/>
      </c>
      <c r="BH31" s="31" t="str">
        <f>IF(BA31="","",MAX(BH$10:BH30)+1)</f>
        <v/>
      </c>
      <c r="BI31" s="31" t="str">
        <f t="shared" si="63"/>
        <v/>
      </c>
      <c r="BJ31" s="66" t="str">
        <f t="shared" si="64"/>
        <v/>
      </c>
      <c r="BK31" s="47" t="s">
        <v>0</v>
      </c>
      <c r="BL31" s="19" t="str">
        <f t="shared" si="65"/>
        <v/>
      </c>
      <c r="BM31" s="47" t="s">
        <v>0</v>
      </c>
      <c r="BN31" s="151" t="str">
        <f t="shared" si="14"/>
        <v/>
      </c>
      <c r="BO31" s="47" t="s">
        <v>0</v>
      </c>
      <c r="BP31" s="58" t="str">
        <f t="shared" si="15"/>
        <v/>
      </c>
      <c r="BQ31" s="73" t="str">
        <f t="shared" si="16"/>
        <v/>
      </c>
      <c r="BR31" s="266" t="str">
        <f t="shared" si="17"/>
        <v/>
      </c>
      <c r="BS31" s="267" t="str">
        <f t="shared" si="18"/>
        <v/>
      </c>
      <c r="BT31" s="191" t="str">
        <f t="shared" si="19"/>
        <v/>
      </c>
      <c r="BU31" s="47" t="s">
        <v>0</v>
      </c>
      <c r="BV31" s="52" t="str">
        <f t="shared" si="66"/>
        <v/>
      </c>
      <c r="BW31" s="31" t="str">
        <f t="shared" si="67"/>
        <v/>
      </c>
      <c r="BX31" s="73" t="str">
        <f t="shared" si="20"/>
        <v/>
      </c>
      <c r="BY31" s="73" t="str">
        <f t="shared" si="21"/>
        <v/>
      </c>
      <c r="BZ31" s="31" t="str">
        <f t="shared" si="22"/>
        <v/>
      </c>
      <c r="CA31" s="66" t="str">
        <f t="shared" si="23"/>
        <v/>
      </c>
      <c r="CB31" s="47" t="s">
        <v>0</v>
      </c>
      <c r="CC31" s="82" t="str">
        <f t="shared" si="68"/>
        <v/>
      </c>
      <c r="CD31" s="47" t="s">
        <v>0</v>
      </c>
      <c r="CE31" s="19" t="str">
        <f t="shared" si="69"/>
        <v/>
      </c>
      <c r="CF31" s="47" t="s">
        <v>0</v>
      </c>
      <c r="CG31" s="130"/>
      <c r="CH31" s="47" t="s">
        <v>0</v>
      </c>
      <c r="CI31" s="52" t="str">
        <f t="shared" si="70"/>
        <v/>
      </c>
      <c r="CJ31" s="73" t="str">
        <f>IF(CG31="","",MAX(CJ$10:CJ30)+1)</f>
        <v/>
      </c>
      <c r="CK31" s="53" t="str">
        <f t="shared" si="71"/>
        <v/>
      </c>
      <c r="CL31" s="47" t="s">
        <v>0</v>
      </c>
      <c r="CM31" s="19" t="str">
        <f t="shared" si="72"/>
        <v/>
      </c>
      <c r="CN31" s="47" t="s">
        <v>0</v>
      </c>
      <c r="CO31" s="108"/>
      <c r="CP31" s="110"/>
      <c r="CQ31" s="47"/>
      <c r="CR31" s="58" t="str">
        <f>IF(AND(BX31="NEMA",BY31="NEMA",OR(CG31="",CK31="NEMA")),MAX(CR$10:CR30)+1,"")</f>
        <v/>
      </c>
      <c r="CS31" s="53" t="str">
        <f t="shared" si="73"/>
        <v/>
      </c>
      <c r="CT31" t="s">
        <v>0</v>
      </c>
      <c r="CU31" s="133" t="str">
        <f t="shared" si="28"/>
        <v/>
      </c>
      <c r="CV31" t="s">
        <v>0</v>
      </c>
      <c r="CW31" s="52" t="str">
        <f t="shared" si="29"/>
        <v/>
      </c>
      <c r="CX31" s="66" t="str">
        <f t="shared" si="74"/>
        <v/>
      </c>
      <c r="CY31" t="s">
        <v>0</v>
      </c>
      <c r="CZ31" s="19" t="str">
        <f t="shared" si="75"/>
        <v/>
      </c>
      <c r="DA31" s="47" t="s">
        <v>0</v>
      </c>
      <c r="DB31" s="52" t="str">
        <f t="shared" si="76"/>
        <v/>
      </c>
      <c r="DC31" s="66" t="str">
        <f t="shared" si="77"/>
        <v/>
      </c>
      <c r="DD31" s="47" t="s">
        <v>0</v>
      </c>
      <c r="DE31" s="52" t="str">
        <f t="shared" si="78"/>
        <v/>
      </c>
      <c r="DF31" s="53" t="str">
        <f t="shared" si="34"/>
        <v/>
      </c>
      <c r="DG31" s="47" t="s">
        <v>0</v>
      </c>
      <c r="DH31" s="52" t="str">
        <f t="shared" si="79"/>
        <v/>
      </c>
      <c r="DI31" s="53" t="str">
        <f t="shared" si="35"/>
        <v/>
      </c>
      <c r="DJ31" s="47" t="s">
        <v>0</v>
      </c>
      <c r="DK31" s="52" t="str">
        <f t="shared" si="80"/>
        <v/>
      </c>
      <c r="DL31" s="53" t="str">
        <f t="shared" si="36"/>
        <v/>
      </c>
      <c r="DM31" s="47" t="s">
        <v>0</v>
      </c>
      <c r="DN31" s="58" t="str">
        <f t="shared" si="81"/>
        <v/>
      </c>
      <c r="DO31" s="53" t="str" cm="1">
        <f t="array" ref="DO31">IF(DN31&lt;&gt;"",INDEX(imePrezime_id,DN31,0),IF(CR31&lt;&gt;"",CR31,""))</f>
        <v/>
      </c>
      <c r="DP31" s="47" t="s">
        <v>0</v>
      </c>
      <c r="DQ31" s="58" t="str">
        <f t="shared" si="82"/>
        <v/>
      </c>
      <c r="DR31" s="73" t="str">
        <f t="shared" si="37"/>
        <v/>
      </c>
      <c r="DS31" s="73" t="str">
        <f t="shared" si="83"/>
        <v/>
      </c>
      <c r="DT31" s="73" t="str">
        <f t="shared" si="84"/>
        <v/>
      </c>
      <c r="DU31" s="66" t="str">
        <f t="shared" si="85"/>
        <v/>
      </c>
      <c r="DV31" s="47" t="s">
        <v>0</v>
      </c>
      <c r="DW31" s="58" t="str">
        <f>IF(BW31="","",MAX(DW$10:DW30)+1)</f>
        <v/>
      </c>
      <c r="DX31" s="73" t="str">
        <f t="shared" si="86"/>
        <v/>
      </c>
      <c r="DY31" s="73" t="str">
        <f t="shared" si="87"/>
        <v/>
      </c>
      <c r="DZ31" s="73" t="str">
        <f t="shared" si="88"/>
        <v/>
      </c>
      <c r="EA31" s="73" t="str">
        <f t="shared" si="89"/>
        <v/>
      </c>
      <c r="EB31" s="73" t="str">
        <f t="shared" si="90"/>
        <v/>
      </c>
      <c r="EC31" s="73" t="str">
        <f t="shared" si="91"/>
        <v/>
      </c>
      <c r="ED31" s="73" t="str">
        <f t="shared" si="92"/>
        <v/>
      </c>
      <c r="EE31" s="73" t="str">
        <f t="shared" si="93"/>
        <v/>
      </c>
      <c r="EF31" s="73" t="str">
        <f t="shared" si="94"/>
        <v/>
      </c>
      <c r="EG31" s="53" t="str">
        <f t="shared" si="42"/>
        <v/>
      </c>
      <c r="EH31" s="47" t="s">
        <v>0</v>
      </c>
      <c r="EI31" s="19" t="str">
        <f t="shared" si="95"/>
        <v/>
      </c>
      <c r="EJ31" s="47" t="s">
        <v>0</v>
      </c>
      <c r="EK31" s="19" t="str">
        <f t="shared" si="96"/>
        <v/>
      </c>
      <c r="EL31" s="47" t="s">
        <v>0</v>
      </c>
      <c r="EM31" s="208" t="str">
        <f t="shared" si="97"/>
        <v/>
      </c>
      <c r="EN31" s="47" t="s">
        <v>0</v>
      </c>
    </row>
    <row r="32" spans="1:156" x14ac:dyDescent="0.25">
      <c r="A32" t="s">
        <v>0</v>
      </c>
      <c r="B32" s="52" t="str">
        <f>IF(csv!F24="","",csv!T24)</f>
        <v/>
      </c>
      <c r="C32" s="31" t="s">
        <v>0</v>
      </c>
      <c r="D32" s="31" t="str">
        <f>IF(csv!F24="","",csv!F24)</f>
        <v/>
      </c>
      <c r="E32" s="31" t="str">
        <f>IF(csv!E24="","",csv!E24)</f>
        <v/>
      </c>
      <c r="F32" s="31" t="s">
        <v>0</v>
      </c>
      <c r="G32" s="73" t="str">
        <f>IF(csv!M24="","",csv!M24)</f>
        <v/>
      </c>
      <c r="H32" s="73" t="str">
        <f>IF(csv!N24="","",csv!N24)</f>
        <v/>
      </c>
      <c r="I32" s="31" t="s">
        <v>0</v>
      </c>
      <c r="J32" s="31" t="str">
        <f>IF(csv!P24="","",csv!P24)</f>
        <v/>
      </c>
      <c r="K32" s="31" t="str">
        <f>IF(csv!Q24="","",csv!Q24)</f>
        <v/>
      </c>
      <c r="L32" s="31" t="s">
        <v>0</v>
      </c>
      <c r="M32" s="66" t="str">
        <f>IF(csv!R24="","",csv!R24)</f>
        <v/>
      </c>
      <c r="N32" s="47" t="s">
        <v>0</v>
      </c>
      <c r="O32" s="52" t="str">
        <f t="shared" si="44"/>
        <v/>
      </c>
      <c r="P32" s="73" t="str">
        <f>IF(O32="","",IF(COUNTIF(O$10:O31,O32)=0,P31+1,P31))</f>
        <v/>
      </c>
      <c r="Q32" s="88" t="str">
        <f t="shared" si="45"/>
        <v/>
      </c>
      <c r="R32" s="89" t="str" cm="1">
        <f t="array" ref="R32">IF(S32="","",INDEX(natjecanjeStaze_naziv,MATCH(S32,natjecanjeStaze_stazaId,0)))</f>
        <v/>
      </c>
      <c r="S32" s="53" t="str">
        <f t="shared" si="1"/>
        <v/>
      </c>
      <c r="T32" s="47" t="s">
        <v>0</v>
      </c>
      <c r="U32" s="259" t="str">
        <f t="shared" si="2"/>
        <v/>
      </c>
      <c r="V32" s="260" t="str">
        <f t="shared" si="46"/>
        <v/>
      </c>
      <c r="W32" s="47" t="s">
        <v>0</v>
      </c>
      <c r="X32" s="52" t="str">
        <f t="shared" si="47"/>
        <v/>
      </c>
      <c r="Y32" s="73" t="str">
        <f t="shared" si="48"/>
        <v/>
      </c>
      <c r="Z32" s="31" t="str">
        <f t="shared" si="49"/>
        <v/>
      </c>
      <c r="AA32" s="66" t="str">
        <f>IF(Z32="","",MAX(AA$10:AA31)+1)</f>
        <v/>
      </c>
      <c r="AB32" s="47" t="s">
        <v>0</v>
      </c>
      <c r="AC32" s="130"/>
      <c r="AD32" s="47" t="s">
        <v>0</v>
      </c>
      <c r="AE32" s="19" t="str">
        <f t="shared" si="50"/>
        <v/>
      </c>
      <c r="AF32" s="47" t="s">
        <v>0</v>
      </c>
      <c r="AG32" s="151" t="str">
        <f t="shared" si="51"/>
        <v/>
      </c>
      <c r="AH32" s="47" t="s">
        <v>0</v>
      </c>
      <c r="AI32" s="52" t="str">
        <f t="shared" si="52"/>
        <v/>
      </c>
      <c r="AJ32" s="31" t="str">
        <f t="shared" si="53"/>
        <v/>
      </c>
      <c r="AK32" s="73" t="str">
        <f t="shared" si="54"/>
        <v/>
      </c>
      <c r="AL32" s="73" t="str">
        <f t="shared" si="55"/>
        <v/>
      </c>
      <c r="AM32" s="31" t="str" cm="1">
        <f t="array" ref="AM32">IF(AK32="",""&amp;AJ32,IF(AK32="NEMA",AJ32,INDEX(klub_naziv,MATCH(INDEX(klubAlias_klubId,AK32),klub_id,0))))</f>
        <v/>
      </c>
      <c r="AN32" s="31" t="str" cm="1">
        <f t="array" ref="AN32">IFERROR(""&amp;INDEX(registarNatjecatelji,DL32,4),"")</f>
        <v/>
      </c>
      <c r="AO32" s="73" t="str">
        <f t="shared" si="56"/>
        <v/>
      </c>
      <c r="AP32" s="66" t="str">
        <f t="shared" si="57"/>
        <v/>
      </c>
      <c r="AQ32" s="47" t="s">
        <v>0</v>
      </c>
      <c r="AR32" s="52" t="str">
        <f>IF(V32&lt;&gt;"NEMA","",IF(IFERROR(MATCH(U32,U$10:U31,0),0)&lt;&gt;0,"",U32))</f>
        <v/>
      </c>
      <c r="AS32" s="73" t="str">
        <f t="shared" si="7"/>
        <v/>
      </c>
      <c r="AT32" s="31" t="str">
        <f>IF(OR(AS32="",AS32&lt;&gt;"NEMA"),"",MAX(AT$10:AT31)+1)</f>
        <v/>
      </c>
      <c r="AU32" s="66" t="str">
        <f t="shared" si="8"/>
        <v/>
      </c>
      <c r="AV32" s="47" t="s">
        <v>0</v>
      </c>
      <c r="AW32" s="19" t="str">
        <f t="shared" si="58"/>
        <v/>
      </c>
      <c r="AX32" s="47" t="s">
        <v>0</v>
      </c>
      <c r="AY32" s="82" t="str">
        <f>IF(AK32&lt;&gt;"NEMA","",IF(IFERROR(MATCH(AJ32,AJ$10:AJ31,0),0)&lt;&gt;0,"",AJ32))</f>
        <v/>
      </c>
      <c r="AZ32" s="47" t="s">
        <v>0</v>
      </c>
      <c r="BA32" s="130"/>
      <c r="BB32" s="47" t="s">
        <v>0</v>
      </c>
      <c r="BC32" s="58" t="str">
        <f t="shared" si="59"/>
        <v/>
      </c>
      <c r="BD32" s="31" t="str">
        <f t="shared" si="60"/>
        <v/>
      </c>
      <c r="BE32" s="31" t="str">
        <f>IF(BD32="","",MAX(BE$10:BE31)+1)</f>
        <v/>
      </c>
      <c r="BF32" s="31" t="str">
        <f t="shared" si="61"/>
        <v/>
      </c>
      <c r="BG32" s="31" t="str">
        <f t="shared" si="62"/>
        <v/>
      </c>
      <c r="BH32" s="31" t="str">
        <f>IF(BA32="","",MAX(BH$10:BH31)+1)</f>
        <v/>
      </c>
      <c r="BI32" s="31" t="str">
        <f t="shared" si="63"/>
        <v/>
      </c>
      <c r="BJ32" s="66" t="str">
        <f t="shared" si="64"/>
        <v/>
      </c>
      <c r="BK32" s="47" t="s">
        <v>0</v>
      </c>
      <c r="BL32" s="19" t="str">
        <f t="shared" si="65"/>
        <v/>
      </c>
      <c r="BM32" s="47" t="s">
        <v>0</v>
      </c>
      <c r="BN32" s="151" t="str">
        <f t="shared" si="14"/>
        <v/>
      </c>
      <c r="BO32" s="47" t="s">
        <v>0</v>
      </c>
      <c r="BP32" s="58" t="str">
        <f t="shared" si="15"/>
        <v/>
      </c>
      <c r="BQ32" s="73" t="str">
        <f t="shared" si="16"/>
        <v/>
      </c>
      <c r="BR32" s="266" t="str">
        <f t="shared" si="17"/>
        <v/>
      </c>
      <c r="BS32" s="267" t="str">
        <f t="shared" si="18"/>
        <v/>
      </c>
      <c r="BT32" s="191" t="str">
        <f t="shared" si="19"/>
        <v/>
      </c>
      <c r="BU32" s="47" t="s">
        <v>0</v>
      </c>
      <c r="BV32" s="52" t="str">
        <f t="shared" si="66"/>
        <v/>
      </c>
      <c r="BW32" s="31" t="str">
        <f t="shared" si="67"/>
        <v/>
      </c>
      <c r="BX32" s="73" t="str">
        <f t="shared" si="20"/>
        <v/>
      </c>
      <c r="BY32" s="73" t="str">
        <f t="shared" si="21"/>
        <v/>
      </c>
      <c r="BZ32" s="31" t="str">
        <f t="shared" si="22"/>
        <v/>
      </c>
      <c r="CA32" s="66" t="str">
        <f t="shared" si="23"/>
        <v/>
      </c>
      <c r="CB32" s="47" t="s">
        <v>0</v>
      </c>
      <c r="CC32" s="82" t="str">
        <f t="shared" si="68"/>
        <v/>
      </c>
      <c r="CD32" s="47" t="s">
        <v>0</v>
      </c>
      <c r="CE32" s="19" t="str">
        <f t="shared" si="69"/>
        <v/>
      </c>
      <c r="CF32" s="47" t="s">
        <v>0</v>
      </c>
      <c r="CG32" s="130"/>
      <c r="CH32" s="47" t="s">
        <v>0</v>
      </c>
      <c r="CI32" s="52" t="str">
        <f t="shared" si="70"/>
        <v/>
      </c>
      <c r="CJ32" s="73" t="str">
        <f>IF(CG32="","",MAX(CJ$10:CJ31)+1)</f>
        <v/>
      </c>
      <c r="CK32" s="53" t="str">
        <f t="shared" si="71"/>
        <v/>
      </c>
      <c r="CL32" s="47" t="s">
        <v>0</v>
      </c>
      <c r="CM32" s="19" t="str">
        <f t="shared" si="72"/>
        <v/>
      </c>
      <c r="CN32" s="47" t="s">
        <v>0</v>
      </c>
      <c r="CO32" s="108"/>
      <c r="CP32" s="110"/>
      <c r="CQ32" s="47"/>
      <c r="CR32" s="58" t="str">
        <f>IF(AND(BX32="NEMA",BY32="NEMA",OR(CG32="",CK32="NEMA")),MAX(CR$10:CR31)+1,"")</f>
        <v/>
      </c>
      <c r="CS32" s="53" t="str">
        <f t="shared" si="73"/>
        <v/>
      </c>
      <c r="CT32" t="s">
        <v>0</v>
      </c>
      <c r="CU32" s="133" t="str">
        <f t="shared" si="28"/>
        <v/>
      </c>
      <c r="CV32" t="s">
        <v>0</v>
      </c>
      <c r="CW32" s="52" t="str">
        <f t="shared" si="29"/>
        <v/>
      </c>
      <c r="CX32" s="66" t="str">
        <f t="shared" si="74"/>
        <v/>
      </c>
      <c r="CY32" t="s">
        <v>0</v>
      </c>
      <c r="CZ32" s="19" t="str">
        <f t="shared" si="75"/>
        <v/>
      </c>
      <c r="DA32" s="47" t="s">
        <v>0</v>
      </c>
      <c r="DB32" s="52" t="str">
        <f t="shared" si="76"/>
        <v/>
      </c>
      <c r="DC32" s="66" t="str">
        <f t="shared" si="77"/>
        <v/>
      </c>
      <c r="DD32" s="47" t="s">
        <v>0</v>
      </c>
      <c r="DE32" s="52" t="str">
        <f t="shared" si="78"/>
        <v/>
      </c>
      <c r="DF32" s="53" t="str">
        <f t="shared" si="34"/>
        <v/>
      </c>
      <c r="DG32" s="47" t="s">
        <v>0</v>
      </c>
      <c r="DH32" s="52" t="str">
        <f t="shared" si="79"/>
        <v/>
      </c>
      <c r="DI32" s="53" t="str">
        <f t="shared" si="35"/>
        <v/>
      </c>
      <c r="DJ32" s="47" t="s">
        <v>0</v>
      </c>
      <c r="DK32" s="52" t="str">
        <f t="shared" si="80"/>
        <v/>
      </c>
      <c r="DL32" s="53" t="str">
        <f t="shared" si="36"/>
        <v/>
      </c>
      <c r="DM32" s="47" t="s">
        <v>0</v>
      </c>
      <c r="DN32" s="58" t="str">
        <f t="shared" si="81"/>
        <v/>
      </c>
      <c r="DO32" s="53" t="str" cm="1">
        <f t="array" ref="DO32">IF(DN32&lt;&gt;"",INDEX(imePrezime_id,DN32,0),IF(CR32&lt;&gt;"",CR32,""))</f>
        <v/>
      </c>
      <c r="DP32" s="47" t="s">
        <v>0</v>
      </c>
      <c r="DQ32" s="58" t="str">
        <f t="shared" si="82"/>
        <v/>
      </c>
      <c r="DR32" s="73" t="str">
        <f t="shared" si="37"/>
        <v/>
      </c>
      <c r="DS32" s="73" t="str">
        <f t="shared" si="83"/>
        <v/>
      </c>
      <c r="DT32" s="73" t="str">
        <f t="shared" si="84"/>
        <v/>
      </c>
      <c r="DU32" s="66" t="str">
        <f t="shared" si="85"/>
        <v/>
      </c>
      <c r="DV32" s="47" t="s">
        <v>0</v>
      </c>
      <c r="DW32" s="58" t="str">
        <f>IF(BW32="","",MAX(DW$10:DW31)+1)</f>
        <v/>
      </c>
      <c r="DX32" s="73" t="str">
        <f t="shared" si="86"/>
        <v/>
      </c>
      <c r="DY32" s="73" t="str">
        <f t="shared" si="87"/>
        <v/>
      </c>
      <c r="DZ32" s="73" t="str">
        <f t="shared" si="88"/>
        <v/>
      </c>
      <c r="EA32" s="73" t="str">
        <f t="shared" si="89"/>
        <v/>
      </c>
      <c r="EB32" s="73" t="str">
        <f t="shared" si="90"/>
        <v/>
      </c>
      <c r="EC32" s="73" t="str">
        <f t="shared" si="91"/>
        <v/>
      </c>
      <c r="ED32" s="73" t="str">
        <f t="shared" si="92"/>
        <v/>
      </c>
      <c r="EE32" s="73" t="str">
        <f t="shared" si="93"/>
        <v/>
      </c>
      <c r="EF32" s="73" t="str">
        <f t="shared" si="94"/>
        <v/>
      </c>
      <c r="EG32" s="53" t="str">
        <f t="shared" si="42"/>
        <v/>
      </c>
      <c r="EH32" s="47" t="s">
        <v>0</v>
      </c>
      <c r="EI32" s="19" t="str">
        <f t="shared" si="95"/>
        <v/>
      </c>
      <c r="EJ32" s="47" t="s">
        <v>0</v>
      </c>
      <c r="EK32" s="19" t="str">
        <f t="shared" si="96"/>
        <v/>
      </c>
      <c r="EL32" s="47" t="s">
        <v>0</v>
      </c>
      <c r="EM32" s="208" t="str">
        <f t="shared" si="97"/>
        <v/>
      </c>
      <c r="EN32" s="47" t="s">
        <v>0</v>
      </c>
    </row>
    <row r="33" spans="1:144" x14ac:dyDescent="0.25">
      <c r="A33" t="s">
        <v>0</v>
      </c>
      <c r="B33" s="52" t="str">
        <f>IF(csv!F25="","",csv!T25)</f>
        <v/>
      </c>
      <c r="C33" s="31" t="s">
        <v>0</v>
      </c>
      <c r="D33" s="31" t="str">
        <f>IF(csv!F25="","",csv!F25)</f>
        <v/>
      </c>
      <c r="E33" s="31" t="str">
        <f>IF(csv!E25="","",csv!E25)</f>
        <v/>
      </c>
      <c r="F33" s="31" t="s">
        <v>0</v>
      </c>
      <c r="G33" s="73" t="str">
        <f>IF(csv!M25="","",csv!M25)</f>
        <v/>
      </c>
      <c r="H33" s="73" t="str">
        <f>IF(csv!N25="","",csv!N25)</f>
        <v/>
      </c>
      <c r="I33" s="31" t="s">
        <v>0</v>
      </c>
      <c r="J33" s="31" t="str">
        <f>IF(csv!P25="","",csv!P25)</f>
        <v/>
      </c>
      <c r="K33" s="31" t="str">
        <f>IF(csv!Q25="","",csv!Q25)</f>
        <v/>
      </c>
      <c r="L33" s="31" t="s">
        <v>0</v>
      </c>
      <c r="M33" s="66" t="str">
        <f>IF(csv!R25="","",csv!R25)</f>
        <v/>
      </c>
      <c r="N33" s="47" t="s">
        <v>0</v>
      </c>
      <c r="O33" s="52" t="str">
        <f t="shared" si="44"/>
        <v/>
      </c>
      <c r="P33" s="73" t="str">
        <f>IF(O33="","",IF(COUNTIF(O$10:O32,O33)=0,P32+1,P32))</f>
        <v/>
      </c>
      <c r="Q33" s="88" t="str">
        <f t="shared" si="45"/>
        <v/>
      </c>
      <c r="R33" s="89" t="str" cm="1">
        <f t="array" ref="R33">IF(S33="","",INDEX(natjecanjeStaze_naziv,MATCH(S33,natjecanjeStaze_stazaId,0)))</f>
        <v/>
      </c>
      <c r="S33" s="53" t="str">
        <f t="shared" si="1"/>
        <v/>
      </c>
      <c r="T33" s="47" t="s">
        <v>0</v>
      </c>
      <c r="U33" s="259" t="str">
        <f t="shared" si="2"/>
        <v/>
      </c>
      <c r="V33" s="260" t="str">
        <f t="shared" si="46"/>
        <v/>
      </c>
      <c r="W33" s="47" t="s">
        <v>0</v>
      </c>
      <c r="X33" s="52" t="str">
        <f t="shared" si="47"/>
        <v/>
      </c>
      <c r="Y33" s="73" t="str">
        <f t="shared" si="48"/>
        <v/>
      </c>
      <c r="Z33" s="31" t="str">
        <f t="shared" si="49"/>
        <v/>
      </c>
      <c r="AA33" s="66" t="str">
        <f>IF(Z33="","",MAX(AA$10:AA32)+1)</f>
        <v/>
      </c>
      <c r="AB33" s="47" t="s">
        <v>0</v>
      </c>
      <c r="AC33" s="130"/>
      <c r="AD33" s="47" t="s">
        <v>0</v>
      </c>
      <c r="AE33" s="19" t="str">
        <f t="shared" si="50"/>
        <v/>
      </c>
      <c r="AF33" s="47" t="s">
        <v>0</v>
      </c>
      <c r="AG33" s="151" t="str">
        <f t="shared" si="51"/>
        <v/>
      </c>
      <c r="AH33" s="47" t="s">
        <v>0</v>
      </c>
      <c r="AI33" s="52" t="str">
        <f t="shared" si="52"/>
        <v/>
      </c>
      <c r="AJ33" s="31" t="str">
        <f t="shared" si="53"/>
        <v/>
      </c>
      <c r="AK33" s="73" t="str">
        <f t="shared" si="54"/>
        <v/>
      </c>
      <c r="AL33" s="73" t="str">
        <f t="shared" si="55"/>
        <v/>
      </c>
      <c r="AM33" s="31" t="str" cm="1">
        <f t="array" ref="AM33">IF(AK33="",""&amp;AJ33,IF(AK33="NEMA",AJ33,INDEX(klub_naziv,MATCH(INDEX(klubAlias_klubId,AK33),klub_id,0))))</f>
        <v/>
      </c>
      <c r="AN33" s="31" t="str" cm="1">
        <f t="array" ref="AN33">IFERROR(""&amp;INDEX(registarNatjecatelji,DL33,4),"")</f>
        <v/>
      </c>
      <c r="AO33" s="73" t="str">
        <f t="shared" si="56"/>
        <v/>
      </c>
      <c r="AP33" s="66" t="str">
        <f t="shared" si="57"/>
        <v/>
      </c>
      <c r="AQ33" s="47" t="s">
        <v>0</v>
      </c>
      <c r="AR33" s="52" t="str">
        <f>IF(V33&lt;&gt;"NEMA","",IF(IFERROR(MATCH(U33,U$10:U32,0),0)&lt;&gt;0,"",U33))</f>
        <v/>
      </c>
      <c r="AS33" s="73" t="str">
        <f t="shared" si="7"/>
        <v/>
      </c>
      <c r="AT33" s="31" t="str">
        <f>IF(OR(AS33="",AS33&lt;&gt;"NEMA"),"",MAX(AT$10:AT32)+1)</f>
        <v/>
      </c>
      <c r="AU33" s="66" t="str">
        <f t="shared" si="8"/>
        <v/>
      </c>
      <c r="AV33" s="47" t="s">
        <v>0</v>
      </c>
      <c r="AW33" s="19" t="str">
        <f t="shared" si="58"/>
        <v/>
      </c>
      <c r="AX33" s="47" t="s">
        <v>0</v>
      </c>
      <c r="AY33" s="82" t="str">
        <f>IF(AK33&lt;&gt;"NEMA","",IF(IFERROR(MATCH(AJ33,AJ$10:AJ32,0),0)&lt;&gt;0,"",AJ33))</f>
        <v/>
      </c>
      <c r="AZ33" s="47" t="s">
        <v>0</v>
      </c>
      <c r="BA33" s="130"/>
      <c r="BB33" s="47" t="s">
        <v>0</v>
      </c>
      <c r="BC33" s="58" t="str">
        <f t="shared" si="59"/>
        <v/>
      </c>
      <c r="BD33" s="31" t="str">
        <f t="shared" si="60"/>
        <v/>
      </c>
      <c r="BE33" s="31" t="str">
        <f>IF(BD33="","",MAX(BE$10:BE32)+1)</f>
        <v/>
      </c>
      <c r="BF33" s="31" t="str">
        <f t="shared" si="61"/>
        <v/>
      </c>
      <c r="BG33" s="31" t="str">
        <f t="shared" si="62"/>
        <v/>
      </c>
      <c r="BH33" s="31" t="str">
        <f>IF(BA33="","",MAX(BH$10:BH32)+1)</f>
        <v/>
      </c>
      <c r="BI33" s="31" t="str">
        <f t="shared" si="63"/>
        <v/>
      </c>
      <c r="BJ33" s="66" t="str">
        <f t="shared" si="64"/>
        <v/>
      </c>
      <c r="BK33" s="47" t="s">
        <v>0</v>
      </c>
      <c r="BL33" s="19" t="str">
        <f t="shared" si="65"/>
        <v/>
      </c>
      <c r="BM33" s="47" t="s">
        <v>0</v>
      </c>
      <c r="BN33" s="151" t="str">
        <f t="shared" si="14"/>
        <v/>
      </c>
      <c r="BO33" s="47" t="s">
        <v>0</v>
      </c>
      <c r="BP33" s="58" t="str">
        <f t="shared" si="15"/>
        <v/>
      </c>
      <c r="BQ33" s="73" t="str">
        <f t="shared" si="16"/>
        <v/>
      </c>
      <c r="BR33" s="266" t="str">
        <f t="shared" si="17"/>
        <v/>
      </c>
      <c r="BS33" s="267" t="str">
        <f t="shared" si="18"/>
        <v/>
      </c>
      <c r="BT33" s="191" t="str">
        <f t="shared" si="19"/>
        <v/>
      </c>
      <c r="BU33" s="47" t="s">
        <v>0</v>
      </c>
      <c r="BV33" s="52" t="str">
        <f t="shared" si="66"/>
        <v/>
      </c>
      <c r="BW33" s="31" t="str">
        <f t="shared" si="67"/>
        <v/>
      </c>
      <c r="BX33" s="73" t="str">
        <f t="shared" si="20"/>
        <v/>
      </c>
      <c r="BY33" s="73" t="str">
        <f t="shared" si="21"/>
        <v/>
      </c>
      <c r="BZ33" s="31" t="str">
        <f t="shared" si="22"/>
        <v/>
      </c>
      <c r="CA33" s="66" t="str">
        <f t="shared" si="23"/>
        <v/>
      </c>
      <c r="CB33" s="47" t="s">
        <v>0</v>
      </c>
      <c r="CC33" s="82" t="str">
        <f t="shared" si="68"/>
        <v/>
      </c>
      <c r="CD33" s="47" t="s">
        <v>0</v>
      </c>
      <c r="CE33" s="19" t="str">
        <f t="shared" si="69"/>
        <v/>
      </c>
      <c r="CF33" s="47" t="s">
        <v>0</v>
      </c>
      <c r="CG33" s="130"/>
      <c r="CH33" s="47" t="s">
        <v>0</v>
      </c>
      <c r="CI33" s="52" t="str">
        <f t="shared" si="70"/>
        <v/>
      </c>
      <c r="CJ33" s="73" t="str">
        <f>IF(CG33="","",MAX(CJ$10:CJ32)+1)</f>
        <v/>
      </c>
      <c r="CK33" s="53" t="str">
        <f t="shared" si="71"/>
        <v/>
      </c>
      <c r="CL33" s="47" t="s">
        <v>0</v>
      </c>
      <c r="CM33" s="19" t="str">
        <f t="shared" si="72"/>
        <v/>
      </c>
      <c r="CN33" s="47" t="s">
        <v>0</v>
      </c>
      <c r="CO33" s="108"/>
      <c r="CP33" s="110"/>
      <c r="CQ33" s="47"/>
      <c r="CR33" s="58" t="str">
        <f>IF(AND(BX33="NEMA",BY33="NEMA",OR(CG33="",CK33="NEMA")),MAX(CR$10:CR32)+1,"")</f>
        <v/>
      </c>
      <c r="CS33" s="53" t="str">
        <f t="shared" si="73"/>
        <v/>
      </c>
      <c r="CT33" t="s">
        <v>0</v>
      </c>
      <c r="CU33" s="133" t="str">
        <f t="shared" si="28"/>
        <v/>
      </c>
      <c r="CV33" t="s">
        <v>0</v>
      </c>
      <c r="CW33" s="52" t="str">
        <f t="shared" si="29"/>
        <v/>
      </c>
      <c r="CX33" s="66" t="str">
        <f t="shared" si="74"/>
        <v/>
      </c>
      <c r="CY33" t="s">
        <v>0</v>
      </c>
      <c r="CZ33" s="19" t="str">
        <f t="shared" si="75"/>
        <v/>
      </c>
      <c r="DA33" s="47" t="s">
        <v>0</v>
      </c>
      <c r="DB33" s="52" t="str">
        <f t="shared" si="76"/>
        <v/>
      </c>
      <c r="DC33" s="66" t="str">
        <f t="shared" si="77"/>
        <v/>
      </c>
      <c r="DD33" s="47" t="s">
        <v>0</v>
      </c>
      <c r="DE33" s="52" t="str">
        <f t="shared" si="78"/>
        <v/>
      </c>
      <c r="DF33" s="53" t="str">
        <f t="shared" si="34"/>
        <v/>
      </c>
      <c r="DG33" s="47" t="s">
        <v>0</v>
      </c>
      <c r="DH33" s="52" t="str">
        <f t="shared" si="79"/>
        <v/>
      </c>
      <c r="DI33" s="53" t="str">
        <f t="shared" si="35"/>
        <v/>
      </c>
      <c r="DJ33" s="47" t="s">
        <v>0</v>
      </c>
      <c r="DK33" s="52" t="str">
        <f t="shared" si="80"/>
        <v/>
      </c>
      <c r="DL33" s="53" t="str">
        <f t="shared" si="36"/>
        <v/>
      </c>
      <c r="DM33" s="47" t="s">
        <v>0</v>
      </c>
      <c r="DN33" s="58" t="str">
        <f t="shared" si="81"/>
        <v/>
      </c>
      <c r="DO33" s="53" t="str" cm="1">
        <f t="array" ref="DO33">IF(DN33&lt;&gt;"",INDEX(imePrezime_id,DN33,0),IF(CR33&lt;&gt;"",CR33,""))</f>
        <v/>
      </c>
      <c r="DP33" s="47" t="s">
        <v>0</v>
      </c>
      <c r="DQ33" s="58" t="str">
        <f t="shared" si="82"/>
        <v/>
      </c>
      <c r="DR33" s="73" t="str">
        <f t="shared" si="37"/>
        <v/>
      </c>
      <c r="DS33" s="73" t="str">
        <f t="shared" si="83"/>
        <v/>
      </c>
      <c r="DT33" s="73" t="str">
        <f t="shared" si="84"/>
        <v/>
      </c>
      <c r="DU33" s="66" t="str">
        <f t="shared" si="85"/>
        <v/>
      </c>
      <c r="DV33" s="47" t="s">
        <v>0</v>
      </c>
      <c r="DW33" s="58" t="str">
        <f>IF(BW33="","",MAX(DW$10:DW32)+1)</f>
        <v/>
      </c>
      <c r="DX33" s="73" t="str">
        <f t="shared" si="86"/>
        <v/>
      </c>
      <c r="DY33" s="73" t="str">
        <f t="shared" si="87"/>
        <v/>
      </c>
      <c r="DZ33" s="73" t="str">
        <f t="shared" si="88"/>
        <v/>
      </c>
      <c r="EA33" s="73" t="str">
        <f t="shared" si="89"/>
        <v/>
      </c>
      <c r="EB33" s="73" t="str">
        <f t="shared" si="90"/>
        <v/>
      </c>
      <c r="EC33" s="73" t="str">
        <f t="shared" si="91"/>
        <v/>
      </c>
      <c r="ED33" s="73" t="str">
        <f t="shared" si="92"/>
        <v/>
      </c>
      <c r="EE33" s="73" t="str">
        <f t="shared" si="93"/>
        <v/>
      </c>
      <c r="EF33" s="73" t="str">
        <f t="shared" si="94"/>
        <v/>
      </c>
      <c r="EG33" s="53" t="str">
        <f t="shared" si="42"/>
        <v/>
      </c>
      <c r="EH33" s="47" t="s">
        <v>0</v>
      </c>
      <c r="EI33" s="19" t="str">
        <f t="shared" si="95"/>
        <v/>
      </c>
      <c r="EJ33" s="47" t="s">
        <v>0</v>
      </c>
      <c r="EK33" s="19" t="str">
        <f t="shared" si="96"/>
        <v/>
      </c>
      <c r="EL33" s="47" t="s">
        <v>0</v>
      </c>
      <c r="EM33" s="208" t="str">
        <f t="shared" si="97"/>
        <v/>
      </c>
      <c r="EN33" s="47" t="s">
        <v>0</v>
      </c>
    </row>
    <row r="34" spans="1:144" x14ac:dyDescent="0.25">
      <c r="A34" t="s">
        <v>0</v>
      </c>
      <c r="B34" s="52" t="str">
        <f>IF(csv!F26="","",csv!T26)</f>
        <v/>
      </c>
      <c r="C34" s="31" t="s">
        <v>0</v>
      </c>
      <c r="D34" s="31" t="str">
        <f>IF(csv!F26="","",csv!F26)</f>
        <v/>
      </c>
      <c r="E34" s="31" t="str">
        <f>IF(csv!E26="","",csv!E26)</f>
        <v/>
      </c>
      <c r="F34" s="31" t="s">
        <v>0</v>
      </c>
      <c r="G34" s="73" t="str">
        <f>IF(csv!M26="","",csv!M26)</f>
        <v/>
      </c>
      <c r="H34" s="73" t="str">
        <f>IF(csv!N26="","",csv!N26)</f>
        <v/>
      </c>
      <c r="I34" s="31" t="s">
        <v>0</v>
      </c>
      <c r="J34" s="31" t="str">
        <f>IF(csv!P26="","",csv!P26)</f>
        <v/>
      </c>
      <c r="K34" s="31" t="str">
        <f>IF(csv!Q26="","",csv!Q26)</f>
        <v/>
      </c>
      <c r="L34" s="31" t="s">
        <v>0</v>
      </c>
      <c r="M34" s="66" t="str">
        <f>IF(csv!R26="","",csv!R26)</f>
        <v/>
      </c>
      <c r="N34" s="47" t="s">
        <v>0</v>
      </c>
      <c r="O34" s="52" t="str">
        <f t="shared" si="44"/>
        <v/>
      </c>
      <c r="P34" s="73" t="str">
        <f>IF(O34="","",IF(COUNTIF(O$10:O33,O34)=0,P33+1,P33))</f>
        <v/>
      </c>
      <c r="Q34" s="88" t="str">
        <f t="shared" si="45"/>
        <v/>
      </c>
      <c r="R34" s="89" t="str" cm="1">
        <f t="array" ref="R34">IF(S34="","",INDEX(natjecanjeStaze_naziv,MATCH(S34,natjecanjeStaze_stazaId,0)))</f>
        <v/>
      </c>
      <c r="S34" s="53" t="str">
        <f t="shared" si="1"/>
        <v/>
      </c>
      <c r="T34" s="47" t="s">
        <v>0</v>
      </c>
      <c r="U34" s="259" t="str">
        <f t="shared" si="2"/>
        <v/>
      </c>
      <c r="V34" s="260" t="str">
        <f t="shared" si="46"/>
        <v/>
      </c>
      <c r="W34" s="47" t="s">
        <v>0</v>
      </c>
      <c r="X34" s="52" t="str">
        <f t="shared" si="47"/>
        <v/>
      </c>
      <c r="Y34" s="73" t="str">
        <f t="shared" si="48"/>
        <v/>
      </c>
      <c r="Z34" s="31" t="str">
        <f t="shared" si="49"/>
        <v/>
      </c>
      <c r="AA34" s="66" t="str">
        <f>IF(Z34="","",MAX(AA$10:AA33)+1)</f>
        <v/>
      </c>
      <c r="AB34" s="47" t="s">
        <v>0</v>
      </c>
      <c r="AC34" s="130"/>
      <c r="AD34" s="47" t="s">
        <v>0</v>
      </c>
      <c r="AE34" s="19" t="str">
        <f t="shared" si="50"/>
        <v/>
      </c>
      <c r="AF34" s="47" t="s">
        <v>0</v>
      </c>
      <c r="AG34" s="151" t="str">
        <f t="shared" si="51"/>
        <v/>
      </c>
      <c r="AH34" s="47" t="s">
        <v>0</v>
      </c>
      <c r="AI34" s="52" t="str">
        <f t="shared" si="52"/>
        <v/>
      </c>
      <c r="AJ34" s="31" t="str">
        <f t="shared" si="53"/>
        <v/>
      </c>
      <c r="AK34" s="73" t="str">
        <f t="shared" si="54"/>
        <v/>
      </c>
      <c r="AL34" s="73" t="str">
        <f t="shared" si="55"/>
        <v/>
      </c>
      <c r="AM34" s="31" t="str" cm="1">
        <f t="array" ref="AM34">IF(AK34="",""&amp;AJ34,IF(AK34="NEMA",AJ34,INDEX(klub_naziv,MATCH(INDEX(klubAlias_klubId,AK34),klub_id,0))))</f>
        <v/>
      </c>
      <c r="AN34" s="31" t="str" cm="1">
        <f t="array" ref="AN34">IFERROR(""&amp;INDEX(registarNatjecatelji,DL34,4),"")</f>
        <v/>
      </c>
      <c r="AO34" s="73" t="str">
        <f t="shared" si="56"/>
        <v/>
      </c>
      <c r="AP34" s="66" t="str">
        <f t="shared" si="57"/>
        <v/>
      </c>
      <c r="AQ34" s="47" t="s">
        <v>0</v>
      </c>
      <c r="AR34" s="52" t="str">
        <f>IF(V34&lt;&gt;"NEMA","",IF(IFERROR(MATCH(U34,U$10:U33,0),0)&lt;&gt;0,"",U34))</f>
        <v/>
      </c>
      <c r="AS34" s="73" t="str">
        <f t="shared" si="7"/>
        <v/>
      </c>
      <c r="AT34" s="31" t="str">
        <f>IF(OR(AS34="",AS34&lt;&gt;"NEMA"),"",MAX(AT$10:AT33)+1)</f>
        <v/>
      </c>
      <c r="AU34" s="66" t="str">
        <f t="shared" si="8"/>
        <v/>
      </c>
      <c r="AV34" s="47" t="s">
        <v>0</v>
      </c>
      <c r="AW34" s="19" t="str">
        <f t="shared" si="58"/>
        <v/>
      </c>
      <c r="AX34" s="47" t="s">
        <v>0</v>
      </c>
      <c r="AY34" s="82" t="str">
        <f>IF(AK34&lt;&gt;"NEMA","",IF(IFERROR(MATCH(AJ34,AJ$10:AJ33,0),0)&lt;&gt;0,"",AJ34))</f>
        <v/>
      </c>
      <c r="AZ34" s="47" t="s">
        <v>0</v>
      </c>
      <c r="BA34" s="130"/>
      <c r="BB34" s="47" t="s">
        <v>0</v>
      </c>
      <c r="BC34" s="58" t="str">
        <f t="shared" si="59"/>
        <v/>
      </c>
      <c r="BD34" s="31" t="str">
        <f t="shared" si="60"/>
        <v/>
      </c>
      <c r="BE34" s="31" t="str">
        <f>IF(BD34="","",MAX(BE$10:BE33)+1)</f>
        <v/>
      </c>
      <c r="BF34" s="31" t="str">
        <f t="shared" si="61"/>
        <v/>
      </c>
      <c r="BG34" s="31" t="str">
        <f t="shared" si="62"/>
        <v/>
      </c>
      <c r="BH34" s="31" t="str">
        <f>IF(BA34="","",MAX(BH$10:BH33)+1)</f>
        <v/>
      </c>
      <c r="BI34" s="31" t="str">
        <f t="shared" si="63"/>
        <v/>
      </c>
      <c r="BJ34" s="66" t="str">
        <f t="shared" si="64"/>
        <v/>
      </c>
      <c r="BK34" s="47" t="s">
        <v>0</v>
      </c>
      <c r="BL34" s="19" t="str">
        <f t="shared" si="65"/>
        <v/>
      </c>
      <c r="BM34" s="47" t="s">
        <v>0</v>
      </c>
      <c r="BN34" s="151" t="str">
        <f t="shared" si="14"/>
        <v/>
      </c>
      <c r="BO34" s="47" t="s">
        <v>0</v>
      </c>
      <c r="BP34" s="58" t="str">
        <f t="shared" si="15"/>
        <v/>
      </c>
      <c r="BQ34" s="73" t="str">
        <f t="shared" si="16"/>
        <v/>
      </c>
      <c r="BR34" s="266" t="str">
        <f t="shared" si="17"/>
        <v/>
      </c>
      <c r="BS34" s="267" t="str">
        <f t="shared" si="18"/>
        <v/>
      </c>
      <c r="BT34" s="191" t="str">
        <f t="shared" si="19"/>
        <v/>
      </c>
      <c r="BU34" s="47" t="s">
        <v>0</v>
      </c>
      <c r="BV34" s="52" t="str">
        <f t="shared" si="66"/>
        <v/>
      </c>
      <c r="BW34" s="31" t="str">
        <f t="shared" si="67"/>
        <v/>
      </c>
      <c r="BX34" s="73" t="str">
        <f t="shared" si="20"/>
        <v/>
      </c>
      <c r="BY34" s="73" t="str">
        <f t="shared" si="21"/>
        <v/>
      </c>
      <c r="BZ34" s="31" t="str">
        <f t="shared" si="22"/>
        <v/>
      </c>
      <c r="CA34" s="66" t="str">
        <f t="shared" si="23"/>
        <v/>
      </c>
      <c r="CB34" s="47" t="s">
        <v>0</v>
      </c>
      <c r="CC34" s="82" t="str">
        <f t="shared" si="68"/>
        <v/>
      </c>
      <c r="CD34" s="47" t="s">
        <v>0</v>
      </c>
      <c r="CE34" s="19" t="str">
        <f t="shared" si="69"/>
        <v/>
      </c>
      <c r="CF34" s="47" t="s">
        <v>0</v>
      </c>
      <c r="CG34" s="130"/>
      <c r="CH34" s="47" t="s">
        <v>0</v>
      </c>
      <c r="CI34" s="52" t="str">
        <f t="shared" si="70"/>
        <v/>
      </c>
      <c r="CJ34" s="73" t="str">
        <f>IF(CG34="","",MAX(CJ$10:CJ33)+1)</f>
        <v/>
      </c>
      <c r="CK34" s="53" t="str">
        <f t="shared" si="71"/>
        <v/>
      </c>
      <c r="CL34" s="47" t="s">
        <v>0</v>
      </c>
      <c r="CM34" s="19" t="str">
        <f t="shared" si="72"/>
        <v/>
      </c>
      <c r="CN34" s="47" t="s">
        <v>0</v>
      </c>
      <c r="CO34" s="108"/>
      <c r="CP34" s="110"/>
      <c r="CQ34" s="47"/>
      <c r="CR34" s="58" t="str">
        <f>IF(AND(BX34="NEMA",BY34="NEMA",OR(CG34="",CK34="NEMA")),MAX(CR$10:CR33)+1,"")</f>
        <v/>
      </c>
      <c r="CS34" s="53" t="str">
        <f t="shared" si="73"/>
        <v/>
      </c>
      <c r="CT34" t="s">
        <v>0</v>
      </c>
      <c r="CU34" s="133" t="str">
        <f t="shared" si="28"/>
        <v/>
      </c>
      <c r="CV34" t="s">
        <v>0</v>
      </c>
      <c r="CW34" s="52" t="str">
        <f t="shared" si="29"/>
        <v/>
      </c>
      <c r="CX34" s="66" t="str">
        <f t="shared" si="74"/>
        <v/>
      </c>
      <c r="CY34" t="s">
        <v>0</v>
      </c>
      <c r="CZ34" s="19" t="str">
        <f t="shared" si="75"/>
        <v/>
      </c>
      <c r="DA34" s="47" t="s">
        <v>0</v>
      </c>
      <c r="DB34" s="52" t="str">
        <f t="shared" si="76"/>
        <v/>
      </c>
      <c r="DC34" s="66" t="str">
        <f t="shared" si="77"/>
        <v/>
      </c>
      <c r="DD34" s="47" t="s">
        <v>0</v>
      </c>
      <c r="DE34" s="52" t="str">
        <f t="shared" si="78"/>
        <v/>
      </c>
      <c r="DF34" s="53" t="str">
        <f t="shared" si="34"/>
        <v/>
      </c>
      <c r="DG34" s="47" t="s">
        <v>0</v>
      </c>
      <c r="DH34" s="52" t="str">
        <f t="shared" si="79"/>
        <v/>
      </c>
      <c r="DI34" s="53" t="str">
        <f t="shared" si="35"/>
        <v/>
      </c>
      <c r="DJ34" s="47" t="s">
        <v>0</v>
      </c>
      <c r="DK34" s="52" t="str">
        <f t="shared" si="80"/>
        <v/>
      </c>
      <c r="DL34" s="53" t="str">
        <f t="shared" si="36"/>
        <v/>
      </c>
      <c r="DM34" s="47" t="s">
        <v>0</v>
      </c>
      <c r="DN34" s="58" t="str">
        <f t="shared" si="81"/>
        <v/>
      </c>
      <c r="DO34" s="53" t="str" cm="1">
        <f t="array" ref="DO34">IF(DN34&lt;&gt;"",INDEX(imePrezime_id,DN34,0),IF(CR34&lt;&gt;"",CR34,""))</f>
        <v/>
      </c>
      <c r="DP34" s="47" t="s">
        <v>0</v>
      </c>
      <c r="DQ34" s="58" t="str">
        <f t="shared" si="82"/>
        <v/>
      </c>
      <c r="DR34" s="73" t="str">
        <f t="shared" si="37"/>
        <v/>
      </c>
      <c r="DS34" s="73" t="str">
        <f t="shared" si="83"/>
        <v/>
      </c>
      <c r="DT34" s="73" t="str">
        <f t="shared" si="84"/>
        <v/>
      </c>
      <c r="DU34" s="66" t="str">
        <f t="shared" si="85"/>
        <v/>
      </c>
      <c r="DV34" s="47" t="s">
        <v>0</v>
      </c>
      <c r="DW34" s="58" t="str">
        <f>IF(BW34="","",MAX(DW$10:DW33)+1)</f>
        <v/>
      </c>
      <c r="DX34" s="73" t="str">
        <f t="shared" si="86"/>
        <v/>
      </c>
      <c r="DY34" s="73" t="str">
        <f t="shared" si="87"/>
        <v/>
      </c>
      <c r="DZ34" s="73" t="str">
        <f t="shared" si="88"/>
        <v/>
      </c>
      <c r="EA34" s="73" t="str">
        <f t="shared" si="89"/>
        <v/>
      </c>
      <c r="EB34" s="73" t="str">
        <f t="shared" si="90"/>
        <v/>
      </c>
      <c r="EC34" s="73" t="str">
        <f t="shared" si="91"/>
        <v/>
      </c>
      <c r="ED34" s="73" t="str">
        <f t="shared" si="92"/>
        <v/>
      </c>
      <c r="EE34" s="73" t="str">
        <f t="shared" si="93"/>
        <v/>
      </c>
      <c r="EF34" s="73" t="str">
        <f t="shared" si="94"/>
        <v/>
      </c>
      <c r="EG34" s="53" t="str">
        <f t="shared" si="42"/>
        <v/>
      </c>
      <c r="EH34" s="47" t="s">
        <v>0</v>
      </c>
      <c r="EI34" s="19" t="str">
        <f t="shared" si="95"/>
        <v/>
      </c>
      <c r="EJ34" s="47" t="s">
        <v>0</v>
      </c>
      <c r="EK34" s="19" t="str">
        <f t="shared" si="96"/>
        <v/>
      </c>
      <c r="EL34" s="47" t="s">
        <v>0</v>
      </c>
      <c r="EM34" s="208" t="str">
        <f t="shared" si="97"/>
        <v/>
      </c>
      <c r="EN34" s="47" t="s">
        <v>0</v>
      </c>
    </row>
    <row r="35" spans="1:144" x14ac:dyDescent="0.25">
      <c r="A35" t="s">
        <v>0</v>
      </c>
      <c r="B35" s="52" t="str">
        <f>IF(csv!F27="","",csv!T27)</f>
        <v/>
      </c>
      <c r="C35" s="31" t="s">
        <v>0</v>
      </c>
      <c r="D35" s="31" t="str">
        <f>IF(csv!F27="","",csv!F27)</f>
        <v/>
      </c>
      <c r="E35" s="31" t="str">
        <f>IF(csv!E27="","",csv!E27)</f>
        <v/>
      </c>
      <c r="F35" s="31" t="s">
        <v>0</v>
      </c>
      <c r="G35" s="73" t="str">
        <f>IF(csv!M27="","",csv!M27)</f>
        <v/>
      </c>
      <c r="H35" s="73" t="str">
        <f>IF(csv!N27="","",csv!N27)</f>
        <v/>
      </c>
      <c r="I35" s="31" t="s">
        <v>0</v>
      </c>
      <c r="J35" s="31" t="str">
        <f>IF(csv!P27="","",csv!P27)</f>
        <v/>
      </c>
      <c r="K35" s="31" t="str">
        <f>IF(csv!Q27="","",csv!Q27)</f>
        <v/>
      </c>
      <c r="L35" s="31" t="s">
        <v>0</v>
      </c>
      <c r="M35" s="66" t="str">
        <f>IF(csv!R27="","",csv!R27)</f>
        <v/>
      </c>
      <c r="N35" s="47" t="s">
        <v>0</v>
      </c>
      <c r="O35" s="52" t="str">
        <f t="shared" si="44"/>
        <v/>
      </c>
      <c r="P35" s="73" t="str">
        <f>IF(O35="","",IF(COUNTIF(O$10:O34,O35)=0,P34+1,P34))</f>
        <v/>
      </c>
      <c r="Q35" s="88" t="str">
        <f t="shared" si="45"/>
        <v/>
      </c>
      <c r="R35" s="89" t="str" cm="1">
        <f t="array" ref="R35">IF(S35="","",INDEX(natjecanjeStaze_naziv,MATCH(S35,natjecanjeStaze_stazaId,0)))</f>
        <v/>
      </c>
      <c r="S35" s="53" t="str">
        <f t="shared" si="1"/>
        <v/>
      </c>
      <c r="T35" s="47" t="s">
        <v>0</v>
      </c>
      <c r="U35" s="259" t="str">
        <f t="shared" si="2"/>
        <v/>
      </c>
      <c r="V35" s="260" t="str">
        <f t="shared" si="46"/>
        <v/>
      </c>
      <c r="W35" s="47" t="s">
        <v>0</v>
      </c>
      <c r="X35" s="52" t="str">
        <f t="shared" si="47"/>
        <v/>
      </c>
      <c r="Y35" s="73" t="str">
        <f t="shared" si="48"/>
        <v/>
      </c>
      <c r="Z35" s="31" t="str">
        <f t="shared" si="49"/>
        <v/>
      </c>
      <c r="AA35" s="66" t="str">
        <f>IF(Z35="","",MAX(AA$10:AA34)+1)</f>
        <v/>
      </c>
      <c r="AB35" s="47" t="s">
        <v>0</v>
      </c>
      <c r="AC35" s="130"/>
      <c r="AD35" s="47" t="s">
        <v>0</v>
      </c>
      <c r="AE35" s="19" t="str">
        <f t="shared" si="50"/>
        <v/>
      </c>
      <c r="AF35" s="47" t="s">
        <v>0</v>
      </c>
      <c r="AG35" s="151" t="str">
        <f t="shared" si="51"/>
        <v/>
      </c>
      <c r="AH35" s="47" t="s">
        <v>0</v>
      </c>
      <c r="AI35" s="52" t="str">
        <f t="shared" si="52"/>
        <v/>
      </c>
      <c r="AJ35" s="31" t="str">
        <f t="shared" si="53"/>
        <v/>
      </c>
      <c r="AK35" s="73" t="str">
        <f t="shared" si="54"/>
        <v/>
      </c>
      <c r="AL35" s="73" t="str">
        <f t="shared" si="55"/>
        <v/>
      </c>
      <c r="AM35" s="31" t="str" cm="1">
        <f t="array" ref="AM35">IF(AK35="",""&amp;AJ35,IF(AK35="NEMA",AJ35,INDEX(klub_naziv,MATCH(INDEX(klubAlias_klubId,AK35),klub_id,0))))</f>
        <v/>
      </c>
      <c r="AN35" s="31" t="str" cm="1">
        <f t="array" ref="AN35">IFERROR(""&amp;INDEX(registarNatjecatelji,DL35,4),"")</f>
        <v/>
      </c>
      <c r="AO35" s="73" t="str">
        <f t="shared" si="56"/>
        <v/>
      </c>
      <c r="AP35" s="66" t="str">
        <f t="shared" si="57"/>
        <v/>
      </c>
      <c r="AQ35" s="47" t="s">
        <v>0</v>
      </c>
      <c r="AR35" s="52" t="str">
        <f>IF(V35&lt;&gt;"NEMA","",IF(IFERROR(MATCH(U35,U$10:U34,0),0)&lt;&gt;0,"",U35))</f>
        <v/>
      </c>
      <c r="AS35" s="73" t="str">
        <f t="shared" si="7"/>
        <v/>
      </c>
      <c r="AT35" s="31" t="str">
        <f>IF(OR(AS35="",AS35&lt;&gt;"NEMA"),"",MAX(AT$10:AT34)+1)</f>
        <v/>
      </c>
      <c r="AU35" s="66" t="str">
        <f t="shared" si="8"/>
        <v/>
      </c>
      <c r="AV35" s="47" t="s">
        <v>0</v>
      </c>
      <c r="AW35" s="19" t="str">
        <f t="shared" si="58"/>
        <v/>
      </c>
      <c r="AX35" s="47" t="s">
        <v>0</v>
      </c>
      <c r="AY35" s="82" t="str">
        <f>IF(AK35&lt;&gt;"NEMA","",IF(IFERROR(MATCH(AJ35,AJ$10:AJ34,0),0)&lt;&gt;0,"",AJ35))</f>
        <v/>
      </c>
      <c r="AZ35" s="47" t="s">
        <v>0</v>
      </c>
      <c r="BA35" s="130"/>
      <c r="BB35" s="47" t="s">
        <v>0</v>
      </c>
      <c r="BC35" s="58" t="str">
        <f t="shared" si="59"/>
        <v/>
      </c>
      <c r="BD35" s="31" t="str">
        <f t="shared" si="60"/>
        <v/>
      </c>
      <c r="BE35" s="31" t="str">
        <f>IF(BD35="","",MAX(BE$10:BE34)+1)</f>
        <v/>
      </c>
      <c r="BF35" s="31" t="str">
        <f t="shared" si="61"/>
        <v/>
      </c>
      <c r="BG35" s="31" t="str">
        <f t="shared" si="62"/>
        <v/>
      </c>
      <c r="BH35" s="31" t="str">
        <f>IF(BA35="","",MAX(BH$10:BH34)+1)</f>
        <v/>
      </c>
      <c r="BI35" s="31" t="str">
        <f t="shared" si="63"/>
        <v/>
      </c>
      <c r="BJ35" s="66" t="str">
        <f t="shared" si="64"/>
        <v/>
      </c>
      <c r="BK35" s="47" t="s">
        <v>0</v>
      </c>
      <c r="BL35" s="19" t="str">
        <f t="shared" si="65"/>
        <v/>
      </c>
      <c r="BM35" s="47" t="s">
        <v>0</v>
      </c>
      <c r="BN35" s="151" t="str">
        <f t="shared" si="14"/>
        <v/>
      </c>
      <c r="BO35" s="47" t="s">
        <v>0</v>
      </c>
      <c r="BP35" s="58" t="str">
        <f t="shared" si="15"/>
        <v/>
      </c>
      <c r="BQ35" s="73" t="str">
        <f t="shared" si="16"/>
        <v/>
      </c>
      <c r="BR35" s="266" t="str">
        <f t="shared" si="17"/>
        <v/>
      </c>
      <c r="BS35" s="267" t="str">
        <f t="shared" si="18"/>
        <v/>
      </c>
      <c r="BT35" s="191" t="str">
        <f t="shared" si="19"/>
        <v/>
      </c>
      <c r="BU35" s="47" t="s">
        <v>0</v>
      </c>
      <c r="BV35" s="52" t="str">
        <f t="shared" si="66"/>
        <v/>
      </c>
      <c r="BW35" s="31" t="str">
        <f t="shared" si="67"/>
        <v/>
      </c>
      <c r="BX35" s="73" t="str">
        <f t="shared" si="20"/>
        <v/>
      </c>
      <c r="BY35" s="73" t="str">
        <f t="shared" si="21"/>
        <v/>
      </c>
      <c r="BZ35" s="31" t="str">
        <f t="shared" si="22"/>
        <v/>
      </c>
      <c r="CA35" s="66" t="str">
        <f t="shared" si="23"/>
        <v/>
      </c>
      <c r="CB35" s="47" t="s">
        <v>0</v>
      </c>
      <c r="CC35" s="82" t="str">
        <f t="shared" si="68"/>
        <v/>
      </c>
      <c r="CD35" s="47" t="s">
        <v>0</v>
      </c>
      <c r="CE35" s="19" t="str">
        <f t="shared" si="69"/>
        <v/>
      </c>
      <c r="CF35" s="47" t="s">
        <v>0</v>
      </c>
      <c r="CG35" s="130"/>
      <c r="CH35" s="47" t="s">
        <v>0</v>
      </c>
      <c r="CI35" s="52" t="str">
        <f t="shared" si="70"/>
        <v/>
      </c>
      <c r="CJ35" s="73" t="str">
        <f>IF(CG35="","",MAX(CJ$10:CJ34)+1)</f>
        <v/>
      </c>
      <c r="CK35" s="53" t="str">
        <f t="shared" si="71"/>
        <v/>
      </c>
      <c r="CL35" s="47" t="s">
        <v>0</v>
      </c>
      <c r="CM35" s="19" t="str">
        <f t="shared" si="72"/>
        <v/>
      </c>
      <c r="CN35" s="47" t="s">
        <v>0</v>
      </c>
      <c r="CO35" s="108"/>
      <c r="CP35" s="110"/>
      <c r="CQ35" s="47"/>
      <c r="CR35" s="58" t="str">
        <f>IF(AND(BX35="NEMA",BY35="NEMA",OR(CG35="",CK35="NEMA")),MAX(CR$10:CR34)+1,"")</f>
        <v/>
      </c>
      <c r="CS35" s="53" t="str">
        <f t="shared" si="73"/>
        <v/>
      </c>
      <c r="CT35" t="s">
        <v>0</v>
      </c>
      <c r="CU35" s="133" t="str">
        <f t="shared" si="28"/>
        <v/>
      </c>
      <c r="CV35" t="s">
        <v>0</v>
      </c>
      <c r="CW35" s="52" t="str">
        <f t="shared" si="29"/>
        <v/>
      </c>
      <c r="CX35" s="66" t="str">
        <f t="shared" si="74"/>
        <v/>
      </c>
      <c r="CY35" t="s">
        <v>0</v>
      </c>
      <c r="CZ35" s="19" t="str">
        <f t="shared" si="75"/>
        <v/>
      </c>
      <c r="DA35" s="47" t="s">
        <v>0</v>
      </c>
      <c r="DB35" s="52" t="str">
        <f t="shared" si="76"/>
        <v/>
      </c>
      <c r="DC35" s="66" t="str">
        <f t="shared" si="77"/>
        <v/>
      </c>
      <c r="DD35" s="47" t="s">
        <v>0</v>
      </c>
      <c r="DE35" s="52" t="str">
        <f t="shared" si="78"/>
        <v/>
      </c>
      <c r="DF35" s="53" t="str">
        <f t="shared" si="34"/>
        <v/>
      </c>
      <c r="DG35" s="47" t="s">
        <v>0</v>
      </c>
      <c r="DH35" s="52" t="str">
        <f t="shared" si="79"/>
        <v/>
      </c>
      <c r="DI35" s="53" t="str">
        <f t="shared" si="35"/>
        <v/>
      </c>
      <c r="DJ35" s="47" t="s">
        <v>0</v>
      </c>
      <c r="DK35" s="52" t="str">
        <f t="shared" si="80"/>
        <v/>
      </c>
      <c r="DL35" s="53" t="str">
        <f t="shared" si="36"/>
        <v/>
      </c>
      <c r="DM35" s="47" t="s">
        <v>0</v>
      </c>
      <c r="DN35" s="58" t="str">
        <f t="shared" si="81"/>
        <v/>
      </c>
      <c r="DO35" s="53" t="str" cm="1">
        <f t="array" ref="DO35">IF(DN35&lt;&gt;"",INDEX(imePrezime_id,DN35,0),IF(CR35&lt;&gt;"",CR35,""))</f>
        <v/>
      </c>
      <c r="DP35" s="47" t="s">
        <v>0</v>
      </c>
      <c r="DQ35" s="58" t="str">
        <f t="shared" si="82"/>
        <v/>
      </c>
      <c r="DR35" s="73" t="str">
        <f t="shared" si="37"/>
        <v/>
      </c>
      <c r="DS35" s="73" t="str">
        <f t="shared" si="83"/>
        <v/>
      </c>
      <c r="DT35" s="73" t="str">
        <f t="shared" si="84"/>
        <v/>
      </c>
      <c r="DU35" s="66" t="str">
        <f t="shared" si="85"/>
        <v/>
      </c>
      <c r="DV35" s="47" t="s">
        <v>0</v>
      </c>
      <c r="DW35" s="58" t="str">
        <f>IF(BW35="","",MAX(DW$10:DW34)+1)</f>
        <v/>
      </c>
      <c r="DX35" s="73" t="str">
        <f t="shared" si="86"/>
        <v/>
      </c>
      <c r="DY35" s="73" t="str">
        <f t="shared" si="87"/>
        <v/>
      </c>
      <c r="DZ35" s="73" t="str">
        <f t="shared" si="88"/>
        <v/>
      </c>
      <c r="EA35" s="73" t="str">
        <f t="shared" si="89"/>
        <v/>
      </c>
      <c r="EB35" s="73" t="str">
        <f t="shared" si="90"/>
        <v/>
      </c>
      <c r="EC35" s="73" t="str">
        <f t="shared" si="91"/>
        <v/>
      </c>
      <c r="ED35" s="73" t="str">
        <f t="shared" si="92"/>
        <v/>
      </c>
      <c r="EE35" s="73" t="str">
        <f t="shared" si="93"/>
        <v/>
      </c>
      <c r="EF35" s="73" t="str">
        <f t="shared" si="94"/>
        <v/>
      </c>
      <c r="EG35" s="53" t="str">
        <f t="shared" si="42"/>
        <v/>
      </c>
      <c r="EH35" s="47" t="s">
        <v>0</v>
      </c>
      <c r="EI35" s="19" t="str">
        <f t="shared" si="95"/>
        <v/>
      </c>
      <c r="EJ35" s="47" t="s">
        <v>0</v>
      </c>
      <c r="EK35" s="19" t="str">
        <f t="shared" si="96"/>
        <v/>
      </c>
      <c r="EL35" s="47" t="s">
        <v>0</v>
      </c>
      <c r="EM35" s="208" t="str">
        <f t="shared" si="97"/>
        <v/>
      </c>
      <c r="EN35" s="47" t="s">
        <v>0</v>
      </c>
    </row>
    <row r="36" spans="1:144" x14ac:dyDescent="0.25">
      <c r="A36" t="s">
        <v>0</v>
      </c>
      <c r="B36" s="52" t="str">
        <f>IF(csv!F28="","",csv!T28)</f>
        <v/>
      </c>
      <c r="C36" s="31" t="s">
        <v>0</v>
      </c>
      <c r="D36" s="31" t="str">
        <f>IF(csv!F28="","",csv!F28)</f>
        <v/>
      </c>
      <c r="E36" s="31" t="str">
        <f>IF(csv!E28="","",csv!E28)</f>
        <v/>
      </c>
      <c r="F36" s="31" t="s">
        <v>0</v>
      </c>
      <c r="G36" s="73" t="str">
        <f>IF(csv!M28="","",csv!M28)</f>
        <v/>
      </c>
      <c r="H36" s="73" t="str">
        <f>IF(csv!N28="","",csv!N28)</f>
        <v/>
      </c>
      <c r="I36" s="31" t="s">
        <v>0</v>
      </c>
      <c r="J36" s="31" t="str">
        <f>IF(csv!P28="","",csv!P28)</f>
        <v/>
      </c>
      <c r="K36" s="31" t="str">
        <f>IF(csv!Q28="","",csv!Q28)</f>
        <v/>
      </c>
      <c r="L36" s="31" t="s">
        <v>0</v>
      </c>
      <c r="M36" s="66" t="str">
        <f>IF(csv!R28="","",csv!R28)</f>
        <v/>
      </c>
      <c r="N36" s="47" t="s">
        <v>0</v>
      </c>
      <c r="O36" s="52" t="str">
        <f t="shared" si="44"/>
        <v/>
      </c>
      <c r="P36" s="73" t="str">
        <f>IF(O36="","",IF(COUNTIF(O$10:O35,O36)=0,P35+1,P35))</f>
        <v/>
      </c>
      <c r="Q36" s="88" t="str">
        <f t="shared" si="45"/>
        <v/>
      </c>
      <c r="R36" s="89" t="str" cm="1">
        <f t="array" ref="R36">IF(S36="","",INDEX(natjecanjeStaze_naziv,MATCH(S36,natjecanjeStaze_stazaId,0)))</f>
        <v/>
      </c>
      <c r="S36" s="53" t="str">
        <f t="shared" si="1"/>
        <v/>
      </c>
      <c r="T36" s="47" t="s">
        <v>0</v>
      </c>
      <c r="U36" s="259" t="str">
        <f t="shared" si="2"/>
        <v/>
      </c>
      <c r="V36" s="260" t="str">
        <f t="shared" si="46"/>
        <v/>
      </c>
      <c r="W36" s="47" t="s">
        <v>0</v>
      </c>
      <c r="X36" s="52" t="str">
        <f t="shared" si="47"/>
        <v/>
      </c>
      <c r="Y36" s="73" t="str">
        <f t="shared" si="48"/>
        <v/>
      </c>
      <c r="Z36" s="31" t="str">
        <f t="shared" si="49"/>
        <v/>
      </c>
      <c r="AA36" s="66" t="str">
        <f>IF(Z36="","",MAX(AA$10:AA35)+1)</f>
        <v/>
      </c>
      <c r="AB36" s="47" t="s">
        <v>0</v>
      </c>
      <c r="AC36" s="130"/>
      <c r="AD36" s="47" t="s">
        <v>0</v>
      </c>
      <c r="AE36" s="19" t="str">
        <f t="shared" si="50"/>
        <v/>
      </c>
      <c r="AF36" s="47" t="s">
        <v>0</v>
      </c>
      <c r="AG36" s="151" t="str">
        <f t="shared" si="51"/>
        <v/>
      </c>
      <c r="AH36" s="47" t="s">
        <v>0</v>
      </c>
      <c r="AI36" s="52" t="str">
        <f t="shared" si="52"/>
        <v/>
      </c>
      <c r="AJ36" s="31" t="str">
        <f t="shared" si="53"/>
        <v/>
      </c>
      <c r="AK36" s="73" t="str">
        <f t="shared" si="54"/>
        <v/>
      </c>
      <c r="AL36" s="73" t="str">
        <f t="shared" si="55"/>
        <v/>
      </c>
      <c r="AM36" s="31" t="str" cm="1">
        <f t="array" ref="AM36">IF(AK36="",""&amp;AJ36,IF(AK36="NEMA",AJ36,INDEX(klub_naziv,MATCH(INDEX(klubAlias_klubId,AK36),klub_id,0))))</f>
        <v/>
      </c>
      <c r="AN36" s="31" t="str" cm="1">
        <f t="array" ref="AN36">IFERROR(""&amp;INDEX(registarNatjecatelji,DL36,4),"")</f>
        <v/>
      </c>
      <c r="AO36" s="73" t="str">
        <f t="shared" si="56"/>
        <v/>
      </c>
      <c r="AP36" s="66" t="str">
        <f t="shared" si="57"/>
        <v/>
      </c>
      <c r="AQ36" s="47" t="s">
        <v>0</v>
      </c>
      <c r="AR36" s="52" t="str">
        <f>IF(V36&lt;&gt;"NEMA","",IF(IFERROR(MATCH(U36,U$10:U35,0),0)&lt;&gt;0,"",U36))</f>
        <v/>
      </c>
      <c r="AS36" s="73" t="str">
        <f t="shared" si="7"/>
        <v/>
      </c>
      <c r="AT36" s="31" t="str">
        <f>IF(OR(AS36="",AS36&lt;&gt;"NEMA"),"",MAX(AT$10:AT35)+1)</f>
        <v/>
      </c>
      <c r="AU36" s="66" t="str">
        <f t="shared" si="8"/>
        <v/>
      </c>
      <c r="AV36" s="47" t="s">
        <v>0</v>
      </c>
      <c r="AW36" s="19" t="str">
        <f t="shared" si="58"/>
        <v/>
      </c>
      <c r="AX36" s="47" t="s">
        <v>0</v>
      </c>
      <c r="AY36" s="82" t="str">
        <f>IF(AK36&lt;&gt;"NEMA","",IF(IFERROR(MATCH(AJ36,AJ$10:AJ35,0),0)&lt;&gt;0,"",AJ36))</f>
        <v/>
      </c>
      <c r="AZ36" s="47" t="s">
        <v>0</v>
      </c>
      <c r="BA36" s="130"/>
      <c r="BB36" s="47" t="s">
        <v>0</v>
      </c>
      <c r="BC36" s="58" t="str">
        <f t="shared" si="59"/>
        <v/>
      </c>
      <c r="BD36" s="31" t="str">
        <f t="shared" si="60"/>
        <v/>
      </c>
      <c r="BE36" s="31" t="str">
        <f>IF(BD36="","",MAX(BE$10:BE35)+1)</f>
        <v/>
      </c>
      <c r="BF36" s="31" t="str">
        <f t="shared" si="61"/>
        <v/>
      </c>
      <c r="BG36" s="31" t="str">
        <f t="shared" si="62"/>
        <v/>
      </c>
      <c r="BH36" s="31" t="str">
        <f>IF(BA36="","",MAX(BH$10:BH35)+1)</f>
        <v/>
      </c>
      <c r="BI36" s="31" t="str">
        <f t="shared" si="63"/>
        <v/>
      </c>
      <c r="BJ36" s="66" t="str">
        <f t="shared" si="64"/>
        <v/>
      </c>
      <c r="BK36" s="47" t="s">
        <v>0</v>
      </c>
      <c r="BL36" s="19" t="str">
        <f t="shared" si="65"/>
        <v/>
      </c>
      <c r="BM36" s="47" t="s">
        <v>0</v>
      </c>
      <c r="BN36" s="151" t="str">
        <f t="shared" si="14"/>
        <v/>
      </c>
      <c r="BO36" s="47" t="s">
        <v>0</v>
      </c>
      <c r="BP36" s="58" t="str">
        <f t="shared" si="15"/>
        <v/>
      </c>
      <c r="BQ36" s="73" t="str">
        <f t="shared" si="16"/>
        <v/>
      </c>
      <c r="BR36" s="266" t="str">
        <f t="shared" si="17"/>
        <v/>
      </c>
      <c r="BS36" s="267" t="str">
        <f t="shared" si="18"/>
        <v/>
      </c>
      <c r="BT36" s="191" t="str">
        <f t="shared" si="19"/>
        <v/>
      </c>
      <c r="BU36" s="47" t="s">
        <v>0</v>
      </c>
      <c r="BV36" s="52" t="str">
        <f t="shared" si="66"/>
        <v/>
      </c>
      <c r="BW36" s="31" t="str">
        <f t="shared" si="67"/>
        <v/>
      </c>
      <c r="BX36" s="73" t="str">
        <f t="shared" si="20"/>
        <v/>
      </c>
      <c r="BY36" s="73" t="str">
        <f t="shared" si="21"/>
        <v/>
      </c>
      <c r="BZ36" s="31" t="str">
        <f t="shared" si="22"/>
        <v/>
      </c>
      <c r="CA36" s="66" t="str">
        <f t="shared" si="23"/>
        <v/>
      </c>
      <c r="CB36" s="47" t="s">
        <v>0</v>
      </c>
      <c r="CC36" s="82" t="str">
        <f t="shared" si="68"/>
        <v/>
      </c>
      <c r="CD36" s="47" t="s">
        <v>0</v>
      </c>
      <c r="CE36" s="19" t="str">
        <f t="shared" si="69"/>
        <v/>
      </c>
      <c r="CF36" s="47" t="s">
        <v>0</v>
      </c>
      <c r="CG36" s="130"/>
      <c r="CH36" s="47" t="s">
        <v>0</v>
      </c>
      <c r="CI36" s="52" t="str">
        <f t="shared" si="70"/>
        <v/>
      </c>
      <c r="CJ36" s="73" t="str">
        <f>IF(CG36="","",MAX(CJ$10:CJ35)+1)</f>
        <v/>
      </c>
      <c r="CK36" s="53" t="str">
        <f t="shared" si="71"/>
        <v/>
      </c>
      <c r="CL36" s="47" t="s">
        <v>0</v>
      </c>
      <c r="CM36" s="19" t="str">
        <f t="shared" si="72"/>
        <v/>
      </c>
      <c r="CN36" s="47" t="s">
        <v>0</v>
      </c>
      <c r="CO36" s="108"/>
      <c r="CP36" s="110"/>
      <c r="CQ36" s="47"/>
      <c r="CR36" s="58" t="str">
        <f>IF(AND(BX36="NEMA",BY36="NEMA",OR(CG36="",CK36="NEMA")),MAX(CR$10:CR35)+1,"")</f>
        <v/>
      </c>
      <c r="CS36" s="53" t="str">
        <f t="shared" si="73"/>
        <v/>
      </c>
      <c r="CT36" t="s">
        <v>0</v>
      </c>
      <c r="CU36" s="133" t="str">
        <f t="shared" si="28"/>
        <v/>
      </c>
      <c r="CV36" t="s">
        <v>0</v>
      </c>
      <c r="CW36" s="52" t="str">
        <f t="shared" si="29"/>
        <v/>
      </c>
      <c r="CX36" s="66" t="str">
        <f t="shared" si="74"/>
        <v/>
      </c>
      <c r="CY36" t="s">
        <v>0</v>
      </c>
      <c r="CZ36" s="19" t="str">
        <f t="shared" si="75"/>
        <v/>
      </c>
      <c r="DA36" s="47" t="s">
        <v>0</v>
      </c>
      <c r="DB36" s="52" t="str">
        <f t="shared" si="76"/>
        <v/>
      </c>
      <c r="DC36" s="66" t="str">
        <f t="shared" si="77"/>
        <v/>
      </c>
      <c r="DD36" s="47" t="s">
        <v>0</v>
      </c>
      <c r="DE36" s="52" t="str">
        <f t="shared" si="78"/>
        <v/>
      </c>
      <c r="DF36" s="53" t="str">
        <f t="shared" si="34"/>
        <v/>
      </c>
      <c r="DG36" s="47" t="s">
        <v>0</v>
      </c>
      <c r="DH36" s="52" t="str">
        <f t="shared" si="79"/>
        <v/>
      </c>
      <c r="DI36" s="53" t="str">
        <f t="shared" si="35"/>
        <v/>
      </c>
      <c r="DJ36" s="47" t="s">
        <v>0</v>
      </c>
      <c r="DK36" s="52" t="str">
        <f t="shared" si="80"/>
        <v/>
      </c>
      <c r="DL36" s="53" t="str">
        <f t="shared" si="36"/>
        <v/>
      </c>
      <c r="DM36" s="47" t="s">
        <v>0</v>
      </c>
      <c r="DN36" s="58" t="str">
        <f t="shared" si="81"/>
        <v/>
      </c>
      <c r="DO36" s="53" t="str" cm="1">
        <f t="array" ref="DO36">IF(DN36&lt;&gt;"",INDEX(imePrezime_id,DN36,0),IF(CR36&lt;&gt;"",CR36,""))</f>
        <v/>
      </c>
      <c r="DP36" s="47" t="s">
        <v>0</v>
      </c>
      <c r="DQ36" s="58" t="str">
        <f t="shared" si="82"/>
        <v/>
      </c>
      <c r="DR36" s="73" t="str">
        <f t="shared" si="37"/>
        <v/>
      </c>
      <c r="DS36" s="73" t="str">
        <f t="shared" si="83"/>
        <v/>
      </c>
      <c r="DT36" s="73" t="str">
        <f t="shared" si="84"/>
        <v/>
      </c>
      <c r="DU36" s="66" t="str">
        <f t="shared" si="85"/>
        <v/>
      </c>
      <c r="DV36" s="47" t="s">
        <v>0</v>
      </c>
      <c r="DW36" s="58" t="str">
        <f>IF(BW36="","",MAX(DW$10:DW35)+1)</f>
        <v/>
      </c>
      <c r="DX36" s="73" t="str">
        <f t="shared" si="86"/>
        <v/>
      </c>
      <c r="DY36" s="73" t="str">
        <f t="shared" si="87"/>
        <v/>
      </c>
      <c r="DZ36" s="73" t="str">
        <f t="shared" si="88"/>
        <v/>
      </c>
      <c r="EA36" s="73" t="str">
        <f t="shared" si="89"/>
        <v/>
      </c>
      <c r="EB36" s="73" t="str">
        <f t="shared" si="90"/>
        <v/>
      </c>
      <c r="EC36" s="73" t="str">
        <f t="shared" si="91"/>
        <v/>
      </c>
      <c r="ED36" s="73" t="str">
        <f t="shared" si="92"/>
        <v/>
      </c>
      <c r="EE36" s="73" t="str">
        <f t="shared" si="93"/>
        <v/>
      </c>
      <c r="EF36" s="73" t="str">
        <f t="shared" si="94"/>
        <v/>
      </c>
      <c r="EG36" s="53" t="str">
        <f t="shared" si="42"/>
        <v/>
      </c>
      <c r="EH36" s="47" t="s">
        <v>0</v>
      </c>
      <c r="EI36" s="19" t="str">
        <f t="shared" si="95"/>
        <v/>
      </c>
      <c r="EJ36" s="47" t="s">
        <v>0</v>
      </c>
      <c r="EK36" s="19" t="str">
        <f t="shared" si="96"/>
        <v/>
      </c>
      <c r="EL36" s="47" t="s">
        <v>0</v>
      </c>
      <c r="EM36" s="208" t="str">
        <f t="shared" si="97"/>
        <v/>
      </c>
      <c r="EN36" s="47" t="s">
        <v>0</v>
      </c>
    </row>
    <row r="37" spans="1:144" x14ac:dyDescent="0.25">
      <c r="A37" t="s">
        <v>0</v>
      </c>
      <c r="B37" s="52" t="str">
        <f>IF(csv!F29="","",csv!T29)</f>
        <v/>
      </c>
      <c r="C37" s="31" t="s">
        <v>0</v>
      </c>
      <c r="D37" s="31" t="str">
        <f>IF(csv!F29="","",csv!F29)</f>
        <v/>
      </c>
      <c r="E37" s="31" t="str">
        <f>IF(csv!E29="","",csv!E29)</f>
        <v/>
      </c>
      <c r="F37" s="31" t="s">
        <v>0</v>
      </c>
      <c r="G37" s="73" t="str">
        <f>IF(csv!M29="","",csv!M29)</f>
        <v/>
      </c>
      <c r="H37" s="73" t="str">
        <f>IF(csv!N29="","",csv!N29)</f>
        <v/>
      </c>
      <c r="I37" s="31" t="s">
        <v>0</v>
      </c>
      <c r="J37" s="31" t="str">
        <f>IF(csv!P29="","",csv!P29)</f>
        <v/>
      </c>
      <c r="K37" s="31" t="str">
        <f>IF(csv!Q29="","",csv!Q29)</f>
        <v/>
      </c>
      <c r="L37" s="31" t="s">
        <v>0</v>
      </c>
      <c r="M37" s="66" t="str">
        <f>IF(csv!R29="","",csv!R29)</f>
        <v/>
      </c>
      <c r="N37" s="47" t="s">
        <v>0</v>
      </c>
      <c r="O37" s="52" t="str">
        <f t="shared" si="44"/>
        <v/>
      </c>
      <c r="P37" s="73" t="str">
        <f>IF(O37="","",IF(COUNTIF(O$10:O36,O37)=0,P36+1,P36))</f>
        <v/>
      </c>
      <c r="Q37" s="88" t="str">
        <f t="shared" si="45"/>
        <v/>
      </c>
      <c r="R37" s="89" t="str" cm="1">
        <f t="array" ref="R37">IF(S37="","",INDEX(natjecanjeStaze_naziv,MATCH(S37,natjecanjeStaze_stazaId,0)))</f>
        <v/>
      </c>
      <c r="S37" s="53" t="str">
        <f t="shared" si="1"/>
        <v/>
      </c>
      <c r="T37" s="47" t="s">
        <v>0</v>
      </c>
      <c r="U37" s="259" t="str">
        <f t="shared" si="2"/>
        <v/>
      </c>
      <c r="V37" s="260" t="str">
        <f t="shared" si="46"/>
        <v/>
      </c>
      <c r="W37" s="47" t="s">
        <v>0</v>
      </c>
      <c r="X37" s="52" t="str">
        <f t="shared" si="47"/>
        <v/>
      </c>
      <c r="Y37" s="73" t="str">
        <f t="shared" si="48"/>
        <v/>
      </c>
      <c r="Z37" s="31" t="str">
        <f t="shared" si="49"/>
        <v/>
      </c>
      <c r="AA37" s="66" t="str">
        <f>IF(Z37="","",MAX(AA$10:AA36)+1)</f>
        <v/>
      </c>
      <c r="AB37" s="47" t="s">
        <v>0</v>
      </c>
      <c r="AC37" s="130"/>
      <c r="AD37" s="47" t="s">
        <v>0</v>
      </c>
      <c r="AE37" s="19" t="str">
        <f t="shared" si="50"/>
        <v/>
      </c>
      <c r="AF37" s="47" t="s">
        <v>0</v>
      </c>
      <c r="AG37" s="151" t="str">
        <f t="shared" si="51"/>
        <v/>
      </c>
      <c r="AH37" s="47" t="s">
        <v>0</v>
      </c>
      <c r="AI37" s="52" t="str">
        <f t="shared" si="52"/>
        <v/>
      </c>
      <c r="AJ37" s="31" t="str">
        <f t="shared" si="53"/>
        <v/>
      </c>
      <c r="AK37" s="73" t="str">
        <f t="shared" si="54"/>
        <v/>
      </c>
      <c r="AL37" s="73" t="str">
        <f t="shared" si="55"/>
        <v/>
      </c>
      <c r="AM37" s="31" t="str" cm="1">
        <f t="array" ref="AM37">IF(AK37="",""&amp;AJ37,IF(AK37="NEMA",AJ37,INDEX(klub_naziv,MATCH(INDEX(klubAlias_klubId,AK37),klub_id,0))))</f>
        <v/>
      </c>
      <c r="AN37" s="31" t="str" cm="1">
        <f t="array" ref="AN37">IFERROR(""&amp;INDEX(registarNatjecatelji,DL37,4),"")</f>
        <v/>
      </c>
      <c r="AO37" s="73" t="str">
        <f t="shared" si="56"/>
        <v/>
      </c>
      <c r="AP37" s="66" t="str">
        <f t="shared" si="57"/>
        <v/>
      </c>
      <c r="AQ37" s="47" t="s">
        <v>0</v>
      </c>
      <c r="AR37" s="52" t="str">
        <f>IF(V37&lt;&gt;"NEMA","",IF(IFERROR(MATCH(U37,U$10:U36,0),0)&lt;&gt;0,"",U37))</f>
        <v/>
      </c>
      <c r="AS37" s="73" t="str">
        <f t="shared" si="7"/>
        <v/>
      </c>
      <c r="AT37" s="31" t="str">
        <f>IF(OR(AS37="",AS37&lt;&gt;"NEMA"),"",MAX(AT$10:AT36)+1)</f>
        <v/>
      </c>
      <c r="AU37" s="66" t="str">
        <f t="shared" si="8"/>
        <v/>
      </c>
      <c r="AV37" s="47" t="s">
        <v>0</v>
      </c>
      <c r="AW37" s="19" t="str">
        <f t="shared" si="58"/>
        <v/>
      </c>
      <c r="AX37" s="47" t="s">
        <v>0</v>
      </c>
      <c r="AY37" s="82" t="str">
        <f>IF(AK37&lt;&gt;"NEMA","",IF(IFERROR(MATCH(AJ37,AJ$10:AJ36,0),0)&lt;&gt;0,"",AJ37))</f>
        <v/>
      </c>
      <c r="AZ37" s="47" t="s">
        <v>0</v>
      </c>
      <c r="BA37" s="130"/>
      <c r="BB37" s="47" t="s">
        <v>0</v>
      </c>
      <c r="BC37" s="58" t="str">
        <f t="shared" si="59"/>
        <v/>
      </c>
      <c r="BD37" s="31" t="str">
        <f t="shared" si="60"/>
        <v/>
      </c>
      <c r="BE37" s="31" t="str">
        <f>IF(BD37="","",MAX(BE$10:BE36)+1)</f>
        <v/>
      </c>
      <c r="BF37" s="31" t="str">
        <f t="shared" si="61"/>
        <v/>
      </c>
      <c r="BG37" s="31" t="str">
        <f t="shared" si="62"/>
        <v/>
      </c>
      <c r="BH37" s="31" t="str">
        <f>IF(BA37="","",MAX(BH$10:BH36)+1)</f>
        <v/>
      </c>
      <c r="BI37" s="31" t="str">
        <f t="shared" si="63"/>
        <v/>
      </c>
      <c r="BJ37" s="66" t="str">
        <f t="shared" si="64"/>
        <v/>
      </c>
      <c r="BK37" s="47" t="s">
        <v>0</v>
      </c>
      <c r="BL37" s="19" t="str">
        <f t="shared" si="65"/>
        <v/>
      </c>
      <c r="BM37" s="47" t="s">
        <v>0</v>
      </c>
      <c r="BN37" s="151" t="str">
        <f t="shared" si="14"/>
        <v/>
      </c>
      <c r="BO37" s="47" t="s">
        <v>0</v>
      </c>
      <c r="BP37" s="58" t="str">
        <f t="shared" si="15"/>
        <v/>
      </c>
      <c r="BQ37" s="73" t="str">
        <f t="shared" si="16"/>
        <v/>
      </c>
      <c r="BR37" s="266" t="str">
        <f t="shared" si="17"/>
        <v/>
      </c>
      <c r="BS37" s="267" t="str">
        <f t="shared" si="18"/>
        <v/>
      </c>
      <c r="BT37" s="191" t="str">
        <f t="shared" si="19"/>
        <v/>
      </c>
      <c r="BU37" s="47" t="s">
        <v>0</v>
      </c>
      <c r="BV37" s="52" t="str">
        <f t="shared" si="66"/>
        <v/>
      </c>
      <c r="BW37" s="31" t="str">
        <f t="shared" si="67"/>
        <v/>
      </c>
      <c r="BX37" s="73" t="str">
        <f t="shared" si="20"/>
        <v/>
      </c>
      <c r="BY37" s="73" t="str">
        <f t="shared" si="21"/>
        <v/>
      </c>
      <c r="BZ37" s="31" t="str">
        <f t="shared" si="22"/>
        <v/>
      </c>
      <c r="CA37" s="66" t="str">
        <f t="shared" si="23"/>
        <v/>
      </c>
      <c r="CB37" s="47" t="s">
        <v>0</v>
      </c>
      <c r="CC37" s="82" t="str">
        <f t="shared" si="68"/>
        <v/>
      </c>
      <c r="CD37" s="47" t="s">
        <v>0</v>
      </c>
      <c r="CE37" s="19" t="str">
        <f t="shared" si="69"/>
        <v/>
      </c>
      <c r="CF37" s="47" t="s">
        <v>0</v>
      </c>
      <c r="CG37" s="130"/>
      <c r="CH37" s="47" t="s">
        <v>0</v>
      </c>
      <c r="CI37" s="52" t="str">
        <f t="shared" si="70"/>
        <v/>
      </c>
      <c r="CJ37" s="73" t="str">
        <f>IF(CG37="","",MAX(CJ$10:CJ36)+1)</f>
        <v/>
      </c>
      <c r="CK37" s="53" t="str">
        <f t="shared" si="71"/>
        <v/>
      </c>
      <c r="CL37" s="47" t="s">
        <v>0</v>
      </c>
      <c r="CM37" s="19" t="str">
        <f t="shared" si="72"/>
        <v/>
      </c>
      <c r="CN37" s="47" t="s">
        <v>0</v>
      </c>
      <c r="CO37" s="108"/>
      <c r="CP37" s="110"/>
      <c r="CQ37" s="47"/>
      <c r="CR37" s="58" t="str">
        <f>IF(AND(BX37="NEMA",BY37="NEMA",OR(CG37="",CK37="NEMA")),MAX(CR$10:CR36)+1,"")</f>
        <v/>
      </c>
      <c r="CS37" s="53" t="str">
        <f t="shared" si="73"/>
        <v/>
      </c>
      <c r="CT37" t="s">
        <v>0</v>
      </c>
      <c r="CU37" s="133" t="str">
        <f t="shared" si="28"/>
        <v/>
      </c>
      <c r="CV37" t="s">
        <v>0</v>
      </c>
      <c r="CW37" s="52" t="str">
        <f t="shared" si="29"/>
        <v/>
      </c>
      <c r="CX37" s="66" t="str">
        <f t="shared" si="74"/>
        <v/>
      </c>
      <c r="CY37" t="s">
        <v>0</v>
      </c>
      <c r="CZ37" s="19" t="str">
        <f t="shared" si="75"/>
        <v/>
      </c>
      <c r="DA37" s="47" t="s">
        <v>0</v>
      </c>
      <c r="DB37" s="52" t="str">
        <f t="shared" si="76"/>
        <v/>
      </c>
      <c r="DC37" s="66" t="str">
        <f t="shared" si="77"/>
        <v/>
      </c>
      <c r="DD37" s="47" t="s">
        <v>0</v>
      </c>
      <c r="DE37" s="52" t="str">
        <f t="shared" si="78"/>
        <v/>
      </c>
      <c r="DF37" s="53" t="str">
        <f t="shared" si="34"/>
        <v/>
      </c>
      <c r="DG37" s="47" t="s">
        <v>0</v>
      </c>
      <c r="DH37" s="52" t="str">
        <f t="shared" si="79"/>
        <v/>
      </c>
      <c r="DI37" s="53" t="str">
        <f t="shared" si="35"/>
        <v/>
      </c>
      <c r="DJ37" s="47" t="s">
        <v>0</v>
      </c>
      <c r="DK37" s="52" t="str">
        <f t="shared" si="80"/>
        <v/>
      </c>
      <c r="DL37" s="53" t="str">
        <f t="shared" si="36"/>
        <v/>
      </c>
      <c r="DM37" s="47" t="s">
        <v>0</v>
      </c>
      <c r="DN37" s="58" t="str">
        <f t="shared" si="81"/>
        <v/>
      </c>
      <c r="DO37" s="53" t="str" cm="1">
        <f t="array" ref="DO37">IF(DN37&lt;&gt;"",INDEX(imePrezime_id,DN37,0),IF(CR37&lt;&gt;"",CR37,""))</f>
        <v/>
      </c>
      <c r="DP37" s="47" t="s">
        <v>0</v>
      </c>
      <c r="DQ37" s="58" t="str">
        <f t="shared" si="82"/>
        <v/>
      </c>
      <c r="DR37" s="73" t="str">
        <f t="shared" si="37"/>
        <v/>
      </c>
      <c r="DS37" s="73" t="str">
        <f t="shared" si="83"/>
        <v/>
      </c>
      <c r="DT37" s="73" t="str">
        <f t="shared" si="84"/>
        <v/>
      </c>
      <c r="DU37" s="66" t="str">
        <f t="shared" si="85"/>
        <v/>
      </c>
      <c r="DV37" s="47" t="s">
        <v>0</v>
      </c>
      <c r="DW37" s="58" t="str">
        <f>IF(BW37="","",MAX(DW$10:DW36)+1)</f>
        <v/>
      </c>
      <c r="DX37" s="73" t="str">
        <f t="shared" si="86"/>
        <v/>
      </c>
      <c r="DY37" s="73" t="str">
        <f t="shared" si="87"/>
        <v/>
      </c>
      <c r="DZ37" s="73" t="str">
        <f t="shared" si="88"/>
        <v/>
      </c>
      <c r="EA37" s="73" t="str">
        <f t="shared" si="89"/>
        <v/>
      </c>
      <c r="EB37" s="73" t="str">
        <f t="shared" si="90"/>
        <v/>
      </c>
      <c r="EC37" s="73" t="str">
        <f t="shared" si="91"/>
        <v/>
      </c>
      <c r="ED37" s="73" t="str">
        <f t="shared" si="92"/>
        <v/>
      </c>
      <c r="EE37" s="73" t="str">
        <f t="shared" si="93"/>
        <v/>
      </c>
      <c r="EF37" s="73" t="str">
        <f t="shared" si="94"/>
        <v/>
      </c>
      <c r="EG37" s="53" t="str">
        <f t="shared" si="42"/>
        <v/>
      </c>
      <c r="EH37" s="47" t="s">
        <v>0</v>
      </c>
      <c r="EI37" s="19" t="str">
        <f t="shared" si="95"/>
        <v/>
      </c>
      <c r="EJ37" s="47" t="s">
        <v>0</v>
      </c>
      <c r="EK37" s="19" t="str">
        <f t="shared" si="96"/>
        <v/>
      </c>
      <c r="EL37" s="47" t="s">
        <v>0</v>
      </c>
      <c r="EM37" s="208" t="str">
        <f t="shared" si="97"/>
        <v/>
      </c>
      <c r="EN37" s="47" t="s">
        <v>0</v>
      </c>
    </row>
    <row r="38" spans="1:144" x14ac:dyDescent="0.25">
      <c r="A38" t="s">
        <v>0</v>
      </c>
      <c r="B38" s="52" t="str">
        <f>IF(csv!F30="","",csv!T30)</f>
        <v/>
      </c>
      <c r="C38" s="31" t="s">
        <v>0</v>
      </c>
      <c r="D38" s="31" t="str">
        <f>IF(csv!F30="","",csv!F30)</f>
        <v/>
      </c>
      <c r="E38" s="31" t="str">
        <f>IF(csv!E30="","",csv!E30)</f>
        <v/>
      </c>
      <c r="F38" s="31" t="s">
        <v>0</v>
      </c>
      <c r="G38" s="73" t="str">
        <f>IF(csv!M30="","",csv!M30)</f>
        <v/>
      </c>
      <c r="H38" s="73" t="str">
        <f>IF(csv!N30="","",csv!N30)</f>
        <v/>
      </c>
      <c r="I38" s="31" t="s">
        <v>0</v>
      </c>
      <c r="J38" s="31" t="str">
        <f>IF(csv!P30="","",csv!P30)</f>
        <v/>
      </c>
      <c r="K38" s="31" t="str">
        <f>IF(csv!Q30="","",csv!Q30)</f>
        <v/>
      </c>
      <c r="L38" s="31" t="s">
        <v>0</v>
      </c>
      <c r="M38" s="66" t="str">
        <f>IF(csv!R30="","",csv!R30)</f>
        <v/>
      </c>
      <c r="N38" s="47" t="s">
        <v>0</v>
      </c>
      <c r="O38" s="52" t="str">
        <f t="shared" si="44"/>
        <v/>
      </c>
      <c r="P38" s="73" t="str">
        <f>IF(O38="","",IF(COUNTIF(O$10:O37,O38)=0,P37+1,P37))</f>
        <v/>
      </c>
      <c r="Q38" s="88" t="str">
        <f t="shared" si="45"/>
        <v/>
      </c>
      <c r="R38" s="89" t="str" cm="1">
        <f t="array" ref="R38">IF(S38="","",INDEX(natjecanjeStaze_naziv,MATCH(S38,natjecanjeStaze_stazaId,0)))</f>
        <v/>
      </c>
      <c r="S38" s="53" t="str">
        <f t="shared" si="1"/>
        <v/>
      </c>
      <c r="T38" s="47" t="s">
        <v>0</v>
      </c>
      <c r="U38" s="259" t="str">
        <f t="shared" si="2"/>
        <v/>
      </c>
      <c r="V38" s="260" t="str">
        <f t="shared" si="46"/>
        <v/>
      </c>
      <c r="W38" s="47" t="s">
        <v>0</v>
      </c>
      <c r="X38" s="52" t="str">
        <f t="shared" si="47"/>
        <v/>
      </c>
      <c r="Y38" s="73" t="str">
        <f t="shared" si="48"/>
        <v/>
      </c>
      <c r="Z38" s="31" t="str">
        <f t="shared" si="49"/>
        <v/>
      </c>
      <c r="AA38" s="66" t="str">
        <f>IF(Z38="","",MAX(AA$10:AA37)+1)</f>
        <v/>
      </c>
      <c r="AB38" s="47" t="s">
        <v>0</v>
      </c>
      <c r="AC38" s="130"/>
      <c r="AD38" s="47" t="s">
        <v>0</v>
      </c>
      <c r="AE38" s="19" t="str">
        <f t="shared" si="50"/>
        <v/>
      </c>
      <c r="AF38" s="47" t="s">
        <v>0</v>
      </c>
      <c r="AG38" s="151" t="str">
        <f t="shared" si="51"/>
        <v/>
      </c>
      <c r="AH38" s="47" t="s">
        <v>0</v>
      </c>
      <c r="AI38" s="52" t="str">
        <f t="shared" si="52"/>
        <v/>
      </c>
      <c r="AJ38" s="31" t="str">
        <f t="shared" si="53"/>
        <v/>
      </c>
      <c r="AK38" s="73" t="str">
        <f t="shared" si="54"/>
        <v/>
      </c>
      <c r="AL38" s="73" t="str">
        <f t="shared" si="55"/>
        <v/>
      </c>
      <c r="AM38" s="31" t="str" cm="1">
        <f t="array" ref="AM38">IF(AK38="",""&amp;AJ38,IF(AK38="NEMA",AJ38,INDEX(klub_naziv,MATCH(INDEX(klubAlias_klubId,AK38),klub_id,0))))</f>
        <v/>
      </c>
      <c r="AN38" s="31" t="str" cm="1">
        <f t="array" ref="AN38">IFERROR(""&amp;INDEX(registarNatjecatelji,DL38,4),"")</f>
        <v/>
      </c>
      <c r="AO38" s="73" t="str">
        <f t="shared" si="56"/>
        <v/>
      </c>
      <c r="AP38" s="66" t="str">
        <f t="shared" si="57"/>
        <v/>
      </c>
      <c r="AQ38" s="47" t="s">
        <v>0</v>
      </c>
      <c r="AR38" s="52" t="str">
        <f>IF(V38&lt;&gt;"NEMA","",IF(IFERROR(MATCH(U38,U$10:U37,0),0)&lt;&gt;0,"",U38))</f>
        <v/>
      </c>
      <c r="AS38" s="73" t="str">
        <f t="shared" si="7"/>
        <v/>
      </c>
      <c r="AT38" s="31" t="str">
        <f>IF(OR(AS38="",AS38&lt;&gt;"NEMA"),"",MAX(AT$10:AT37)+1)</f>
        <v/>
      </c>
      <c r="AU38" s="66" t="str">
        <f t="shared" si="8"/>
        <v/>
      </c>
      <c r="AV38" s="47" t="s">
        <v>0</v>
      </c>
      <c r="AW38" s="19" t="str">
        <f t="shared" si="58"/>
        <v/>
      </c>
      <c r="AX38" s="47" t="s">
        <v>0</v>
      </c>
      <c r="AY38" s="82" t="str">
        <f>IF(AK38&lt;&gt;"NEMA","",IF(IFERROR(MATCH(AJ38,AJ$10:AJ37,0),0)&lt;&gt;0,"",AJ38))</f>
        <v/>
      </c>
      <c r="AZ38" s="47" t="s">
        <v>0</v>
      </c>
      <c r="BA38" s="130"/>
      <c r="BB38" s="47" t="s">
        <v>0</v>
      </c>
      <c r="BC38" s="58" t="str">
        <f t="shared" si="59"/>
        <v/>
      </c>
      <c r="BD38" s="31" t="str">
        <f t="shared" si="60"/>
        <v/>
      </c>
      <c r="BE38" s="31" t="str">
        <f>IF(BD38="","",MAX(BE$10:BE37)+1)</f>
        <v/>
      </c>
      <c r="BF38" s="31" t="str">
        <f t="shared" si="61"/>
        <v/>
      </c>
      <c r="BG38" s="31" t="str">
        <f t="shared" si="62"/>
        <v/>
      </c>
      <c r="BH38" s="31" t="str">
        <f>IF(BA38="","",MAX(BH$10:BH37)+1)</f>
        <v/>
      </c>
      <c r="BI38" s="31" t="str">
        <f t="shared" si="63"/>
        <v/>
      </c>
      <c r="BJ38" s="66" t="str">
        <f t="shared" si="64"/>
        <v/>
      </c>
      <c r="BK38" s="47" t="s">
        <v>0</v>
      </c>
      <c r="BL38" s="19" t="str">
        <f t="shared" si="65"/>
        <v/>
      </c>
      <c r="BM38" s="47" t="s">
        <v>0</v>
      </c>
      <c r="BN38" s="151" t="str">
        <f t="shared" si="14"/>
        <v/>
      </c>
      <c r="BO38" s="47" t="s">
        <v>0</v>
      </c>
      <c r="BP38" s="58" t="str">
        <f t="shared" si="15"/>
        <v/>
      </c>
      <c r="BQ38" s="73" t="str">
        <f t="shared" si="16"/>
        <v/>
      </c>
      <c r="BR38" s="266" t="str">
        <f t="shared" si="17"/>
        <v/>
      </c>
      <c r="BS38" s="267" t="str">
        <f t="shared" si="18"/>
        <v/>
      </c>
      <c r="BT38" s="191" t="str">
        <f t="shared" si="19"/>
        <v/>
      </c>
      <c r="BU38" s="47" t="s">
        <v>0</v>
      </c>
      <c r="BV38" s="52" t="str">
        <f t="shared" si="66"/>
        <v/>
      </c>
      <c r="BW38" s="31" t="str">
        <f t="shared" si="67"/>
        <v/>
      </c>
      <c r="BX38" s="73" t="str">
        <f t="shared" si="20"/>
        <v/>
      </c>
      <c r="BY38" s="73" t="str">
        <f t="shared" si="21"/>
        <v/>
      </c>
      <c r="BZ38" s="31" t="str">
        <f t="shared" si="22"/>
        <v/>
      </c>
      <c r="CA38" s="66" t="str">
        <f t="shared" si="23"/>
        <v/>
      </c>
      <c r="CB38" s="47" t="s">
        <v>0</v>
      </c>
      <c r="CC38" s="82" t="str">
        <f t="shared" si="68"/>
        <v/>
      </c>
      <c r="CD38" s="47" t="s">
        <v>0</v>
      </c>
      <c r="CE38" s="19" t="str">
        <f t="shared" si="69"/>
        <v/>
      </c>
      <c r="CF38" s="47" t="s">
        <v>0</v>
      </c>
      <c r="CG38" s="130"/>
      <c r="CH38" s="47" t="s">
        <v>0</v>
      </c>
      <c r="CI38" s="52" t="str">
        <f t="shared" si="70"/>
        <v/>
      </c>
      <c r="CJ38" s="73" t="str">
        <f>IF(CG38="","",MAX(CJ$10:CJ37)+1)</f>
        <v/>
      </c>
      <c r="CK38" s="53" t="str">
        <f t="shared" si="71"/>
        <v/>
      </c>
      <c r="CL38" s="47" t="s">
        <v>0</v>
      </c>
      <c r="CM38" s="19" t="str">
        <f t="shared" si="72"/>
        <v/>
      </c>
      <c r="CN38" s="47" t="s">
        <v>0</v>
      </c>
      <c r="CO38" s="108"/>
      <c r="CP38" s="110"/>
      <c r="CQ38" s="47"/>
      <c r="CR38" s="58" t="str">
        <f>IF(AND(BX38="NEMA",BY38="NEMA",OR(CG38="",CK38="NEMA")),MAX(CR$10:CR37)+1,"")</f>
        <v/>
      </c>
      <c r="CS38" s="53" t="str">
        <f t="shared" si="73"/>
        <v/>
      </c>
      <c r="CT38" t="s">
        <v>0</v>
      </c>
      <c r="CU38" s="133" t="str">
        <f t="shared" si="28"/>
        <v/>
      </c>
      <c r="CV38" t="s">
        <v>0</v>
      </c>
      <c r="CW38" s="52" t="str">
        <f t="shared" si="29"/>
        <v/>
      </c>
      <c r="CX38" s="66" t="str">
        <f t="shared" si="74"/>
        <v/>
      </c>
      <c r="CY38" t="s">
        <v>0</v>
      </c>
      <c r="CZ38" s="19" t="str">
        <f t="shared" si="75"/>
        <v/>
      </c>
      <c r="DA38" s="47" t="s">
        <v>0</v>
      </c>
      <c r="DB38" s="52" t="str">
        <f t="shared" si="76"/>
        <v/>
      </c>
      <c r="DC38" s="66" t="str">
        <f t="shared" si="77"/>
        <v/>
      </c>
      <c r="DD38" s="47" t="s">
        <v>0</v>
      </c>
      <c r="DE38" s="52" t="str">
        <f t="shared" si="78"/>
        <v/>
      </c>
      <c r="DF38" s="53" t="str">
        <f t="shared" si="34"/>
        <v/>
      </c>
      <c r="DG38" s="47" t="s">
        <v>0</v>
      </c>
      <c r="DH38" s="52" t="str">
        <f t="shared" si="79"/>
        <v/>
      </c>
      <c r="DI38" s="53" t="str">
        <f t="shared" si="35"/>
        <v/>
      </c>
      <c r="DJ38" s="47" t="s">
        <v>0</v>
      </c>
      <c r="DK38" s="52" t="str">
        <f t="shared" si="80"/>
        <v/>
      </c>
      <c r="DL38" s="53" t="str">
        <f t="shared" si="36"/>
        <v/>
      </c>
      <c r="DM38" s="47" t="s">
        <v>0</v>
      </c>
      <c r="DN38" s="58" t="str">
        <f t="shared" si="81"/>
        <v/>
      </c>
      <c r="DO38" s="53" t="str" cm="1">
        <f t="array" ref="DO38">IF(DN38&lt;&gt;"",INDEX(imePrezime_id,DN38,0),IF(CR38&lt;&gt;"",CR38,""))</f>
        <v/>
      </c>
      <c r="DP38" s="47" t="s">
        <v>0</v>
      </c>
      <c r="DQ38" s="58" t="str">
        <f t="shared" si="82"/>
        <v/>
      </c>
      <c r="DR38" s="73" t="str">
        <f t="shared" si="37"/>
        <v/>
      </c>
      <c r="DS38" s="73" t="str">
        <f t="shared" si="83"/>
        <v/>
      </c>
      <c r="DT38" s="73" t="str">
        <f t="shared" si="84"/>
        <v/>
      </c>
      <c r="DU38" s="66" t="str">
        <f t="shared" si="85"/>
        <v/>
      </c>
      <c r="DV38" s="47" t="s">
        <v>0</v>
      </c>
      <c r="DW38" s="58" t="str">
        <f>IF(BW38="","",MAX(DW$10:DW37)+1)</f>
        <v/>
      </c>
      <c r="DX38" s="73" t="str">
        <f t="shared" si="86"/>
        <v/>
      </c>
      <c r="DY38" s="73" t="str">
        <f t="shared" si="87"/>
        <v/>
      </c>
      <c r="DZ38" s="73" t="str">
        <f t="shared" si="88"/>
        <v/>
      </c>
      <c r="EA38" s="73" t="str">
        <f t="shared" si="89"/>
        <v/>
      </c>
      <c r="EB38" s="73" t="str">
        <f t="shared" si="90"/>
        <v/>
      </c>
      <c r="EC38" s="73" t="str">
        <f t="shared" si="91"/>
        <v/>
      </c>
      <c r="ED38" s="73" t="str">
        <f t="shared" si="92"/>
        <v/>
      </c>
      <c r="EE38" s="73" t="str">
        <f t="shared" si="93"/>
        <v/>
      </c>
      <c r="EF38" s="73" t="str">
        <f t="shared" si="94"/>
        <v/>
      </c>
      <c r="EG38" s="53" t="str">
        <f t="shared" si="42"/>
        <v/>
      </c>
      <c r="EH38" s="47" t="s">
        <v>0</v>
      </c>
      <c r="EI38" s="19" t="str">
        <f t="shared" si="95"/>
        <v/>
      </c>
      <c r="EJ38" s="47" t="s">
        <v>0</v>
      </c>
      <c r="EK38" s="19" t="str">
        <f t="shared" si="96"/>
        <v/>
      </c>
      <c r="EL38" s="47" t="s">
        <v>0</v>
      </c>
      <c r="EM38" s="208" t="str">
        <f t="shared" si="97"/>
        <v/>
      </c>
      <c r="EN38" s="47" t="s">
        <v>0</v>
      </c>
    </row>
    <row r="39" spans="1:144" x14ac:dyDescent="0.25">
      <c r="A39" t="s">
        <v>0</v>
      </c>
      <c r="B39" s="52" t="str">
        <f>IF(csv!F31="","",csv!T31)</f>
        <v/>
      </c>
      <c r="C39" s="31" t="s">
        <v>0</v>
      </c>
      <c r="D39" s="31" t="str">
        <f>IF(csv!F31="","",csv!F31)</f>
        <v/>
      </c>
      <c r="E39" s="31" t="str">
        <f>IF(csv!E31="","",csv!E31)</f>
        <v/>
      </c>
      <c r="F39" s="31" t="s">
        <v>0</v>
      </c>
      <c r="G39" s="73" t="str">
        <f>IF(csv!M31="","",csv!M31)</f>
        <v/>
      </c>
      <c r="H39" s="73" t="str">
        <f>IF(csv!N31="","",csv!N31)</f>
        <v/>
      </c>
      <c r="I39" s="31" t="s">
        <v>0</v>
      </c>
      <c r="J39" s="31" t="str">
        <f>IF(csv!P31="","",csv!P31)</f>
        <v/>
      </c>
      <c r="K39" s="31" t="str">
        <f>IF(csv!Q31="","",csv!Q31)</f>
        <v/>
      </c>
      <c r="L39" s="31" t="s">
        <v>0</v>
      </c>
      <c r="M39" s="66" t="str">
        <f>IF(csv!R31="","",csv!R31)</f>
        <v/>
      </c>
      <c r="N39" s="47" t="s">
        <v>0</v>
      </c>
      <c r="O39" s="52" t="str">
        <f t="shared" si="44"/>
        <v/>
      </c>
      <c r="P39" s="73" t="str">
        <f>IF(O39="","",IF(COUNTIF(O$10:O38,O39)=0,P38+1,P38))</f>
        <v/>
      </c>
      <c r="Q39" s="88" t="str">
        <f t="shared" si="45"/>
        <v/>
      </c>
      <c r="R39" s="89" t="str" cm="1">
        <f t="array" ref="R39">IF(S39="","",INDEX(natjecanjeStaze_naziv,MATCH(S39,natjecanjeStaze_stazaId,0)))</f>
        <v/>
      </c>
      <c r="S39" s="53" t="str">
        <f t="shared" si="1"/>
        <v/>
      </c>
      <c r="T39" s="47" t="s">
        <v>0</v>
      </c>
      <c r="U39" s="259" t="str">
        <f t="shared" si="2"/>
        <v/>
      </c>
      <c r="V39" s="260" t="str">
        <f t="shared" si="46"/>
        <v/>
      </c>
      <c r="W39" s="47" t="s">
        <v>0</v>
      </c>
      <c r="X39" s="52" t="str">
        <f t="shared" si="47"/>
        <v/>
      </c>
      <c r="Y39" s="73" t="str">
        <f t="shared" si="48"/>
        <v/>
      </c>
      <c r="Z39" s="31" t="str">
        <f t="shared" si="49"/>
        <v/>
      </c>
      <c r="AA39" s="66" t="str">
        <f>IF(Z39="","",MAX(AA$10:AA38)+1)</f>
        <v/>
      </c>
      <c r="AB39" s="47" t="s">
        <v>0</v>
      </c>
      <c r="AC39" s="130"/>
      <c r="AD39" s="47" t="s">
        <v>0</v>
      </c>
      <c r="AE39" s="19" t="str">
        <f t="shared" si="50"/>
        <v/>
      </c>
      <c r="AF39" s="47" t="s">
        <v>0</v>
      </c>
      <c r="AG39" s="151" t="str">
        <f t="shared" si="51"/>
        <v/>
      </c>
      <c r="AH39" s="47" t="s">
        <v>0</v>
      </c>
      <c r="AI39" s="52" t="str">
        <f t="shared" si="52"/>
        <v/>
      </c>
      <c r="AJ39" s="31" t="str">
        <f t="shared" si="53"/>
        <v/>
      </c>
      <c r="AK39" s="73" t="str">
        <f t="shared" si="54"/>
        <v/>
      </c>
      <c r="AL39" s="73" t="str">
        <f t="shared" si="55"/>
        <v/>
      </c>
      <c r="AM39" s="31" t="str" cm="1">
        <f t="array" ref="AM39">IF(AK39="",""&amp;AJ39,IF(AK39="NEMA",AJ39,INDEX(klub_naziv,MATCH(INDEX(klubAlias_klubId,AK39),klub_id,0))))</f>
        <v/>
      </c>
      <c r="AN39" s="31" t="str" cm="1">
        <f t="array" ref="AN39">IFERROR(""&amp;INDEX(registarNatjecatelji,DL39,4),"")</f>
        <v/>
      </c>
      <c r="AO39" s="73" t="str">
        <f t="shared" si="56"/>
        <v/>
      </c>
      <c r="AP39" s="66" t="str">
        <f t="shared" si="57"/>
        <v/>
      </c>
      <c r="AQ39" s="47" t="s">
        <v>0</v>
      </c>
      <c r="AR39" s="52" t="str">
        <f>IF(V39&lt;&gt;"NEMA","",IF(IFERROR(MATCH(U39,U$10:U38,0),0)&lt;&gt;0,"",U39))</f>
        <v/>
      </c>
      <c r="AS39" s="73" t="str">
        <f t="shared" si="7"/>
        <v/>
      </c>
      <c r="AT39" s="31" t="str">
        <f>IF(OR(AS39="",AS39&lt;&gt;"NEMA"),"",MAX(AT$10:AT38)+1)</f>
        <v/>
      </c>
      <c r="AU39" s="66" t="str">
        <f t="shared" si="8"/>
        <v/>
      </c>
      <c r="AV39" s="47" t="s">
        <v>0</v>
      </c>
      <c r="AW39" s="19" t="str">
        <f t="shared" si="58"/>
        <v/>
      </c>
      <c r="AX39" s="47" t="s">
        <v>0</v>
      </c>
      <c r="AY39" s="82" t="str">
        <f>IF(AK39&lt;&gt;"NEMA","",IF(IFERROR(MATCH(AJ39,AJ$10:AJ38,0),0)&lt;&gt;0,"",AJ39))</f>
        <v/>
      </c>
      <c r="AZ39" s="47" t="s">
        <v>0</v>
      </c>
      <c r="BA39" s="130"/>
      <c r="BB39" s="47" t="s">
        <v>0</v>
      </c>
      <c r="BC39" s="58" t="str">
        <f t="shared" si="59"/>
        <v/>
      </c>
      <c r="BD39" s="31" t="str">
        <f t="shared" si="60"/>
        <v/>
      </c>
      <c r="BE39" s="31" t="str">
        <f>IF(BD39="","",MAX(BE$10:BE38)+1)</f>
        <v/>
      </c>
      <c r="BF39" s="31" t="str">
        <f t="shared" si="61"/>
        <v/>
      </c>
      <c r="BG39" s="31" t="str">
        <f t="shared" si="62"/>
        <v/>
      </c>
      <c r="BH39" s="31" t="str">
        <f>IF(BA39="","",MAX(BH$10:BH38)+1)</f>
        <v/>
      </c>
      <c r="BI39" s="31" t="str">
        <f t="shared" si="63"/>
        <v/>
      </c>
      <c r="BJ39" s="66" t="str">
        <f t="shared" si="64"/>
        <v/>
      </c>
      <c r="BK39" s="47" t="s">
        <v>0</v>
      </c>
      <c r="BL39" s="19" t="str">
        <f t="shared" si="65"/>
        <v/>
      </c>
      <c r="BM39" s="47" t="s">
        <v>0</v>
      </c>
      <c r="BN39" s="151" t="str">
        <f t="shared" si="14"/>
        <v/>
      </c>
      <c r="BO39" s="47" t="s">
        <v>0</v>
      </c>
      <c r="BP39" s="58" t="str">
        <f t="shared" si="15"/>
        <v/>
      </c>
      <c r="BQ39" s="73" t="str">
        <f t="shared" si="16"/>
        <v/>
      </c>
      <c r="BR39" s="266" t="str">
        <f t="shared" si="17"/>
        <v/>
      </c>
      <c r="BS39" s="267" t="str">
        <f t="shared" si="18"/>
        <v/>
      </c>
      <c r="BT39" s="191" t="str">
        <f t="shared" si="19"/>
        <v/>
      </c>
      <c r="BU39" s="47" t="s">
        <v>0</v>
      </c>
      <c r="BV39" s="52" t="str">
        <f t="shared" si="66"/>
        <v/>
      </c>
      <c r="BW39" s="31" t="str">
        <f t="shared" si="67"/>
        <v/>
      </c>
      <c r="BX39" s="73" t="str">
        <f t="shared" si="20"/>
        <v/>
      </c>
      <c r="BY39" s="73" t="str">
        <f t="shared" si="21"/>
        <v/>
      </c>
      <c r="BZ39" s="31" t="str">
        <f t="shared" si="22"/>
        <v/>
      </c>
      <c r="CA39" s="66" t="str">
        <f t="shared" si="23"/>
        <v/>
      </c>
      <c r="CB39" s="47" t="s">
        <v>0</v>
      </c>
      <c r="CC39" s="82" t="str">
        <f t="shared" si="68"/>
        <v/>
      </c>
      <c r="CD39" s="47" t="s">
        <v>0</v>
      </c>
      <c r="CE39" s="19" t="str">
        <f t="shared" si="69"/>
        <v/>
      </c>
      <c r="CF39" s="47" t="s">
        <v>0</v>
      </c>
      <c r="CG39" s="130"/>
      <c r="CH39" s="47" t="s">
        <v>0</v>
      </c>
      <c r="CI39" s="52" t="str">
        <f t="shared" si="70"/>
        <v/>
      </c>
      <c r="CJ39" s="73" t="str">
        <f>IF(CG39="","",MAX(CJ$10:CJ38)+1)</f>
        <v/>
      </c>
      <c r="CK39" s="53" t="str">
        <f t="shared" si="71"/>
        <v/>
      </c>
      <c r="CL39" s="47" t="s">
        <v>0</v>
      </c>
      <c r="CM39" s="19" t="str">
        <f t="shared" si="72"/>
        <v/>
      </c>
      <c r="CN39" s="47" t="s">
        <v>0</v>
      </c>
      <c r="CO39" s="108"/>
      <c r="CP39" s="110"/>
      <c r="CQ39" s="47"/>
      <c r="CR39" s="58" t="str">
        <f>IF(AND(BX39="NEMA",BY39="NEMA",OR(CG39="",CK39="NEMA")),MAX(CR$10:CR38)+1,"")</f>
        <v/>
      </c>
      <c r="CS39" s="53" t="str">
        <f t="shared" si="73"/>
        <v/>
      </c>
      <c r="CT39" t="s">
        <v>0</v>
      </c>
      <c r="CU39" s="133" t="str">
        <f t="shared" si="28"/>
        <v/>
      </c>
      <c r="CV39" t="s">
        <v>0</v>
      </c>
      <c r="CW39" s="52" t="str">
        <f t="shared" si="29"/>
        <v/>
      </c>
      <c r="CX39" s="66" t="str">
        <f t="shared" si="74"/>
        <v/>
      </c>
      <c r="CY39" t="s">
        <v>0</v>
      </c>
      <c r="CZ39" s="19" t="str">
        <f t="shared" si="75"/>
        <v/>
      </c>
      <c r="DA39" s="47" t="s">
        <v>0</v>
      </c>
      <c r="DB39" s="52" t="str">
        <f t="shared" si="76"/>
        <v/>
      </c>
      <c r="DC39" s="66" t="str">
        <f t="shared" si="77"/>
        <v/>
      </c>
      <c r="DD39" s="47" t="s">
        <v>0</v>
      </c>
      <c r="DE39" s="52" t="str">
        <f t="shared" si="78"/>
        <v/>
      </c>
      <c r="DF39" s="53" t="str">
        <f t="shared" si="34"/>
        <v/>
      </c>
      <c r="DG39" s="47" t="s">
        <v>0</v>
      </c>
      <c r="DH39" s="52" t="str">
        <f t="shared" si="79"/>
        <v/>
      </c>
      <c r="DI39" s="53" t="str">
        <f t="shared" si="35"/>
        <v/>
      </c>
      <c r="DJ39" s="47" t="s">
        <v>0</v>
      </c>
      <c r="DK39" s="52" t="str">
        <f t="shared" si="80"/>
        <v/>
      </c>
      <c r="DL39" s="53" t="str">
        <f t="shared" si="36"/>
        <v/>
      </c>
      <c r="DM39" s="47" t="s">
        <v>0</v>
      </c>
      <c r="DN39" s="58" t="str">
        <f t="shared" si="81"/>
        <v/>
      </c>
      <c r="DO39" s="53" t="str" cm="1">
        <f t="array" ref="DO39">IF(DN39&lt;&gt;"",INDEX(imePrezime_id,DN39,0),IF(CR39&lt;&gt;"",CR39,""))</f>
        <v/>
      </c>
      <c r="DP39" s="47" t="s">
        <v>0</v>
      </c>
      <c r="DQ39" s="58" t="str">
        <f t="shared" si="82"/>
        <v/>
      </c>
      <c r="DR39" s="73" t="str">
        <f t="shared" si="37"/>
        <v/>
      </c>
      <c r="DS39" s="73" t="str">
        <f t="shared" si="83"/>
        <v/>
      </c>
      <c r="DT39" s="73" t="str">
        <f t="shared" si="84"/>
        <v/>
      </c>
      <c r="DU39" s="66" t="str">
        <f t="shared" si="85"/>
        <v/>
      </c>
      <c r="DV39" s="47" t="s">
        <v>0</v>
      </c>
      <c r="DW39" s="58" t="str">
        <f>IF(BW39="","",MAX(DW$10:DW38)+1)</f>
        <v/>
      </c>
      <c r="DX39" s="73" t="str">
        <f t="shared" si="86"/>
        <v/>
      </c>
      <c r="DY39" s="73" t="str">
        <f t="shared" si="87"/>
        <v/>
      </c>
      <c r="DZ39" s="73" t="str">
        <f t="shared" si="88"/>
        <v/>
      </c>
      <c r="EA39" s="73" t="str">
        <f t="shared" si="89"/>
        <v/>
      </c>
      <c r="EB39" s="73" t="str">
        <f t="shared" si="90"/>
        <v/>
      </c>
      <c r="EC39" s="73" t="str">
        <f t="shared" si="91"/>
        <v/>
      </c>
      <c r="ED39" s="73" t="str">
        <f t="shared" si="92"/>
        <v/>
      </c>
      <c r="EE39" s="73" t="str">
        <f t="shared" si="93"/>
        <v/>
      </c>
      <c r="EF39" s="73" t="str">
        <f t="shared" si="94"/>
        <v/>
      </c>
      <c r="EG39" s="53" t="str">
        <f t="shared" si="42"/>
        <v/>
      </c>
      <c r="EH39" s="47" t="s">
        <v>0</v>
      </c>
      <c r="EI39" s="19" t="str">
        <f t="shared" si="95"/>
        <v/>
      </c>
      <c r="EJ39" s="47" t="s">
        <v>0</v>
      </c>
      <c r="EK39" s="19" t="str">
        <f t="shared" si="96"/>
        <v/>
      </c>
      <c r="EL39" s="47" t="s">
        <v>0</v>
      </c>
      <c r="EM39" s="208" t="str">
        <f t="shared" si="97"/>
        <v/>
      </c>
      <c r="EN39" s="47" t="s">
        <v>0</v>
      </c>
    </row>
    <row r="40" spans="1:144" x14ac:dyDescent="0.25">
      <c r="A40" t="s">
        <v>0</v>
      </c>
      <c r="B40" s="52" t="str">
        <f>IF(csv!F32="","",csv!T32)</f>
        <v/>
      </c>
      <c r="C40" s="31" t="s">
        <v>0</v>
      </c>
      <c r="D40" s="31" t="str">
        <f>IF(csv!F32="","",csv!F32)</f>
        <v/>
      </c>
      <c r="E40" s="31" t="str">
        <f>IF(csv!E32="","",csv!E32)</f>
        <v/>
      </c>
      <c r="F40" s="31" t="s">
        <v>0</v>
      </c>
      <c r="G40" s="73" t="str">
        <f>IF(csv!M32="","",csv!M32)</f>
        <v/>
      </c>
      <c r="H40" s="73" t="str">
        <f>IF(csv!N32="","",csv!N32)</f>
        <v/>
      </c>
      <c r="I40" s="31" t="s">
        <v>0</v>
      </c>
      <c r="J40" s="31" t="str">
        <f>IF(csv!P32="","",csv!P32)</f>
        <v/>
      </c>
      <c r="K40" s="31" t="str">
        <f>IF(csv!Q32="","",csv!Q32)</f>
        <v/>
      </c>
      <c r="L40" s="31" t="s">
        <v>0</v>
      </c>
      <c r="M40" s="66" t="str">
        <f>IF(csv!R32="","",csv!R32)</f>
        <v/>
      </c>
      <c r="N40" s="47" t="s">
        <v>0</v>
      </c>
      <c r="O40" s="52" t="str">
        <f t="shared" si="44"/>
        <v/>
      </c>
      <c r="P40" s="73" t="str">
        <f>IF(O40="","",IF(COUNTIF(O$10:O39,O40)=0,P39+1,P39))</f>
        <v/>
      </c>
      <c r="Q40" s="88" t="str">
        <f t="shared" si="45"/>
        <v/>
      </c>
      <c r="R40" s="89" t="str" cm="1">
        <f t="array" ref="R40">IF(S40="","",INDEX(natjecanjeStaze_naziv,MATCH(S40,natjecanjeStaze_stazaId,0)))</f>
        <v/>
      </c>
      <c r="S40" s="53" t="str">
        <f t="shared" si="1"/>
        <v/>
      </c>
      <c r="T40" s="47" t="s">
        <v>0</v>
      </c>
      <c r="U40" s="259" t="str">
        <f t="shared" si="2"/>
        <v/>
      </c>
      <c r="V40" s="260" t="str">
        <f t="shared" si="46"/>
        <v/>
      </c>
      <c r="W40" s="47" t="s">
        <v>0</v>
      </c>
      <c r="X40" s="52" t="str">
        <f t="shared" si="47"/>
        <v/>
      </c>
      <c r="Y40" s="73" t="str">
        <f t="shared" si="48"/>
        <v/>
      </c>
      <c r="Z40" s="31" t="str">
        <f t="shared" si="49"/>
        <v/>
      </c>
      <c r="AA40" s="66" t="str">
        <f>IF(Z40="","",MAX(AA$10:AA39)+1)</f>
        <v/>
      </c>
      <c r="AB40" s="47" t="s">
        <v>0</v>
      </c>
      <c r="AC40" s="130"/>
      <c r="AD40" s="47" t="s">
        <v>0</v>
      </c>
      <c r="AE40" s="19" t="str">
        <f t="shared" si="50"/>
        <v/>
      </c>
      <c r="AF40" s="47" t="s">
        <v>0</v>
      </c>
      <c r="AG40" s="151" t="str">
        <f t="shared" si="51"/>
        <v/>
      </c>
      <c r="AH40" s="47" t="s">
        <v>0</v>
      </c>
      <c r="AI40" s="52" t="str">
        <f t="shared" si="52"/>
        <v/>
      </c>
      <c r="AJ40" s="31" t="str">
        <f t="shared" si="53"/>
        <v/>
      </c>
      <c r="AK40" s="73" t="str">
        <f t="shared" si="54"/>
        <v/>
      </c>
      <c r="AL40" s="73" t="str">
        <f t="shared" si="55"/>
        <v/>
      </c>
      <c r="AM40" s="31" t="str" cm="1">
        <f t="array" ref="AM40">IF(AK40="",""&amp;AJ40,IF(AK40="NEMA",AJ40,INDEX(klub_naziv,MATCH(INDEX(klubAlias_klubId,AK40),klub_id,0))))</f>
        <v/>
      </c>
      <c r="AN40" s="31" t="str" cm="1">
        <f t="array" ref="AN40">IFERROR(""&amp;INDEX(registarNatjecatelji,DL40,4),"")</f>
        <v/>
      </c>
      <c r="AO40" s="73" t="str">
        <f t="shared" si="56"/>
        <v/>
      </c>
      <c r="AP40" s="66" t="str">
        <f t="shared" si="57"/>
        <v/>
      </c>
      <c r="AQ40" s="47" t="s">
        <v>0</v>
      </c>
      <c r="AR40" s="52" t="str">
        <f>IF(V40&lt;&gt;"NEMA","",IF(IFERROR(MATCH(U40,U$10:U39,0),0)&lt;&gt;0,"",U40))</f>
        <v/>
      </c>
      <c r="AS40" s="73" t="str">
        <f t="shared" si="7"/>
        <v/>
      </c>
      <c r="AT40" s="31" t="str">
        <f>IF(OR(AS40="",AS40&lt;&gt;"NEMA"),"",MAX(AT$10:AT39)+1)</f>
        <v/>
      </c>
      <c r="AU40" s="66" t="str">
        <f t="shared" si="8"/>
        <v/>
      </c>
      <c r="AV40" s="47" t="s">
        <v>0</v>
      </c>
      <c r="AW40" s="19" t="str">
        <f t="shared" si="58"/>
        <v/>
      </c>
      <c r="AX40" s="47" t="s">
        <v>0</v>
      </c>
      <c r="AY40" s="82" t="str">
        <f>IF(AK40&lt;&gt;"NEMA","",IF(IFERROR(MATCH(AJ40,AJ$10:AJ39,0),0)&lt;&gt;0,"",AJ40))</f>
        <v/>
      </c>
      <c r="AZ40" s="47" t="s">
        <v>0</v>
      </c>
      <c r="BA40" s="130"/>
      <c r="BB40" s="47" t="s">
        <v>0</v>
      </c>
      <c r="BC40" s="58" t="str">
        <f t="shared" si="59"/>
        <v/>
      </c>
      <c r="BD40" s="31" t="str">
        <f t="shared" si="60"/>
        <v/>
      </c>
      <c r="BE40" s="31" t="str">
        <f>IF(BD40="","",MAX(BE$10:BE39)+1)</f>
        <v/>
      </c>
      <c r="BF40" s="31" t="str">
        <f t="shared" si="61"/>
        <v/>
      </c>
      <c r="BG40" s="31" t="str">
        <f t="shared" si="62"/>
        <v/>
      </c>
      <c r="BH40" s="31" t="str">
        <f>IF(BA40="","",MAX(BH$10:BH39)+1)</f>
        <v/>
      </c>
      <c r="BI40" s="31" t="str">
        <f t="shared" si="63"/>
        <v/>
      </c>
      <c r="BJ40" s="66" t="str">
        <f t="shared" si="64"/>
        <v/>
      </c>
      <c r="BK40" s="47" t="s">
        <v>0</v>
      </c>
      <c r="BL40" s="19" t="str">
        <f t="shared" si="65"/>
        <v/>
      </c>
      <c r="BM40" s="47" t="s">
        <v>0</v>
      </c>
      <c r="BN40" s="151" t="str">
        <f t="shared" si="14"/>
        <v/>
      </c>
      <c r="BO40" s="47" t="s">
        <v>0</v>
      </c>
      <c r="BP40" s="58" t="str">
        <f t="shared" si="15"/>
        <v/>
      </c>
      <c r="BQ40" s="73" t="str">
        <f t="shared" si="16"/>
        <v/>
      </c>
      <c r="BR40" s="266" t="str">
        <f t="shared" si="17"/>
        <v/>
      </c>
      <c r="BS40" s="267" t="str">
        <f t="shared" si="18"/>
        <v/>
      </c>
      <c r="BT40" s="191" t="str">
        <f t="shared" si="19"/>
        <v/>
      </c>
      <c r="BU40" s="47" t="s">
        <v>0</v>
      </c>
      <c r="BV40" s="52" t="str">
        <f t="shared" si="66"/>
        <v/>
      </c>
      <c r="BW40" s="31" t="str">
        <f t="shared" si="67"/>
        <v/>
      </c>
      <c r="BX40" s="73" t="str">
        <f t="shared" si="20"/>
        <v/>
      </c>
      <c r="BY40" s="73" t="str">
        <f t="shared" si="21"/>
        <v/>
      </c>
      <c r="BZ40" s="31" t="str">
        <f t="shared" si="22"/>
        <v/>
      </c>
      <c r="CA40" s="66" t="str">
        <f t="shared" si="23"/>
        <v/>
      </c>
      <c r="CB40" s="47" t="s">
        <v>0</v>
      </c>
      <c r="CC40" s="82" t="str">
        <f t="shared" si="68"/>
        <v/>
      </c>
      <c r="CD40" s="47" t="s">
        <v>0</v>
      </c>
      <c r="CE40" s="19" t="str">
        <f t="shared" si="69"/>
        <v/>
      </c>
      <c r="CF40" s="47" t="s">
        <v>0</v>
      </c>
      <c r="CG40" s="130"/>
      <c r="CH40" s="47" t="s">
        <v>0</v>
      </c>
      <c r="CI40" s="52" t="str">
        <f t="shared" si="70"/>
        <v/>
      </c>
      <c r="CJ40" s="73" t="str">
        <f>IF(CG40="","",MAX(CJ$10:CJ39)+1)</f>
        <v/>
      </c>
      <c r="CK40" s="53" t="str">
        <f t="shared" si="71"/>
        <v/>
      </c>
      <c r="CL40" s="47" t="s">
        <v>0</v>
      </c>
      <c r="CM40" s="19" t="str">
        <f t="shared" si="72"/>
        <v/>
      </c>
      <c r="CN40" s="47" t="s">
        <v>0</v>
      </c>
      <c r="CO40" s="108"/>
      <c r="CP40" s="110"/>
      <c r="CQ40" s="47"/>
      <c r="CR40" s="58" t="str">
        <f>IF(AND(BX40="NEMA",BY40="NEMA",OR(CG40="",CK40="NEMA")),MAX(CR$10:CR39)+1,"")</f>
        <v/>
      </c>
      <c r="CS40" s="53" t="str">
        <f t="shared" si="73"/>
        <v/>
      </c>
      <c r="CT40" t="s">
        <v>0</v>
      </c>
      <c r="CU40" s="133" t="str">
        <f t="shared" si="28"/>
        <v/>
      </c>
      <c r="CV40" t="s">
        <v>0</v>
      </c>
      <c r="CW40" s="52" t="str">
        <f t="shared" si="29"/>
        <v/>
      </c>
      <c r="CX40" s="66" t="str">
        <f t="shared" si="74"/>
        <v/>
      </c>
      <c r="CY40" t="s">
        <v>0</v>
      </c>
      <c r="CZ40" s="19" t="str">
        <f t="shared" si="75"/>
        <v/>
      </c>
      <c r="DA40" s="47" t="s">
        <v>0</v>
      </c>
      <c r="DB40" s="52" t="str">
        <f t="shared" si="76"/>
        <v/>
      </c>
      <c r="DC40" s="66" t="str">
        <f t="shared" si="77"/>
        <v/>
      </c>
      <c r="DD40" s="47" t="s">
        <v>0</v>
      </c>
      <c r="DE40" s="52" t="str">
        <f t="shared" si="78"/>
        <v/>
      </c>
      <c r="DF40" s="53" t="str">
        <f t="shared" si="34"/>
        <v/>
      </c>
      <c r="DG40" s="47" t="s">
        <v>0</v>
      </c>
      <c r="DH40" s="52" t="str">
        <f t="shared" si="79"/>
        <v/>
      </c>
      <c r="DI40" s="53" t="str">
        <f t="shared" si="35"/>
        <v/>
      </c>
      <c r="DJ40" s="47" t="s">
        <v>0</v>
      </c>
      <c r="DK40" s="52" t="str">
        <f t="shared" si="80"/>
        <v/>
      </c>
      <c r="DL40" s="53" t="str">
        <f t="shared" si="36"/>
        <v/>
      </c>
      <c r="DM40" s="47" t="s">
        <v>0</v>
      </c>
      <c r="DN40" s="58" t="str">
        <f t="shared" si="81"/>
        <v/>
      </c>
      <c r="DO40" s="53" t="str" cm="1">
        <f t="array" ref="DO40">IF(DN40&lt;&gt;"",INDEX(imePrezime_id,DN40,0),IF(CR40&lt;&gt;"",CR40,""))</f>
        <v/>
      </c>
      <c r="DP40" s="47" t="s">
        <v>0</v>
      </c>
      <c r="DQ40" s="58" t="str">
        <f t="shared" si="82"/>
        <v/>
      </c>
      <c r="DR40" s="73" t="str">
        <f t="shared" si="37"/>
        <v/>
      </c>
      <c r="DS40" s="73" t="str">
        <f t="shared" si="83"/>
        <v/>
      </c>
      <c r="DT40" s="73" t="str">
        <f t="shared" si="84"/>
        <v/>
      </c>
      <c r="DU40" s="66" t="str">
        <f t="shared" si="85"/>
        <v/>
      </c>
      <c r="DV40" s="47" t="s">
        <v>0</v>
      </c>
      <c r="DW40" s="58" t="str">
        <f>IF(BW40="","",MAX(DW$10:DW39)+1)</f>
        <v/>
      </c>
      <c r="DX40" s="73" t="str">
        <f t="shared" si="86"/>
        <v/>
      </c>
      <c r="DY40" s="73" t="str">
        <f t="shared" si="87"/>
        <v/>
      </c>
      <c r="DZ40" s="73" t="str">
        <f t="shared" si="88"/>
        <v/>
      </c>
      <c r="EA40" s="73" t="str">
        <f t="shared" si="89"/>
        <v/>
      </c>
      <c r="EB40" s="73" t="str">
        <f t="shared" si="90"/>
        <v/>
      </c>
      <c r="EC40" s="73" t="str">
        <f t="shared" si="91"/>
        <v/>
      </c>
      <c r="ED40" s="73" t="str">
        <f t="shared" si="92"/>
        <v/>
      </c>
      <c r="EE40" s="73" t="str">
        <f t="shared" si="93"/>
        <v/>
      </c>
      <c r="EF40" s="73" t="str">
        <f t="shared" si="94"/>
        <v/>
      </c>
      <c r="EG40" s="53" t="str">
        <f t="shared" si="42"/>
        <v/>
      </c>
      <c r="EH40" s="47" t="s">
        <v>0</v>
      </c>
      <c r="EI40" s="19" t="str">
        <f t="shared" si="95"/>
        <v/>
      </c>
      <c r="EJ40" s="47" t="s">
        <v>0</v>
      </c>
      <c r="EK40" s="19" t="str">
        <f t="shared" si="96"/>
        <v/>
      </c>
      <c r="EL40" s="47" t="s">
        <v>0</v>
      </c>
      <c r="EM40" s="208" t="str">
        <f t="shared" si="97"/>
        <v/>
      </c>
      <c r="EN40" s="47" t="s">
        <v>0</v>
      </c>
    </row>
    <row r="41" spans="1:144" x14ac:dyDescent="0.25">
      <c r="A41" t="s">
        <v>0</v>
      </c>
      <c r="B41" s="52" t="str">
        <f>IF(csv!F33="","",csv!T33)</f>
        <v/>
      </c>
      <c r="C41" s="31" t="s">
        <v>0</v>
      </c>
      <c r="D41" s="31" t="str">
        <f>IF(csv!F33="","",csv!F33)</f>
        <v/>
      </c>
      <c r="E41" s="31" t="str">
        <f>IF(csv!E33="","",csv!E33)</f>
        <v/>
      </c>
      <c r="F41" s="31" t="s">
        <v>0</v>
      </c>
      <c r="G41" s="73" t="str">
        <f>IF(csv!M33="","",csv!M33)</f>
        <v/>
      </c>
      <c r="H41" s="73" t="str">
        <f>IF(csv!N33="","",csv!N33)</f>
        <v/>
      </c>
      <c r="I41" s="31" t="s">
        <v>0</v>
      </c>
      <c r="J41" s="31" t="str">
        <f>IF(csv!P33="","",csv!P33)</f>
        <v/>
      </c>
      <c r="K41" s="31" t="str">
        <f>IF(csv!Q33="","",csv!Q33)</f>
        <v/>
      </c>
      <c r="L41" s="31" t="s">
        <v>0</v>
      </c>
      <c r="M41" s="66" t="str">
        <f>IF(csv!R33="","",csv!R33)</f>
        <v/>
      </c>
      <c r="N41" s="47" t="s">
        <v>0</v>
      </c>
      <c r="O41" s="52" t="str">
        <f t="shared" si="44"/>
        <v/>
      </c>
      <c r="P41" s="73" t="str">
        <f>IF(O41="","",IF(COUNTIF(O$10:O40,O41)=0,P40+1,P40))</f>
        <v/>
      </c>
      <c r="Q41" s="88" t="str">
        <f t="shared" si="45"/>
        <v/>
      </c>
      <c r="R41" s="89" t="str" cm="1">
        <f t="array" ref="R41">IF(S41="","",INDEX(natjecanjeStaze_naziv,MATCH(S41,natjecanjeStaze_stazaId,0)))</f>
        <v/>
      </c>
      <c r="S41" s="53" t="str">
        <f t="shared" si="1"/>
        <v/>
      </c>
      <c r="T41" s="47" t="s">
        <v>0</v>
      </c>
      <c r="U41" s="259" t="str">
        <f t="shared" si="2"/>
        <v/>
      </c>
      <c r="V41" s="260" t="str">
        <f t="shared" si="46"/>
        <v/>
      </c>
      <c r="W41" s="47" t="s">
        <v>0</v>
      </c>
      <c r="X41" s="52" t="str">
        <f t="shared" si="47"/>
        <v/>
      </c>
      <c r="Y41" s="73" t="str">
        <f t="shared" si="48"/>
        <v/>
      </c>
      <c r="Z41" s="31" t="str">
        <f t="shared" si="49"/>
        <v/>
      </c>
      <c r="AA41" s="66" t="str">
        <f>IF(Z41="","",MAX(AA$10:AA40)+1)</f>
        <v/>
      </c>
      <c r="AB41" s="47" t="s">
        <v>0</v>
      </c>
      <c r="AC41" s="130"/>
      <c r="AD41" s="47" t="s">
        <v>0</v>
      </c>
      <c r="AE41" s="19" t="str">
        <f t="shared" si="50"/>
        <v/>
      </c>
      <c r="AF41" s="47" t="s">
        <v>0</v>
      </c>
      <c r="AG41" s="151" t="str">
        <f t="shared" si="51"/>
        <v/>
      </c>
      <c r="AH41" s="47" t="s">
        <v>0</v>
      </c>
      <c r="AI41" s="52" t="str">
        <f t="shared" si="52"/>
        <v/>
      </c>
      <c r="AJ41" s="31" t="str">
        <f t="shared" si="53"/>
        <v/>
      </c>
      <c r="AK41" s="73" t="str">
        <f t="shared" si="54"/>
        <v/>
      </c>
      <c r="AL41" s="73" t="str">
        <f t="shared" si="55"/>
        <v/>
      </c>
      <c r="AM41" s="31" t="str" cm="1">
        <f t="array" ref="AM41">IF(AK41="",""&amp;AJ41,IF(AK41="NEMA",AJ41,INDEX(klub_naziv,MATCH(INDEX(klubAlias_klubId,AK41),klub_id,0))))</f>
        <v/>
      </c>
      <c r="AN41" s="31" t="str" cm="1">
        <f t="array" ref="AN41">IFERROR(""&amp;INDEX(registarNatjecatelji,DL41,4),"")</f>
        <v/>
      </c>
      <c r="AO41" s="73" t="str">
        <f t="shared" si="56"/>
        <v/>
      </c>
      <c r="AP41" s="66" t="str">
        <f t="shared" si="57"/>
        <v/>
      </c>
      <c r="AQ41" s="47" t="s">
        <v>0</v>
      </c>
      <c r="AR41" s="52" t="str">
        <f>IF(V41&lt;&gt;"NEMA","",IF(IFERROR(MATCH(U41,U$10:U40,0),0)&lt;&gt;0,"",U41))</f>
        <v/>
      </c>
      <c r="AS41" s="73" t="str">
        <f t="shared" si="7"/>
        <v/>
      </c>
      <c r="AT41" s="31" t="str">
        <f>IF(OR(AS41="",AS41&lt;&gt;"NEMA"),"",MAX(AT$10:AT40)+1)</f>
        <v/>
      </c>
      <c r="AU41" s="66" t="str">
        <f t="shared" si="8"/>
        <v/>
      </c>
      <c r="AV41" s="47" t="s">
        <v>0</v>
      </c>
      <c r="AW41" s="19" t="str">
        <f t="shared" si="58"/>
        <v/>
      </c>
      <c r="AX41" s="47" t="s">
        <v>0</v>
      </c>
      <c r="AY41" s="82" t="str">
        <f>IF(AK41&lt;&gt;"NEMA","",IF(IFERROR(MATCH(AJ41,AJ$10:AJ40,0),0)&lt;&gt;0,"",AJ41))</f>
        <v/>
      </c>
      <c r="AZ41" s="47" t="s">
        <v>0</v>
      </c>
      <c r="BA41" s="130"/>
      <c r="BB41" s="47" t="s">
        <v>0</v>
      </c>
      <c r="BC41" s="58" t="str">
        <f t="shared" si="59"/>
        <v/>
      </c>
      <c r="BD41" s="31" t="str">
        <f t="shared" si="60"/>
        <v/>
      </c>
      <c r="BE41" s="31" t="str">
        <f>IF(BD41="","",MAX(BE$10:BE40)+1)</f>
        <v/>
      </c>
      <c r="BF41" s="31" t="str">
        <f t="shared" si="61"/>
        <v/>
      </c>
      <c r="BG41" s="31" t="str">
        <f t="shared" si="62"/>
        <v/>
      </c>
      <c r="BH41" s="31" t="str">
        <f>IF(BA41="","",MAX(BH$10:BH40)+1)</f>
        <v/>
      </c>
      <c r="BI41" s="31" t="str">
        <f t="shared" si="63"/>
        <v/>
      </c>
      <c r="BJ41" s="66" t="str">
        <f t="shared" si="64"/>
        <v/>
      </c>
      <c r="BK41" s="47" t="s">
        <v>0</v>
      </c>
      <c r="BL41" s="19" t="str">
        <f t="shared" si="65"/>
        <v/>
      </c>
      <c r="BM41" s="47" t="s">
        <v>0</v>
      </c>
      <c r="BN41" s="151" t="str">
        <f t="shared" si="14"/>
        <v/>
      </c>
      <c r="BO41" s="47" t="s">
        <v>0</v>
      </c>
      <c r="BP41" s="58" t="str">
        <f t="shared" si="15"/>
        <v/>
      </c>
      <c r="BQ41" s="73" t="str">
        <f t="shared" si="16"/>
        <v/>
      </c>
      <c r="BR41" s="266" t="str">
        <f t="shared" si="17"/>
        <v/>
      </c>
      <c r="BS41" s="267" t="str">
        <f t="shared" si="18"/>
        <v/>
      </c>
      <c r="BT41" s="191" t="str">
        <f t="shared" si="19"/>
        <v/>
      </c>
      <c r="BU41" s="47" t="s">
        <v>0</v>
      </c>
      <c r="BV41" s="52" t="str">
        <f t="shared" si="66"/>
        <v/>
      </c>
      <c r="BW41" s="31" t="str">
        <f t="shared" si="67"/>
        <v/>
      </c>
      <c r="BX41" s="73" t="str">
        <f t="shared" si="20"/>
        <v/>
      </c>
      <c r="BY41" s="73" t="str">
        <f t="shared" si="21"/>
        <v/>
      </c>
      <c r="BZ41" s="31" t="str">
        <f t="shared" si="22"/>
        <v/>
      </c>
      <c r="CA41" s="66" t="str">
        <f t="shared" si="23"/>
        <v/>
      </c>
      <c r="CB41" s="47" t="s">
        <v>0</v>
      </c>
      <c r="CC41" s="82" t="str">
        <f t="shared" si="68"/>
        <v/>
      </c>
      <c r="CD41" s="47" t="s">
        <v>0</v>
      </c>
      <c r="CE41" s="19" t="str">
        <f t="shared" si="69"/>
        <v/>
      </c>
      <c r="CF41" s="47" t="s">
        <v>0</v>
      </c>
      <c r="CG41" s="130"/>
      <c r="CH41" s="47" t="s">
        <v>0</v>
      </c>
      <c r="CI41" s="52" t="str">
        <f t="shared" si="70"/>
        <v/>
      </c>
      <c r="CJ41" s="73" t="str">
        <f>IF(CG41="","",MAX(CJ$10:CJ40)+1)</f>
        <v/>
      </c>
      <c r="CK41" s="53" t="str">
        <f t="shared" si="71"/>
        <v/>
      </c>
      <c r="CL41" s="47" t="s">
        <v>0</v>
      </c>
      <c r="CM41" s="19" t="str">
        <f t="shared" si="72"/>
        <v/>
      </c>
      <c r="CN41" s="47" t="s">
        <v>0</v>
      </c>
      <c r="CO41" s="108"/>
      <c r="CP41" s="110"/>
      <c r="CQ41" s="47"/>
      <c r="CR41" s="58" t="str">
        <f>IF(AND(BX41="NEMA",BY41="NEMA",OR(CG41="",CK41="NEMA")),MAX(CR$10:CR40)+1,"")</f>
        <v/>
      </c>
      <c r="CS41" s="53" t="str">
        <f t="shared" si="73"/>
        <v/>
      </c>
      <c r="CT41" t="s">
        <v>0</v>
      </c>
      <c r="CU41" s="133" t="str">
        <f t="shared" si="28"/>
        <v/>
      </c>
      <c r="CV41" t="s">
        <v>0</v>
      </c>
      <c r="CW41" s="52" t="str">
        <f t="shared" si="29"/>
        <v/>
      </c>
      <c r="CX41" s="66" t="str">
        <f t="shared" si="74"/>
        <v/>
      </c>
      <c r="CY41" t="s">
        <v>0</v>
      </c>
      <c r="CZ41" s="19" t="str">
        <f t="shared" si="75"/>
        <v/>
      </c>
      <c r="DA41" s="47" t="s">
        <v>0</v>
      </c>
      <c r="DB41" s="52" t="str">
        <f t="shared" si="76"/>
        <v/>
      </c>
      <c r="DC41" s="66" t="str">
        <f t="shared" si="77"/>
        <v/>
      </c>
      <c r="DD41" s="47" t="s">
        <v>0</v>
      </c>
      <c r="DE41" s="52" t="str">
        <f t="shared" si="78"/>
        <v/>
      </c>
      <c r="DF41" s="53" t="str">
        <f t="shared" si="34"/>
        <v/>
      </c>
      <c r="DG41" s="47" t="s">
        <v>0</v>
      </c>
      <c r="DH41" s="52" t="str">
        <f t="shared" si="79"/>
        <v/>
      </c>
      <c r="DI41" s="53" t="str">
        <f t="shared" si="35"/>
        <v/>
      </c>
      <c r="DJ41" s="47" t="s">
        <v>0</v>
      </c>
      <c r="DK41" s="52" t="str">
        <f t="shared" si="80"/>
        <v/>
      </c>
      <c r="DL41" s="53" t="str">
        <f t="shared" si="36"/>
        <v/>
      </c>
      <c r="DM41" s="47" t="s">
        <v>0</v>
      </c>
      <c r="DN41" s="58" t="str">
        <f t="shared" si="81"/>
        <v/>
      </c>
      <c r="DO41" s="53" t="str" cm="1">
        <f t="array" ref="DO41">IF(DN41&lt;&gt;"",INDEX(imePrezime_id,DN41,0),IF(CR41&lt;&gt;"",CR41,""))</f>
        <v/>
      </c>
      <c r="DP41" s="47" t="s">
        <v>0</v>
      </c>
      <c r="DQ41" s="58" t="str">
        <f t="shared" si="82"/>
        <v/>
      </c>
      <c r="DR41" s="73" t="str">
        <f t="shared" si="37"/>
        <v/>
      </c>
      <c r="DS41" s="73" t="str">
        <f t="shared" si="83"/>
        <v/>
      </c>
      <c r="DT41" s="73" t="str">
        <f t="shared" si="84"/>
        <v/>
      </c>
      <c r="DU41" s="66" t="str">
        <f t="shared" si="85"/>
        <v/>
      </c>
      <c r="DV41" s="47" t="s">
        <v>0</v>
      </c>
      <c r="DW41" s="58" t="str">
        <f>IF(BW41="","",MAX(DW$10:DW40)+1)</f>
        <v/>
      </c>
      <c r="DX41" s="73" t="str">
        <f t="shared" si="86"/>
        <v/>
      </c>
      <c r="DY41" s="73" t="str">
        <f t="shared" si="87"/>
        <v/>
      </c>
      <c r="DZ41" s="73" t="str">
        <f t="shared" si="88"/>
        <v/>
      </c>
      <c r="EA41" s="73" t="str">
        <f t="shared" si="89"/>
        <v/>
      </c>
      <c r="EB41" s="73" t="str">
        <f t="shared" si="90"/>
        <v/>
      </c>
      <c r="EC41" s="73" t="str">
        <f t="shared" si="91"/>
        <v/>
      </c>
      <c r="ED41" s="73" t="str">
        <f t="shared" si="92"/>
        <v/>
      </c>
      <c r="EE41" s="73" t="str">
        <f t="shared" si="93"/>
        <v/>
      </c>
      <c r="EF41" s="73" t="str">
        <f t="shared" si="94"/>
        <v/>
      </c>
      <c r="EG41" s="53" t="str">
        <f t="shared" si="42"/>
        <v/>
      </c>
      <c r="EH41" s="47" t="s">
        <v>0</v>
      </c>
      <c r="EI41" s="19" t="str">
        <f t="shared" si="95"/>
        <v/>
      </c>
      <c r="EJ41" s="47" t="s">
        <v>0</v>
      </c>
      <c r="EK41" s="19" t="str">
        <f t="shared" si="96"/>
        <v/>
      </c>
      <c r="EL41" s="47" t="s">
        <v>0</v>
      </c>
      <c r="EM41" s="208" t="str">
        <f t="shared" si="97"/>
        <v/>
      </c>
      <c r="EN41" s="47" t="s">
        <v>0</v>
      </c>
    </row>
    <row r="42" spans="1:144" x14ac:dyDescent="0.25">
      <c r="A42" t="s">
        <v>0</v>
      </c>
      <c r="B42" s="52" t="str">
        <f>IF(csv!F34="","",csv!T34)</f>
        <v/>
      </c>
      <c r="C42" s="31" t="s">
        <v>0</v>
      </c>
      <c r="D42" s="31" t="str">
        <f>IF(csv!F34="","",csv!F34)</f>
        <v/>
      </c>
      <c r="E42" s="31" t="str">
        <f>IF(csv!E34="","",csv!E34)</f>
        <v/>
      </c>
      <c r="F42" s="31" t="s">
        <v>0</v>
      </c>
      <c r="G42" s="73" t="str">
        <f>IF(csv!M34="","",csv!M34)</f>
        <v/>
      </c>
      <c r="H42" s="73" t="str">
        <f>IF(csv!N34="","",csv!N34)</f>
        <v/>
      </c>
      <c r="I42" s="31" t="s">
        <v>0</v>
      </c>
      <c r="J42" s="31" t="str">
        <f>IF(csv!P34="","",csv!P34)</f>
        <v/>
      </c>
      <c r="K42" s="31" t="str">
        <f>IF(csv!Q34="","",csv!Q34)</f>
        <v/>
      </c>
      <c r="L42" s="31" t="s">
        <v>0</v>
      </c>
      <c r="M42" s="66" t="str">
        <f>IF(csv!R34="","",csv!R34)</f>
        <v/>
      </c>
      <c r="N42" s="47" t="s">
        <v>0</v>
      </c>
      <c r="O42" s="52" t="str">
        <f t="shared" si="44"/>
        <v/>
      </c>
      <c r="P42" s="73" t="str">
        <f>IF(O42="","",IF(COUNTIF(O$10:O41,O42)=0,P41+1,P41))</f>
        <v/>
      </c>
      <c r="Q42" s="88" t="str">
        <f t="shared" si="45"/>
        <v/>
      </c>
      <c r="R42" s="89" t="str" cm="1">
        <f t="array" ref="R42">IF(S42="","",INDEX(natjecanjeStaze_naziv,MATCH(S42,natjecanjeStaze_stazaId,0)))</f>
        <v/>
      </c>
      <c r="S42" s="53" t="str">
        <f t="shared" si="1"/>
        <v/>
      </c>
      <c r="T42" s="47" t="s">
        <v>0</v>
      </c>
      <c r="U42" s="259" t="str">
        <f t="shared" si="2"/>
        <v/>
      </c>
      <c r="V42" s="260" t="str">
        <f t="shared" si="46"/>
        <v/>
      </c>
      <c r="W42" s="47" t="s">
        <v>0</v>
      </c>
      <c r="X42" s="52" t="str">
        <f t="shared" si="47"/>
        <v/>
      </c>
      <c r="Y42" s="73" t="str">
        <f t="shared" si="48"/>
        <v/>
      </c>
      <c r="Z42" s="31" t="str">
        <f t="shared" si="49"/>
        <v/>
      </c>
      <c r="AA42" s="66" t="str">
        <f>IF(Z42="","",MAX(AA$10:AA41)+1)</f>
        <v/>
      </c>
      <c r="AB42" s="47" t="s">
        <v>0</v>
      </c>
      <c r="AC42" s="130"/>
      <c r="AD42" s="47" t="s">
        <v>0</v>
      </c>
      <c r="AE42" s="19" t="str">
        <f t="shared" si="50"/>
        <v/>
      </c>
      <c r="AF42" s="47" t="s">
        <v>0</v>
      </c>
      <c r="AG42" s="151" t="str">
        <f t="shared" si="51"/>
        <v/>
      </c>
      <c r="AH42" s="47" t="s">
        <v>0</v>
      </c>
      <c r="AI42" s="52" t="str">
        <f t="shared" si="52"/>
        <v/>
      </c>
      <c r="AJ42" s="31" t="str">
        <f t="shared" si="53"/>
        <v/>
      </c>
      <c r="AK42" s="73" t="str">
        <f t="shared" si="54"/>
        <v/>
      </c>
      <c r="AL42" s="73" t="str">
        <f t="shared" si="55"/>
        <v/>
      </c>
      <c r="AM42" s="31" t="str" cm="1">
        <f t="array" ref="AM42">IF(AK42="",""&amp;AJ42,IF(AK42="NEMA",AJ42,INDEX(klub_naziv,MATCH(INDEX(klubAlias_klubId,AK42),klub_id,0))))</f>
        <v/>
      </c>
      <c r="AN42" s="31" t="str" cm="1">
        <f t="array" ref="AN42">IFERROR(""&amp;INDEX(registarNatjecatelji,DL42,4),"")</f>
        <v/>
      </c>
      <c r="AO42" s="73" t="str">
        <f t="shared" si="56"/>
        <v/>
      </c>
      <c r="AP42" s="66" t="str">
        <f t="shared" si="57"/>
        <v/>
      </c>
      <c r="AQ42" s="47" t="s">
        <v>0</v>
      </c>
      <c r="AR42" s="52" t="str">
        <f>IF(V42&lt;&gt;"NEMA","",IF(IFERROR(MATCH(U42,U$10:U41,0),0)&lt;&gt;0,"",U42))</f>
        <v/>
      </c>
      <c r="AS42" s="73" t="str">
        <f t="shared" si="7"/>
        <v/>
      </c>
      <c r="AT42" s="31" t="str">
        <f>IF(OR(AS42="",AS42&lt;&gt;"NEMA"),"",MAX(AT$10:AT41)+1)</f>
        <v/>
      </c>
      <c r="AU42" s="66" t="str">
        <f t="shared" si="8"/>
        <v/>
      </c>
      <c r="AV42" s="47" t="s">
        <v>0</v>
      </c>
      <c r="AW42" s="19" t="str">
        <f t="shared" si="58"/>
        <v/>
      </c>
      <c r="AX42" s="47" t="s">
        <v>0</v>
      </c>
      <c r="AY42" s="82" t="str">
        <f>IF(AK42&lt;&gt;"NEMA","",IF(IFERROR(MATCH(AJ42,AJ$10:AJ41,0),0)&lt;&gt;0,"",AJ42))</f>
        <v/>
      </c>
      <c r="AZ42" s="47" t="s">
        <v>0</v>
      </c>
      <c r="BA42" s="130"/>
      <c r="BB42" s="47" t="s">
        <v>0</v>
      </c>
      <c r="BC42" s="58" t="str">
        <f t="shared" si="59"/>
        <v/>
      </c>
      <c r="BD42" s="31" t="str">
        <f t="shared" si="60"/>
        <v/>
      </c>
      <c r="BE42" s="31" t="str">
        <f>IF(BD42="","",MAX(BE$10:BE41)+1)</f>
        <v/>
      </c>
      <c r="BF42" s="31" t="str">
        <f t="shared" si="61"/>
        <v/>
      </c>
      <c r="BG42" s="31" t="str">
        <f t="shared" si="62"/>
        <v/>
      </c>
      <c r="BH42" s="31" t="str">
        <f>IF(BA42="","",MAX(BH$10:BH41)+1)</f>
        <v/>
      </c>
      <c r="BI42" s="31" t="str">
        <f t="shared" si="63"/>
        <v/>
      </c>
      <c r="BJ42" s="66" t="str">
        <f t="shared" si="64"/>
        <v/>
      </c>
      <c r="BK42" s="47" t="s">
        <v>0</v>
      </c>
      <c r="BL42" s="19" t="str">
        <f t="shared" si="65"/>
        <v/>
      </c>
      <c r="BM42" s="47" t="s">
        <v>0</v>
      </c>
      <c r="BN42" s="151" t="str">
        <f t="shared" si="14"/>
        <v/>
      </c>
      <c r="BO42" s="47" t="s">
        <v>0</v>
      </c>
      <c r="BP42" s="58" t="str">
        <f t="shared" si="15"/>
        <v/>
      </c>
      <c r="BQ42" s="73" t="str">
        <f t="shared" si="16"/>
        <v/>
      </c>
      <c r="BR42" s="266" t="str">
        <f t="shared" si="17"/>
        <v/>
      </c>
      <c r="BS42" s="267" t="str">
        <f t="shared" si="18"/>
        <v/>
      </c>
      <c r="BT42" s="191" t="str">
        <f t="shared" si="19"/>
        <v/>
      </c>
      <c r="BU42" s="47" t="s">
        <v>0</v>
      </c>
      <c r="BV42" s="52" t="str">
        <f t="shared" si="66"/>
        <v/>
      </c>
      <c r="BW42" s="31" t="str">
        <f t="shared" si="67"/>
        <v/>
      </c>
      <c r="BX42" s="73" t="str">
        <f t="shared" si="20"/>
        <v/>
      </c>
      <c r="BY42" s="73" t="str">
        <f t="shared" si="21"/>
        <v/>
      </c>
      <c r="BZ42" s="31" t="str">
        <f t="shared" si="22"/>
        <v/>
      </c>
      <c r="CA42" s="66" t="str">
        <f t="shared" si="23"/>
        <v/>
      </c>
      <c r="CB42" s="47" t="s">
        <v>0</v>
      </c>
      <c r="CC42" s="82" t="str">
        <f t="shared" si="68"/>
        <v/>
      </c>
      <c r="CD42" s="47" t="s">
        <v>0</v>
      </c>
      <c r="CE42" s="19" t="str">
        <f t="shared" si="69"/>
        <v/>
      </c>
      <c r="CF42" s="47" t="s">
        <v>0</v>
      </c>
      <c r="CG42" s="130"/>
      <c r="CH42" s="47" t="s">
        <v>0</v>
      </c>
      <c r="CI42" s="52" t="str">
        <f t="shared" si="70"/>
        <v/>
      </c>
      <c r="CJ42" s="73" t="str">
        <f>IF(CG42="","",MAX(CJ$10:CJ41)+1)</f>
        <v/>
      </c>
      <c r="CK42" s="53" t="str">
        <f t="shared" si="71"/>
        <v/>
      </c>
      <c r="CL42" s="47" t="s">
        <v>0</v>
      </c>
      <c r="CM42" s="19" t="str">
        <f t="shared" si="72"/>
        <v/>
      </c>
      <c r="CN42" s="47" t="s">
        <v>0</v>
      </c>
      <c r="CO42" s="108"/>
      <c r="CP42" s="110"/>
      <c r="CQ42" s="47"/>
      <c r="CR42" s="58" t="str">
        <f>IF(AND(BX42="NEMA",BY42="NEMA",OR(CG42="",CK42="NEMA")),MAX(CR$10:CR41)+1,"")</f>
        <v/>
      </c>
      <c r="CS42" s="53" t="str">
        <f t="shared" si="73"/>
        <v/>
      </c>
      <c r="CT42" t="s">
        <v>0</v>
      </c>
      <c r="CU42" s="133" t="str">
        <f t="shared" si="28"/>
        <v/>
      </c>
      <c r="CV42" t="s">
        <v>0</v>
      </c>
      <c r="CW42" s="52" t="str">
        <f t="shared" si="29"/>
        <v/>
      </c>
      <c r="CX42" s="66" t="str">
        <f t="shared" si="74"/>
        <v/>
      </c>
      <c r="CY42" t="s">
        <v>0</v>
      </c>
      <c r="CZ42" s="19" t="str">
        <f t="shared" si="75"/>
        <v/>
      </c>
      <c r="DA42" s="47" t="s">
        <v>0</v>
      </c>
      <c r="DB42" s="52" t="str">
        <f t="shared" si="76"/>
        <v/>
      </c>
      <c r="DC42" s="66" t="str">
        <f t="shared" si="77"/>
        <v/>
      </c>
      <c r="DD42" s="47" t="s">
        <v>0</v>
      </c>
      <c r="DE42" s="52" t="str">
        <f t="shared" si="78"/>
        <v/>
      </c>
      <c r="DF42" s="53" t="str">
        <f t="shared" si="34"/>
        <v/>
      </c>
      <c r="DG42" s="47" t="s">
        <v>0</v>
      </c>
      <c r="DH42" s="52" t="str">
        <f t="shared" si="79"/>
        <v/>
      </c>
      <c r="DI42" s="53" t="str">
        <f t="shared" si="35"/>
        <v/>
      </c>
      <c r="DJ42" s="47" t="s">
        <v>0</v>
      </c>
      <c r="DK42" s="52" t="str">
        <f t="shared" si="80"/>
        <v/>
      </c>
      <c r="DL42" s="53" t="str">
        <f t="shared" si="36"/>
        <v/>
      </c>
      <c r="DM42" s="47" t="s">
        <v>0</v>
      </c>
      <c r="DN42" s="58" t="str">
        <f t="shared" si="81"/>
        <v/>
      </c>
      <c r="DO42" s="53" t="str" cm="1">
        <f t="array" ref="DO42">IF(DN42&lt;&gt;"",INDEX(imePrezime_id,DN42,0),IF(CR42&lt;&gt;"",CR42,""))</f>
        <v/>
      </c>
      <c r="DP42" s="47" t="s">
        <v>0</v>
      </c>
      <c r="DQ42" s="58" t="str">
        <f t="shared" si="82"/>
        <v/>
      </c>
      <c r="DR42" s="73" t="str">
        <f t="shared" si="37"/>
        <v/>
      </c>
      <c r="DS42" s="73" t="str">
        <f t="shared" si="83"/>
        <v/>
      </c>
      <c r="DT42" s="73" t="str">
        <f t="shared" si="84"/>
        <v/>
      </c>
      <c r="DU42" s="66" t="str">
        <f t="shared" si="85"/>
        <v/>
      </c>
      <c r="DV42" s="47" t="s">
        <v>0</v>
      </c>
      <c r="DW42" s="58" t="str">
        <f>IF(BW42="","",MAX(DW$10:DW41)+1)</f>
        <v/>
      </c>
      <c r="DX42" s="73" t="str">
        <f t="shared" si="86"/>
        <v/>
      </c>
      <c r="DY42" s="73" t="str">
        <f t="shared" si="87"/>
        <v/>
      </c>
      <c r="DZ42" s="73" t="str">
        <f t="shared" si="88"/>
        <v/>
      </c>
      <c r="EA42" s="73" t="str">
        <f t="shared" si="89"/>
        <v/>
      </c>
      <c r="EB42" s="73" t="str">
        <f t="shared" si="90"/>
        <v/>
      </c>
      <c r="EC42" s="73" t="str">
        <f t="shared" si="91"/>
        <v/>
      </c>
      <c r="ED42" s="73" t="str">
        <f t="shared" si="92"/>
        <v/>
      </c>
      <c r="EE42" s="73" t="str">
        <f t="shared" si="93"/>
        <v/>
      </c>
      <c r="EF42" s="73" t="str">
        <f t="shared" si="94"/>
        <v/>
      </c>
      <c r="EG42" s="53" t="str">
        <f t="shared" si="42"/>
        <v/>
      </c>
      <c r="EH42" s="47" t="s">
        <v>0</v>
      </c>
      <c r="EI42" s="19" t="str">
        <f t="shared" si="95"/>
        <v/>
      </c>
      <c r="EJ42" s="47" t="s">
        <v>0</v>
      </c>
      <c r="EK42" s="19" t="str">
        <f t="shared" si="96"/>
        <v/>
      </c>
      <c r="EL42" s="47" t="s">
        <v>0</v>
      </c>
      <c r="EM42" s="208" t="str">
        <f t="shared" si="97"/>
        <v/>
      </c>
      <c r="EN42" s="47" t="s">
        <v>0</v>
      </c>
    </row>
    <row r="43" spans="1:144" x14ac:dyDescent="0.25">
      <c r="A43" t="s">
        <v>0</v>
      </c>
      <c r="B43" s="52" t="str">
        <f>IF(csv!F35="","",csv!T35)</f>
        <v/>
      </c>
      <c r="C43" s="31" t="s">
        <v>0</v>
      </c>
      <c r="D43" s="31" t="str">
        <f>IF(csv!F35="","",csv!F35)</f>
        <v/>
      </c>
      <c r="E43" s="31" t="str">
        <f>IF(csv!E35="","",csv!E35)</f>
        <v/>
      </c>
      <c r="F43" s="31" t="s">
        <v>0</v>
      </c>
      <c r="G43" s="73" t="str">
        <f>IF(csv!M35="","",csv!M35)</f>
        <v/>
      </c>
      <c r="H43" s="73" t="str">
        <f>IF(csv!N35="","",csv!N35)</f>
        <v/>
      </c>
      <c r="I43" s="31" t="s">
        <v>0</v>
      </c>
      <c r="J43" s="31" t="str">
        <f>IF(csv!P35="","",csv!P35)</f>
        <v/>
      </c>
      <c r="K43" s="31" t="str">
        <f>IF(csv!Q35="","",csv!Q35)</f>
        <v/>
      </c>
      <c r="L43" s="31" t="s">
        <v>0</v>
      </c>
      <c r="M43" s="66" t="str">
        <f>IF(csv!R35="","",csv!R35)</f>
        <v/>
      </c>
      <c r="N43" s="47" t="s">
        <v>0</v>
      </c>
      <c r="O43" s="52" t="str">
        <f t="shared" si="44"/>
        <v/>
      </c>
      <c r="P43" s="73" t="str">
        <f>IF(O43="","",IF(COUNTIF(O$10:O42,O43)=0,P42+1,P42))</f>
        <v/>
      </c>
      <c r="Q43" s="88" t="str">
        <f t="shared" si="45"/>
        <v/>
      </c>
      <c r="R43" s="89" t="str" cm="1">
        <f t="array" ref="R43">IF(S43="","",INDEX(natjecanjeStaze_naziv,MATCH(S43,natjecanjeStaze_stazaId,0)))</f>
        <v/>
      </c>
      <c r="S43" s="53" t="str">
        <f t="shared" si="1"/>
        <v/>
      </c>
      <c r="T43" s="47" t="s">
        <v>0</v>
      </c>
      <c r="U43" s="259" t="str">
        <f t="shared" si="2"/>
        <v/>
      </c>
      <c r="V43" s="260" t="str">
        <f t="shared" si="46"/>
        <v/>
      </c>
      <c r="W43" s="47" t="s">
        <v>0</v>
      </c>
      <c r="X43" s="52" t="str">
        <f t="shared" si="47"/>
        <v/>
      </c>
      <c r="Y43" s="73" t="str">
        <f t="shared" si="48"/>
        <v/>
      </c>
      <c r="Z43" s="31" t="str">
        <f t="shared" si="49"/>
        <v/>
      </c>
      <c r="AA43" s="66" t="str">
        <f>IF(Z43="","",MAX(AA$10:AA42)+1)</f>
        <v/>
      </c>
      <c r="AB43" s="47" t="s">
        <v>0</v>
      </c>
      <c r="AC43" s="130"/>
      <c r="AD43" s="47" t="s">
        <v>0</v>
      </c>
      <c r="AE43" s="19" t="str">
        <f t="shared" si="50"/>
        <v/>
      </c>
      <c r="AF43" s="47" t="s">
        <v>0</v>
      </c>
      <c r="AG43" s="151" t="str">
        <f t="shared" si="51"/>
        <v/>
      </c>
      <c r="AH43" s="47" t="s">
        <v>0</v>
      </c>
      <c r="AI43" s="52" t="str">
        <f t="shared" si="52"/>
        <v/>
      </c>
      <c r="AJ43" s="31" t="str">
        <f t="shared" si="53"/>
        <v/>
      </c>
      <c r="AK43" s="73" t="str">
        <f t="shared" si="54"/>
        <v/>
      </c>
      <c r="AL43" s="73" t="str">
        <f t="shared" si="55"/>
        <v/>
      </c>
      <c r="AM43" s="31" t="str" cm="1">
        <f t="array" ref="AM43">IF(AK43="",""&amp;AJ43,IF(AK43="NEMA",AJ43,INDEX(klub_naziv,MATCH(INDEX(klubAlias_klubId,AK43),klub_id,0))))</f>
        <v/>
      </c>
      <c r="AN43" s="31" t="str" cm="1">
        <f t="array" ref="AN43">IFERROR(""&amp;INDEX(registarNatjecatelji,DL43,4),"")</f>
        <v/>
      </c>
      <c r="AO43" s="73" t="str">
        <f t="shared" si="56"/>
        <v/>
      </c>
      <c r="AP43" s="66" t="str">
        <f t="shared" si="57"/>
        <v/>
      </c>
      <c r="AQ43" s="47" t="s">
        <v>0</v>
      </c>
      <c r="AR43" s="52" t="str">
        <f>IF(V43&lt;&gt;"NEMA","",IF(IFERROR(MATCH(U43,U$10:U42,0),0)&lt;&gt;0,"",U43))</f>
        <v/>
      </c>
      <c r="AS43" s="73" t="str">
        <f t="shared" si="7"/>
        <v/>
      </c>
      <c r="AT43" s="31" t="str">
        <f>IF(OR(AS43="",AS43&lt;&gt;"NEMA"),"",MAX(AT$10:AT42)+1)</f>
        <v/>
      </c>
      <c r="AU43" s="66" t="str">
        <f t="shared" si="8"/>
        <v/>
      </c>
      <c r="AV43" s="47" t="s">
        <v>0</v>
      </c>
      <c r="AW43" s="19" t="str">
        <f t="shared" si="58"/>
        <v/>
      </c>
      <c r="AX43" s="47" t="s">
        <v>0</v>
      </c>
      <c r="AY43" s="82" t="str">
        <f>IF(AK43&lt;&gt;"NEMA","",IF(IFERROR(MATCH(AJ43,AJ$10:AJ42,0),0)&lt;&gt;0,"",AJ43))</f>
        <v/>
      </c>
      <c r="AZ43" s="47" t="s">
        <v>0</v>
      </c>
      <c r="BA43" s="130"/>
      <c r="BB43" s="47" t="s">
        <v>0</v>
      </c>
      <c r="BC43" s="58" t="str">
        <f t="shared" si="59"/>
        <v/>
      </c>
      <c r="BD43" s="31" t="str">
        <f t="shared" si="60"/>
        <v/>
      </c>
      <c r="BE43" s="31" t="str">
        <f>IF(BD43="","",MAX(BE$10:BE42)+1)</f>
        <v/>
      </c>
      <c r="BF43" s="31" t="str">
        <f t="shared" si="61"/>
        <v/>
      </c>
      <c r="BG43" s="31" t="str">
        <f t="shared" si="62"/>
        <v/>
      </c>
      <c r="BH43" s="31" t="str">
        <f>IF(BA43="","",MAX(BH$10:BH42)+1)</f>
        <v/>
      </c>
      <c r="BI43" s="31" t="str">
        <f t="shared" si="63"/>
        <v/>
      </c>
      <c r="BJ43" s="66" t="str">
        <f t="shared" si="64"/>
        <v/>
      </c>
      <c r="BK43" s="47" t="s">
        <v>0</v>
      </c>
      <c r="BL43" s="19" t="str">
        <f t="shared" si="65"/>
        <v/>
      </c>
      <c r="BM43" s="47" t="s">
        <v>0</v>
      </c>
      <c r="BN43" s="151" t="str">
        <f t="shared" si="14"/>
        <v/>
      </c>
      <c r="BO43" s="47" t="s">
        <v>0</v>
      </c>
      <c r="BP43" s="58" t="str">
        <f t="shared" si="15"/>
        <v/>
      </c>
      <c r="BQ43" s="73" t="str">
        <f t="shared" si="16"/>
        <v/>
      </c>
      <c r="BR43" s="266" t="str">
        <f t="shared" si="17"/>
        <v/>
      </c>
      <c r="BS43" s="267" t="str">
        <f t="shared" si="18"/>
        <v/>
      </c>
      <c r="BT43" s="191" t="str">
        <f t="shared" si="19"/>
        <v/>
      </c>
      <c r="BU43" s="47" t="s">
        <v>0</v>
      </c>
      <c r="BV43" s="52" t="str">
        <f t="shared" si="66"/>
        <v/>
      </c>
      <c r="BW43" s="31" t="str">
        <f t="shared" si="67"/>
        <v/>
      </c>
      <c r="BX43" s="73" t="str">
        <f t="shared" si="20"/>
        <v/>
      </c>
      <c r="BY43" s="73" t="str">
        <f t="shared" si="21"/>
        <v/>
      </c>
      <c r="BZ43" s="31" t="str">
        <f t="shared" si="22"/>
        <v/>
      </c>
      <c r="CA43" s="66" t="str">
        <f t="shared" si="23"/>
        <v/>
      </c>
      <c r="CB43" s="47" t="s">
        <v>0</v>
      </c>
      <c r="CC43" s="82" t="str">
        <f t="shared" si="68"/>
        <v/>
      </c>
      <c r="CD43" s="47" t="s">
        <v>0</v>
      </c>
      <c r="CE43" s="19" t="str">
        <f t="shared" si="69"/>
        <v/>
      </c>
      <c r="CF43" s="47" t="s">
        <v>0</v>
      </c>
      <c r="CG43" s="130"/>
      <c r="CH43" s="47" t="s">
        <v>0</v>
      </c>
      <c r="CI43" s="52" t="str">
        <f t="shared" si="70"/>
        <v/>
      </c>
      <c r="CJ43" s="73" t="str">
        <f>IF(CG43="","",MAX(CJ$10:CJ42)+1)</f>
        <v/>
      </c>
      <c r="CK43" s="53" t="str">
        <f t="shared" si="71"/>
        <v/>
      </c>
      <c r="CL43" s="47" t="s">
        <v>0</v>
      </c>
      <c r="CM43" s="19" t="str">
        <f t="shared" si="72"/>
        <v/>
      </c>
      <c r="CN43" s="47" t="s">
        <v>0</v>
      </c>
      <c r="CO43" s="108"/>
      <c r="CP43" s="110"/>
      <c r="CQ43" s="47"/>
      <c r="CR43" s="58" t="str">
        <f>IF(AND(BX43="NEMA",BY43="NEMA",OR(CG43="",CK43="NEMA")),MAX(CR$10:CR42)+1,"")</f>
        <v/>
      </c>
      <c r="CS43" s="53" t="str">
        <f t="shared" si="73"/>
        <v/>
      </c>
      <c r="CT43" t="s">
        <v>0</v>
      </c>
      <c r="CU43" s="133" t="str">
        <f t="shared" si="28"/>
        <v/>
      </c>
      <c r="CV43" t="s">
        <v>0</v>
      </c>
      <c r="CW43" s="52" t="str">
        <f t="shared" si="29"/>
        <v/>
      </c>
      <c r="CX43" s="66" t="str">
        <f t="shared" si="74"/>
        <v/>
      </c>
      <c r="CY43" t="s">
        <v>0</v>
      </c>
      <c r="CZ43" s="19" t="str">
        <f t="shared" si="75"/>
        <v/>
      </c>
      <c r="DA43" s="47" t="s">
        <v>0</v>
      </c>
      <c r="DB43" s="52" t="str">
        <f t="shared" si="76"/>
        <v/>
      </c>
      <c r="DC43" s="66" t="str">
        <f t="shared" si="77"/>
        <v/>
      </c>
      <c r="DD43" s="47" t="s">
        <v>0</v>
      </c>
      <c r="DE43" s="52" t="str">
        <f t="shared" si="78"/>
        <v/>
      </c>
      <c r="DF43" s="53" t="str">
        <f t="shared" si="34"/>
        <v/>
      </c>
      <c r="DG43" s="47" t="s">
        <v>0</v>
      </c>
      <c r="DH43" s="52" t="str">
        <f t="shared" si="79"/>
        <v/>
      </c>
      <c r="DI43" s="53" t="str">
        <f t="shared" si="35"/>
        <v/>
      </c>
      <c r="DJ43" s="47" t="s">
        <v>0</v>
      </c>
      <c r="DK43" s="52" t="str">
        <f t="shared" si="80"/>
        <v/>
      </c>
      <c r="DL43" s="53" t="str">
        <f t="shared" si="36"/>
        <v/>
      </c>
      <c r="DM43" s="47" t="s">
        <v>0</v>
      </c>
      <c r="DN43" s="58" t="str">
        <f t="shared" si="81"/>
        <v/>
      </c>
      <c r="DO43" s="53" t="str" cm="1">
        <f t="array" ref="DO43">IF(DN43&lt;&gt;"",INDEX(imePrezime_id,DN43,0),IF(CR43&lt;&gt;"",CR43,""))</f>
        <v/>
      </c>
      <c r="DP43" s="47" t="s">
        <v>0</v>
      </c>
      <c r="DQ43" s="58" t="str">
        <f t="shared" si="82"/>
        <v/>
      </c>
      <c r="DR43" s="73" t="str">
        <f t="shared" si="37"/>
        <v/>
      </c>
      <c r="DS43" s="73" t="str">
        <f t="shared" si="83"/>
        <v/>
      </c>
      <c r="DT43" s="73" t="str">
        <f t="shared" si="84"/>
        <v/>
      </c>
      <c r="DU43" s="66" t="str">
        <f t="shared" si="85"/>
        <v/>
      </c>
      <c r="DV43" s="47" t="s">
        <v>0</v>
      </c>
      <c r="DW43" s="58" t="str">
        <f>IF(BW43="","",MAX(DW$10:DW42)+1)</f>
        <v/>
      </c>
      <c r="DX43" s="73" t="str">
        <f t="shared" si="86"/>
        <v/>
      </c>
      <c r="DY43" s="73" t="str">
        <f t="shared" si="87"/>
        <v/>
      </c>
      <c r="DZ43" s="73" t="str">
        <f t="shared" si="88"/>
        <v/>
      </c>
      <c r="EA43" s="73" t="str">
        <f t="shared" si="89"/>
        <v/>
      </c>
      <c r="EB43" s="73" t="str">
        <f t="shared" si="90"/>
        <v/>
      </c>
      <c r="EC43" s="73" t="str">
        <f t="shared" si="91"/>
        <v/>
      </c>
      <c r="ED43" s="73" t="str">
        <f t="shared" si="92"/>
        <v/>
      </c>
      <c r="EE43" s="73" t="str">
        <f t="shared" si="93"/>
        <v/>
      </c>
      <c r="EF43" s="73" t="str">
        <f t="shared" si="94"/>
        <v/>
      </c>
      <c r="EG43" s="53" t="str">
        <f t="shared" si="42"/>
        <v/>
      </c>
      <c r="EH43" s="47" t="s">
        <v>0</v>
      </c>
      <c r="EI43" s="19" t="str">
        <f t="shared" si="95"/>
        <v/>
      </c>
      <c r="EJ43" s="47" t="s">
        <v>0</v>
      </c>
      <c r="EK43" s="19" t="str">
        <f t="shared" si="96"/>
        <v/>
      </c>
      <c r="EL43" s="47" t="s">
        <v>0</v>
      </c>
      <c r="EM43" s="208" t="str">
        <f t="shared" si="97"/>
        <v/>
      </c>
      <c r="EN43" s="47" t="s">
        <v>0</v>
      </c>
    </row>
    <row r="44" spans="1:144" x14ac:dyDescent="0.25">
      <c r="A44" t="s">
        <v>0</v>
      </c>
      <c r="B44" s="52" t="str">
        <f>IF(csv!F36="","",csv!T36)</f>
        <v/>
      </c>
      <c r="C44" s="31" t="s">
        <v>0</v>
      </c>
      <c r="D44" s="31" t="str">
        <f>IF(csv!F36="","",csv!F36)</f>
        <v/>
      </c>
      <c r="E44" s="31" t="str">
        <f>IF(csv!E36="","",csv!E36)</f>
        <v/>
      </c>
      <c r="F44" s="31" t="s">
        <v>0</v>
      </c>
      <c r="G44" s="73" t="str">
        <f>IF(csv!M36="","",csv!M36)</f>
        <v/>
      </c>
      <c r="H44" s="73" t="str">
        <f>IF(csv!N36="","",csv!N36)</f>
        <v/>
      </c>
      <c r="I44" s="31" t="s">
        <v>0</v>
      </c>
      <c r="J44" s="31" t="str">
        <f>IF(csv!P36="","",csv!P36)</f>
        <v/>
      </c>
      <c r="K44" s="31" t="str">
        <f>IF(csv!Q36="","",csv!Q36)</f>
        <v/>
      </c>
      <c r="L44" s="31" t="s">
        <v>0</v>
      </c>
      <c r="M44" s="66" t="str">
        <f>IF(csv!R36="","",csv!R36)</f>
        <v/>
      </c>
      <c r="N44" s="47" t="s">
        <v>0</v>
      </c>
      <c r="O44" s="52" t="str">
        <f t="shared" si="44"/>
        <v/>
      </c>
      <c r="P44" s="73" t="str">
        <f>IF(O44="","",IF(COUNTIF(O$10:O43,O44)=0,P43+1,P43))</f>
        <v/>
      </c>
      <c r="Q44" s="88" t="str">
        <f t="shared" si="45"/>
        <v/>
      </c>
      <c r="R44" s="89" t="str" cm="1">
        <f t="array" ref="R44">IF(S44="","",INDEX(natjecanjeStaze_naziv,MATCH(S44,natjecanjeStaze_stazaId,0)))</f>
        <v/>
      </c>
      <c r="S44" s="53" t="str">
        <f t="shared" si="1"/>
        <v/>
      </c>
      <c r="T44" s="47" t="s">
        <v>0</v>
      </c>
      <c r="U44" s="259" t="str">
        <f t="shared" si="2"/>
        <v/>
      </c>
      <c r="V44" s="260" t="str">
        <f t="shared" si="46"/>
        <v/>
      </c>
      <c r="W44" s="47" t="s">
        <v>0</v>
      </c>
      <c r="X44" s="52" t="str">
        <f t="shared" si="47"/>
        <v/>
      </c>
      <c r="Y44" s="73" t="str">
        <f t="shared" si="48"/>
        <v/>
      </c>
      <c r="Z44" s="31" t="str">
        <f t="shared" si="49"/>
        <v/>
      </c>
      <c r="AA44" s="66" t="str">
        <f>IF(Z44="","",MAX(AA$10:AA43)+1)</f>
        <v/>
      </c>
      <c r="AB44" s="47" t="s">
        <v>0</v>
      </c>
      <c r="AC44" s="130"/>
      <c r="AD44" s="47" t="s">
        <v>0</v>
      </c>
      <c r="AE44" s="19" t="str">
        <f t="shared" si="50"/>
        <v/>
      </c>
      <c r="AF44" s="47" t="s">
        <v>0</v>
      </c>
      <c r="AG44" s="151" t="str">
        <f t="shared" si="51"/>
        <v/>
      </c>
      <c r="AH44" s="47" t="s">
        <v>0</v>
      </c>
      <c r="AI44" s="52" t="str">
        <f t="shared" si="52"/>
        <v/>
      </c>
      <c r="AJ44" s="31" t="str">
        <f t="shared" si="53"/>
        <v/>
      </c>
      <c r="AK44" s="73" t="str">
        <f t="shared" si="54"/>
        <v/>
      </c>
      <c r="AL44" s="73" t="str">
        <f t="shared" si="55"/>
        <v/>
      </c>
      <c r="AM44" s="31" t="str" cm="1">
        <f t="array" ref="AM44">IF(AK44="",""&amp;AJ44,IF(AK44="NEMA",AJ44,INDEX(klub_naziv,MATCH(INDEX(klubAlias_klubId,AK44),klub_id,0))))</f>
        <v/>
      </c>
      <c r="AN44" s="31" t="str" cm="1">
        <f t="array" ref="AN44">IFERROR(""&amp;INDEX(registarNatjecatelji,DL44,4),"")</f>
        <v/>
      </c>
      <c r="AO44" s="73" t="str">
        <f t="shared" si="56"/>
        <v/>
      </c>
      <c r="AP44" s="66" t="str">
        <f t="shared" si="57"/>
        <v/>
      </c>
      <c r="AQ44" s="47" t="s">
        <v>0</v>
      </c>
      <c r="AR44" s="52" t="str">
        <f>IF(V44&lt;&gt;"NEMA","",IF(IFERROR(MATCH(U44,U$10:U43,0),0)&lt;&gt;0,"",U44))</f>
        <v/>
      </c>
      <c r="AS44" s="73" t="str">
        <f t="shared" si="7"/>
        <v/>
      </c>
      <c r="AT44" s="31" t="str">
        <f>IF(OR(AS44="",AS44&lt;&gt;"NEMA"),"",MAX(AT$10:AT43)+1)</f>
        <v/>
      </c>
      <c r="AU44" s="66" t="str">
        <f t="shared" si="8"/>
        <v/>
      </c>
      <c r="AV44" s="47" t="s">
        <v>0</v>
      </c>
      <c r="AW44" s="19" t="str">
        <f t="shared" si="58"/>
        <v/>
      </c>
      <c r="AX44" s="47" t="s">
        <v>0</v>
      </c>
      <c r="AY44" s="82" t="str">
        <f>IF(AK44&lt;&gt;"NEMA","",IF(IFERROR(MATCH(AJ44,AJ$10:AJ43,0),0)&lt;&gt;0,"",AJ44))</f>
        <v/>
      </c>
      <c r="AZ44" s="47" t="s">
        <v>0</v>
      </c>
      <c r="BA44" s="130"/>
      <c r="BB44" s="47" t="s">
        <v>0</v>
      </c>
      <c r="BC44" s="58" t="str">
        <f t="shared" si="59"/>
        <v/>
      </c>
      <c r="BD44" s="31" t="str">
        <f t="shared" si="60"/>
        <v/>
      </c>
      <c r="BE44" s="31" t="str">
        <f>IF(BD44="","",MAX(BE$10:BE43)+1)</f>
        <v/>
      </c>
      <c r="BF44" s="31" t="str">
        <f t="shared" si="61"/>
        <v/>
      </c>
      <c r="BG44" s="31" t="str">
        <f t="shared" si="62"/>
        <v/>
      </c>
      <c r="BH44" s="31" t="str">
        <f>IF(BA44="","",MAX(BH$10:BH43)+1)</f>
        <v/>
      </c>
      <c r="BI44" s="31" t="str">
        <f t="shared" si="63"/>
        <v/>
      </c>
      <c r="BJ44" s="66" t="str">
        <f t="shared" si="64"/>
        <v/>
      </c>
      <c r="BK44" s="47" t="s">
        <v>0</v>
      </c>
      <c r="BL44" s="19" t="str">
        <f t="shared" si="65"/>
        <v/>
      </c>
      <c r="BM44" s="47" t="s">
        <v>0</v>
      </c>
      <c r="BN44" s="151" t="str">
        <f t="shared" si="14"/>
        <v/>
      </c>
      <c r="BO44" s="47" t="s">
        <v>0</v>
      </c>
      <c r="BP44" s="58" t="str">
        <f t="shared" si="15"/>
        <v/>
      </c>
      <c r="BQ44" s="73" t="str">
        <f t="shared" si="16"/>
        <v/>
      </c>
      <c r="BR44" s="266" t="str">
        <f t="shared" si="17"/>
        <v/>
      </c>
      <c r="BS44" s="267" t="str">
        <f t="shared" si="18"/>
        <v/>
      </c>
      <c r="BT44" s="191" t="str">
        <f t="shared" si="19"/>
        <v/>
      </c>
      <c r="BU44" s="47" t="s">
        <v>0</v>
      </c>
      <c r="BV44" s="52" t="str">
        <f t="shared" si="66"/>
        <v/>
      </c>
      <c r="BW44" s="31" t="str">
        <f t="shared" si="67"/>
        <v/>
      </c>
      <c r="BX44" s="73" t="str">
        <f t="shared" si="20"/>
        <v/>
      </c>
      <c r="BY44" s="73" t="str">
        <f t="shared" si="21"/>
        <v/>
      </c>
      <c r="BZ44" s="31" t="str">
        <f t="shared" si="22"/>
        <v/>
      </c>
      <c r="CA44" s="66" t="str">
        <f t="shared" si="23"/>
        <v/>
      </c>
      <c r="CB44" s="47" t="s">
        <v>0</v>
      </c>
      <c r="CC44" s="82" t="str">
        <f t="shared" si="68"/>
        <v/>
      </c>
      <c r="CD44" s="47" t="s">
        <v>0</v>
      </c>
      <c r="CE44" s="19" t="str">
        <f t="shared" si="69"/>
        <v/>
      </c>
      <c r="CF44" s="47" t="s">
        <v>0</v>
      </c>
      <c r="CG44" s="130"/>
      <c r="CH44" s="47" t="s">
        <v>0</v>
      </c>
      <c r="CI44" s="52" t="str">
        <f t="shared" si="70"/>
        <v/>
      </c>
      <c r="CJ44" s="73" t="str">
        <f>IF(CG44="","",MAX(CJ$10:CJ43)+1)</f>
        <v/>
      </c>
      <c r="CK44" s="53" t="str">
        <f t="shared" si="71"/>
        <v/>
      </c>
      <c r="CL44" s="47" t="s">
        <v>0</v>
      </c>
      <c r="CM44" s="19" t="str">
        <f t="shared" si="72"/>
        <v/>
      </c>
      <c r="CN44" s="47" t="s">
        <v>0</v>
      </c>
      <c r="CO44" s="108"/>
      <c r="CP44" s="110"/>
      <c r="CQ44" s="47"/>
      <c r="CR44" s="58" t="str">
        <f>IF(AND(BX44="NEMA",BY44="NEMA",OR(CG44="",CK44="NEMA")),MAX(CR$10:CR43)+1,"")</f>
        <v/>
      </c>
      <c r="CS44" s="53" t="str">
        <f t="shared" si="73"/>
        <v/>
      </c>
      <c r="CT44" t="s">
        <v>0</v>
      </c>
      <c r="CU44" s="133" t="str">
        <f t="shared" si="28"/>
        <v/>
      </c>
      <c r="CV44" t="s">
        <v>0</v>
      </c>
      <c r="CW44" s="52" t="str">
        <f t="shared" si="29"/>
        <v/>
      </c>
      <c r="CX44" s="66" t="str">
        <f t="shared" si="74"/>
        <v/>
      </c>
      <c r="CY44" t="s">
        <v>0</v>
      </c>
      <c r="CZ44" s="19" t="str">
        <f t="shared" si="75"/>
        <v/>
      </c>
      <c r="DA44" s="47" t="s">
        <v>0</v>
      </c>
      <c r="DB44" s="52" t="str">
        <f t="shared" si="76"/>
        <v/>
      </c>
      <c r="DC44" s="66" t="str">
        <f t="shared" si="77"/>
        <v/>
      </c>
      <c r="DD44" s="47" t="s">
        <v>0</v>
      </c>
      <c r="DE44" s="52" t="str">
        <f t="shared" si="78"/>
        <v/>
      </c>
      <c r="DF44" s="53" t="str">
        <f t="shared" si="34"/>
        <v/>
      </c>
      <c r="DG44" s="47" t="s">
        <v>0</v>
      </c>
      <c r="DH44" s="52" t="str">
        <f t="shared" si="79"/>
        <v/>
      </c>
      <c r="DI44" s="53" t="str">
        <f t="shared" si="35"/>
        <v/>
      </c>
      <c r="DJ44" s="47" t="s">
        <v>0</v>
      </c>
      <c r="DK44" s="52" t="str">
        <f t="shared" si="80"/>
        <v/>
      </c>
      <c r="DL44" s="53" t="str">
        <f t="shared" si="36"/>
        <v/>
      </c>
      <c r="DM44" s="47" t="s">
        <v>0</v>
      </c>
      <c r="DN44" s="58" t="str">
        <f t="shared" si="81"/>
        <v/>
      </c>
      <c r="DO44" s="53" t="str" cm="1">
        <f t="array" ref="DO44">IF(DN44&lt;&gt;"",INDEX(imePrezime_id,DN44,0),IF(CR44&lt;&gt;"",CR44,""))</f>
        <v/>
      </c>
      <c r="DP44" s="47" t="s">
        <v>0</v>
      </c>
      <c r="DQ44" s="58" t="str">
        <f t="shared" si="82"/>
        <v/>
      </c>
      <c r="DR44" s="73" t="str">
        <f t="shared" si="37"/>
        <v/>
      </c>
      <c r="DS44" s="73" t="str">
        <f t="shared" si="83"/>
        <v/>
      </c>
      <c r="DT44" s="73" t="str">
        <f t="shared" si="84"/>
        <v/>
      </c>
      <c r="DU44" s="66" t="str">
        <f t="shared" si="85"/>
        <v/>
      </c>
      <c r="DV44" s="47" t="s">
        <v>0</v>
      </c>
      <c r="DW44" s="58" t="str">
        <f>IF(BW44="","",MAX(DW$10:DW43)+1)</f>
        <v/>
      </c>
      <c r="DX44" s="73" t="str">
        <f t="shared" si="86"/>
        <v/>
      </c>
      <c r="DY44" s="73" t="str">
        <f t="shared" si="87"/>
        <v/>
      </c>
      <c r="DZ44" s="73" t="str">
        <f t="shared" si="88"/>
        <v/>
      </c>
      <c r="EA44" s="73" t="str">
        <f t="shared" si="89"/>
        <v/>
      </c>
      <c r="EB44" s="73" t="str">
        <f t="shared" si="90"/>
        <v/>
      </c>
      <c r="EC44" s="73" t="str">
        <f t="shared" si="91"/>
        <v/>
      </c>
      <c r="ED44" s="73" t="str">
        <f t="shared" si="92"/>
        <v/>
      </c>
      <c r="EE44" s="73" t="str">
        <f t="shared" si="93"/>
        <v/>
      </c>
      <c r="EF44" s="73" t="str">
        <f t="shared" si="94"/>
        <v/>
      </c>
      <c r="EG44" s="53" t="str">
        <f t="shared" si="42"/>
        <v/>
      </c>
      <c r="EH44" s="47" t="s">
        <v>0</v>
      </c>
      <c r="EI44" s="19" t="str">
        <f t="shared" si="95"/>
        <v/>
      </c>
      <c r="EJ44" s="47" t="s">
        <v>0</v>
      </c>
      <c r="EK44" s="19" t="str">
        <f t="shared" si="96"/>
        <v/>
      </c>
      <c r="EL44" s="47" t="s">
        <v>0</v>
      </c>
      <c r="EM44" s="208" t="str">
        <f t="shared" si="97"/>
        <v/>
      </c>
      <c r="EN44" s="47" t="s">
        <v>0</v>
      </c>
    </row>
    <row r="45" spans="1:144" x14ac:dyDescent="0.25">
      <c r="A45" t="s">
        <v>0</v>
      </c>
      <c r="B45" s="52" t="str">
        <f>IF(csv!F37="","",csv!T37)</f>
        <v/>
      </c>
      <c r="C45" s="31" t="s">
        <v>0</v>
      </c>
      <c r="D45" s="31" t="str">
        <f>IF(csv!F37="","",csv!F37)</f>
        <v/>
      </c>
      <c r="E45" s="31" t="str">
        <f>IF(csv!E37="","",csv!E37)</f>
        <v/>
      </c>
      <c r="F45" s="31" t="s">
        <v>0</v>
      </c>
      <c r="G45" s="73" t="str">
        <f>IF(csv!M37="","",csv!M37)</f>
        <v/>
      </c>
      <c r="H45" s="73" t="str">
        <f>IF(csv!N37="","",csv!N37)</f>
        <v/>
      </c>
      <c r="I45" s="31" t="s">
        <v>0</v>
      </c>
      <c r="J45" s="31" t="str">
        <f>IF(csv!P37="","",csv!P37)</f>
        <v/>
      </c>
      <c r="K45" s="31" t="str">
        <f>IF(csv!Q37="","",csv!Q37)</f>
        <v/>
      </c>
      <c r="L45" s="31" t="s">
        <v>0</v>
      </c>
      <c r="M45" s="66" t="str">
        <f>IF(csv!R37="","",csv!R37)</f>
        <v/>
      </c>
      <c r="N45" s="47" t="s">
        <v>0</v>
      </c>
      <c r="O45" s="52" t="str">
        <f t="shared" si="44"/>
        <v/>
      </c>
      <c r="P45" s="73" t="str">
        <f>IF(O45="","",IF(COUNTIF(O$10:O44,O45)=0,P44+1,P44))</f>
        <v/>
      </c>
      <c r="Q45" s="88" t="str">
        <f t="shared" si="45"/>
        <v/>
      </c>
      <c r="R45" s="89" t="str" cm="1">
        <f t="array" ref="R45">IF(S45="","",INDEX(natjecanjeStaze_naziv,MATCH(S45,natjecanjeStaze_stazaId,0)))</f>
        <v/>
      </c>
      <c r="S45" s="53" t="str">
        <f t="shared" si="1"/>
        <v/>
      </c>
      <c r="T45" s="47" t="s">
        <v>0</v>
      </c>
      <c r="U45" s="259" t="str">
        <f t="shared" si="2"/>
        <v/>
      </c>
      <c r="V45" s="260" t="str">
        <f t="shared" si="46"/>
        <v/>
      </c>
      <c r="W45" s="47" t="s">
        <v>0</v>
      </c>
      <c r="X45" s="52" t="str">
        <f t="shared" si="47"/>
        <v/>
      </c>
      <c r="Y45" s="73" t="str">
        <f t="shared" si="48"/>
        <v/>
      </c>
      <c r="Z45" s="31" t="str">
        <f t="shared" si="49"/>
        <v/>
      </c>
      <c r="AA45" s="66" t="str">
        <f>IF(Z45="","",MAX(AA$10:AA44)+1)</f>
        <v/>
      </c>
      <c r="AB45" s="47" t="s">
        <v>0</v>
      </c>
      <c r="AC45" s="130"/>
      <c r="AD45" s="47" t="s">
        <v>0</v>
      </c>
      <c r="AE45" s="19" t="str">
        <f t="shared" si="50"/>
        <v/>
      </c>
      <c r="AF45" s="47" t="s">
        <v>0</v>
      </c>
      <c r="AG45" s="151" t="str">
        <f t="shared" si="51"/>
        <v/>
      </c>
      <c r="AH45" s="47" t="s">
        <v>0</v>
      </c>
      <c r="AI45" s="52" t="str">
        <f t="shared" si="52"/>
        <v/>
      </c>
      <c r="AJ45" s="31" t="str">
        <f t="shared" si="53"/>
        <v/>
      </c>
      <c r="AK45" s="73" t="str">
        <f t="shared" si="54"/>
        <v/>
      </c>
      <c r="AL45" s="73" t="str">
        <f t="shared" si="55"/>
        <v/>
      </c>
      <c r="AM45" s="31" t="str" cm="1">
        <f t="array" ref="AM45">IF(AK45="",""&amp;AJ45,IF(AK45="NEMA",AJ45,INDEX(klub_naziv,MATCH(INDEX(klubAlias_klubId,AK45),klub_id,0))))</f>
        <v/>
      </c>
      <c r="AN45" s="31" t="str" cm="1">
        <f t="array" ref="AN45">IFERROR(""&amp;INDEX(registarNatjecatelji,DL45,4),"")</f>
        <v/>
      </c>
      <c r="AO45" s="73" t="str">
        <f t="shared" si="56"/>
        <v/>
      </c>
      <c r="AP45" s="66" t="str">
        <f t="shared" si="57"/>
        <v/>
      </c>
      <c r="AQ45" s="47" t="s">
        <v>0</v>
      </c>
      <c r="AR45" s="52" t="str">
        <f>IF(V45&lt;&gt;"NEMA","",IF(IFERROR(MATCH(U45,U$10:U44,0),0)&lt;&gt;0,"",U45))</f>
        <v/>
      </c>
      <c r="AS45" s="73" t="str">
        <f t="shared" si="7"/>
        <v/>
      </c>
      <c r="AT45" s="31" t="str">
        <f>IF(OR(AS45="",AS45&lt;&gt;"NEMA"),"",MAX(AT$10:AT44)+1)</f>
        <v/>
      </c>
      <c r="AU45" s="66" t="str">
        <f t="shared" si="8"/>
        <v/>
      </c>
      <c r="AV45" s="47" t="s">
        <v>0</v>
      </c>
      <c r="AW45" s="19" t="str">
        <f t="shared" si="58"/>
        <v/>
      </c>
      <c r="AX45" s="47" t="s">
        <v>0</v>
      </c>
      <c r="AY45" s="82" t="str">
        <f>IF(AK45&lt;&gt;"NEMA","",IF(IFERROR(MATCH(AJ45,AJ$10:AJ44,0),0)&lt;&gt;0,"",AJ45))</f>
        <v/>
      </c>
      <c r="AZ45" s="47" t="s">
        <v>0</v>
      </c>
      <c r="BA45" s="130"/>
      <c r="BB45" s="47" t="s">
        <v>0</v>
      </c>
      <c r="BC45" s="58" t="str">
        <f t="shared" si="59"/>
        <v/>
      </c>
      <c r="BD45" s="31" t="str">
        <f t="shared" si="60"/>
        <v/>
      </c>
      <c r="BE45" s="31" t="str">
        <f>IF(BD45="","",MAX(BE$10:BE44)+1)</f>
        <v/>
      </c>
      <c r="BF45" s="31" t="str">
        <f t="shared" si="61"/>
        <v/>
      </c>
      <c r="BG45" s="31" t="str">
        <f t="shared" si="62"/>
        <v/>
      </c>
      <c r="BH45" s="31" t="str">
        <f>IF(BA45="","",MAX(BH$10:BH44)+1)</f>
        <v/>
      </c>
      <c r="BI45" s="31" t="str">
        <f t="shared" si="63"/>
        <v/>
      </c>
      <c r="BJ45" s="66" t="str">
        <f t="shared" si="64"/>
        <v/>
      </c>
      <c r="BK45" s="47" t="s">
        <v>0</v>
      </c>
      <c r="BL45" s="19" t="str">
        <f t="shared" si="65"/>
        <v/>
      </c>
      <c r="BM45" s="47" t="s">
        <v>0</v>
      </c>
      <c r="BN45" s="151" t="str">
        <f t="shared" si="14"/>
        <v/>
      </c>
      <c r="BO45" s="47" t="s">
        <v>0</v>
      </c>
      <c r="BP45" s="58" t="str">
        <f t="shared" si="15"/>
        <v/>
      </c>
      <c r="BQ45" s="73" t="str">
        <f t="shared" si="16"/>
        <v/>
      </c>
      <c r="BR45" s="266" t="str">
        <f t="shared" si="17"/>
        <v/>
      </c>
      <c r="BS45" s="267" t="str">
        <f t="shared" si="18"/>
        <v/>
      </c>
      <c r="BT45" s="191" t="str">
        <f t="shared" si="19"/>
        <v/>
      </c>
      <c r="BU45" s="47" t="s">
        <v>0</v>
      </c>
      <c r="BV45" s="52" t="str">
        <f t="shared" si="66"/>
        <v/>
      </c>
      <c r="BW45" s="31" t="str">
        <f t="shared" si="67"/>
        <v/>
      </c>
      <c r="BX45" s="73" t="str">
        <f t="shared" si="20"/>
        <v/>
      </c>
      <c r="BY45" s="73" t="str">
        <f t="shared" si="21"/>
        <v/>
      </c>
      <c r="BZ45" s="31" t="str">
        <f t="shared" si="22"/>
        <v/>
      </c>
      <c r="CA45" s="66" t="str">
        <f t="shared" si="23"/>
        <v/>
      </c>
      <c r="CB45" s="47" t="s">
        <v>0</v>
      </c>
      <c r="CC45" s="82" t="str">
        <f t="shared" si="68"/>
        <v/>
      </c>
      <c r="CD45" s="47" t="s">
        <v>0</v>
      </c>
      <c r="CE45" s="19" t="str">
        <f t="shared" si="69"/>
        <v/>
      </c>
      <c r="CF45" s="47" t="s">
        <v>0</v>
      </c>
      <c r="CG45" s="130"/>
      <c r="CH45" s="47" t="s">
        <v>0</v>
      </c>
      <c r="CI45" s="52" t="str">
        <f t="shared" si="70"/>
        <v/>
      </c>
      <c r="CJ45" s="73" t="str">
        <f>IF(CG45="","",MAX(CJ$10:CJ44)+1)</f>
        <v/>
      </c>
      <c r="CK45" s="53" t="str">
        <f t="shared" si="71"/>
        <v/>
      </c>
      <c r="CL45" s="47" t="s">
        <v>0</v>
      </c>
      <c r="CM45" s="19" t="str">
        <f t="shared" si="72"/>
        <v/>
      </c>
      <c r="CN45" s="47" t="s">
        <v>0</v>
      </c>
      <c r="CO45" s="108"/>
      <c r="CP45" s="110"/>
      <c r="CQ45" s="47"/>
      <c r="CR45" s="58" t="str">
        <f>IF(AND(BX45="NEMA",BY45="NEMA",OR(CG45="",CK45="NEMA")),MAX(CR$10:CR44)+1,"")</f>
        <v/>
      </c>
      <c r="CS45" s="53" t="str">
        <f t="shared" si="73"/>
        <v/>
      </c>
      <c r="CT45" t="s">
        <v>0</v>
      </c>
      <c r="CU45" s="133" t="str">
        <f t="shared" si="28"/>
        <v/>
      </c>
      <c r="CV45" t="s">
        <v>0</v>
      </c>
      <c r="CW45" s="52" t="str">
        <f t="shared" si="29"/>
        <v/>
      </c>
      <c r="CX45" s="66" t="str">
        <f t="shared" si="74"/>
        <v/>
      </c>
      <c r="CY45" t="s">
        <v>0</v>
      </c>
      <c r="CZ45" s="19" t="str">
        <f t="shared" si="75"/>
        <v/>
      </c>
      <c r="DA45" s="47" t="s">
        <v>0</v>
      </c>
      <c r="DB45" s="52" t="str">
        <f t="shared" si="76"/>
        <v/>
      </c>
      <c r="DC45" s="66" t="str">
        <f t="shared" si="77"/>
        <v/>
      </c>
      <c r="DD45" s="47" t="s">
        <v>0</v>
      </c>
      <c r="DE45" s="52" t="str">
        <f t="shared" si="78"/>
        <v/>
      </c>
      <c r="DF45" s="53" t="str">
        <f t="shared" si="34"/>
        <v/>
      </c>
      <c r="DG45" s="47" t="s">
        <v>0</v>
      </c>
      <c r="DH45" s="52" t="str">
        <f t="shared" si="79"/>
        <v/>
      </c>
      <c r="DI45" s="53" t="str">
        <f t="shared" si="35"/>
        <v/>
      </c>
      <c r="DJ45" s="47" t="s">
        <v>0</v>
      </c>
      <c r="DK45" s="52" t="str">
        <f t="shared" si="80"/>
        <v/>
      </c>
      <c r="DL45" s="53" t="str">
        <f t="shared" si="36"/>
        <v/>
      </c>
      <c r="DM45" s="47" t="s">
        <v>0</v>
      </c>
      <c r="DN45" s="58" t="str">
        <f t="shared" si="81"/>
        <v/>
      </c>
      <c r="DO45" s="53" t="str" cm="1">
        <f t="array" ref="DO45">IF(DN45&lt;&gt;"",INDEX(imePrezime_id,DN45,0),IF(CR45&lt;&gt;"",CR45,""))</f>
        <v/>
      </c>
      <c r="DP45" s="47" t="s">
        <v>0</v>
      </c>
      <c r="DQ45" s="58" t="str">
        <f t="shared" si="82"/>
        <v/>
      </c>
      <c r="DR45" s="73" t="str">
        <f t="shared" si="37"/>
        <v/>
      </c>
      <c r="DS45" s="73" t="str">
        <f t="shared" si="83"/>
        <v/>
      </c>
      <c r="DT45" s="73" t="str">
        <f t="shared" si="84"/>
        <v/>
      </c>
      <c r="DU45" s="66" t="str">
        <f t="shared" si="85"/>
        <v/>
      </c>
      <c r="DV45" s="47" t="s">
        <v>0</v>
      </c>
      <c r="DW45" s="58" t="str">
        <f>IF(BW45="","",MAX(DW$10:DW44)+1)</f>
        <v/>
      </c>
      <c r="DX45" s="73" t="str">
        <f t="shared" si="86"/>
        <v/>
      </c>
      <c r="DY45" s="73" t="str">
        <f t="shared" si="87"/>
        <v/>
      </c>
      <c r="DZ45" s="73" t="str">
        <f t="shared" si="88"/>
        <v/>
      </c>
      <c r="EA45" s="73" t="str">
        <f t="shared" si="89"/>
        <v/>
      </c>
      <c r="EB45" s="73" t="str">
        <f t="shared" si="90"/>
        <v/>
      </c>
      <c r="EC45" s="73" t="str">
        <f t="shared" si="91"/>
        <v/>
      </c>
      <c r="ED45" s="73" t="str">
        <f t="shared" si="92"/>
        <v/>
      </c>
      <c r="EE45" s="73" t="str">
        <f t="shared" si="93"/>
        <v/>
      </c>
      <c r="EF45" s="73" t="str">
        <f t="shared" si="94"/>
        <v/>
      </c>
      <c r="EG45" s="53" t="str">
        <f t="shared" si="42"/>
        <v/>
      </c>
      <c r="EH45" s="47" t="s">
        <v>0</v>
      </c>
      <c r="EI45" s="19" t="str">
        <f t="shared" si="95"/>
        <v/>
      </c>
      <c r="EJ45" s="47" t="s">
        <v>0</v>
      </c>
      <c r="EK45" s="19" t="str">
        <f t="shared" si="96"/>
        <v/>
      </c>
      <c r="EL45" s="47" t="s">
        <v>0</v>
      </c>
      <c r="EM45" s="208" t="str">
        <f t="shared" si="97"/>
        <v/>
      </c>
      <c r="EN45" s="47" t="s">
        <v>0</v>
      </c>
    </row>
    <row r="46" spans="1:144" x14ac:dyDescent="0.25">
      <c r="A46" t="s">
        <v>0</v>
      </c>
      <c r="B46" s="52" t="str">
        <f>IF(csv!F38="","",csv!T38)</f>
        <v/>
      </c>
      <c r="C46" s="31" t="s">
        <v>0</v>
      </c>
      <c r="D46" s="31" t="str">
        <f>IF(csv!F38="","",csv!F38)</f>
        <v/>
      </c>
      <c r="E46" s="31" t="str">
        <f>IF(csv!E38="","",csv!E38)</f>
        <v/>
      </c>
      <c r="F46" s="31" t="s">
        <v>0</v>
      </c>
      <c r="G46" s="73" t="str">
        <f>IF(csv!M38="","",csv!M38)</f>
        <v/>
      </c>
      <c r="H46" s="73" t="str">
        <f>IF(csv!N38="","",csv!N38)</f>
        <v/>
      </c>
      <c r="I46" s="31" t="s">
        <v>0</v>
      </c>
      <c r="J46" s="31" t="str">
        <f>IF(csv!P38="","",csv!P38)</f>
        <v/>
      </c>
      <c r="K46" s="31" t="str">
        <f>IF(csv!Q38="","",csv!Q38)</f>
        <v/>
      </c>
      <c r="L46" s="31" t="s">
        <v>0</v>
      </c>
      <c r="M46" s="66" t="str">
        <f>IF(csv!R38="","",csv!R38)</f>
        <v/>
      </c>
      <c r="N46" s="47" t="s">
        <v>0</v>
      </c>
      <c r="O46" s="52" t="str">
        <f t="shared" si="44"/>
        <v/>
      </c>
      <c r="P46" s="73" t="str">
        <f>IF(O46="","",IF(COUNTIF(O$10:O45,O46)=0,P45+1,P45))</f>
        <v/>
      </c>
      <c r="Q46" s="88" t="str">
        <f t="shared" si="45"/>
        <v/>
      </c>
      <c r="R46" s="89" t="str" cm="1">
        <f t="array" ref="R46">IF(S46="","",INDEX(natjecanjeStaze_naziv,MATCH(S46,natjecanjeStaze_stazaId,0)))</f>
        <v/>
      </c>
      <c r="S46" s="53" t="str">
        <f t="shared" si="1"/>
        <v/>
      </c>
      <c r="T46" s="47" t="s">
        <v>0</v>
      </c>
      <c r="U46" s="259" t="str">
        <f t="shared" si="2"/>
        <v/>
      </c>
      <c r="V46" s="260" t="str">
        <f t="shared" si="46"/>
        <v/>
      </c>
      <c r="W46" s="47" t="s">
        <v>0</v>
      </c>
      <c r="X46" s="52" t="str">
        <f t="shared" si="47"/>
        <v/>
      </c>
      <c r="Y46" s="73" t="str">
        <f t="shared" si="48"/>
        <v/>
      </c>
      <c r="Z46" s="31" t="str">
        <f t="shared" si="49"/>
        <v/>
      </c>
      <c r="AA46" s="66" t="str">
        <f>IF(Z46="","",MAX(AA$10:AA45)+1)</f>
        <v/>
      </c>
      <c r="AB46" s="47" t="s">
        <v>0</v>
      </c>
      <c r="AC46" s="130"/>
      <c r="AD46" s="47" t="s">
        <v>0</v>
      </c>
      <c r="AE46" s="19" t="str">
        <f t="shared" si="50"/>
        <v/>
      </c>
      <c r="AF46" s="47" t="s">
        <v>0</v>
      </c>
      <c r="AG46" s="151" t="str">
        <f t="shared" si="51"/>
        <v/>
      </c>
      <c r="AH46" s="47" t="s">
        <v>0</v>
      </c>
      <c r="AI46" s="52" t="str">
        <f t="shared" si="52"/>
        <v/>
      </c>
      <c r="AJ46" s="31" t="str">
        <f t="shared" si="53"/>
        <v/>
      </c>
      <c r="AK46" s="73" t="str">
        <f t="shared" si="54"/>
        <v/>
      </c>
      <c r="AL46" s="73" t="str">
        <f t="shared" si="55"/>
        <v/>
      </c>
      <c r="AM46" s="31" t="str" cm="1">
        <f t="array" ref="AM46">IF(AK46="",""&amp;AJ46,IF(AK46="NEMA",AJ46,INDEX(klub_naziv,MATCH(INDEX(klubAlias_klubId,AK46),klub_id,0))))</f>
        <v/>
      </c>
      <c r="AN46" s="31" t="str" cm="1">
        <f t="array" ref="AN46">IFERROR(""&amp;INDEX(registarNatjecatelji,DL46,4),"")</f>
        <v/>
      </c>
      <c r="AO46" s="73" t="str">
        <f t="shared" si="56"/>
        <v/>
      </c>
      <c r="AP46" s="66" t="str">
        <f t="shared" si="57"/>
        <v/>
      </c>
      <c r="AQ46" s="47" t="s">
        <v>0</v>
      </c>
      <c r="AR46" s="52" t="str">
        <f>IF(V46&lt;&gt;"NEMA","",IF(IFERROR(MATCH(U46,U$10:U45,0),0)&lt;&gt;0,"",U46))</f>
        <v/>
      </c>
      <c r="AS46" s="73" t="str">
        <f t="shared" si="7"/>
        <v/>
      </c>
      <c r="AT46" s="31" t="str">
        <f>IF(OR(AS46="",AS46&lt;&gt;"NEMA"),"",MAX(AT$10:AT45)+1)</f>
        <v/>
      </c>
      <c r="AU46" s="66" t="str">
        <f t="shared" si="8"/>
        <v/>
      </c>
      <c r="AV46" s="47" t="s">
        <v>0</v>
      </c>
      <c r="AW46" s="19" t="str">
        <f t="shared" si="58"/>
        <v/>
      </c>
      <c r="AX46" s="47" t="s">
        <v>0</v>
      </c>
      <c r="AY46" s="82" t="str">
        <f>IF(AK46&lt;&gt;"NEMA","",IF(IFERROR(MATCH(AJ46,AJ$10:AJ45,0),0)&lt;&gt;0,"",AJ46))</f>
        <v/>
      </c>
      <c r="AZ46" s="47" t="s">
        <v>0</v>
      </c>
      <c r="BA46" s="130"/>
      <c r="BB46" s="47" t="s">
        <v>0</v>
      </c>
      <c r="BC46" s="58" t="str">
        <f t="shared" si="59"/>
        <v/>
      </c>
      <c r="BD46" s="31" t="str">
        <f t="shared" si="60"/>
        <v/>
      </c>
      <c r="BE46" s="31" t="str">
        <f>IF(BD46="","",MAX(BE$10:BE45)+1)</f>
        <v/>
      </c>
      <c r="BF46" s="31" t="str">
        <f t="shared" si="61"/>
        <v/>
      </c>
      <c r="BG46" s="31" t="str">
        <f t="shared" si="62"/>
        <v/>
      </c>
      <c r="BH46" s="31" t="str">
        <f>IF(BA46="","",MAX(BH$10:BH45)+1)</f>
        <v/>
      </c>
      <c r="BI46" s="31" t="str">
        <f t="shared" si="63"/>
        <v/>
      </c>
      <c r="BJ46" s="66" t="str">
        <f t="shared" si="64"/>
        <v/>
      </c>
      <c r="BK46" s="47" t="s">
        <v>0</v>
      </c>
      <c r="BL46" s="19" t="str">
        <f t="shared" si="65"/>
        <v/>
      </c>
      <c r="BM46" s="47" t="s">
        <v>0</v>
      </c>
      <c r="BN46" s="151" t="str">
        <f t="shared" si="14"/>
        <v/>
      </c>
      <c r="BO46" s="47" t="s">
        <v>0</v>
      </c>
      <c r="BP46" s="58" t="str">
        <f t="shared" si="15"/>
        <v/>
      </c>
      <c r="BQ46" s="73" t="str">
        <f t="shared" si="16"/>
        <v/>
      </c>
      <c r="BR46" s="266" t="str">
        <f t="shared" si="17"/>
        <v/>
      </c>
      <c r="BS46" s="267" t="str">
        <f t="shared" si="18"/>
        <v/>
      </c>
      <c r="BT46" s="191" t="str">
        <f t="shared" si="19"/>
        <v/>
      </c>
      <c r="BU46" s="47" t="s">
        <v>0</v>
      </c>
      <c r="BV46" s="52" t="str">
        <f t="shared" si="66"/>
        <v/>
      </c>
      <c r="BW46" s="31" t="str">
        <f t="shared" si="67"/>
        <v/>
      </c>
      <c r="BX46" s="73" t="str">
        <f t="shared" si="20"/>
        <v/>
      </c>
      <c r="BY46" s="73" t="str">
        <f t="shared" si="21"/>
        <v/>
      </c>
      <c r="BZ46" s="31" t="str">
        <f t="shared" si="22"/>
        <v/>
      </c>
      <c r="CA46" s="66" t="str">
        <f t="shared" si="23"/>
        <v/>
      </c>
      <c r="CB46" s="47" t="s">
        <v>0</v>
      </c>
      <c r="CC46" s="82" t="str">
        <f t="shared" si="68"/>
        <v/>
      </c>
      <c r="CD46" s="47" t="s">
        <v>0</v>
      </c>
      <c r="CE46" s="19" t="str">
        <f t="shared" si="69"/>
        <v/>
      </c>
      <c r="CF46" s="47" t="s">
        <v>0</v>
      </c>
      <c r="CG46" s="130"/>
      <c r="CH46" s="47" t="s">
        <v>0</v>
      </c>
      <c r="CI46" s="52" t="str">
        <f t="shared" si="70"/>
        <v/>
      </c>
      <c r="CJ46" s="73" t="str">
        <f>IF(CG46="","",MAX(CJ$10:CJ45)+1)</f>
        <v/>
      </c>
      <c r="CK46" s="53" t="str">
        <f t="shared" si="71"/>
        <v/>
      </c>
      <c r="CL46" s="47" t="s">
        <v>0</v>
      </c>
      <c r="CM46" s="19" t="str">
        <f t="shared" si="72"/>
        <v/>
      </c>
      <c r="CN46" s="47" t="s">
        <v>0</v>
      </c>
      <c r="CO46" s="108"/>
      <c r="CP46" s="110"/>
      <c r="CQ46" s="47"/>
      <c r="CR46" s="58" t="str">
        <f>IF(AND(BX46="NEMA",BY46="NEMA",OR(CG46="",CK46="NEMA")),MAX(CR$10:CR45)+1,"")</f>
        <v/>
      </c>
      <c r="CS46" s="53" t="str">
        <f t="shared" si="73"/>
        <v/>
      </c>
      <c r="CT46" t="s">
        <v>0</v>
      </c>
      <c r="CU46" s="133" t="str">
        <f t="shared" si="28"/>
        <v/>
      </c>
      <c r="CV46" t="s">
        <v>0</v>
      </c>
      <c r="CW46" s="52" t="str">
        <f t="shared" si="29"/>
        <v/>
      </c>
      <c r="CX46" s="66" t="str">
        <f t="shared" si="74"/>
        <v/>
      </c>
      <c r="CY46" t="s">
        <v>0</v>
      </c>
      <c r="CZ46" s="19" t="str">
        <f t="shared" si="75"/>
        <v/>
      </c>
      <c r="DA46" s="47" t="s">
        <v>0</v>
      </c>
      <c r="DB46" s="52" t="str">
        <f t="shared" si="76"/>
        <v/>
      </c>
      <c r="DC46" s="66" t="str">
        <f t="shared" si="77"/>
        <v/>
      </c>
      <c r="DD46" s="47" t="s">
        <v>0</v>
      </c>
      <c r="DE46" s="52" t="str">
        <f t="shared" si="78"/>
        <v/>
      </c>
      <c r="DF46" s="53" t="str">
        <f t="shared" si="34"/>
        <v/>
      </c>
      <c r="DG46" s="47" t="s">
        <v>0</v>
      </c>
      <c r="DH46" s="52" t="str">
        <f t="shared" si="79"/>
        <v/>
      </c>
      <c r="DI46" s="53" t="str">
        <f t="shared" si="35"/>
        <v/>
      </c>
      <c r="DJ46" s="47" t="s">
        <v>0</v>
      </c>
      <c r="DK46" s="52" t="str">
        <f t="shared" si="80"/>
        <v/>
      </c>
      <c r="DL46" s="53" t="str">
        <f t="shared" si="36"/>
        <v/>
      </c>
      <c r="DM46" s="47" t="s">
        <v>0</v>
      </c>
      <c r="DN46" s="58" t="str">
        <f t="shared" si="81"/>
        <v/>
      </c>
      <c r="DO46" s="53" t="str" cm="1">
        <f t="array" ref="DO46">IF(DN46&lt;&gt;"",INDEX(imePrezime_id,DN46,0),IF(CR46&lt;&gt;"",CR46,""))</f>
        <v/>
      </c>
      <c r="DP46" s="47" t="s">
        <v>0</v>
      </c>
      <c r="DQ46" s="58" t="str">
        <f t="shared" si="82"/>
        <v/>
      </c>
      <c r="DR46" s="73" t="str">
        <f t="shared" si="37"/>
        <v/>
      </c>
      <c r="DS46" s="73" t="str">
        <f t="shared" si="83"/>
        <v/>
      </c>
      <c r="DT46" s="73" t="str">
        <f t="shared" si="84"/>
        <v/>
      </c>
      <c r="DU46" s="66" t="str">
        <f t="shared" si="85"/>
        <v/>
      </c>
      <c r="DV46" s="47" t="s">
        <v>0</v>
      </c>
      <c r="DW46" s="58" t="str">
        <f>IF(BW46="","",MAX(DW$10:DW45)+1)</f>
        <v/>
      </c>
      <c r="DX46" s="73" t="str">
        <f t="shared" si="86"/>
        <v/>
      </c>
      <c r="DY46" s="73" t="str">
        <f t="shared" si="87"/>
        <v/>
      </c>
      <c r="DZ46" s="73" t="str">
        <f t="shared" si="88"/>
        <v/>
      </c>
      <c r="EA46" s="73" t="str">
        <f t="shared" si="89"/>
        <v/>
      </c>
      <c r="EB46" s="73" t="str">
        <f t="shared" si="90"/>
        <v/>
      </c>
      <c r="EC46" s="73" t="str">
        <f t="shared" si="91"/>
        <v/>
      </c>
      <c r="ED46" s="73" t="str">
        <f t="shared" si="92"/>
        <v/>
      </c>
      <c r="EE46" s="73" t="str">
        <f t="shared" si="93"/>
        <v/>
      </c>
      <c r="EF46" s="73" t="str">
        <f t="shared" si="94"/>
        <v/>
      </c>
      <c r="EG46" s="53" t="str">
        <f t="shared" si="42"/>
        <v/>
      </c>
      <c r="EH46" s="47" t="s">
        <v>0</v>
      </c>
      <c r="EI46" s="19" t="str">
        <f t="shared" si="95"/>
        <v/>
      </c>
      <c r="EJ46" s="47" t="s">
        <v>0</v>
      </c>
      <c r="EK46" s="19" t="str">
        <f t="shared" si="96"/>
        <v/>
      </c>
      <c r="EL46" s="47" t="s">
        <v>0</v>
      </c>
      <c r="EM46" s="208" t="str">
        <f t="shared" si="97"/>
        <v/>
      </c>
      <c r="EN46" s="47" t="s">
        <v>0</v>
      </c>
    </row>
    <row r="47" spans="1:144" x14ac:dyDescent="0.25">
      <c r="A47" t="s">
        <v>0</v>
      </c>
      <c r="B47" s="52" t="str">
        <f>IF(csv!F39="","",csv!T39)</f>
        <v/>
      </c>
      <c r="C47" s="31" t="s">
        <v>0</v>
      </c>
      <c r="D47" s="31" t="str">
        <f>IF(csv!F39="","",csv!F39)</f>
        <v/>
      </c>
      <c r="E47" s="31" t="str">
        <f>IF(csv!E39="","",csv!E39)</f>
        <v/>
      </c>
      <c r="F47" s="31" t="s">
        <v>0</v>
      </c>
      <c r="G47" s="73" t="str">
        <f>IF(csv!M39="","",csv!M39)</f>
        <v/>
      </c>
      <c r="H47" s="73" t="str">
        <f>IF(csv!N39="","",csv!N39)</f>
        <v/>
      </c>
      <c r="I47" s="31" t="s">
        <v>0</v>
      </c>
      <c r="J47" s="31" t="str">
        <f>IF(csv!P39="","",csv!P39)</f>
        <v/>
      </c>
      <c r="K47" s="31" t="str">
        <f>IF(csv!Q39="","",csv!Q39)</f>
        <v/>
      </c>
      <c r="L47" s="31" t="s">
        <v>0</v>
      </c>
      <c r="M47" s="66" t="str">
        <f>IF(csv!R39="","",csv!R39)</f>
        <v/>
      </c>
      <c r="N47" s="47" t="s">
        <v>0</v>
      </c>
      <c r="O47" s="52" t="str">
        <f t="shared" si="44"/>
        <v/>
      </c>
      <c r="P47" s="73" t="str">
        <f>IF(O47="","",IF(COUNTIF(O$10:O46,O47)=0,P46+1,P46))</f>
        <v/>
      </c>
      <c r="Q47" s="88" t="str">
        <f t="shared" si="45"/>
        <v/>
      </c>
      <c r="R47" s="89" t="str" cm="1">
        <f t="array" ref="R47">IF(S47="","",INDEX(natjecanjeStaze_naziv,MATCH(S47,natjecanjeStaze_stazaId,0)))</f>
        <v/>
      </c>
      <c r="S47" s="53" t="str">
        <f t="shared" si="1"/>
        <v/>
      </c>
      <c r="T47" s="47" t="s">
        <v>0</v>
      </c>
      <c r="U47" s="259" t="str">
        <f t="shared" si="2"/>
        <v/>
      </c>
      <c r="V47" s="260" t="str">
        <f t="shared" si="46"/>
        <v/>
      </c>
      <c r="W47" s="47" t="s">
        <v>0</v>
      </c>
      <c r="X47" s="52" t="str">
        <f t="shared" si="47"/>
        <v/>
      </c>
      <c r="Y47" s="73" t="str">
        <f t="shared" si="48"/>
        <v/>
      </c>
      <c r="Z47" s="31" t="str">
        <f t="shared" si="49"/>
        <v/>
      </c>
      <c r="AA47" s="66" t="str">
        <f>IF(Z47="","",MAX(AA$10:AA46)+1)</f>
        <v/>
      </c>
      <c r="AB47" s="47" t="s">
        <v>0</v>
      </c>
      <c r="AC47" s="130"/>
      <c r="AD47" s="47" t="s">
        <v>0</v>
      </c>
      <c r="AE47" s="19" t="str">
        <f t="shared" si="50"/>
        <v/>
      </c>
      <c r="AF47" s="47" t="s">
        <v>0</v>
      </c>
      <c r="AG47" s="151" t="str">
        <f t="shared" si="51"/>
        <v/>
      </c>
      <c r="AH47" s="47" t="s">
        <v>0</v>
      </c>
      <c r="AI47" s="52" t="str">
        <f t="shared" si="52"/>
        <v/>
      </c>
      <c r="AJ47" s="31" t="str">
        <f t="shared" si="53"/>
        <v/>
      </c>
      <c r="AK47" s="73" t="str">
        <f t="shared" si="54"/>
        <v/>
      </c>
      <c r="AL47" s="73" t="str">
        <f t="shared" si="55"/>
        <v/>
      </c>
      <c r="AM47" s="31" t="str" cm="1">
        <f t="array" ref="AM47">IF(AK47="",""&amp;AJ47,IF(AK47="NEMA",AJ47,INDEX(klub_naziv,MATCH(INDEX(klubAlias_klubId,AK47),klub_id,0))))</f>
        <v/>
      </c>
      <c r="AN47" s="31" t="str" cm="1">
        <f t="array" ref="AN47">IFERROR(""&amp;INDEX(registarNatjecatelji,DL47,4),"")</f>
        <v/>
      </c>
      <c r="AO47" s="73" t="str">
        <f t="shared" si="56"/>
        <v/>
      </c>
      <c r="AP47" s="66" t="str">
        <f t="shared" si="57"/>
        <v/>
      </c>
      <c r="AQ47" s="47" t="s">
        <v>0</v>
      </c>
      <c r="AR47" s="52" t="str">
        <f>IF(V47&lt;&gt;"NEMA","",IF(IFERROR(MATCH(U47,U$10:U46,0),0)&lt;&gt;0,"",U47))</f>
        <v/>
      </c>
      <c r="AS47" s="73" t="str">
        <f t="shared" si="7"/>
        <v/>
      </c>
      <c r="AT47" s="31" t="str">
        <f>IF(OR(AS47="",AS47&lt;&gt;"NEMA"),"",MAX(AT$10:AT46)+1)</f>
        <v/>
      </c>
      <c r="AU47" s="66" t="str">
        <f t="shared" si="8"/>
        <v/>
      </c>
      <c r="AV47" s="47" t="s">
        <v>0</v>
      </c>
      <c r="AW47" s="19" t="str">
        <f t="shared" si="58"/>
        <v/>
      </c>
      <c r="AX47" s="47" t="s">
        <v>0</v>
      </c>
      <c r="AY47" s="82" t="str">
        <f>IF(AK47&lt;&gt;"NEMA","",IF(IFERROR(MATCH(AJ47,AJ$10:AJ46,0),0)&lt;&gt;0,"",AJ47))</f>
        <v/>
      </c>
      <c r="AZ47" s="47" t="s">
        <v>0</v>
      </c>
      <c r="BA47" s="130"/>
      <c r="BB47" s="47" t="s">
        <v>0</v>
      </c>
      <c r="BC47" s="58" t="str">
        <f t="shared" si="59"/>
        <v/>
      </c>
      <c r="BD47" s="31" t="str">
        <f t="shared" si="60"/>
        <v/>
      </c>
      <c r="BE47" s="31" t="str">
        <f>IF(BD47="","",MAX(BE$10:BE46)+1)</f>
        <v/>
      </c>
      <c r="BF47" s="31" t="str">
        <f t="shared" si="61"/>
        <v/>
      </c>
      <c r="BG47" s="31" t="str">
        <f t="shared" si="62"/>
        <v/>
      </c>
      <c r="BH47" s="31" t="str">
        <f>IF(BA47="","",MAX(BH$10:BH46)+1)</f>
        <v/>
      </c>
      <c r="BI47" s="31" t="str">
        <f t="shared" si="63"/>
        <v/>
      </c>
      <c r="BJ47" s="66" t="str">
        <f t="shared" si="64"/>
        <v/>
      </c>
      <c r="BK47" s="47" t="s">
        <v>0</v>
      </c>
      <c r="BL47" s="19" t="str">
        <f t="shared" si="65"/>
        <v/>
      </c>
      <c r="BM47" s="47" t="s">
        <v>0</v>
      </c>
      <c r="BN47" s="151" t="str">
        <f t="shared" si="14"/>
        <v/>
      </c>
      <c r="BO47" s="47" t="s">
        <v>0</v>
      </c>
      <c r="BP47" s="58" t="str">
        <f t="shared" si="15"/>
        <v/>
      </c>
      <c r="BQ47" s="73" t="str">
        <f t="shared" si="16"/>
        <v/>
      </c>
      <c r="BR47" s="266" t="str">
        <f t="shared" si="17"/>
        <v/>
      </c>
      <c r="BS47" s="267" t="str">
        <f t="shared" si="18"/>
        <v/>
      </c>
      <c r="BT47" s="191" t="str">
        <f t="shared" si="19"/>
        <v/>
      </c>
      <c r="BU47" s="47" t="s">
        <v>0</v>
      </c>
      <c r="BV47" s="52" t="str">
        <f t="shared" si="66"/>
        <v/>
      </c>
      <c r="BW47" s="31" t="str">
        <f t="shared" si="67"/>
        <v/>
      </c>
      <c r="BX47" s="73" t="str">
        <f t="shared" si="20"/>
        <v/>
      </c>
      <c r="BY47" s="73" t="str">
        <f t="shared" si="21"/>
        <v/>
      </c>
      <c r="BZ47" s="31" t="str">
        <f t="shared" si="22"/>
        <v/>
      </c>
      <c r="CA47" s="66" t="str">
        <f t="shared" si="23"/>
        <v/>
      </c>
      <c r="CB47" s="47" t="s">
        <v>0</v>
      </c>
      <c r="CC47" s="82" t="str">
        <f t="shared" si="68"/>
        <v/>
      </c>
      <c r="CD47" s="47" t="s">
        <v>0</v>
      </c>
      <c r="CE47" s="19" t="str">
        <f t="shared" si="69"/>
        <v/>
      </c>
      <c r="CF47" s="47" t="s">
        <v>0</v>
      </c>
      <c r="CG47" s="130"/>
      <c r="CH47" s="47" t="s">
        <v>0</v>
      </c>
      <c r="CI47" s="52" t="str">
        <f t="shared" si="70"/>
        <v/>
      </c>
      <c r="CJ47" s="73" t="str">
        <f>IF(CG47="","",MAX(CJ$10:CJ46)+1)</f>
        <v/>
      </c>
      <c r="CK47" s="53" t="str">
        <f t="shared" si="71"/>
        <v/>
      </c>
      <c r="CL47" s="47" t="s">
        <v>0</v>
      </c>
      <c r="CM47" s="19" t="str">
        <f t="shared" si="72"/>
        <v/>
      </c>
      <c r="CN47" s="47" t="s">
        <v>0</v>
      </c>
      <c r="CO47" s="108"/>
      <c r="CP47" s="110"/>
      <c r="CQ47" s="47"/>
      <c r="CR47" s="58" t="str">
        <f>IF(AND(BX47="NEMA",BY47="NEMA",OR(CG47="",CK47="NEMA")),MAX(CR$10:CR46)+1,"")</f>
        <v/>
      </c>
      <c r="CS47" s="53" t="str">
        <f t="shared" si="73"/>
        <v/>
      </c>
      <c r="CT47" t="s">
        <v>0</v>
      </c>
      <c r="CU47" s="133" t="str">
        <f t="shared" si="28"/>
        <v/>
      </c>
      <c r="CV47" t="s">
        <v>0</v>
      </c>
      <c r="CW47" s="52" t="str">
        <f t="shared" si="29"/>
        <v/>
      </c>
      <c r="CX47" s="66" t="str">
        <f t="shared" si="74"/>
        <v/>
      </c>
      <c r="CY47" t="s">
        <v>0</v>
      </c>
      <c r="CZ47" s="19" t="str">
        <f t="shared" si="75"/>
        <v/>
      </c>
      <c r="DA47" s="47" t="s">
        <v>0</v>
      </c>
      <c r="DB47" s="52" t="str">
        <f t="shared" si="76"/>
        <v/>
      </c>
      <c r="DC47" s="66" t="str">
        <f t="shared" si="77"/>
        <v/>
      </c>
      <c r="DD47" s="47" t="s">
        <v>0</v>
      </c>
      <c r="DE47" s="52" t="str">
        <f t="shared" si="78"/>
        <v/>
      </c>
      <c r="DF47" s="53" t="str">
        <f t="shared" si="34"/>
        <v/>
      </c>
      <c r="DG47" s="47" t="s">
        <v>0</v>
      </c>
      <c r="DH47" s="52" t="str">
        <f t="shared" si="79"/>
        <v/>
      </c>
      <c r="DI47" s="53" t="str">
        <f t="shared" si="35"/>
        <v/>
      </c>
      <c r="DJ47" s="47" t="s">
        <v>0</v>
      </c>
      <c r="DK47" s="52" t="str">
        <f t="shared" si="80"/>
        <v/>
      </c>
      <c r="DL47" s="53" t="str">
        <f t="shared" si="36"/>
        <v/>
      </c>
      <c r="DM47" s="47" t="s">
        <v>0</v>
      </c>
      <c r="DN47" s="58" t="str">
        <f t="shared" si="81"/>
        <v/>
      </c>
      <c r="DO47" s="53" t="str" cm="1">
        <f t="array" ref="DO47">IF(DN47&lt;&gt;"",INDEX(imePrezime_id,DN47,0),IF(CR47&lt;&gt;"",CR47,""))</f>
        <v/>
      </c>
      <c r="DP47" s="47" t="s">
        <v>0</v>
      </c>
      <c r="DQ47" s="58" t="str">
        <f t="shared" si="82"/>
        <v/>
      </c>
      <c r="DR47" s="73" t="str">
        <f t="shared" si="37"/>
        <v/>
      </c>
      <c r="DS47" s="73" t="str">
        <f t="shared" si="83"/>
        <v/>
      </c>
      <c r="DT47" s="73" t="str">
        <f t="shared" si="84"/>
        <v/>
      </c>
      <c r="DU47" s="66" t="str">
        <f t="shared" si="85"/>
        <v/>
      </c>
      <c r="DV47" s="47" t="s">
        <v>0</v>
      </c>
      <c r="DW47" s="58" t="str">
        <f>IF(BW47="","",MAX(DW$10:DW46)+1)</f>
        <v/>
      </c>
      <c r="DX47" s="73" t="str">
        <f t="shared" si="86"/>
        <v/>
      </c>
      <c r="DY47" s="73" t="str">
        <f t="shared" si="87"/>
        <v/>
      </c>
      <c r="DZ47" s="73" t="str">
        <f t="shared" si="88"/>
        <v/>
      </c>
      <c r="EA47" s="73" t="str">
        <f t="shared" si="89"/>
        <v/>
      </c>
      <c r="EB47" s="73" t="str">
        <f t="shared" si="90"/>
        <v/>
      </c>
      <c r="EC47" s="73" t="str">
        <f t="shared" si="91"/>
        <v/>
      </c>
      <c r="ED47" s="73" t="str">
        <f t="shared" si="92"/>
        <v/>
      </c>
      <c r="EE47" s="73" t="str">
        <f t="shared" si="93"/>
        <v/>
      </c>
      <c r="EF47" s="73" t="str">
        <f t="shared" si="94"/>
        <v/>
      </c>
      <c r="EG47" s="53" t="str">
        <f t="shared" si="42"/>
        <v/>
      </c>
      <c r="EH47" s="47" t="s">
        <v>0</v>
      </c>
      <c r="EI47" s="19" t="str">
        <f t="shared" si="95"/>
        <v/>
      </c>
      <c r="EJ47" s="47" t="s">
        <v>0</v>
      </c>
      <c r="EK47" s="19" t="str">
        <f t="shared" si="96"/>
        <v/>
      </c>
      <c r="EL47" s="47" t="s">
        <v>0</v>
      </c>
      <c r="EM47" s="208" t="str">
        <f t="shared" si="97"/>
        <v/>
      </c>
      <c r="EN47" s="47" t="s">
        <v>0</v>
      </c>
    </row>
    <row r="48" spans="1:144" x14ac:dyDescent="0.25">
      <c r="A48" t="s">
        <v>0</v>
      </c>
      <c r="B48" s="52" t="str">
        <f>IF(csv!F40="","",csv!T40)</f>
        <v/>
      </c>
      <c r="C48" s="31" t="s">
        <v>0</v>
      </c>
      <c r="D48" s="31" t="str">
        <f>IF(csv!F40="","",csv!F40)</f>
        <v/>
      </c>
      <c r="E48" s="31" t="str">
        <f>IF(csv!E40="","",csv!E40)</f>
        <v/>
      </c>
      <c r="F48" s="31" t="s">
        <v>0</v>
      </c>
      <c r="G48" s="73" t="str">
        <f>IF(csv!M40="","",csv!M40)</f>
        <v/>
      </c>
      <c r="H48" s="73" t="str">
        <f>IF(csv!N40="","",csv!N40)</f>
        <v/>
      </c>
      <c r="I48" s="31" t="s">
        <v>0</v>
      </c>
      <c r="J48" s="31" t="str">
        <f>IF(csv!P40="","",csv!P40)</f>
        <v/>
      </c>
      <c r="K48" s="31" t="str">
        <f>IF(csv!Q40="","",csv!Q40)</f>
        <v/>
      </c>
      <c r="L48" s="31" t="s">
        <v>0</v>
      </c>
      <c r="M48" s="66" t="str">
        <f>IF(csv!R40="","",csv!R40)</f>
        <v/>
      </c>
      <c r="N48" s="47" t="s">
        <v>0</v>
      </c>
      <c r="O48" s="52" t="str">
        <f t="shared" si="44"/>
        <v/>
      </c>
      <c r="P48" s="73" t="str">
        <f>IF(O48="","",IF(COUNTIF(O$10:O47,O48)=0,P47+1,P47))</f>
        <v/>
      </c>
      <c r="Q48" s="88" t="str">
        <f t="shared" si="45"/>
        <v/>
      </c>
      <c r="R48" s="89" t="str" cm="1">
        <f t="array" ref="R48">IF(S48="","",INDEX(natjecanjeStaze_naziv,MATCH(S48,natjecanjeStaze_stazaId,0)))</f>
        <v/>
      </c>
      <c r="S48" s="53" t="str">
        <f t="shared" si="1"/>
        <v/>
      </c>
      <c r="T48" s="47" t="s">
        <v>0</v>
      </c>
      <c r="U48" s="259" t="str">
        <f t="shared" si="2"/>
        <v/>
      </c>
      <c r="V48" s="260" t="str">
        <f t="shared" si="46"/>
        <v/>
      </c>
      <c r="W48" s="47" t="s">
        <v>0</v>
      </c>
      <c r="X48" s="52" t="str">
        <f t="shared" si="47"/>
        <v/>
      </c>
      <c r="Y48" s="73" t="str">
        <f t="shared" si="48"/>
        <v/>
      </c>
      <c r="Z48" s="31" t="str">
        <f t="shared" si="49"/>
        <v/>
      </c>
      <c r="AA48" s="66" t="str">
        <f>IF(Z48="","",MAX(AA$10:AA47)+1)</f>
        <v/>
      </c>
      <c r="AB48" s="47" t="s">
        <v>0</v>
      </c>
      <c r="AC48" s="130"/>
      <c r="AD48" s="47" t="s">
        <v>0</v>
      </c>
      <c r="AE48" s="19" t="str">
        <f t="shared" si="50"/>
        <v/>
      </c>
      <c r="AF48" s="47" t="s">
        <v>0</v>
      </c>
      <c r="AG48" s="151" t="str">
        <f t="shared" si="51"/>
        <v/>
      </c>
      <c r="AH48" s="47" t="s">
        <v>0</v>
      </c>
      <c r="AI48" s="52" t="str">
        <f t="shared" si="52"/>
        <v/>
      </c>
      <c r="AJ48" s="31" t="str">
        <f t="shared" si="53"/>
        <v/>
      </c>
      <c r="AK48" s="73" t="str">
        <f t="shared" si="54"/>
        <v/>
      </c>
      <c r="AL48" s="73" t="str">
        <f t="shared" si="55"/>
        <v/>
      </c>
      <c r="AM48" s="31" t="str" cm="1">
        <f t="array" ref="AM48">IF(AK48="",""&amp;AJ48,IF(AK48="NEMA",AJ48,INDEX(klub_naziv,MATCH(INDEX(klubAlias_klubId,AK48),klub_id,0))))</f>
        <v/>
      </c>
      <c r="AN48" s="31" t="str" cm="1">
        <f t="array" ref="AN48">IFERROR(""&amp;INDEX(registarNatjecatelji,DL48,4),"")</f>
        <v/>
      </c>
      <c r="AO48" s="73" t="str">
        <f t="shared" si="56"/>
        <v/>
      </c>
      <c r="AP48" s="66" t="str">
        <f t="shared" si="57"/>
        <v/>
      </c>
      <c r="AQ48" s="47" t="s">
        <v>0</v>
      </c>
      <c r="AR48" s="52" t="str">
        <f>IF(V48&lt;&gt;"NEMA","",IF(IFERROR(MATCH(U48,U$10:U47,0),0)&lt;&gt;0,"",U48))</f>
        <v/>
      </c>
      <c r="AS48" s="73" t="str">
        <f t="shared" si="7"/>
        <v/>
      </c>
      <c r="AT48" s="31" t="str">
        <f>IF(OR(AS48="",AS48&lt;&gt;"NEMA"),"",MAX(AT$10:AT47)+1)</f>
        <v/>
      </c>
      <c r="AU48" s="66" t="str">
        <f t="shared" si="8"/>
        <v/>
      </c>
      <c r="AV48" s="47" t="s">
        <v>0</v>
      </c>
      <c r="AW48" s="19" t="str">
        <f t="shared" si="58"/>
        <v/>
      </c>
      <c r="AX48" s="47" t="s">
        <v>0</v>
      </c>
      <c r="AY48" s="82" t="str">
        <f>IF(AK48&lt;&gt;"NEMA","",IF(IFERROR(MATCH(AJ48,AJ$10:AJ47,0),0)&lt;&gt;0,"",AJ48))</f>
        <v/>
      </c>
      <c r="AZ48" s="47" t="s">
        <v>0</v>
      </c>
      <c r="BA48" s="130"/>
      <c r="BB48" s="47" t="s">
        <v>0</v>
      </c>
      <c r="BC48" s="58" t="str">
        <f t="shared" si="59"/>
        <v/>
      </c>
      <c r="BD48" s="31" t="str">
        <f t="shared" si="60"/>
        <v/>
      </c>
      <c r="BE48" s="31" t="str">
        <f>IF(BD48="","",MAX(BE$10:BE47)+1)</f>
        <v/>
      </c>
      <c r="BF48" s="31" t="str">
        <f t="shared" si="61"/>
        <v/>
      </c>
      <c r="BG48" s="31" t="str">
        <f t="shared" si="62"/>
        <v/>
      </c>
      <c r="BH48" s="31" t="str">
        <f>IF(BA48="","",MAX(BH$10:BH47)+1)</f>
        <v/>
      </c>
      <c r="BI48" s="31" t="str">
        <f t="shared" si="63"/>
        <v/>
      </c>
      <c r="BJ48" s="66" t="str">
        <f t="shared" si="64"/>
        <v/>
      </c>
      <c r="BK48" s="47" t="s">
        <v>0</v>
      </c>
      <c r="BL48" s="19" t="str">
        <f t="shared" si="65"/>
        <v/>
      </c>
      <c r="BM48" s="47" t="s">
        <v>0</v>
      </c>
      <c r="BN48" s="151" t="str">
        <f t="shared" si="14"/>
        <v/>
      </c>
      <c r="BO48" s="47" t="s">
        <v>0</v>
      </c>
      <c r="BP48" s="58" t="str">
        <f t="shared" si="15"/>
        <v/>
      </c>
      <c r="BQ48" s="73" t="str">
        <f t="shared" si="16"/>
        <v/>
      </c>
      <c r="BR48" s="266" t="str">
        <f t="shared" si="17"/>
        <v/>
      </c>
      <c r="BS48" s="267" t="str">
        <f t="shared" si="18"/>
        <v/>
      </c>
      <c r="BT48" s="191" t="str">
        <f t="shared" si="19"/>
        <v/>
      </c>
      <c r="BU48" s="47" t="s">
        <v>0</v>
      </c>
      <c r="BV48" s="52" t="str">
        <f t="shared" si="66"/>
        <v/>
      </c>
      <c r="BW48" s="31" t="str">
        <f t="shared" si="67"/>
        <v/>
      </c>
      <c r="BX48" s="73" t="str">
        <f t="shared" si="20"/>
        <v/>
      </c>
      <c r="BY48" s="73" t="str">
        <f t="shared" si="21"/>
        <v/>
      </c>
      <c r="BZ48" s="31" t="str">
        <f t="shared" si="22"/>
        <v/>
      </c>
      <c r="CA48" s="66" t="str">
        <f t="shared" si="23"/>
        <v/>
      </c>
      <c r="CB48" s="47" t="s">
        <v>0</v>
      </c>
      <c r="CC48" s="82" t="str">
        <f t="shared" si="68"/>
        <v/>
      </c>
      <c r="CD48" s="47" t="s">
        <v>0</v>
      </c>
      <c r="CE48" s="19" t="str">
        <f t="shared" si="69"/>
        <v/>
      </c>
      <c r="CF48" s="47" t="s">
        <v>0</v>
      </c>
      <c r="CG48" s="130"/>
      <c r="CH48" s="47" t="s">
        <v>0</v>
      </c>
      <c r="CI48" s="52" t="str">
        <f t="shared" si="70"/>
        <v/>
      </c>
      <c r="CJ48" s="73" t="str">
        <f>IF(CG48="","",MAX(CJ$10:CJ47)+1)</f>
        <v/>
      </c>
      <c r="CK48" s="53" t="str">
        <f t="shared" si="71"/>
        <v/>
      </c>
      <c r="CL48" s="47" t="s">
        <v>0</v>
      </c>
      <c r="CM48" s="19" t="str">
        <f t="shared" si="72"/>
        <v/>
      </c>
      <c r="CN48" s="47" t="s">
        <v>0</v>
      </c>
      <c r="CO48" s="108"/>
      <c r="CP48" s="110"/>
      <c r="CQ48" s="47"/>
      <c r="CR48" s="58" t="str">
        <f>IF(AND(BX48="NEMA",BY48="NEMA",OR(CG48="",CK48="NEMA")),MAX(CR$10:CR47)+1,"")</f>
        <v/>
      </c>
      <c r="CS48" s="53" t="str">
        <f t="shared" si="73"/>
        <v/>
      </c>
      <c r="CT48" t="s">
        <v>0</v>
      </c>
      <c r="CU48" s="133" t="str">
        <f t="shared" si="28"/>
        <v/>
      </c>
      <c r="CV48" t="s">
        <v>0</v>
      </c>
      <c r="CW48" s="52" t="str">
        <f t="shared" si="29"/>
        <v/>
      </c>
      <c r="CX48" s="66" t="str">
        <f t="shared" si="74"/>
        <v/>
      </c>
      <c r="CY48" t="s">
        <v>0</v>
      </c>
      <c r="CZ48" s="19" t="str">
        <f t="shared" si="75"/>
        <v/>
      </c>
      <c r="DA48" s="47" t="s">
        <v>0</v>
      </c>
      <c r="DB48" s="52" t="str">
        <f t="shared" si="76"/>
        <v/>
      </c>
      <c r="DC48" s="66" t="str">
        <f t="shared" si="77"/>
        <v/>
      </c>
      <c r="DD48" s="47" t="s">
        <v>0</v>
      </c>
      <c r="DE48" s="52" t="str">
        <f t="shared" si="78"/>
        <v/>
      </c>
      <c r="DF48" s="53" t="str">
        <f t="shared" si="34"/>
        <v/>
      </c>
      <c r="DG48" s="47" t="s">
        <v>0</v>
      </c>
      <c r="DH48" s="52" t="str">
        <f t="shared" si="79"/>
        <v/>
      </c>
      <c r="DI48" s="53" t="str">
        <f t="shared" si="35"/>
        <v/>
      </c>
      <c r="DJ48" s="47" t="s">
        <v>0</v>
      </c>
      <c r="DK48" s="52" t="str">
        <f t="shared" si="80"/>
        <v/>
      </c>
      <c r="DL48" s="53" t="str">
        <f t="shared" si="36"/>
        <v/>
      </c>
      <c r="DM48" s="47" t="s">
        <v>0</v>
      </c>
      <c r="DN48" s="58" t="str">
        <f t="shared" si="81"/>
        <v/>
      </c>
      <c r="DO48" s="53" t="str" cm="1">
        <f t="array" ref="DO48">IF(DN48&lt;&gt;"",INDEX(imePrezime_id,DN48,0),IF(CR48&lt;&gt;"",CR48,""))</f>
        <v/>
      </c>
      <c r="DP48" s="47" t="s">
        <v>0</v>
      </c>
      <c r="DQ48" s="58" t="str">
        <f t="shared" si="82"/>
        <v/>
      </c>
      <c r="DR48" s="73" t="str">
        <f t="shared" si="37"/>
        <v/>
      </c>
      <c r="DS48" s="73" t="str">
        <f t="shared" si="83"/>
        <v/>
      </c>
      <c r="DT48" s="73" t="str">
        <f t="shared" si="84"/>
        <v/>
      </c>
      <c r="DU48" s="66" t="str">
        <f t="shared" si="85"/>
        <v/>
      </c>
      <c r="DV48" s="47" t="s">
        <v>0</v>
      </c>
      <c r="DW48" s="58" t="str">
        <f>IF(BW48="","",MAX(DW$10:DW47)+1)</f>
        <v/>
      </c>
      <c r="DX48" s="73" t="str">
        <f t="shared" si="86"/>
        <v/>
      </c>
      <c r="DY48" s="73" t="str">
        <f t="shared" si="87"/>
        <v/>
      </c>
      <c r="DZ48" s="73" t="str">
        <f t="shared" si="88"/>
        <v/>
      </c>
      <c r="EA48" s="73" t="str">
        <f t="shared" si="89"/>
        <v/>
      </c>
      <c r="EB48" s="73" t="str">
        <f t="shared" si="90"/>
        <v/>
      </c>
      <c r="EC48" s="73" t="str">
        <f t="shared" si="91"/>
        <v/>
      </c>
      <c r="ED48" s="73" t="str">
        <f t="shared" si="92"/>
        <v/>
      </c>
      <c r="EE48" s="73" t="str">
        <f t="shared" si="93"/>
        <v/>
      </c>
      <c r="EF48" s="73" t="str">
        <f t="shared" si="94"/>
        <v/>
      </c>
      <c r="EG48" s="53" t="str">
        <f t="shared" si="42"/>
        <v/>
      </c>
      <c r="EH48" s="47" t="s">
        <v>0</v>
      </c>
      <c r="EI48" s="19" t="str">
        <f t="shared" si="95"/>
        <v/>
      </c>
      <c r="EJ48" s="47" t="s">
        <v>0</v>
      </c>
      <c r="EK48" s="19" t="str">
        <f t="shared" si="96"/>
        <v/>
      </c>
      <c r="EL48" s="47" t="s">
        <v>0</v>
      </c>
      <c r="EM48" s="208" t="str">
        <f t="shared" si="97"/>
        <v/>
      </c>
      <c r="EN48" s="47" t="s">
        <v>0</v>
      </c>
    </row>
    <row r="49" spans="1:144" x14ac:dyDescent="0.25">
      <c r="A49" t="s">
        <v>0</v>
      </c>
      <c r="B49" s="52" t="str">
        <f>IF(csv!F41="","",csv!T41)</f>
        <v/>
      </c>
      <c r="C49" s="31" t="s">
        <v>0</v>
      </c>
      <c r="D49" s="31" t="str">
        <f>IF(csv!F41="","",csv!F41)</f>
        <v/>
      </c>
      <c r="E49" s="31" t="str">
        <f>IF(csv!E41="","",csv!E41)</f>
        <v/>
      </c>
      <c r="F49" s="31" t="s">
        <v>0</v>
      </c>
      <c r="G49" s="73" t="str">
        <f>IF(csv!M41="","",csv!M41)</f>
        <v/>
      </c>
      <c r="H49" s="73" t="str">
        <f>IF(csv!N41="","",csv!N41)</f>
        <v/>
      </c>
      <c r="I49" s="31" t="s">
        <v>0</v>
      </c>
      <c r="J49" s="31" t="str">
        <f>IF(csv!P41="","",csv!P41)</f>
        <v/>
      </c>
      <c r="K49" s="31" t="str">
        <f>IF(csv!Q41="","",csv!Q41)</f>
        <v/>
      </c>
      <c r="L49" s="31" t="s">
        <v>0</v>
      </c>
      <c r="M49" s="66" t="str">
        <f>IF(csv!R41="","",csv!R41)</f>
        <v/>
      </c>
      <c r="N49" s="47" t="s">
        <v>0</v>
      </c>
      <c r="O49" s="52" t="str">
        <f t="shared" si="44"/>
        <v/>
      </c>
      <c r="P49" s="73" t="str">
        <f>IF(O49="","",IF(COUNTIF(O$10:O48,O49)=0,P48+1,P48))</f>
        <v/>
      </c>
      <c r="Q49" s="88" t="str">
        <f t="shared" si="45"/>
        <v/>
      </c>
      <c r="R49" s="89" t="str" cm="1">
        <f t="array" ref="R49">IF(S49="","",INDEX(natjecanjeStaze_naziv,MATCH(S49,natjecanjeStaze_stazaId,0)))</f>
        <v/>
      </c>
      <c r="S49" s="53" t="str">
        <f t="shared" si="1"/>
        <v/>
      </c>
      <c r="T49" s="47" t="s">
        <v>0</v>
      </c>
      <c r="U49" s="259" t="str">
        <f t="shared" si="2"/>
        <v/>
      </c>
      <c r="V49" s="260" t="str">
        <f t="shared" si="46"/>
        <v/>
      </c>
      <c r="W49" s="47" t="s">
        <v>0</v>
      </c>
      <c r="X49" s="52" t="str">
        <f t="shared" si="47"/>
        <v/>
      </c>
      <c r="Y49" s="73" t="str">
        <f t="shared" si="48"/>
        <v/>
      </c>
      <c r="Z49" s="31" t="str">
        <f t="shared" si="49"/>
        <v/>
      </c>
      <c r="AA49" s="66" t="str">
        <f>IF(Z49="","",MAX(AA$10:AA48)+1)</f>
        <v/>
      </c>
      <c r="AB49" s="47" t="s">
        <v>0</v>
      </c>
      <c r="AC49" s="130"/>
      <c r="AD49" s="47" t="s">
        <v>0</v>
      </c>
      <c r="AE49" s="19" t="str">
        <f t="shared" si="50"/>
        <v/>
      </c>
      <c r="AF49" s="47" t="s">
        <v>0</v>
      </c>
      <c r="AG49" s="151" t="str">
        <f t="shared" si="51"/>
        <v/>
      </c>
      <c r="AH49" s="47" t="s">
        <v>0</v>
      </c>
      <c r="AI49" s="52" t="str">
        <f t="shared" si="52"/>
        <v/>
      </c>
      <c r="AJ49" s="31" t="str">
        <f t="shared" si="53"/>
        <v/>
      </c>
      <c r="AK49" s="73" t="str">
        <f t="shared" si="54"/>
        <v/>
      </c>
      <c r="AL49" s="73" t="str">
        <f t="shared" si="55"/>
        <v/>
      </c>
      <c r="AM49" s="31" t="str" cm="1">
        <f t="array" ref="AM49">IF(AK49="",""&amp;AJ49,IF(AK49="NEMA",AJ49,INDEX(klub_naziv,MATCH(INDEX(klubAlias_klubId,AK49),klub_id,0))))</f>
        <v/>
      </c>
      <c r="AN49" s="31" t="str" cm="1">
        <f t="array" ref="AN49">IFERROR(""&amp;INDEX(registarNatjecatelji,DL49,4),"")</f>
        <v/>
      </c>
      <c r="AO49" s="73" t="str">
        <f t="shared" si="56"/>
        <v/>
      </c>
      <c r="AP49" s="66" t="str">
        <f t="shared" si="57"/>
        <v/>
      </c>
      <c r="AQ49" s="47" t="s">
        <v>0</v>
      </c>
      <c r="AR49" s="52" t="str">
        <f>IF(V49&lt;&gt;"NEMA","",IF(IFERROR(MATCH(U49,U$10:U48,0),0)&lt;&gt;0,"",U49))</f>
        <v/>
      </c>
      <c r="AS49" s="73" t="str">
        <f t="shared" si="7"/>
        <v/>
      </c>
      <c r="AT49" s="31" t="str">
        <f>IF(OR(AS49="",AS49&lt;&gt;"NEMA"),"",MAX(AT$10:AT48)+1)</f>
        <v/>
      </c>
      <c r="AU49" s="66" t="str">
        <f t="shared" si="8"/>
        <v/>
      </c>
      <c r="AV49" s="47" t="s">
        <v>0</v>
      </c>
      <c r="AW49" s="19" t="str">
        <f t="shared" si="58"/>
        <v/>
      </c>
      <c r="AX49" s="47" t="s">
        <v>0</v>
      </c>
      <c r="AY49" s="82" t="str">
        <f>IF(AK49&lt;&gt;"NEMA","",IF(IFERROR(MATCH(AJ49,AJ$10:AJ48,0),0)&lt;&gt;0,"",AJ49))</f>
        <v/>
      </c>
      <c r="AZ49" s="47" t="s">
        <v>0</v>
      </c>
      <c r="BA49" s="130"/>
      <c r="BB49" s="47" t="s">
        <v>0</v>
      </c>
      <c r="BC49" s="58" t="str">
        <f t="shared" si="59"/>
        <v/>
      </c>
      <c r="BD49" s="31" t="str">
        <f t="shared" si="60"/>
        <v/>
      </c>
      <c r="BE49" s="31" t="str">
        <f>IF(BD49="","",MAX(BE$10:BE48)+1)</f>
        <v/>
      </c>
      <c r="BF49" s="31" t="str">
        <f t="shared" si="61"/>
        <v/>
      </c>
      <c r="BG49" s="31" t="str">
        <f t="shared" si="62"/>
        <v/>
      </c>
      <c r="BH49" s="31" t="str">
        <f>IF(BA49="","",MAX(BH$10:BH48)+1)</f>
        <v/>
      </c>
      <c r="BI49" s="31" t="str">
        <f t="shared" si="63"/>
        <v/>
      </c>
      <c r="BJ49" s="66" t="str">
        <f t="shared" si="64"/>
        <v/>
      </c>
      <c r="BK49" s="47" t="s">
        <v>0</v>
      </c>
      <c r="BL49" s="19" t="str">
        <f t="shared" si="65"/>
        <v/>
      </c>
      <c r="BM49" s="47" t="s">
        <v>0</v>
      </c>
      <c r="BN49" s="151" t="str">
        <f t="shared" si="14"/>
        <v/>
      </c>
      <c r="BO49" s="47" t="s">
        <v>0</v>
      </c>
      <c r="BP49" s="58" t="str">
        <f t="shared" si="15"/>
        <v/>
      </c>
      <c r="BQ49" s="73" t="str">
        <f t="shared" si="16"/>
        <v/>
      </c>
      <c r="BR49" s="266" t="str">
        <f t="shared" si="17"/>
        <v/>
      </c>
      <c r="BS49" s="267" t="str">
        <f t="shared" si="18"/>
        <v/>
      </c>
      <c r="BT49" s="191" t="str">
        <f t="shared" si="19"/>
        <v/>
      </c>
      <c r="BU49" s="47" t="s">
        <v>0</v>
      </c>
      <c r="BV49" s="52" t="str">
        <f t="shared" si="66"/>
        <v/>
      </c>
      <c r="BW49" s="31" t="str">
        <f t="shared" si="67"/>
        <v/>
      </c>
      <c r="BX49" s="73" t="str">
        <f t="shared" si="20"/>
        <v/>
      </c>
      <c r="BY49" s="73" t="str">
        <f t="shared" si="21"/>
        <v/>
      </c>
      <c r="BZ49" s="31" t="str">
        <f t="shared" si="22"/>
        <v/>
      </c>
      <c r="CA49" s="66" t="str">
        <f t="shared" si="23"/>
        <v/>
      </c>
      <c r="CB49" s="47" t="s">
        <v>0</v>
      </c>
      <c r="CC49" s="82" t="str">
        <f t="shared" si="68"/>
        <v/>
      </c>
      <c r="CD49" s="47" t="s">
        <v>0</v>
      </c>
      <c r="CE49" s="19" t="str">
        <f t="shared" si="69"/>
        <v/>
      </c>
      <c r="CF49" s="47" t="s">
        <v>0</v>
      </c>
      <c r="CG49" s="130"/>
      <c r="CH49" s="47" t="s">
        <v>0</v>
      </c>
      <c r="CI49" s="52" t="str">
        <f t="shared" si="70"/>
        <v/>
      </c>
      <c r="CJ49" s="73" t="str">
        <f>IF(CG49="","",MAX(CJ$10:CJ48)+1)</f>
        <v/>
      </c>
      <c r="CK49" s="53" t="str">
        <f t="shared" si="71"/>
        <v/>
      </c>
      <c r="CL49" s="47" t="s">
        <v>0</v>
      </c>
      <c r="CM49" s="19" t="str">
        <f t="shared" si="72"/>
        <v/>
      </c>
      <c r="CN49" s="47" t="s">
        <v>0</v>
      </c>
      <c r="CO49" s="108"/>
      <c r="CP49" s="110"/>
      <c r="CQ49" s="47"/>
      <c r="CR49" s="58" t="str">
        <f>IF(AND(BX49="NEMA",BY49="NEMA",OR(CG49="",CK49="NEMA")),MAX(CR$10:CR48)+1,"")</f>
        <v/>
      </c>
      <c r="CS49" s="53" t="str">
        <f t="shared" si="73"/>
        <v/>
      </c>
      <c r="CT49" t="s">
        <v>0</v>
      </c>
      <c r="CU49" s="133" t="str">
        <f t="shared" si="28"/>
        <v/>
      </c>
      <c r="CV49" t="s">
        <v>0</v>
      </c>
      <c r="CW49" s="52" t="str">
        <f t="shared" si="29"/>
        <v/>
      </c>
      <c r="CX49" s="66" t="str">
        <f t="shared" si="74"/>
        <v/>
      </c>
      <c r="CY49" t="s">
        <v>0</v>
      </c>
      <c r="CZ49" s="19" t="str">
        <f t="shared" si="75"/>
        <v/>
      </c>
      <c r="DA49" s="47" t="s">
        <v>0</v>
      </c>
      <c r="DB49" s="52" t="str">
        <f t="shared" si="76"/>
        <v/>
      </c>
      <c r="DC49" s="66" t="str">
        <f t="shared" si="77"/>
        <v/>
      </c>
      <c r="DD49" s="47" t="s">
        <v>0</v>
      </c>
      <c r="DE49" s="52" t="str">
        <f t="shared" si="78"/>
        <v/>
      </c>
      <c r="DF49" s="53" t="str">
        <f t="shared" si="34"/>
        <v/>
      </c>
      <c r="DG49" s="47" t="s">
        <v>0</v>
      </c>
      <c r="DH49" s="52" t="str">
        <f t="shared" si="79"/>
        <v/>
      </c>
      <c r="DI49" s="53" t="str">
        <f t="shared" si="35"/>
        <v/>
      </c>
      <c r="DJ49" s="47" t="s">
        <v>0</v>
      </c>
      <c r="DK49" s="52" t="str">
        <f t="shared" si="80"/>
        <v/>
      </c>
      <c r="DL49" s="53" t="str">
        <f t="shared" si="36"/>
        <v/>
      </c>
      <c r="DM49" s="47" t="s">
        <v>0</v>
      </c>
      <c r="DN49" s="58" t="str">
        <f t="shared" si="81"/>
        <v/>
      </c>
      <c r="DO49" s="53" t="str" cm="1">
        <f t="array" ref="DO49">IF(DN49&lt;&gt;"",INDEX(imePrezime_id,DN49,0),IF(CR49&lt;&gt;"",CR49,""))</f>
        <v/>
      </c>
      <c r="DP49" s="47" t="s">
        <v>0</v>
      </c>
      <c r="DQ49" s="58" t="str">
        <f t="shared" si="82"/>
        <v/>
      </c>
      <c r="DR49" s="73" t="str">
        <f t="shared" si="37"/>
        <v/>
      </c>
      <c r="DS49" s="73" t="str">
        <f t="shared" si="83"/>
        <v/>
      </c>
      <c r="DT49" s="73" t="str">
        <f t="shared" si="84"/>
        <v/>
      </c>
      <c r="DU49" s="66" t="str">
        <f t="shared" si="85"/>
        <v/>
      </c>
      <c r="DV49" s="47" t="s">
        <v>0</v>
      </c>
      <c r="DW49" s="58" t="str">
        <f>IF(BW49="","",MAX(DW$10:DW48)+1)</f>
        <v/>
      </c>
      <c r="DX49" s="73" t="str">
        <f t="shared" si="86"/>
        <v/>
      </c>
      <c r="DY49" s="73" t="str">
        <f t="shared" si="87"/>
        <v/>
      </c>
      <c r="DZ49" s="73" t="str">
        <f t="shared" si="88"/>
        <v/>
      </c>
      <c r="EA49" s="73" t="str">
        <f t="shared" si="89"/>
        <v/>
      </c>
      <c r="EB49" s="73" t="str">
        <f t="shared" si="90"/>
        <v/>
      </c>
      <c r="EC49" s="73" t="str">
        <f t="shared" si="91"/>
        <v/>
      </c>
      <c r="ED49" s="73" t="str">
        <f t="shared" si="92"/>
        <v/>
      </c>
      <c r="EE49" s="73" t="str">
        <f t="shared" si="93"/>
        <v/>
      </c>
      <c r="EF49" s="73" t="str">
        <f t="shared" si="94"/>
        <v/>
      </c>
      <c r="EG49" s="53" t="str">
        <f t="shared" si="42"/>
        <v/>
      </c>
      <c r="EH49" s="47" t="s">
        <v>0</v>
      </c>
      <c r="EI49" s="19" t="str">
        <f t="shared" si="95"/>
        <v/>
      </c>
      <c r="EJ49" s="47" t="s">
        <v>0</v>
      </c>
      <c r="EK49" s="19" t="str">
        <f t="shared" si="96"/>
        <v/>
      </c>
      <c r="EL49" s="47" t="s">
        <v>0</v>
      </c>
      <c r="EM49" s="208" t="str">
        <f t="shared" si="97"/>
        <v/>
      </c>
      <c r="EN49" s="47" t="s">
        <v>0</v>
      </c>
    </row>
    <row r="50" spans="1:144" x14ac:dyDescent="0.25">
      <c r="A50" t="s">
        <v>0</v>
      </c>
      <c r="B50" s="52" t="str">
        <f>IF(csv!F42="","",csv!T42)</f>
        <v/>
      </c>
      <c r="C50" s="31" t="s">
        <v>0</v>
      </c>
      <c r="D50" s="31" t="str">
        <f>IF(csv!F42="","",csv!F42)</f>
        <v/>
      </c>
      <c r="E50" s="31" t="str">
        <f>IF(csv!E42="","",csv!E42)</f>
        <v/>
      </c>
      <c r="F50" s="31" t="s">
        <v>0</v>
      </c>
      <c r="G50" s="73" t="str">
        <f>IF(csv!M42="","",csv!M42)</f>
        <v/>
      </c>
      <c r="H50" s="73" t="str">
        <f>IF(csv!N42="","",csv!N42)</f>
        <v/>
      </c>
      <c r="I50" s="31" t="s">
        <v>0</v>
      </c>
      <c r="J50" s="31" t="str">
        <f>IF(csv!P42="","",csv!P42)</f>
        <v/>
      </c>
      <c r="K50" s="31" t="str">
        <f>IF(csv!Q42="","",csv!Q42)</f>
        <v/>
      </c>
      <c r="L50" s="31" t="s">
        <v>0</v>
      </c>
      <c r="M50" s="66" t="str">
        <f>IF(csv!R42="","",csv!R42)</f>
        <v/>
      </c>
      <c r="N50" s="47" t="s">
        <v>0</v>
      </c>
      <c r="O50" s="52" t="str">
        <f t="shared" si="44"/>
        <v/>
      </c>
      <c r="P50" s="73" t="str">
        <f>IF(O50="","",IF(COUNTIF(O$10:O49,O50)=0,P49+1,P49))</f>
        <v/>
      </c>
      <c r="Q50" s="88" t="str">
        <f t="shared" si="45"/>
        <v/>
      </c>
      <c r="R50" s="89" t="str" cm="1">
        <f t="array" ref="R50">IF(S50="","",INDEX(natjecanjeStaze_naziv,MATCH(S50,natjecanjeStaze_stazaId,0)))</f>
        <v/>
      </c>
      <c r="S50" s="53" t="str">
        <f t="shared" si="1"/>
        <v/>
      </c>
      <c r="T50" s="47" t="s">
        <v>0</v>
      </c>
      <c r="U50" s="259" t="str">
        <f t="shared" si="2"/>
        <v/>
      </c>
      <c r="V50" s="260" t="str">
        <f t="shared" si="46"/>
        <v/>
      </c>
      <c r="W50" s="47" t="s">
        <v>0</v>
      </c>
      <c r="X50" s="52" t="str">
        <f t="shared" si="47"/>
        <v/>
      </c>
      <c r="Y50" s="73" t="str">
        <f t="shared" si="48"/>
        <v/>
      </c>
      <c r="Z50" s="31" t="str">
        <f t="shared" si="49"/>
        <v/>
      </c>
      <c r="AA50" s="66" t="str">
        <f>IF(Z50="","",MAX(AA$10:AA49)+1)</f>
        <v/>
      </c>
      <c r="AB50" s="47" t="s">
        <v>0</v>
      </c>
      <c r="AC50" s="130"/>
      <c r="AD50" s="47" t="s">
        <v>0</v>
      </c>
      <c r="AE50" s="19" t="str">
        <f t="shared" si="50"/>
        <v/>
      </c>
      <c r="AF50" s="47" t="s">
        <v>0</v>
      </c>
      <c r="AG50" s="151" t="str">
        <f t="shared" si="51"/>
        <v/>
      </c>
      <c r="AH50" s="47" t="s">
        <v>0</v>
      </c>
      <c r="AI50" s="52" t="str">
        <f t="shared" si="52"/>
        <v/>
      </c>
      <c r="AJ50" s="31" t="str">
        <f t="shared" si="53"/>
        <v/>
      </c>
      <c r="AK50" s="73" t="str">
        <f t="shared" si="54"/>
        <v/>
      </c>
      <c r="AL50" s="73" t="str">
        <f t="shared" si="55"/>
        <v/>
      </c>
      <c r="AM50" s="31" t="str" cm="1">
        <f t="array" ref="AM50">IF(AK50="",""&amp;AJ50,IF(AK50="NEMA",AJ50,INDEX(klub_naziv,MATCH(INDEX(klubAlias_klubId,AK50),klub_id,0))))</f>
        <v/>
      </c>
      <c r="AN50" s="31" t="str" cm="1">
        <f t="array" ref="AN50">IFERROR(""&amp;INDEX(registarNatjecatelji,DL50,4),"")</f>
        <v/>
      </c>
      <c r="AO50" s="73" t="str">
        <f t="shared" si="56"/>
        <v/>
      </c>
      <c r="AP50" s="66" t="str">
        <f t="shared" si="57"/>
        <v/>
      </c>
      <c r="AQ50" s="47" t="s">
        <v>0</v>
      </c>
      <c r="AR50" s="52" t="str">
        <f>IF(V50&lt;&gt;"NEMA","",IF(IFERROR(MATCH(U50,U$10:U49,0),0)&lt;&gt;0,"",U50))</f>
        <v/>
      </c>
      <c r="AS50" s="73" t="str">
        <f t="shared" si="7"/>
        <v/>
      </c>
      <c r="AT50" s="31" t="str">
        <f>IF(OR(AS50="",AS50&lt;&gt;"NEMA"),"",MAX(AT$10:AT49)+1)</f>
        <v/>
      </c>
      <c r="AU50" s="66" t="str">
        <f t="shared" si="8"/>
        <v/>
      </c>
      <c r="AV50" s="47" t="s">
        <v>0</v>
      </c>
      <c r="AW50" s="19" t="str">
        <f t="shared" si="58"/>
        <v/>
      </c>
      <c r="AX50" s="47" t="s">
        <v>0</v>
      </c>
      <c r="AY50" s="82" t="str">
        <f>IF(AK50&lt;&gt;"NEMA","",IF(IFERROR(MATCH(AJ50,AJ$10:AJ49,0),0)&lt;&gt;0,"",AJ50))</f>
        <v/>
      </c>
      <c r="AZ50" s="47" t="s">
        <v>0</v>
      </c>
      <c r="BA50" s="130"/>
      <c r="BB50" s="47" t="s">
        <v>0</v>
      </c>
      <c r="BC50" s="58" t="str">
        <f t="shared" si="59"/>
        <v/>
      </c>
      <c r="BD50" s="31" t="str">
        <f t="shared" si="60"/>
        <v/>
      </c>
      <c r="BE50" s="31" t="str">
        <f>IF(BD50="","",MAX(BE$10:BE49)+1)</f>
        <v/>
      </c>
      <c r="BF50" s="31" t="str">
        <f t="shared" si="61"/>
        <v/>
      </c>
      <c r="BG50" s="31" t="str">
        <f t="shared" si="62"/>
        <v/>
      </c>
      <c r="BH50" s="31" t="str">
        <f>IF(BA50="","",MAX(BH$10:BH49)+1)</f>
        <v/>
      </c>
      <c r="BI50" s="31" t="str">
        <f t="shared" si="63"/>
        <v/>
      </c>
      <c r="BJ50" s="66" t="str">
        <f t="shared" si="64"/>
        <v/>
      </c>
      <c r="BK50" s="47" t="s">
        <v>0</v>
      </c>
      <c r="BL50" s="19" t="str">
        <f t="shared" si="65"/>
        <v/>
      </c>
      <c r="BM50" s="47" t="s">
        <v>0</v>
      </c>
      <c r="BN50" s="151" t="str">
        <f t="shared" si="14"/>
        <v/>
      </c>
      <c r="BO50" s="47" t="s">
        <v>0</v>
      </c>
      <c r="BP50" s="58" t="str">
        <f t="shared" si="15"/>
        <v/>
      </c>
      <c r="BQ50" s="73" t="str">
        <f t="shared" si="16"/>
        <v/>
      </c>
      <c r="BR50" s="266" t="str">
        <f t="shared" si="17"/>
        <v/>
      </c>
      <c r="BS50" s="267" t="str">
        <f t="shared" si="18"/>
        <v/>
      </c>
      <c r="BT50" s="191" t="str">
        <f t="shared" si="19"/>
        <v/>
      </c>
      <c r="BU50" s="47" t="s">
        <v>0</v>
      </c>
      <c r="BV50" s="52" t="str">
        <f t="shared" si="66"/>
        <v/>
      </c>
      <c r="BW50" s="31" t="str">
        <f t="shared" si="67"/>
        <v/>
      </c>
      <c r="BX50" s="73" t="str">
        <f t="shared" si="20"/>
        <v/>
      </c>
      <c r="BY50" s="73" t="str">
        <f t="shared" si="21"/>
        <v/>
      </c>
      <c r="BZ50" s="31" t="str">
        <f t="shared" si="22"/>
        <v/>
      </c>
      <c r="CA50" s="66" t="str">
        <f t="shared" si="23"/>
        <v/>
      </c>
      <c r="CB50" s="47" t="s">
        <v>0</v>
      </c>
      <c r="CC50" s="82" t="str">
        <f t="shared" si="68"/>
        <v/>
      </c>
      <c r="CD50" s="47" t="s">
        <v>0</v>
      </c>
      <c r="CE50" s="19" t="str">
        <f t="shared" si="69"/>
        <v/>
      </c>
      <c r="CF50" s="47" t="s">
        <v>0</v>
      </c>
      <c r="CG50" s="130"/>
      <c r="CH50" s="47" t="s">
        <v>0</v>
      </c>
      <c r="CI50" s="52" t="str">
        <f t="shared" si="70"/>
        <v/>
      </c>
      <c r="CJ50" s="73" t="str">
        <f>IF(CG50="","",MAX(CJ$10:CJ49)+1)</f>
        <v/>
      </c>
      <c r="CK50" s="53" t="str">
        <f t="shared" si="71"/>
        <v/>
      </c>
      <c r="CL50" s="47" t="s">
        <v>0</v>
      </c>
      <c r="CM50" s="19" t="str">
        <f t="shared" si="72"/>
        <v/>
      </c>
      <c r="CN50" s="47" t="s">
        <v>0</v>
      </c>
      <c r="CO50" s="108"/>
      <c r="CP50" s="110"/>
      <c r="CQ50" s="47"/>
      <c r="CR50" s="58" t="str">
        <f>IF(AND(BX50="NEMA",BY50="NEMA",OR(CG50="",CK50="NEMA")),MAX(CR$10:CR49)+1,"")</f>
        <v/>
      </c>
      <c r="CS50" s="53" t="str">
        <f t="shared" si="73"/>
        <v/>
      </c>
      <c r="CT50" t="s">
        <v>0</v>
      </c>
      <c r="CU50" s="133" t="str">
        <f t="shared" si="28"/>
        <v/>
      </c>
      <c r="CV50" t="s">
        <v>0</v>
      </c>
      <c r="CW50" s="52" t="str">
        <f t="shared" si="29"/>
        <v/>
      </c>
      <c r="CX50" s="66" t="str">
        <f t="shared" si="74"/>
        <v/>
      </c>
      <c r="CY50" t="s">
        <v>0</v>
      </c>
      <c r="CZ50" s="19" t="str">
        <f t="shared" si="75"/>
        <v/>
      </c>
      <c r="DA50" s="47" t="s">
        <v>0</v>
      </c>
      <c r="DB50" s="52" t="str">
        <f t="shared" si="76"/>
        <v/>
      </c>
      <c r="DC50" s="66" t="str">
        <f t="shared" si="77"/>
        <v/>
      </c>
      <c r="DD50" s="47" t="s">
        <v>0</v>
      </c>
      <c r="DE50" s="52" t="str">
        <f t="shared" si="78"/>
        <v/>
      </c>
      <c r="DF50" s="53" t="str">
        <f t="shared" si="34"/>
        <v/>
      </c>
      <c r="DG50" s="47" t="s">
        <v>0</v>
      </c>
      <c r="DH50" s="52" t="str">
        <f t="shared" si="79"/>
        <v/>
      </c>
      <c r="DI50" s="53" t="str">
        <f t="shared" si="35"/>
        <v/>
      </c>
      <c r="DJ50" s="47" t="s">
        <v>0</v>
      </c>
      <c r="DK50" s="52" t="str">
        <f t="shared" si="80"/>
        <v/>
      </c>
      <c r="DL50" s="53" t="str">
        <f t="shared" si="36"/>
        <v/>
      </c>
      <c r="DM50" s="47" t="s">
        <v>0</v>
      </c>
      <c r="DN50" s="58" t="str">
        <f t="shared" si="81"/>
        <v/>
      </c>
      <c r="DO50" s="53" t="str" cm="1">
        <f t="array" ref="DO50">IF(DN50&lt;&gt;"",INDEX(imePrezime_id,DN50,0),IF(CR50&lt;&gt;"",CR50,""))</f>
        <v/>
      </c>
      <c r="DP50" s="47" t="s">
        <v>0</v>
      </c>
      <c r="DQ50" s="58" t="str">
        <f t="shared" si="82"/>
        <v/>
      </c>
      <c r="DR50" s="73" t="str">
        <f t="shared" si="37"/>
        <v/>
      </c>
      <c r="DS50" s="73" t="str">
        <f t="shared" si="83"/>
        <v/>
      </c>
      <c r="DT50" s="73" t="str">
        <f t="shared" si="84"/>
        <v/>
      </c>
      <c r="DU50" s="66" t="str">
        <f t="shared" si="85"/>
        <v/>
      </c>
      <c r="DV50" s="47" t="s">
        <v>0</v>
      </c>
      <c r="DW50" s="58" t="str">
        <f>IF(BW50="","",MAX(DW$10:DW49)+1)</f>
        <v/>
      </c>
      <c r="DX50" s="73" t="str">
        <f t="shared" si="86"/>
        <v/>
      </c>
      <c r="DY50" s="73" t="str">
        <f t="shared" si="87"/>
        <v/>
      </c>
      <c r="DZ50" s="73" t="str">
        <f t="shared" si="88"/>
        <v/>
      </c>
      <c r="EA50" s="73" t="str">
        <f t="shared" si="89"/>
        <v/>
      </c>
      <c r="EB50" s="73" t="str">
        <f t="shared" si="90"/>
        <v/>
      </c>
      <c r="EC50" s="73" t="str">
        <f t="shared" si="91"/>
        <v/>
      </c>
      <c r="ED50" s="73" t="str">
        <f t="shared" si="92"/>
        <v/>
      </c>
      <c r="EE50" s="73" t="str">
        <f t="shared" si="93"/>
        <v/>
      </c>
      <c r="EF50" s="73" t="str">
        <f t="shared" si="94"/>
        <v/>
      </c>
      <c r="EG50" s="53" t="str">
        <f t="shared" si="42"/>
        <v/>
      </c>
      <c r="EH50" s="47" t="s">
        <v>0</v>
      </c>
      <c r="EI50" s="19" t="str">
        <f t="shared" si="95"/>
        <v/>
      </c>
      <c r="EJ50" s="47" t="s">
        <v>0</v>
      </c>
      <c r="EK50" s="19" t="str">
        <f t="shared" si="96"/>
        <v/>
      </c>
      <c r="EL50" s="47" t="s">
        <v>0</v>
      </c>
      <c r="EM50" s="208" t="str">
        <f t="shared" si="97"/>
        <v/>
      </c>
      <c r="EN50" s="47" t="s">
        <v>0</v>
      </c>
    </row>
    <row r="51" spans="1:144" x14ac:dyDescent="0.25">
      <c r="A51" t="s">
        <v>0</v>
      </c>
      <c r="B51" s="52" t="str">
        <f>IF(csv!F43="","",csv!T43)</f>
        <v/>
      </c>
      <c r="C51" s="31" t="s">
        <v>0</v>
      </c>
      <c r="D51" s="31" t="str">
        <f>IF(csv!F43="","",csv!F43)</f>
        <v/>
      </c>
      <c r="E51" s="31" t="str">
        <f>IF(csv!E43="","",csv!E43)</f>
        <v/>
      </c>
      <c r="F51" s="31" t="s">
        <v>0</v>
      </c>
      <c r="G51" s="73" t="str">
        <f>IF(csv!M43="","",csv!M43)</f>
        <v/>
      </c>
      <c r="H51" s="73" t="str">
        <f>IF(csv!N43="","",csv!N43)</f>
        <v/>
      </c>
      <c r="I51" s="31" t="s">
        <v>0</v>
      </c>
      <c r="J51" s="31" t="str">
        <f>IF(csv!P43="","",csv!P43)</f>
        <v/>
      </c>
      <c r="K51" s="31" t="str">
        <f>IF(csv!Q43="","",csv!Q43)</f>
        <v/>
      </c>
      <c r="L51" s="31" t="s">
        <v>0</v>
      </c>
      <c r="M51" s="66" t="str">
        <f>IF(csv!R43="","",csv!R43)</f>
        <v/>
      </c>
      <c r="N51" s="47" t="s">
        <v>0</v>
      </c>
      <c r="O51" s="52" t="str">
        <f t="shared" si="44"/>
        <v/>
      </c>
      <c r="P51" s="73" t="str">
        <f>IF(O51="","",IF(COUNTIF(O$10:O50,O51)=0,P50+1,P50))</f>
        <v/>
      </c>
      <c r="Q51" s="88" t="str">
        <f t="shared" si="45"/>
        <v/>
      </c>
      <c r="R51" s="89" t="str" cm="1">
        <f t="array" ref="R51">IF(S51="","",INDEX(natjecanjeStaze_naziv,MATCH(S51,natjecanjeStaze_stazaId,0)))</f>
        <v/>
      </c>
      <c r="S51" s="53" t="str">
        <f t="shared" si="1"/>
        <v/>
      </c>
      <c r="T51" s="47" t="s">
        <v>0</v>
      </c>
      <c r="U51" s="259" t="str">
        <f t="shared" si="2"/>
        <v/>
      </c>
      <c r="V51" s="260" t="str">
        <f t="shared" si="46"/>
        <v/>
      </c>
      <c r="W51" s="47" t="s">
        <v>0</v>
      </c>
      <c r="X51" s="52" t="str">
        <f t="shared" si="47"/>
        <v/>
      </c>
      <c r="Y51" s="73" t="str">
        <f t="shared" si="48"/>
        <v/>
      </c>
      <c r="Z51" s="31" t="str">
        <f t="shared" si="49"/>
        <v/>
      </c>
      <c r="AA51" s="66" t="str">
        <f>IF(Z51="","",MAX(AA$10:AA50)+1)</f>
        <v/>
      </c>
      <c r="AB51" s="47" t="s">
        <v>0</v>
      </c>
      <c r="AC51" s="130"/>
      <c r="AD51" s="47" t="s">
        <v>0</v>
      </c>
      <c r="AE51" s="19" t="str">
        <f t="shared" si="50"/>
        <v/>
      </c>
      <c r="AF51" s="47" t="s">
        <v>0</v>
      </c>
      <c r="AG51" s="151" t="str">
        <f t="shared" si="51"/>
        <v/>
      </c>
      <c r="AH51" s="47" t="s">
        <v>0</v>
      </c>
      <c r="AI51" s="52" t="str">
        <f t="shared" si="52"/>
        <v/>
      </c>
      <c r="AJ51" s="31" t="str">
        <f t="shared" si="53"/>
        <v/>
      </c>
      <c r="AK51" s="73" t="str">
        <f t="shared" si="54"/>
        <v/>
      </c>
      <c r="AL51" s="73" t="str">
        <f t="shared" si="55"/>
        <v/>
      </c>
      <c r="AM51" s="31" t="str" cm="1">
        <f t="array" ref="AM51">IF(AK51="",""&amp;AJ51,IF(AK51="NEMA",AJ51,INDEX(klub_naziv,MATCH(INDEX(klubAlias_klubId,AK51),klub_id,0))))</f>
        <v/>
      </c>
      <c r="AN51" s="31" t="str" cm="1">
        <f t="array" ref="AN51">IFERROR(""&amp;INDEX(registarNatjecatelji,DL51,4),"")</f>
        <v/>
      </c>
      <c r="AO51" s="73" t="str">
        <f t="shared" si="56"/>
        <v/>
      </c>
      <c r="AP51" s="66" t="str">
        <f t="shared" si="57"/>
        <v/>
      </c>
      <c r="AQ51" s="47" t="s">
        <v>0</v>
      </c>
      <c r="AR51" s="52" t="str">
        <f>IF(V51&lt;&gt;"NEMA","",IF(IFERROR(MATCH(U51,U$10:U50,0),0)&lt;&gt;0,"",U51))</f>
        <v/>
      </c>
      <c r="AS51" s="73" t="str">
        <f t="shared" si="7"/>
        <v/>
      </c>
      <c r="AT51" s="31" t="str">
        <f>IF(OR(AS51="",AS51&lt;&gt;"NEMA"),"",MAX(AT$10:AT50)+1)</f>
        <v/>
      </c>
      <c r="AU51" s="66" t="str">
        <f t="shared" si="8"/>
        <v/>
      </c>
      <c r="AV51" s="47" t="s">
        <v>0</v>
      </c>
      <c r="AW51" s="19" t="str">
        <f t="shared" si="58"/>
        <v/>
      </c>
      <c r="AX51" s="47" t="s">
        <v>0</v>
      </c>
      <c r="AY51" s="82" t="str">
        <f>IF(AK51&lt;&gt;"NEMA","",IF(IFERROR(MATCH(AJ51,AJ$10:AJ50,0),0)&lt;&gt;0,"",AJ51))</f>
        <v/>
      </c>
      <c r="AZ51" s="47" t="s">
        <v>0</v>
      </c>
      <c r="BA51" s="130"/>
      <c r="BB51" s="47" t="s">
        <v>0</v>
      </c>
      <c r="BC51" s="58" t="str">
        <f t="shared" si="59"/>
        <v/>
      </c>
      <c r="BD51" s="31" t="str">
        <f t="shared" si="60"/>
        <v/>
      </c>
      <c r="BE51" s="31" t="str">
        <f>IF(BD51="","",MAX(BE$10:BE50)+1)</f>
        <v/>
      </c>
      <c r="BF51" s="31" t="str">
        <f t="shared" si="61"/>
        <v/>
      </c>
      <c r="BG51" s="31" t="str">
        <f t="shared" si="62"/>
        <v/>
      </c>
      <c r="BH51" s="31" t="str">
        <f>IF(BA51="","",MAX(BH$10:BH50)+1)</f>
        <v/>
      </c>
      <c r="BI51" s="31" t="str">
        <f t="shared" si="63"/>
        <v/>
      </c>
      <c r="BJ51" s="66" t="str">
        <f t="shared" si="64"/>
        <v/>
      </c>
      <c r="BK51" s="47" t="s">
        <v>0</v>
      </c>
      <c r="BL51" s="19" t="str">
        <f t="shared" si="65"/>
        <v/>
      </c>
      <c r="BM51" s="47" t="s">
        <v>0</v>
      </c>
      <c r="BN51" s="151" t="str">
        <f t="shared" si="14"/>
        <v/>
      </c>
      <c r="BO51" s="47" t="s">
        <v>0</v>
      </c>
      <c r="BP51" s="58" t="str">
        <f t="shared" si="15"/>
        <v/>
      </c>
      <c r="BQ51" s="73" t="str">
        <f t="shared" si="16"/>
        <v/>
      </c>
      <c r="BR51" s="266" t="str">
        <f t="shared" si="17"/>
        <v/>
      </c>
      <c r="BS51" s="267" t="str">
        <f t="shared" si="18"/>
        <v/>
      </c>
      <c r="BT51" s="191" t="str">
        <f t="shared" si="19"/>
        <v/>
      </c>
      <c r="BU51" s="47" t="s">
        <v>0</v>
      </c>
      <c r="BV51" s="52" t="str">
        <f t="shared" si="66"/>
        <v/>
      </c>
      <c r="BW51" s="31" t="str">
        <f t="shared" si="67"/>
        <v/>
      </c>
      <c r="BX51" s="73" t="str">
        <f t="shared" si="20"/>
        <v/>
      </c>
      <c r="BY51" s="73" t="str">
        <f t="shared" si="21"/>
        <v/>
      </c>
      <c r="BZ51" s="31" t="str">
        <f t="shared" si="22"/>
        <v/>
      </c>
      <c r="CA51" s="66" t="str">
        <f t="shared" si="23"/>
        <v/>
      </c>
      <c r="CB51" s="47" t="s">
        <v>0</v>
      </c>
      <c r="CC51" s="82" t="str">
        <f t="shared" si="68"/>
        <v/>
      </c>
      <c r="CD51" s="47" t="s">
        <v>0</v>
      </c>
      <c r="CE51" s="19" t="str">
        <f t="shared" si="69"/>
        <v/>
      </c>
      <c r="CF51" s="47" t="s">
        <v>0</v>
      </c>
      <c r="CG51" s="130"/>
      <c r="CH51" s="47" t="s">
        <v>0</v>
      </c>
      <c r="CI51" s="52" t="str">
        <f t="shared" si="70"/>
        <v/>
      </c>
      <c r="CJ51" s="73" t="str">
        <f>IF(CG51="","",MAX(CJ$10:CJ50)+1)</f>
        <v/>
      </c>
      <c r="CK51" s="53" t="str">
        <f t="shared" si="71"/>
        <v/>
      </c>
      <c r="CL51" s="47" t="s">
        <v>0</v>
      </c>
      <c r="CM51" s="19" t="str">
        <f t="shared" si="72"/>
        <v/>
      </c>
      <c r="CN51" s="47" t="s">
        <v>0</v>
      </c>
      <c r="CO51" s="108"/>
      <c r="CP51" s="110"/>
      <c r="CQ51" s="47"/>
      <c r="CR51" s="58" t="str">
        <f>IF(AND(BX51="NEMA",BY51="NEMA",OR(CG51="",CK51="NEMA")),MAX(CR$10:CR50)+1,"")</f>
        <v/>
      </c>
      <c r="CS51" s="53" t="str">
        <f t="shared" si="73"/>
        <v/>
      </c>
      <c r="CT51" t="s">
        <v>0</v>
      </c>
      <c r="CU51" s="133" t="str">
        <f t="shared" si="28"/>
        <v/>
      </c>
      <c r="CV51" t="s">
        <v>0</v>
      </c>
      <c r="CW51" s="52" t="str">
        <f t="shared" si="29"/>
        <v/>
      </c>
      <c r="CX51" s="66" t="str">
        <f t="shared" si="74"/>
        <v/>
      </c>
      <c r="CY51" t="s">
        <v>0</v>
      </c>
      <c r="CZ51" s="19" t="str">
        <f t="shared" si="75"/>
        <v/>
      </c>
      <c r="DA51" s="47" t="s">
        <v>0</v>
      </c>
      <c r="DB51" s="52" t="str">
        <f t="shared" si="76"/>
        <v/>
      </c>
      <c r="DC51" s="66" t="str">
        <f t="shared" si="77"/>
        <v/>
      </c>
      <c r="DD51" s="47" t="s">
        <v>0</v>
      </c>
      <c r="DE51" s="52" t="str">
        <f t="shared" si="78"/>
        <v/>
      </c>
      <c r="DF51" s="53" t="str">
        <f t="shared" si="34"/>
        <v/>
      </c>
      <c r="DG51" s="47" t="s">
        <v>0</v>
      </c>
      <c r="DH51" s="52" t="str">
        <f t="shared" si="79"/>
        <v/>
      </c>
      <c r="DI51" s="53" t="str">
        <f t="shared" si="35"/>
        <v/>
      </c>
      <c r="DJ51" s="47" t="s">
        <v>0</v>
      </c>
      <c r="DK51" s="52" t="str">
        <f t="shared" si="80"/>
        <v/>
      </c>
      <c r="DL51" s="53" t="str">
        <f t="shared" si="36"/>
        <v/>
      </c>
      <c r="DM51" s="47" t="s">
        <v>0</v>
      </c>
      <c r="DN51" s="58" t="str">
        <f t="shared" si="81"/>
        <v/>
      </c>
      <c r="DO51" s="53" t="str" cm="1">
        <f t="array" ref="DO51">IF(DN51&lt;&gt;"",INDEX(imePrezime_id,DN51,0),IF(CR51&lt;&gt;"",CR51,""))</f>
        <v/>
      </c>
      <c r="DP51" s="47" t="s">
        <v>0</v>
      </c>
      <c r="DQ51" s="58" t="str">
        <f t="shared" si="82"/>
        <v/>
      </c>
      <c r="DR51" s="73" t="str">
        <f t="shared" si="37"/>
        <v/>
      </c>
      <c r="DS51" s="73" t="str">
        <f t="shared" si="83"/>
        <v/>
      </c>
      <c r="DT51" s="73" t="str">
        <f t="shared" si="84"/>
        <v/>
      </c>
      <c r="DU51" s="66" t="str">
        <f t="shared" si="85"/>
        <v/>
      </c>
      <c r="DV51" s="47" t="s">
        <v>0</v>
      </c>
      <c r="DW51" s="58" t="str">
        <f>IF(BW51="","",MAX(DW$10:DW50)+1)</f>
        <v/>
      </c>
      <c r="DX51" s="73" t="str">
        <f t="shared" si="86"/>
        <v/>
      </c>
      <c r="DY51" s="73" t="str">
        <f t="shared" si="87"/>
        <v/>
      </c>
      <c r="DZ51" s="73" t="str">
        <f t="shared" si="88"/>
        <v/>
      </c>
      <c r="EA51" s="73" t="str">
        <f t="shared" si="89"/>
        <v/>
      </c>
      <c r="EB51" s="73" t="str">
        <f t="shared" si="90"/>
        <v/>
      </c>
      <c r="EC51" s="73" t="str">
        <f t="shared" si="91"/>
        <v/>
      </c>
      <c r="ED51" s="73" t="str">
        <f t="shared" si="92"/>
        <v/>
      </c>
      <c r="EE51" s="73" t="str">
        <f t="shared" si="93"/>
        <v/>
      </c>
      <c r="EF51" s="73" t="str">
        <f t="shared" si="94"/>
        <v/>
      </c>
      <c r="EG51" s="53" t="str">
        <f t="shared" si="42"/>
        <v/>
      </c>
      <c r="EH51" s="47" t="s">
        <v>0</v>
      </c>
      <c r="EI51" s="19" t="str">
        <f t="shared" si="95"/>
        <v/>
      </c>
      <c r="EJ51" s="47" t="s">
        <v>0</v>
      </c>
      <c r="EK51" s="19" t="str">
        <f t="shared" si="96"/>
        <v/>
      </c>
      <c r="EL51" s="47" t="s">
        <v>0</v>
      </c>
      <c r="EM51" s="208" t="str">
        <f t="shared" si="97"/>
        <v/>
      </c>
      <c r="EN51" s="47" t="s">
        <v>0</v>
      </c>
    </row>
    <row r="52" spans="1:144" x14ac:dyDescent="0.25">
      <c r="A52" t="s">
        <v>0</v>
      </c>
      <c r="B52" s="52" t="str">
        <f>IF(csv!F44="","",csv!T44)</f>
        <v/>
      </c>
      <c r="C52" s="31" t="s">
        <v>0</v>
      </c>
      <c r="D52" s="31" t="str">
        <f>IF(csv!F44="","",csv!F44)</f>
        <v/>
      </c>
      <c r="E52" s="31" t="str">
        <f>IF(csv!E44="","",csv!E44)</f>
        <v/>
      </c>
      <c r="F52" s="31" t="s">
        <v>0</v>
      </c>
      <c r="G52" s="73" t="str">
        <f>IF(csv!M44="","",csv!M44)</f>
        <v/>
      </c>
      <c r="H52" s="73" t="str">
        <f>IF(csv!N44="","",csv!N44)</f>
        <v/>
      </c>
      <c r="I52" s="31" t="s">
        <v>0</v>
      </c>
      <c r="J52" s="31" t="str">
        <f>IF(csv!P44="","",csv!P44)</f>
        <v/>
      </c>
      <c r="K52" s="31" t="str">
        <f>IF(csv!Q44="","",csv!Q44)</f>
        <v/>
      </c>
      <c r="L52" s="31" t="s">
        <v>0</v>
      </c>
      <c r="M52" s="66" t="str">
        <f>IF(csv!R44="","",csv!R44)</f>
        <v/>
      </c>
      <c r="N52" s="47" t="s">
        <v>0</v>
      </c>
      <c r="O52" s="52" t="str">
        <f t="shared" si="44"/>
        <v/>
      </c>
      <c r="P52" s="73" t="str">
        <f>IF(O52="","",IF(COUNTIF(O$10:O51,O52)=0,P51+1,P51))</f>
        <v/>
      </c>
      <c r="Q52" s="88" t="str">
        <f t="shared" si="45"/>
        <v/>
      </c>
      <c r="R52" s="89" t="str" cm="1">
        <f t="array" ref="R52">IF(S52="","",INDEX(natjecanjeStaze_naziv,MATCH(S52,natjecanjeStaze_stazaId,0)))</f>
        <v/>
      </c>
      <c r="S52" s="53" t="str">
        <f t="shared" si="1"/>
        <v/>
      </c>
      <c r="T52" s="47" t="s">
        <v>0</v>
      </c>
      <c r="U52" s="259" t="str">
        <f t="shared" si="2"/>
        <v/>
      </c>
      <c r="V52" s="260" t="str">
        <f t="shared" si="46"/>
        <v/>
      </c>
      <c r="W52" s="47" t="s">
        <v>0</v>
      </c>
      <c r="X52" s="52" t="str">
        <f t="shared" si="47"/>
        <v/>
      </c>
      <c r="Y52" s="73" t="str">
        <f t="shared" si="48"/>
        <v/>
      </c>
      <c r="Z52" s="31" t="str">
        <f t="shared" si="49"/>
        <v/>
      </c>
      <c r="AA52" s="66" t="str">
        <f>IF(Z52="","",MAX(AA$10:AA51)+1)</f>
        <v/>
      </c>
      <c r="AB52" s="47" t="s">
        <v>0</v>
      </c>
      <c r="AC52" s="130"/>
      <c r="AD52" s="47" t="s">
        <v>0</v>
      </c>
      <c r="AE52" s="19" t="str">
        <f t="shared" si="50"/>
        <v/>
      </c>
      <c r="AF52" s="47" t="s">
        <v>0</v>
      </c>
      <c r="AG52" s="151" t="str">
        <f t="shared" si="51"/>
        <v/>
      </c>
      <c r="AH52" s="47" t="s">
        <v>0</v>
      </c>
      <c r="AI52" s="52" t="str">
        <f t="shared" si="52"/>
        <v/>
      </c>
      <c r="AJ52" s="31" t="str">
        <f t="shared" si="53"/>
        <v/>
      </c>
      <c r="AK52" s="73" t="str">
        <f t="shared" si="54"/>
        <v/>
      </c>
      <c r="AL52" s="73" t="str">
        <f t="shared" si="55"/>
        <v/>
      </c>
      <c r="AM52" s="31" t="str" cm="1">
        <f t="array" ref="AM52">IF(AK52="",""&amp;AJ52,IF(AK52="NEMA",AJ52,INDEX(klub_naziv,MATCH(INDEX(klubAlias_klubId,AK52),klub_id,0))))</f>
        <v/>
      </c>
      <c r="AN52" s="31" t="str" cm="1">
        <f t="array" ref="AN52">IFERROR(""&amp;INDEX(registarNatjecatelji,DL52,4),"")</f>
        <v/>
      </c>
      <c r="AO52" s="73" t="str">
        <f t="shared" si="56"/>
        <v/>
      </c>
      <c r="AP52" s="66" t="str">
        <f t="shared" si="57"/>
        <v/>
      </c>
      <c r="AQ52" s="47" t="s">
        <v>0</v>
      </c>
      <c r="AR52" s="52" t="str">
        <f>IF(V52&lt;&gt;"NEMA","",IF(IFERROR(MATCH(U52,U$10:U51,0),0)&lt;&gt;0,"",U52))</f>
        <v/>
      </c>
      <c r="AS52" s="73" t="str">
        <f t="shared" si="7"/>
        <v/>
      </c>
      <c r="AT52" s="31" t="str">
        <f>IF(OR(AS52="",AS52&lt;&gt;"NEMA"),"",MAX(AT$10:AT51)+1)</f>
        <v/>
      </c>
      <c r="AU52" s="66" t="str">
        <f t="shared" si="8"/>
        <v/>
      </c>
      <c r="AV52" s="47" t="s">
        <v>0</v>
      </c>
      <c r="AW52" s="19" t="str">
        <f t="shared" si="58"/>
        <v/>
      </c>
      <c r="AX52" s="47" t="s">
        <v>0</v>
      </c>
      <c r="AY52" s="82" t="str">
        <f>IF(AK52&lt;&gt;"NEMA","",IF(IFERROR(MATCH(AJ52,AJ$10:AJ51,0),0)&lt;&gt;0,"",AJ52))</f>
        <v/>
      </c>
      <c r="AZ52" s="47" t="s">
        <v>0</v>
      </c>
      <c r="BA52" s="130"/>
      <c r="BB52" s="47" t="s">
        <v>0</v>
      </c>
      <c r="BC52" s="58" t="str">
        <f t="shared" si="59"/>
        <v/>
      </c>
      <c r="BD52" s="31" t="str">
        <f t="shared" si="60"/>
        <v/>
      </c>
      <c r="BE52" s="31" t="str">
        <f>IF(BD52="","",MAX(BE$10:BE51)+1)</f>
        <v/>
      </c>
      <c r="BF52" s="31" t="str">
        <f t="shared" si="61"/>
        <v/>
      </c>
      <c r="BG52" s="31" t="str">
        <f t="shared" si="62"/>
        <v/>
      </c>
      <c r="BH52" s="31" t="str">
        <f>IF(BA52="","",MAX(BH$10:BH51)+1)</f>
        <v/>
      </c>
      <c r="BI52" s="31" t="str">
        <f t="shared" si="63"/>
        <v/>
      </c>
      <c r="BJ52" s="66" t="str">
        <f t="shared" si="64"/>
        <v/>
      </c>
      <c r="BK52" s="47" t="s">
        <v>0</v>
      </c>
      <c r="BL52" s="19" t="str">
        <f t="shared" si="65"/>
        <v/>
      </c>
      <c r="BM52" s="47" t="s">
        <v>0</v>
      </c>
      <c r="BN52" s="151" t="str">
        <f t="shared" si="14"/>
        <v/>
      </c>
      <c r="BO52" s="47" t="s">
        <v>0</v>
      </c>
      <c r="BP52" s="58" t="str">
        <f t="shared" si="15"/>
        <v/>
      </c>
      <c r="BQ52" s="73" t="str">
        <f t="shared" si="16"/>
        <v/>
      </c>
      <c r="BR52" s="266" t="str">
        <f t="shared" si="17"/>
        <v/>
      </c>
      <c r="BS52" s="267" t="str">
        <f t="shared" si="18"/>
        <v/>
      </c>
      <c r="BT52" s="191" t="str">
        <f t="shared" si="19"/>
        <v/>
      </c>
      <c r="BU52" s="47" t="s">
        <v>0</v>
      </c>
      <c r="BV52" s="52" t="str">
        <f t="shared" si="66"/>
        <v/>
      </c>
      <c r="BW52" s="31" t="str">
        <f t="shared" si="67"/>
        <v/>
      </c>
      <c r="BX52" s="73" t="str">
        <f t="shared" si="20"/>
        <v/>
      </c>
      <c r="BY52" s="73" t="str">
        <f t="shared" si="21"/>
        <v/>
      </c>
      <c r="BZ52" s="31" t="str">
        <f t="shared" si="22"/>
        <v/>
      </c>
      <c r="CA52" s="66" t="str">
        <f t="shared" si="23"/>
        <v/>
      </c>
      <c r="CB52" s="47" t="s">
        <v>0</v>
      </c>
      <c r="CC52" s="82" t="str">
        <f t="shared" si="68"/>
        <v/>
      </c>
      <c r="CD52" s="47" t="s">
        <v>0</v>
      </c>
      <c r="CE52" s="19" t="str">
        <f t="shared" si="69"/>
        <v/>
      </c>
      <c r="CF52" s="47" t="s">
        <v>0</v>
      </c>
      <c r="CG52" s="130"/>
      <c r="CH52" s="47" t="s">
        <v>0</v>
      </c>
      <c r="CI52" s="52" t="str">
        <f t="shared" si="70"/>
        <v/>
      </c>
      <c r="CJ52" s="73" t="str">
        <f>IF(CG52="","",MAX(CJ$10:CJ51)+1)</f>
        <v/>
      </c>
      <c r="CK52" s="53" t="str">
        <f t="shared" si="71"/>
        <v/>
      </c>
      <c r="CL52" s="47" t="s">
        <v>0</v>
      </c>
      <c r="CM52" s="19" t="str">
        <f t="shared" si="72"/>
        <v/>
      </c>
      <c r="CN52" s="47" t="s">
        <v>0</v>
      </c>
      <c r="CO52" s="108"/>
      <c r="CP52" s="110"/>
      <c r="CQ52" s="47"/>
      <c r="CR52" s="58" t="str">
        <f>IF(AND(BX52="NEMA",BY52="NEMA",OR(CG52="",CK52="NEMA")),MAX(CR$10:CR51)+1,"")</f>
        <v/>
      </c>
      <c r="CS52" s="53" t="str">
        <f t="shared" si="73"/>
        <v/>
      </c>
      <c r="CT52" t="s">
        <v>0</v>
      </c>
      <c r="CU52" s="133" t="str">
        <f t="shared" si="28"/>
        <v/>
      </c>
      <c r="CV52" t="s">
        <v>0</v>
      </c>
      <c r="CW52" s="52" t="str">
        <f t="shared" si="29"/>
        <v/>
      </c>
      <c r="CX52" s="66" t="str">
        <f t="shared" si="74"/>
        <v/>
      </c>
      <c r="CY52" t="s">
        <v>0</v>
      </c>
      <c r="CZ52" s="19" t="str">
        <f t="shared" si="75"/>
        <v/>
      </c>
      <c r="DA52" s="47" t="s">
        <v>0</v>
      </c>
      <c r="DB52" s="52" t="str">
        <f t="shared" si="76"/>
        <v/>
      </c>
      <c r="DC52" s="66" t="str">
        <f t="shared" si="77"/>
        <v/>
      </c>
      <c r="DD52" s="47" t="s">
        <v>0</v>
      </c>
      <c r="DE52" s="52" t="str">
        <f t="shared" si="78"/>
        <v/>
      </c>
      <c r="DF52" s="53" t="str">
        <f t="shared" si="34"/>
        <v/>
      </c>
      <c r="DG52" s="47" t="s">
        <v>0</v>
      </c>
      <c r="DH52" s="52" t="str">
        <f t="shared" si="79"/>
        <v/>
      </c>
      <c r="DI52" s="53" t="str">
        <f t="shared" si="35"/>
        <v/>
      </c>
      <c r="DJ52" s="47" t="s">
        <v>0</v>
      </c>
      <c r="DK52" s="52" t="str">
        <f t="shared" si="80"/>
        <v/>
      </c>
      <c r="DL52" s="53" t="str">
        <f t="shared" si="36"/>
        <v/>
      </c>
      <c r="DM52" s="47" t="s">
        <v>0</v>
      </c>
      <c r="DN52" s="58" t="str">
        <f t="shared" si="81"/>
        <v/>
      </c>
      <c r="DO52" s="53" t="str" cm="1">
        <f t="array" ref="DO52">IF(DN52&lt;&gt;"",INDEX(imePrezime_id,DN52,0),IF(CR52&lt;&gt;"",CR52,""))</f>
        <v/>
      </c>
      <c r="DP52" s="47" t="s">
        <v>0</v>
      </c>
      <c r="DQ52" s="58" t="str">
        <f t="shared" si="82"/>
        <v/>
      </c>
      <c r="DR52" s="73" t="str">
        <f t="shared" si="37"/>
        <v/>
      </c>
      <c r="DS52" s="73" t="str">
        <f t="shared" si="83"/>
        <v/>
      </c>
      <c r="DT52" s="73" t="str">
        <f t="shared" si="84"/>
        <v/>
      </c>
      <c r="DU52" s="66" t="str">
        <f t="shared" si="85"/>
        <v/>
      </c>
      <c r="DV52" s="47" t="s">
        <v>0</v>
      </c>
      <c r="DW52" s="58" t="str">
        <f>IF(BW52="","",MAX(DW$10:DW51)+1)</f>
        <v/>
      </c>
      <c r="DX52" s="73" t="str">
        <f t="shared" si="86"/>
        <v/>
      </c>
      <c r="DY52" s="73" t="str">
        <f t="shared" si="87"/>
        <v/>
      </c>
      <c r="DZ52" s="73" t="str">
        <f t="shared" si="88"/>
        <v/>
      </c>
      <c r="EA52" s="73" t="str">
        <f t="shared" si="89"/>
        <v/>
      </c>
      <c r="EB52" s="73" t="str">
        <f t="shared" si="90"/>
        <v/>
      </c>
      <c r="EC52" s="73" t="str">
        <f t="shared" si="91"/>
        <v/>
      </c>
      <c r="ED52" s="73" t="str">
        <f t="shared" si="92"/>
        <v/>
      </c>
      <c r="EE52" s="73" t="str">
        <f t="shared" si="93"/>
        <v/>
      </c>
      <c r="EF52" s="73" t="str">
        <f t="shared" si="94"/>
        <v/>
      </c>
      <c r="EG52" s="53" t="str">
        <f t="shared" si="42"/>
        <v/>
      </c>
      <c r="EH52" s="47" t="s">
        <v>0</v>
      </c>
      <c r="EI52" s="19" t="str">
        <f t="shared" si="95"/>
        <v/>
      </c>
      <c r="EJ52" s="47" t="s">
        <v>0</v>
      </c>
      <c r="EK52" s="19" t="str">
        <f t="shared" si="96"/>
        <v/>
      </c>
      <c r="EL52" s="47" t="s">
        <v>0</v>
      </c>
      <c r="EM52" s="208" t="str">
        <f t="shared" si="97"/>
        <v/>
      </c>
      <c r="EN52" s="47" t="s">
        <v>0</v>
      </c>
    </row>
    <row r="53" spans="1:144" x14ac:dyDescent="0.25">
      <c r="A53" t="s">
        <v>0</v>
      </c>
      <c r="B53" s="52" t="str">
        <f>IF(csv!F45="","",csv!T45)</f>
        <v/>
      </c>
      <c r="C53" s="31" t="s">
        <v>0</v>
      </c>
      <c r="D53" s="31" t="str">
        <f>IF(csv!F45="","",csv!F45)</f>
        <v/>
      </c>
      <c r="E53" s="31" t="str">
        <f>IF(csv!E45="","",csv!E45)</f>
        <v/>
      </c>
      <c r="F53" s="31" t="s">
        <v>0</v>
      </c>
      <c r="G53" s="73" t="str">
        <f>IF(csv!M45="","",csv!M45)</f>
        <v/>
      </c>
      <c r="H53" s="73" t="str">
        <f>IF(csv!N45="","",csv!N45)</f>
        <v/>
      </c>
      <c r="I53" s="31" t="s">
        <v>0</v>
      </c>
      <c r="J53" s="31" t="str">
        <f>IF(csv!P45="","",csv!P45)</f>
        <v/>
      </c>
      <c r="K53" s="31" t="str">
        <f>IF(csv!Q45="","",csv!Q45)</f>
        <v/>
      </c>
      <c r="L53" s="31" t="s">
        <v>0</v>
      </c>
      <c r="M53" s="66" t="str">
        <f>IF(csv!R45="","",csv!R45)</f>
        <v/>
      </c>
      <c r="N53" s="47" t="s">
        <v>0</v>
      </c>
      <c r="O53" s="52" t="str">
        <f t="shared" si="44"/>
        <v/>
      </c>
      <c r="P53" s="73" t="str">
        <f>IF(O53="","",IF(COUNTIF(O$10:O52,O53)=0,P52+1,P52))</f>
        <v/>
      </c>
      <c r="Q53" s="88" t="str">
        <f t="shared" si="45"/>
        <v/>
      </c>
      <c r="R53" s="89" t="str" cm="1">
        <f t="array" ref="R53">IF(S53="","",INDEX(natjecanjeStaze_naziv,MATCH(S53,natjecanjeStaze_stazaId,0)))</f>
        <v/>
      </c>
      <c r="S53" s="53" t="str">
        <f t="shared" si="1"/>
        <v/>
      </c>
      <c r="T53" s="47" t="s">
        <v>0</v>
      </c>
      <c r="U53" s="259" t="str">
        <f t="shared" si="2"/>
        <v/>
      </c>
      <c r="V53" s="260" t="str">
        <f t="shared" si="46"/>
        <v/>
      </c>
      <c r="W53" s="47" t="s">
        <v>0</v>
      </c>
      <c r="X53" s="52" t="str">
        <f t="shared" si="47"/>
        <v/>
      </c>
      <c r="Y53" s="73" t="str">
        <f t="shared" si="48"/>
        <v/>
      </c>
      <c r="Z53" s="31" t="str">
        <f t="shared" si="49"/>
        <v/>
      </c>
      <c r="AA53" s="66" t="str">
        <f>IF(Z53="","",MAX(AA$10:AA52)+1)</f>
        <v/>
      </c>
      <c r="AB53" s="47" t="s">
        <v>0</v>
      </c>
      <c r="AC53" s="130"/>
      <c r="AD53" s="47" t="s">
        <v>0</v>
      </c>
      <c r="AE53" s="19" t="str">
        <f t="shared" si="50"/>
        <v/>
      </c>
      <c r="AF53" s="47" t="s">
        <v>0</v>
      </c>
      <c r="AG53" s="151" t="str">
        <f t="shared" si="51"/>
        <v/>
      </c>
      <c r="AH53" s="47" t="s">
        <v>0</v>
      </c>
      <c r="AI53" s="52" t="str">
        <f t="shared" si="52"/>
        <v/>
      </c>
      <c r="AJ53" s="31" t="str">
        <f t="shared" si="53"/>
        <v/>
      </c>
      <c r="AK53" s="73" t="str">
        <f t="shared" si="54"/>
        <v/>
      </c>
      <c r="AL53" s="73" t="str">
        <f t="shared" si="55"/>
        <v/>
      </c>
      <c r="AM53" s="31" t="str" cm="1">
        <f t="array" ref="AM53">IF(AK53="",""&amp;AJ53,IF(AK53="NEMA",AJ53,INDEX(klub_naziv,MATCH(INDEX(klubAlias_klubId,AK53),klub_id,0))))</f>
        <v/>
      </c>
      <c r="AN53" s="31" t="str" cm="1">
        <f t="array" ref="AN53">IFERROR(""&amp;INDEX(registarNatjecatelji,DL53,4),"")</f>
        <v/>
      </c>
      <c r="AO53" s="73" t="str">
        <f t="shared" si="56"/>
        <v/>
      </c>
      <c r="AP53" s="66" t="str">
        <f t="shared" si="57"/>
        <v/>
      </c>
      <c r="AQ53" s="47" t="s">
        <v>0</v>
      </c>
      <c r="AR53" s="52" t="str">
        <f>IF(V53&lt;&gt;"NEMA","",IF(IFERROR(MATCH(U53,U$10:U52,0),0)&lt;&gt;0,"",U53))</f>
        <v/>
      </c>
      <c r="AS53" s="73" t="str">
        <f t="shared" si="7"/>
        <v/>
      </c>
      <c r="AT53" s="31" t="str">
        <f>IF(OR(AS53="",AS53&lt;&gt;"NEMA"),"",MAX(AT$10:AT52)+1)</f>
        <v/>
      </c>
      <c r="AU53" s="66" t="str">
        <f t="shared" si="8"/>
        <v/>
      </c>
      <c r="AV53" s="47" t="s">
        <v>0</v>
      </c>
      <c r="AW53" s="19" t="str">
        <f t="shared" si="58"/>
        <v/>
      </c>
      <c r="AX53" s="47" t="s">
        <v>0</v>
      </c>
      <c r="AY53" s="82" t="str">
        <f>IF(AK53&lt;&gt;"NEMA","",IF(IFERROR(MATCH(AJ53,AJ$10:AJ52,0),0)&lt;&gt;0,"",AJ53))</f>
        <v/>
      </c>
      <c r="AZ53" s="47" t="s">
        <v>0</v>
      </c>
      <c r="BA53" s="130"/>
      <c r="BB53" s="47" t="s">
        <v>0</v>
      </c>
      <c r="BC53" s="58" t="str">
        <f t="shared" si="59"/>
        <v/>
      </c>
      <c r="BD53" s="31" t="str">
        <f t="shared" si="60"/>
        <v/>
      </c>
      <c r="BE53" s="31" t="str">
        <f>IF(BD53="","",MAX(BE$10:BE52)+1)</f>
        <v/>
      </c>
      <c r="BF53" s="31" t="str">
        <f t="shared" si="61"/>
        <v/>
      </c>
      <c r="BG53" s="31" t="str">
        <f t="shared" si="62"/>
        <v/>
      </c>
      <c r="BH53" s="31" t="str">
        <f>IF(BA53="","",MAX(BH$10:BH52)+1)</f>
        <v/>
      </c>
      <c r="BI53" s="31" t="str">
        <f t="shared" si="63"/>
        <v/>
      </c>
      <c r="BJ53" s="66" t="str">
        <f t="shared" si="64"/>
        <v/>
      </c>
      <c r="BK53" s="47" t="s">
        <v>0</v>
      </c>
      <c r="BL53" s="19" t="str">
        <f t="shared" si="65"/>
        <v/>
      </c>
      <c r="BM53" s="47" t="s">
        <v>0</v>
      </c>
      <c r="BN53" s="151" t="str">
        <f t="shared" si="14"/>
        <v/>
      </c>
      <c r="BO53" s="47" t="s">
        <v>0</v>
      </c>
      <c r="BP53" s="58" t="str">
        <f t="shared" si="15"/>
        <v/>
      </c>
      <c r="BQ53" s="73" t="str">
        <f t="shared" si="16"/>
        <v/>
      </c>
      <c r="BR53" s="266" t="str">
        <f t="shared" si="17"/>
        <v/>
      </c>
      <c r="BS53" s="267" t="str">
        <f t="shared" si="18"/>
        <v/>
      </c>
      <c r="BT53" s="191" t="str">
        <f t="shared" si="19"/>
        <v/>
      </c>
      <c r="BU53" s="47" t="s">
        <v>0</v>
      </c>
      <c r="BV53" s="52" t="str">
        <f t="shared" si="66"/>
        <v/>
      </c>
      <c r="BW53" s="31" t="str">
        <f t="shared" si="67"/>
        <v/>
      </c>
      <c r="BX53" s="73" t="str">
        <f t="shared" si="20"/>
        <v/>
      </c>
      <c r="BY53" s="73" t="str">
        <f t="shared" si="21"/>
        <v/>
      </c>
      <c r="BZ53" s="31" t="str">
        <f t="shared" si="22"/>
        <v/>
      </c>
      <c r="CA53" s="66" t="str">
        <f t="shared" si="23"/>
        <v/>
      </c>
      <c r="CB53" s="47" t="s">
        <v>0</v>
      </c>
      <c r="CC53" s="82" t="str">
        <f t="shared" si="68"/>
        <v/>
      </c>
      <c r="CD53" s="47" t="s">
        <v>0</v>
      </c>
      <c r="CE53" s="19" t="str">
        <f t="shared" si="69"/>
        <v/>
      </c>
      <c r="CF53" s="47" t="s">
        <v>0</v>
      </c>
      <c r="CG53" s="130"/>
      <c r="CH53" s="47" t="s">
        <v>0</v>
      </c>
      <c r="CI53" s="52" t="str">
        <f t="shared" si="70"/>
        <v/>
      </c>
      <c r="CJ53" s="73" t="str">
        <f>IF(CG53="","",MAX(CJ$10:CJ52)+1)</f>
        <v/>
      </c>
      <c r="CK53" s="53" t="str">
        <f t="shared" si="71"/>
        <v/>
      </c>
      <c r="CL53" s="47" t="s">
        <v>0</v>
      </c>
      <c r="CM53" s="19" t="str">
        <f t="shared" si="72"/>
        <v/>
      </c>
      <c r="CN53" s="47" t="s">
        <v>0</v>
      </c>
      <c r="CO53" s="108"/>
      <c r="CP53" s="110"/>
      <c r="CQ53" s="47"/>
      <c r="CR53" s="58" t="str">
        <f>IF(AND(BX53="NEMA",BY53="NEMA",OR(CG53="",CK53="NEMA")),MAX(CR$10:CR52)+1,"")</f>
        <v/>
      </c>
      <c r="CS53" s="53" t="str">
        <f t="shared" si="73"/>
        <v/>
      </c>
      <c r="CT53" t="s">
        <v>0</v>
      </c>
      <c r="CU53" s="133" t="str">
        <f t="shared" si="28"/>
        <v/>
      </c>
      <c r="CV53" t="s">
        <v>0</v>
      </c>
      <c r="CW53" s="52" t="str">
        <f t="shared" si="29"/>
        <v/>
      </c>
      <c r="CX53" s="66" t="str">
        <f t="shared" si="74"/>
        <v/>
      </c>
      <c r="CY53" t="s">
        <v>0</v>
      </c>
      <c r="CZ53" s="19" t="str">
        <f t="shared" si="75"/>
        <v/>
      </c>
      <c r="DA53" s="47" t="s">
        <v>0</v>
      </c>
      <c r="DB53" s="52" t="str">
        <f t="shared" si="76"/>
        <v/>
      </c>
      <c r="DC53" s="66" t="str">
        <f t="shared" si="77"/>
        <v/>
      </c>
      <c r="DD53" s="47" t="s">
        <v>0</v>
      </c>
      <c r="DE53" s="52" t="str">
        <f t="shared" si="78"/>
        <v/>
      </c>
      <c r="DF53" s="53" t="str">
        <f t="shared" si="34"/>
        <v/>
      </c>
      <c r="DG53" s="47" t="s">
        <v>0</v>
      </c>
      <c r="DH53" s="52" t="str">
        <f t="shared" si="79"/>
        <v/>
      </c>
      <c r="DI53" s="53" t="str">
        <f t="shared" si="35"/>
        <v/>
      </c>
      <c r="DJ53" s="47" t="s">
        <v>0</v>
      </c>
      <c r="DK53" s="52" t="str">
        <f t="shared" si="80"/>
        <v/>
      </c>
      <c r="DL53" s="53" t="str">
        <f t="shared" si="36"/>
        <v/>
      </c>
      <c r="DM53" s="47" t="s">
        <v>0</v>
      </c>
      <c r="DN53" s="58" t="str">
        <f t="shared" si="81"/>
        <v/>
      </c>
      <c r="DO53" s="53" t="str" cm="1">
        <f t="array" ref="DO53">IF(DN53&lt;&gt;"",INDEX(imePrezime_id,DN53,0),IF(CR53&lt;&gt;"",CR53,""))</f>
        <v/>
      </c>
      <c r="DP53" s="47" t="s">
        <v>0</v>
      </c>
      <c r="DQ53" s="58" t="str">
        <f t="shared" si="82"/>
        <v/>
      </c>
      <c r="DR53" s="73" t="str">
        <f t="shared" si="37"/>
        <v/>
      </c>
      <c r="DS53" s="73" t="str">
        <f t="shared" si="83"/>
        <v/>
      </c>
      <c r="DT53" s="73" t="str">
        <f t="shared" si="84"/>
        <v/>
      </c>
      <c r="DU53" s="66" t="str">
        <f t="shared" si="85"/>
        <v/>
      </c>
      <c r="DV53" s="47" t="s">
        <v>0</v>
      </c>
      <c r="DW53" s="58" t="str">
        <f>IF(BW53="","",MAX(DW$10:DW52)+1)</f>
        <v/>
      </c>
      <c r="DX53" s="73" t="str">
        <f t="shared" si="86"/>
        <v/>
      </c>
      <c r="DY53" s="73" t="str">
        <f t="shared" si="87"/>
        <v/>
      </c>
      <c r="DZ53" s="73" t="str">
        <f t="shared" si="88"/>
        <v/>
      </c>
      <c r="EA53" s="73" t="str">
        <f t="shared" si="89"/>
        <v/>
      </c>
      <c r="EB53" s="73" t="str">
        <f t="shared" si="90"/>
        <v/>
      </c>
      <c r="EC53" s="73" t="str">
        <f t="shared" si="91"/>
        <v/>
      </c>
      <c r="ED53" s="73" t="str">
        <f t="shared" si="92"/>
        <v/>
      </c>
      <c r="EE53" s="73" t="str">
        <f t="shared" si="93"/>
        <v/>
      </c>
      <c r="EF53" s="73" t="str">
        <f t="shared" si="94"/>
        <v/>
      </c>
      <c r="EG53" s="53" t="str">
        <f t="shared" si="42"/>
        <v/>
      </c>
      <c r="EH53" s="47" t="s">
        <v>0</v>
      </c>
      <c r="EI53" s="19" t="str">
        <f t="shared" si="95"/>
        <v/>
      </c>
      <c r="EJ53" s="47" t="s">
        <v>0</v>
      </c>
      <c r="EK53" s="19" t="str">
        <f t="shared" si="96"/>
        <v/>
      </c>
      <c r="EL53" s="47" t="s">
        <v>0</v>
      </c>
      <c r="EM53" s="208" t="str">
        <f t="shared" si="97"/>
        <v/>
      </c>
      <c r="EN53" s="47" t="s">
        <v>0</v>
      </c>
    </row>
    <row r="54" spans="1:144" x14ac:dyDescent="0.25">
      <c r="A54" t="s">
        <v>0</v>
      </c>
      <c r="B54" s="52" t="str">
        <f>IF(csv!F46="","",csv!T46)</f>
        <v/>
      </c>
      <c r="C54" s="31" t="s">
        <v>0</v>
      </c>
      <c r="D54" s="31" t="str">
        <f>IF(csv!F46="","",csv!F46)</f>
        <v/>
      </c>
      <c r="E54" s="31" t="str">
        <f>IF(csv!E46="","",csv!E46)</f>
        <v/>
      </c>
      <c r="F54" s="31" t="s">
        <v>0</v>
      </c>
      <c r="G54" s="73" t="str">
        <f>IF(csv!M46="","",csv!M46)</f>
        <v/>
      </c>
      <c r="H54" s="73" t="str">
        <f>IF(csv!N46="","",csv!N46)</f>
        <v/>
      </c>
      <c r="I54" s="31" t="s">
        <v>0</v>
      </c>
      <c r="J54" s="31" t="str">
        <f>IF(csv!P46="","",csv!P46)</f>
        <v/>
      </c>
      <c r="K54" s="31" t="str">
        <f>IF(csv!Q46="","",csv!Q46)</f>
        <v/>
      </c>
      <c r="L54" s="31" t="s">
        <v>0</v>
      </c>
      <c r="M54" s="66" t="str">
        <f>IF(csv!R46="","",csv!R46)</f>
        <v/>
      </c>
      <c r="N54" s="47" t="s">
        <v>0</v>
      </c>
      <c r="O54" s="52" t="str">
        <f t="shared" si="44"/>
        <v/>
      </c>
      <c r="P54" s="73" t="str">
        <f>IF(O54="","",IF(COUNTIF(O$10:O53,O54)=0,P53+1,P53))</f>
        <v/>
      </c>
      <c r="Q54" s="88" t="str">
        <f t="shared" si="45"/>
        <v/>
      </c>
      <c r="R54" s="89" t="str" cm="1">
        <f t="array" ref="R54">IF(S54="","",INDEX(natjecanjeStaze_naziv,MATCH(S54,natjecanjeStaze_stazaId,0)))</f>
        <v/>
      </c>
      <c r="S54" s="53" t="str">
        <f t="shared" si="1"/>
        <v/>
      </c>
      <c r="T54" s="47" t="s">
        <v>0</v>
      </c>
      <c r="U54" s="259" t="str">
        <f t="shared" si="2"/>
        <v/>
      </c>
      <c r="V54" s="260" t="str">
        <f t="shared" si="46"/>
        <v/>
      </c>
      <c r="W54" s="47" t="s">
        <v>0</v>
      </c>
      <c r="X54" s="52" t="str">
        <f t="shared" si="47"/>
        <v/>
      </c>
      <c r="Y54" s="73" t="str">
        <f t="shared" si="48"/>
        <v/>
      </c>
      <c r="Z54" s="31" t="str">
        <f t="shared" si="49"/>
        <v/>
      </c>
      <c r="AA54" s="66" t="str">
        <f>IF(Z54="","",MAX(AA$10:AA53)+1)</f>
        <v/>
      </c>
      <c r="AB54" s="47" t="s">
        <v>0</v>
      </c>
      <c r="AC54" s="130"/>
      <c r="AD54" s="47" t="s">
        <v>0</v>
      </c>
      <c r="AE54" s="19" t="str">
        <f t="shared" si="50"/>
        <v/>
      </c>
      <c r="AF54" s="47" t="s">
        <v>0</v>
      </c>
      <c r="AG54" s="151" t="str">
        <f t="shared" si="51"/>
        <v/>
      </c>
      <c r="AH54" s="47" t="s">
        <v>0</v>
      </c>
      <c r="AI54" s="52" t="str">
        <f t="shared" si="52"/>
        <v/>
      </c>
      <c r="AJ54" s="31" t="str">
        <f t="shared" si="53"/>
        <v/>
      </c>
      <c r="AK54" s="73" t="str">
        <f t="shared" si="54"/>
        <v/>
      </c>
      <c r="AL54" s="73" t="str">
        <f t="shared" si="55"/>
        <v/>
      </c>
      <c r="AM54" s="31" t="str" cm="1">
        <f t="array" ref="AM54">IF(AK54="",""&amp;AJ54,IF(AK54="NEMA",AJ54,INDEX(klub_naziv,MATCH(INDEX(klubAlias_klubId,AK54),klub_id,0))))</f>
        <v/>
      </c>
      <c r="AN54" s="31" t="str" cm="1">
        <f t="array" ref="AN54">IFERROR(""&amp;INDEX(registarNatjecatelji,DL54,4),"")</f>
        <v/>
      </c>
      <c r="AO54" s="73" t="str">
        <f t="shared" si="56"/>
        <v/>
      </c>
      <c r="AP54" s="66" t="str">
        <f t="shared" si="57"/>
        <v/>
      </c>
      <c r="AQ54" s="47" t="s">
        <v>0</v>
      </c>
      <c r="AR54" s="52" t="str">
        <f>IF(V54&lt;&gt;"NEMA","",IF(IFERROR(MATCH(U54,U$10:U53,0),0)&lt;&gt;0,"",U54))</f>
        <v/>
      </c>
      <c r="AS54" s="73" t="str">
        <f t="shared" si="7"/>
        <v/>
      </c>
      <c r="AT54" s="31" t="str">
        <f>IF(OR(AS54="",AS54&lt;&gt;"NEMA"),"",MAX(AT$10:AT53)+1)</f>
        <v/>
      </c>
      <c r="AU54" s="66" t="str">
        <f t="shared" si="8"/>
        <v/>
      </c>
      <c r="AV54" s="47" t="s">
        <v>0</v>
      </c>
      <c r="AW54" s="19" t="str">
        <f t="shared" si="58"/>
        <v/>
      </c>
      <c r="AX54" s="47" t="s">
        <v>0</v>
      </c>
      <c r="AY54" s="82" t="str">
        <f>IF(AK54&lt;&gt;"NEMA","",IF(IFERROR(MATCH(AJ54,AJ$10:AJ53,0),0)&lt;&gt;0,"",AJ54))</f>
        <v/>
      </c>
      <c r="AZ54" s="47" t="s">
        <v>0</v>
      </c>
      <c r="BA54" s="130"/>
      <c r="BB54" s="47" t="s">
        <v>0</v>
      </c>
      <c r="BC54" s="58" t="str">
        <f t="shared" si="59"/>
        <v/>
      </c>
      <c r="BD54" s="31" t="str">
        <f t="shared" si="60"/>
        <v/>
      </c>
      <c r="BE54" s="31" t="str">
        <f>IF(BD54="","",MAX(BE$10:BE53)+1)</f>
        <v/>
      </c>
      <c r="BF54" s="31" t="str">
        <f t="shared" si="61"/>
        <v/>
      </c>
      <c r="BG54" s="31" t="str">
        <f t="shared" si="62"/>
        <v/>
      </c>
      <c r="BH54" s="31" t="str">
        <f>IF(BA54="","",MAX(BH$10:BH53)+1)</f>
        <v/>
      </c>
      <c r="BI54" s="31" t="str">
        <f t="shared" si="63"/>
        <v/>
      </c>
      <c r="BJ54" s="66" t="str">
        <f t="shared" si="64"/>
        <v/>
      </c>
      <c r="BK54" s="47" t="s">
        <v>0</v>
      </c>
      <c r="BL54" s="19" t="str">
        <f t="shared" si="65"/>
        <v/>
      </c>
      <c r="BM54" s="47" t="s">
        <v>0</v>
      </c>
      <c r="BN54" s="151" t="str">
        <f t="shared" si="14"/>
        <v/>
      </c>
      <c r="BO54" s="47" t="s">
        <v>0</v>
      </c>
      <c r="BP54" s="58" t="str">
        <f t="shared" si="15"/>
        <v/>
      </c>
      <c r="BQ54" s="73" t="str">
        <f t="shared" si="16"/>
        <v/>
      </c>
      <c r="BR54" s="266" t="str">
        <f t="shared" si="17"/>
        <v/>
      </c>
      <c r="BS54" s="267" t="str">
        <f t="shared" si="18"/>
        <v/>
      </c>
      <c r="BT54" s="191" t="str">
        <f t="shared" si="19"/>
        <v/>
      </c>
      <c r="BU54" s="47" t="s">
        <v>0</v>
      </c>
      <c r="BV54" s="52" t="str">
        <f t="shared" si="66"/>
        <v/>
      </c>
      <c r="BW54" s="31" t="str">
        <f t="shared" si="67"/>
        <v/>
      </c>
      <c r="BX54" s="73" t="str">
        <f t="shared" si="20"/>
        <v/>
      </c>
      <c r="BY54" s="73" t="str">
        <f t="shared" si="21"/>
        <v/>
      </c>
      <c r="BZ54" s="31" t="str">
        <f t="shared" si="22"/>
        <v/>
      </c>
      <c r="CA54" s="66" t="str">
        <f t="shared" si="23"/>
        <v/>
      </c>
      <c r="CB54" s="47" t="s">
        <v>0</v>
      </c>
      <c r="CC54" s="82" t="str">
        <f t="shared" si="68"/>
        <v/>
      </c>
      <c r="CD54" s="47" t="s">
        <v>0</v>
      </c>
      <c r="CE54" s="19" t="str">
        <f t="shared" si="69"/>
        <v/>
      </c>
      <c r="CF54" s="47" t="s">
        <v>0</v>
      </c>
      <c r="CG54" s="130"/>
      <c r="CH54" s="47" t="s">
        <v>0</v>
      </c>
      <c r="CI54" s="52" t="str">
        <f t="shared" si="70"/>
        <v/>
      </c>
      <c r="CJ54" s="73" t="str">
        <f>IF(CG54="","",MAX(CJ$10:CJ53)+1)</f>
        <v/>
      </c>
      <c r="CK54" s="53" t="str">
        <f t="shared" si="71"/>
        <v/>
      </c>
      <c r="CL54" s="47" t="s">
        <v>0</v>
      </c>
      <c r="CM54" s="19" t="str">
        <f t="shared" si="72"/>
        <v/>
      </c>
      <c r="CN54" s="47" t="s">
        <v>0</v>
      </c>
      <c r="CO54" s="108"/>
      <c r="CP54" s="110"/>
      <c r="CQ54" s="47"/>
      <c r="CR54" s="58" t="str">
        <f>IF(AND(BX54="NEMA",BY54="NEMA",OR(CG54="",CK54="NEMA")),MAX(CR$10:CR53)+1,"")</f>
        <v/>
      </c>
      <c r="CS54" s="53" t="str">
        <f t="shared" si="73"/>
        <v/>
      </c>
      <c r="CT54" t="s">
        <v>0</v>
      </c>
      <c r="CU54" s="133" t="str">
        <f t="shared" si="28"/>
        <v/>
      </c>
      <c r="CV54" t="s">
        <v>0</v>
      </c>
      <c r="CW54" s="52" t="str">
        <f t="shared" si="29"/>
        <v/>
      </c>
      <c r="CX54" s="66" t="str">
        <f t="shared" si="74"/>
        <v/>
      </c>
      <c r="CY54" t="s">
        <v>0</v>
      </c>
      <c r="CZ54" s="19" t="str">
        <f t="shared" si="75"/>
        <v/>
      </c>
      <c r="DA54" s="47" t="s">
        <v>0</v>
      </c>
      <c r="DB54" s="52" t="str">
        <f t="shared" si="76"/>
        <v/>
      </c>
      <c r="DC54" s="66" t="str">
        <f t="shared" si="77"/>
        <v/>
      </c>
      <c r="DD54" s="47" t="s">
        <v>0</v>
      </c>
      <c r="DE54" s="52" t="str">
        <f t="shared" si="78"/>
        <v/>
      </c>
      <c r="DF54" s="53" t="str">
        <f t="shared" si="34"/>
        <v/>
      </c>
      <c r="DG54" s="47" t="s">
        <v>0</v>
      </c>
      <c r="DH54" s="52" t="str">
        <f t="shared" si="79"/>
        <v/>
      </c>
      <c r="DI54" s="53" t="str">
        <f t="shared" si="35"/>
        <v/>
      </c>
      <c r="DJ54" s="47" t="s">
        <v>0</v>
      </c>
      <c r="DK54" s="52" t="str">
        <f t="shared" si="80"/>
        <v/>
      </c>
      <c r="DL54" s="53" t="str">
        <f t="shared" si="36"/>
        <v/>
      </c>
      <c r="DM54" s="47" t="s">
        <v>0</v>
      </c>
      <c r="DN54" s="58" t="str">
        <f t="shared" si="81"/>
        <v/>
      </c>
      <c r="DO54" s="53" t="str" cm="1">
        <f t="array" ref="DO54">IF(DN54&lt;&gt;"",INDEX(imePrezime_id,DN54,0),IF(CR54&lt;&gt;"",CR54,""))</f>
        <v/>
      </c>
      <c r="DP54" s="47" t="s">
        <v>0</v>
      </c>
      <c r="DQ54" s="58" t="str">
        <f t="shared" si="82"/>
        <v/>
      </c>
      <c r="DR54" s="73" t="str">
        <f t="shared" si="37"/>
        <v/>
      </c>
      <c r="DS54" s="73" t="str">
        <f t="shared" si="83"/>
        <v/>
      </c>
      <c r="DT54" s="73" t="str">
        <f t="shared" si="84"/>
        <v/>
      </c>
      <c r="DU54" s="66" t="str">
        <f t="shared" si="85"/>
        <v/>
      </c>
      <c r="DV54" s="47" t="s">
        <v>0</v>
      </c>
      <c r="DW54" s="58" t="str">
        <f>IF(BW54="","",MAX(DW$10:DW53)+1)</f>
        <v/>
      </c>
      <c r="DX54" s="73" t="str">
        <f t="shared" si="86"/>
        <v/>
      </c>
      <c r="DY54" s="73" t="str">
        <f t="shared" si="87"/>
        <v/>
      </c>
      <c r="DZ54" s="73" t="str">
        <f t="shared" si="88"/>
        <v/>
      </c>
      <c r="EA54" s="73" t="str">
        <f t="shared" si="89"/>
        <v/>
      </c>
      <c r="EB54" s="73" t="str">
        <f t="shared" si="90"/>
        <v/>
      </c>
      <c r="EC54" s="73" t="str">
        <f t="shared" si="91"/>
        <v/>
      </c>
      <c r="ED54" s="73" t="str">
        <f t="shared" si="92"/>
        <v/>
      </c>
      <c r="EE54" s="73" t="str">
        <f t="shared" si="93"/>
        <v/>
      </c>
      <c r="EF54" s="73" t="str">
        <f t="shared" si="94"/>
        <v/>
      </c>
      <c r="EG54" s="53" t="str">
        <f t="shared" si="42"/>
        <v/>
      </c>
      <c r="EH54" s="47" t="s">
        <v>0</v>
      </c>
      <c r="EI54" s="19" t="str">
        <f t="shared" si="95"/>
        <v/>
      </c>
      <c r="EJ54" s="47" t="s">
        <v>0</v>
      </c>
      <c r="EK54" s="19" t="str">
        <f t="shared" si="96"/>
        <v/>
      </c>
      <c r="EL54" s="47" t="s">
        <v>0</v>
      </c>
      <c r="EM54" s="208" t="str">
        <f t="shared" si="97"/>
        <v/>
      </c>
      <c r="EN54" s="47" t="s">
        <v>0</v>
      </c>
    </row>
    <row r="55" spans="1:144" x14ac:dyDescent="0.25">
      <c r="A55" t="s">
        <v>0</v>
      </c>
      <c r="B55" s="52" t="str">
        <f>IF(csv!F47="","",csv!T47)</f>
        <v/>
      </c>
      <c r="C55" s="31" t="s">
        <v>0</v>
      </c>
      <c r="D55" s="31" t="str">
        <f>IF(csv!F47="","",csv!F47)</f>
        <v/>
      </c>
      <c r="E55" s="31" t="str">
        <f>IF(csv!E47="","",csv!E47)</f>
        <v/>
      </c>
      <c r="F55" s="31" t="s">
        <v>0</v>
      </c>
      <c r="G55" s="73" t="str">
        <f>IF(csv!M47="","",csv!M47)</f>
        <v/>
      </c>
      <c r="H55" s="73" t="str">
        <f>IF(csv!N47="","",csv!N47)</f>
        <v/>
      </c>
      <c r="I55" s="31" t="s">
        <v>0</v>
      </c>
      <c r="J55" s="31" t="str">
        <f>IF(csv!P47="","",csv!P47)</f>
        <v/>
      </c>
      <c r="K55" s="31" t="str">
        <f>IF(csv!Q47="","",csv!Q47)</f>
        <v/>
      </c>
      <c r="L55" s="31" t="s">
        <v>0</v>
      </c>
      <c r="M55" s="66" t="str">
        <f>IF(csv!R47="","",csv!R47)</f>
        <v/>
      </c>
      <c r="N55" s="47" t="s">
        <v>0</v>
      </c>
      <c r="O55" s="52" t="str">
        <f t="shared" si="44"/>
        <v/>
      </c>
      <c r="P55" s="73" t="str">
        <f>IF(O55="","",IF(COUNTIF(O$10:O54,O55)=0,P54+1,P54))</f>
        <v/>
      </c>
      <c r="Q55" s="88" t="str">
        <f t="shared" si="45"/>
        <v/>
      </c>
      <c r="R55" s="89" t="str" cm="1">
        <f t="array" ref="R55">IF(S55="","",INDEX(natjecanjeStaze_naziv,MATCH(S55,natjecanjeStaze_stazaId,0)))</f>
        <v/>
      </c>
      <c r="S55" s="53" t="str">
        <f t="shared" si="1"/>
        <v/>
      </c>
      <c r="T55" s="47" t="s">
        <v>0</v>
      </c>
      <c r="U55" s="259" t="str">
        <f t="shared" si="2"/>
        <v/>
      </c>
      <c r="V55" s="260" t="str">
        <f t="shared" si="46"/>
        <v/>
      </c>
      <c r="W55" s="47" t="s">
        <v>0</v>
      </c>
      <c r="X55" s="52" t="str">
        <f t="shared" si="47"/>
        <v/>
      </c>
      <c r="Y55" s="73" t="str">
        <f t="shared" si="48"/>
        <v/>
      </c>
      <c r="Z55" s="31" t="str">
        <f t="shared" si="49"/>
        <v/>
      </c>
      <c r="AA55" s="66" t="str">
        <f>IF(Z55="","",MAX(AA$10:AA54)+1)</f>
        <v/>
      </c>
      <c r="AB55" s="47" t="s">
        <v>0</v>
      </c>
      <c r="AC55" s="130"/>
      <c r="AD55" s="47" t="s">
        <v>0</v>
      </c>
      <c r="AE55" s="19" t="str">
        <f t="shared" si="50"/>
        <v/>
      </c>
      <c r="AF55" s="47" t="s">
        <v>0</v>
      </c>
      <c r="AG55" s="151" t="str">
        <f t="shared" si="51"/>
        <v/>
      </c>
      <c r="AH55" s="47" t="s">
        <v>0</v>
      </c>
      <c r="AI55" s="52" t="str">
        <f t="shared" si="52"/>
        <v/>
      </c>
      <c r="AJ55" s="31" t="str">
        <f t="shared" si="53"/>
        <v/>
      </c>
      <c r="AK55" s="73" t="str">
        <f t="shared" si="54"/>
        <v/>
      </c>
      <c r="AL55" s="73" t="str">
        <f t="shared" si="55"/>
        <v/>
      </c>
      <c r="AM55" s="31" t="str" cm="1">
        <f t="array" ref="AM55">IF(AK55="",""&amp;AJ55,IF(AK55="NEMA",AJ55,INDEX(klub_naziv,MATCH(INDEX(klubAlias_klubId,AK55),klub_id,0))))</f>
        <v/>
      </c>
      <c r="AN55" s="31" t="str" cm="1">
        <f t="array" ref="AN55">IFERROR(""&amp;INDEX(registarNatjecatelji,DL55,4),"")</f>
        <v/>
      </c>
      <c r="AO55" s="73" t="str">
        <f t="shared" si="56"/>
        <v/>
      </c>
      <c r="AP55" s="66" t="str">
        <f t="shared" si="57"/>
        <v/>
      </c>
      <c r="AQ55" s="47" t="s">
        <v>0</v>
      </c>
      <c r="AR55" s="52" t="str">
        <f>IF(V55&lt;&gt;"NEMA","",IF(IFERROR(MATCH(U55,U$10:U54,0),0)&lt;&gt;0,"",U55))</f>
        <v/>
      </c>
      <c r="AS55" s="73" t="str">
        <f t="shared" si="7"/>
        <v/>
      </c>
      <c r="AT55" s="31" t="str">
        <f>IF(OR(AS55="",AS55&lt;&gt;"NEMA"),"",MAX(AT$10:AT54)+1)</f>
        <v/>
      </c>
      <c r="AU55" s="66" t="str">
        <f t="shared" si="8"/>
        <v/>
      </c>
      <c r="AV55" s="47" t="s">
        <v>0</v>
      </c>
      <c r="AW55" s="19" t="str">
        <f t="shared" si="58"/>
        <v/>
      </c>
      <c r="AX55" s="47" t="s">
        <v>0</v>
      </c>
      <c r="AY55" s="82" t="str">
        <f>IF(AK55&lt;&gt;"NEMA","",IF(IFERROR(MATCH(AJ55,AJ$10:AJ54,0),0)&lt;&gt;0,"",AJ55))</f>
        <v/>
      </c>
      <c r="AZ55" s="47" t="s">
        <v>0</v>
      </c>
      <c r="BA55" s="130"/>
      <c r="BB55" s="47" t="s">
        <v>0</v>
      </c>
      <c r="BC55" s="58" t="str">
        <f t="shared" si="59"/>
        <v/>
      </c>
      <c r="BD55" s="31" t="str">
        <f t="shared" si="60"/>
        <v/>
      </c>
      <c r="BE55" s="31" t="str">
        <f>IF(BD55="","",MAX(BE$10:BE54)+1)</f>
        <v/>
      </c>
      <c r="BF55" s="31" t="str">
        <f t="shared" si="61"/>
        <v/>
      </c>
      <c r="BG55" s="31" t="str">
        <f t="shared" si="62"/>
        <v/>
      </c>
      <c r="BH55" s="31" t="str">
        <f>IF(BA55="","",MAX(BH$10:BH54)+1)</f>
        <v/>
      </c>
      <c r="BI55" s="31" t="str">
        <f t="shared" si="63"/>
        <v/>
      </c>
      <c r="BJ55" s="66" t="str">
        <f t="shared" si="64"/>
        <v/>
      </c>
      <c r="BK55" s="47" t="s">
        <v>0</v>
      </c>
      <c r="BL55" s="19" t="str">
        <f t="shared" si="65"/>
        <v/>
      </c>
      <c r="BM55" s="47" t="s">
        <v>0</v>
      </c>
      <c r="BN55" s="151" t="str">
        <f t="shared" si="14"/>
        <v/>
      </c>
      <c r="BO55" s="47" t="s">
        <v>0</v>
      </c>
      <c r="BP55" s="58" t="str">
        <f t="shared" si="15"/>
        <v/>
      </c>
      <c r="BQ55" s="73" t="str">
        <f t="shared" si="16"/>
        <v/>
      </c>
      <c r="BR55" s="266" t="str">
        <f t="shared" si="17"/>
        <v/>
      </c>
      <c r="BS55" s="267" t="str">
        <f t="shared" si="18"/>
        <v/>
      </c>
      <c r="BT55" s="191" t="str">
        <f t="shared" si="19"/>
        <v/>
      </c>
      <c r="BU55" s="47" t="s">
        <v>0</v>
      </c>
      <c r="BV55" s="52" t="str">
        <f t="shared" si="66"/>
        <v/>
      </c>
      <c r="BW55" s="31" t="str">
        <f t="shared" si="67"/>
        <v/>
      </c>
      <c r="BX55" s="73" t="str">
        <f t="shared" si="20"/>
        <v/>
      </c>
      <c r="BY55" s="73" t="str">
        <f t="shared" si="21"/>
        <v/>
      </c>
      <c r="BZ55" s="31" t="str">
        <f t="shared" si="22"/>
        <v/>
      </c>
      <c r="CA55" s="66" t="str">
        <f t="shared" si="23"/>
        <v/>
      </c>
      <c r="CB55" s="47" t="s">
        <v>0</v>
      </c>
      <c r="CC55" s="82" t="str">
        <f t="shared" si="68"/>
        <v/>
      </c>
      <c r="CD55" s="47" t="s">
        <v>0</v>
      </c>
      <c r="CE55" s="19" t="str">
        <f t="shared" si="69"/>
        <v/>
      </c>
      <c r="CF55" s="47" t="s">
        <v>0</v>
      </c>
      <c r="CG55" s="130"/>
      <c r="CH55" s="47" t="s">
        <v>0</v>
      </c>
      <c r="CI55" s="52" t="str">
        <f t="shared" si="70"/>
        <v/>
      </c>
      <c r="CJ55" s="73" t="str">
        <f>IF(CG55="","",MAX(CJ$10:CJ54)+1)</f>
        <v/>
      </c>
      <c r="CK55" s="53" t="str">
        <f t="shared" si="71"/>
        <v/>
      </c>
      <c r="CL55" s="47" t="s">
        <v>0</v>
      </c>
      <c r="CM55" s="19" t="str">
        <f t="shared" si="72"/>
        <v/>
      </c>
      <c r="CN55" s="47" t="s">
        <v>0</v>
      </c>
      <c r="CO55" s="108"/>
      <c r="CP55" s="110"/>
      <c r="CQ55" s="47"/>
      <c r="CR55" s="58" t="str">
        <f>IF(AND(BX55="NEMA",BY55="NEMA",OR(CG55="",CK55="NEMA")),MAX(CR$10:CR54)+1,"")</f>
        <v/>
      </c>
      <c r="CS55" s="53" t="str">
        <f t="shared" si="73"/>
        <v/>
      </c>
      <c r="CT55" t="s">
        <v>0</v>
      </c>
      <c r="CU55" s="133" t="str">
        <f t="shared" si="28"/>
        <v/>
      </c>
      <c r="CV55" t="s">
        <v>0</v>
      </c>
      <c r="CW55" s="52" t="str">
        <f t="shared" si="29"/>
        <v/>
      </c>
      <c r="CX55" s="66" t="str">
        <f t="shared" si="74"/>
        <v/>
      </c>
      <c r="CY55" t="s">
        <v>0</v>
      </c>
      <c r="CZ55" s="19" t="str">
        <f t="shared" si="75"/>
        <v/>
      </c>
      <c r="DA55" s="47" t="s">
        <v>0</v>
      </c>
      <c r="DB55" s="52" t="str">
        <f t="shared" si="76"/>
        <v/>
      </c>
      <c r="DC55" s="66" t="str">
        <f t="shared" si="77"/>
        <v/>
      </c>
      <c r="DD55" s="47" t="s">
        <v>0</v>
      </c>
      <c r="DE55" s="52" t="str">
        <f t="shared" si="78"/>
        <v/>
      </c>
      <c r="DF55" s="53" t="str">
        <f t="shared" si="34"/>
        <v/>
      </c>
      <c r="DG55" s="47" t="s">
        <v>0</v>
      </c>
      <c r="DH55" s="52" t="str">
        <f t="shared" si="79"/>
        <v/>
      </c>
      <c r="DI55" s="53" t="str">
        <f t="shared" si="35"/>
        <v/>
      </c>
      <c r="DJ55" s="47" t="s">
        <v>0</v>
      </c>
      <c r="DK55" s="52" t="str">
        <f t="shared" si="80"/>
        <v/>
      </c>
      <c r="DL55" s="53" t="str">
        <f t="shared" si="36"/>
        <v/>
      </c>
      <c r="DM55" s="47" t="s">
        <v>0</v>
      </c>
      <c r="DN55" s="58" t="str">
        <f t="shared" si="81"/>
        <v/>
      </c>
      <c r="DO55" s="53" t="str" cm="1">
        <f t="array" ref="DO55">IF(DN55&lt;&gt;"",INDEX(imePrezime_id,DN55,0),IF(CR55&lt;&gt;"",CR55,""))</f>
        <v/>
      </c>
      <c r="DP55" s="47" t="s">
        <v>0</v>
      </c>
      <c r="DQ55" s="58" t="str">
        <f t="shared" si="82"/>
        <v/>
      </c>
      <c r="DR55" s="73" t="str">
        <f t="shared" si="37"/>
        <v/>
      </c>
      <c r="DS55" s="73" t="str">
        <f t="shared" si="83"/>
        <v/>
      </c>
      <c r="DT55" s="73" t="str">
        <f t="shared" si="84"/>
        <v/>
      </c>
      <c r="DU55" s="66" t="str">
        <f t="shared" si="85"/>
        <v/>
      </c>
      <c r="DV55" s="47" t="s">
        <v>0</v>
      </c>
      <c r="DW55" s="58" t="str">
        <f>IF(BW55="","",MAX(DW$10:DW54)+1)</f>
        <v/>
      </c>
      <c r="DX55" s="73" t="str">
        <f t="shared" si="86"/>
        <v/>
      </c>
      <c r="DY55" s="73" t="str">
        <f t="shared" si="87"/>
        <v/>
      </c>
      <c r="DZ55" s="73" t="str">
        <f t="shared" si="88"/>
        <v/>
      </c>
      <c r="EA55" s="73" t="str">
        <f t="shared" si="89"/>
        <v/>
      </c>
      <c r="EB55" s="73" t="str">
        <f t="shared" si="90"/>
        <v/>
      </c>
      <c r="EC55" s="73" t="str">
        <f t="shared" si="91"/>
        <v/>
      </c>
      <c r="ED55" s="73" t="str">
        <f t="shared" si="92"/>
        <v/>
      </c>
      <c r="EE55" s="73" t="str">
        <f t="shared" si="93"/>
        <v/>
      </c>
      <c r="EF55" s="73" t="str">
        <f t="shared" si="94"/>
        <v/>
      </c>
      <c r="EG55" s="53" t="str">
        <f t="shared" si="42"/>
        <v/>
      </c>
      <c r="EH55" s="47" t="s">
        <v>0</v>
      </c>
      <c r="EI55" s="19" t="str">
        <f t="shared" si="95"/>
        <v/>
      </c>
      <c r="EJ55" s="47" t="s">
        <v>0</v>
      </c>
      <c r="EK55" s="19" t="str">
        <f t="shared" si="96"/>
        <v/>
      </c>
      <c r="EL55" s="47" t="s">
        <v>0</v>
      </c>
      <c r="EM55" s="208" t="str">
        <f t="shared" si="97"/>
        <v/>
      </c>
      <c r="EN55" s="47" t="s">
        <v>0</v>
      </c>
    </row>
    <row r="56" spans="1:144" x14ac:dyDescent="0.25">
      <c r="A56" t="s">
        <v>0</v>
      </c>
      <c r="B56" s="52" t="str">
        <f>IF(csv!F48="","",csv!T48)</f>
        <v/>
      </c>
      <c r="C56" s="31" t="s">
        <v>0</v>
      </c>
      <c r="D56" s="31" t="str">
        <f>IF(csv!F48="","",csv!F48)</f>
        <v/>
      </c>
      <c r="E56" s="31" t="str">
        <f>IF(csv!E48="","",csv!E48)</f>
        <v/>
      </c>
      <c r="F56" s="31" t="s">
        <v>0</v>
      </c>
      <c r="G56" s="73" t="str">
        <f>IF(csv!M48="","",csv!M48)</f>
        <v/>
      </c>
      <c r="H56" s="73" t="str">
        <f>IF(csv!N48="","",csv!N48)</f>
        <v/>
      </c>
      <c r="I56" s="31" t="s">
        <v>0</v>
      </c>
      <c r="J56" s="31" t="str">
        <f>IF(csv!P48="","",csv!P48)</f>
        <v/>
      </c>
      <c r="K56" s="31" t="str">
        <f>IF(csv!Q48="","",csv!Q48)</f>
        <v/>
      </c>
      <c r="L56" s="31" t="s">
        <v>0</v>
      </c>
      <c r="M56" s="66" t="str">
        <f>IF(csv!R48="","",csv!R48)</f>
        <v/>
      </c>
      <c r="N56" s="47" t="s">
        <v>0</v>
      </c>
      <c r="O56" s="52" t="str">
        <f t="shared" si="44"/>
        <v/>
      </c>
      <c r="P56" s="73" t="str">
        <f>IF(O56="","",IF(COUNTIF(O$10:O55,O56)=0,P55+1,P55))</f>
        <v/>
      </c>
      <c r="Q56" s="88" t="str">
        <f t="shared" si="45"/>
        <v/>
      </c>
      <c r="R56" s="89" t="str" cm="1">
        <f t="array" ref="R56">IF(S56="","",INDEX(natjecanjeStaze_naziv,MATCH(S56,natjecanjeStaze_stazaId,0)))</f>
        <v/>
      </c>
      <c r="S56" s="53" t="str">
        <f t="shared" si="1"/>
        <v/>
      </c>
      <c r="T56" s="47" t="s">
        <v>0</v>
      </c>
      <c r="U56" s="259" t="str">
        <f t="shared" si="2"/>
        <v/>
      </c>
      <c r="V56" s="260" t="str">
        <f t="shared" si="46"/>
        <v/>
      </c>
      <c r="W56" s="47" t="s">
        <v>0</v>
      </c>
      <c r="X56" s="52" t="str">
        <f t="shared" si="47"/>
        <v/>
      </c>
      <c r="Y56" s="73" t="str">
        <f t="shared" si="48"/>
        <v/>
      </c>
      <c r="Z56" s="31" t="str">
        <f t="shared" si="49"/>
        <v/>
      </c>
      <c r="AA56" s="66" t="str">
        <f>IF(Z56="","",MAX(AA$10:AA55)+1)</f>
        <v/>
      </c>
      <c r="AB56" s="47" t="s">
        <v>0</v>
      </c>
      <c r="AC56" s="130"/>
      <c r="AD56" s="47" t="s">
        <v>0</v>
      </c>
      <c r="AE56" s="19" t="str">
        <f t="shared" si="50"/>
        <v/>
      </c>
      <c r="AF56" s="47" t="s">
        <v>0</v>
      </c>
      <c r="AG56" s="151" t="str">
        <f t="shared" si="51"/>
        <v/>
      </c>
      <c r="AH56" s="47" t="s">
        <v>0</v>
      </c>
      <c r="AI56" s="52" t="str">
        <f t="shared" si="52"/>
        <v/>
      </c>
      <c r="AJ56" s="31" t="str">
        <f t="shared" si="53"/>
        <v/>
      </c>
      <c r="AK56" s="73" t="str">
        <f t="shared" si="54"/>
        <v/>
      </c>
      <c r="AL56" s="73" t="str">
        <f t="shared" si="55"/>
        <v/>
      </c>
      <c r="AM56" s="31" t="str" cm="1">
        <f t="array" ref="AM56">IF(AK56="",""&amp;AJ56,IF(AK56="NEMA",AJ56,INDEX(klub_naziv,MATCH(INDEX(klubAlias_klubId,AK56),klub_id,0))))</f>
        <v/>
      </c>
      <c r="AN56" s="31" t="str" cm="1">
        <f t="array" ref="AN56">IFERROR(""&amp;INDEX(registarNatjecatelji,DL56,4),"")</f>
        <v/>
      </c>
      <c r="AO56" s="73" t="str">
        <f t="shared" si="56"/>
        <v/>
      </c>
      <c r="AP56" s="66" t="str">
        <f t="shared" si="57"/>
        <v/>
      </c>
      <c r="AQ56" s="47" t="s">
        <v>0</v>
      </c>
      <c r="AR56" s="52" t="str">
        <f>IF(V56&lt;&gt;"NEMA","",IF(IFERROR(MATCH(U56,U$10:U55,0),0)&lt;&gt;0,"",U56))</f>
        <v/>
      </c>
      <c r="AS56" s="73" t="str">
        <f t="shared" si="7"/>
        <v/>
      </c>
      <c r="AT56" s="31" t="str">
        <f>IF(OR(AS56="",AS56&lt;&gt;"NEMA"),"",MAX(AT$10:AT55)+1)</f>
        <v/>
      </c>
      <c r="AU56" s="66" t="str">
        <f t="shared" si="8"/>
        <v/>
      </c>
      <c r="AV56" s="47" t="s">
        <v>0</v>
      </c>
      <c r="AW56" s="19" t="str">
        <f t="shared" si="58"/>
        <v/>
      </c>
      <c r="AX56" s="47" t="s">
        <v>0</v>
      </c>
      <c r="AY56" s="82" t="str">
        <f>IF(AK56&lt;&gt;"NEMA","",IF(IFERROR(MATCH(AJ56,AJ$10:AJ55,0),0)&lt;&gt;0,"",AJ56))</f>
        <v/>
      </c>
      <c r="AZ56" s="47" t="s">
        <v>0</v>
      </c>
      <c r="BA56" s="130"/>
      <c r="BB56" s="47" t="s">
        <v>0</v>
      </c>
      <c r="BC56" s="58" t="str">
        <f t="shared" si="59"/>
        <v/>
      </c>
      <c r="BD56" s="31" t="str">
        <f t="shared" si="60"/>
        <v/>
      </c>
      <c r="BE56" s="31" t="str">
        <f>IF(BD56="","",MAX(BE$10:BE55)+1)</f>
        <v/>
      </c>
      <c r="BF56" s="31" t="str">
        <f t="shared" si="61"/>
        <v/>
      </c>
      <c r="BG56" s="31" t="str">
        <f t="shared" si="62"/>
        <v/>
      </c>
      <c r="BH56" s="31" t="str">
        <f>IF(BA56="","",MAX(BH$10:BH55)+1)</f>
        <v/>
      </c>
      <c r="BI56" s="31" t="str">
        <f t="shared" si="63"/>
        <v/>
      </c>
      <c r="BJ56" s="66" t="str">
        <f t="shared" si="64"/>
        <v/>
      </c>
      <c r="BK56" s="47" t="s">
        <v>0</v>
      </c>
      <c r="BL56" s="19" t="str">
        <f t="shared" si="65"/>
        <v/>
      </c>
      <c r="BM56" s="47" t="s">
        <v>0</v>
      </c>
      <c r="BN56" s="151" t="str">
        <f t="shared" si="14"/>
        <v/>
      </c>
      <c r="BO56" s="47" t="s">
        <v>0</v>
      </c>
      <c r="BP56" s="58" t="str">
        <f t="shared" si="15"/>
        <v/>
      </c>
      <c r="BQ56" s="73" t="str">
        <f t="shared" si="16"/>
        <v/>
      </c>
      <c r="BR56" s="266" t="str">
        <f t="shared" si="17"/>
        <v/>
      </c>
      <c r="BS56" s="267" t="str">
        <f t="shared" si="18"/>
        <v/>
      </c>
      <c r="BT56" s="191" t="str">
        <f t="shared" si="19"/>
        <v/>
      </c>
      <c r="BU56" s="47" t="s">
        <v>0</v>
      </c>
      <c r="BV56" s="52" t="str">
        <f t="shared" si="66"/>
        <v/>
      </c>
      <c r="BW56" s="31" t="str">
        <f t="shared" si="67"/>
        <v/>
      </c>
      <c r="BX56" s="73" t="str">
        <f t="shared" si="20"/>
        <v/>
      </c>
      <c r="BY56" s="73" t="str">
        <f t="shared" si="21"/>
        <v/>
      </c>
      <c r="BZ56" s="31" t="str">
        <f t="shared" si="22"/>
        <v/>
      </c>
      <c r="CA56" s="66" t="str">
        <f t="shared" si="23"/>
        <v/>
      </c>
      <c r="CB56" s="47" t="s">
        <v>0</v>
      </c>
      <c r="CC56" s="82" t="str">
        <f t="shared" si="68"/>
        <v/>
      </c>
      <c r="CD56" s="47" t="s">
        <v>0</v>
      </c>
      <c r="CE56" s="19" t="str">
        <f t="shared" si="69"/>
        <v/>
      </c>
      <c r="CF56" s="47" t="s">
        <v>0</v>
      </c>
      <c r="CG56" s="130"/>
      <c r="CH56" s="47" t="s">
        <v>0</v>
      </c>
      <c r="CI56" s="52" t="str">
        <f t="shared" si="70"/>
        <v/>
      </c>
      <c r="CJ56" s="73" t="str">
        <f>IF(CG56="","",MAX(CJ$10:CJ55)+1)</f>
        <v/>
      </c>
      <c r="CK56" s="53" t="str">
        <f t="shared" si="71"/>
        <v/>
      </c>
      <c r="CL56" s="47" t="s">
        <v>0</v>
      </c>
      <c r="CM56" s="19" t="str">
        <f t="shared" si="72"/>
        <v/>
      </c>
      <c r="CN56" s="47" t="s">
        <v>0</v>
      </c>
      <c r="CO56" s="108"/>
      <c r="CP56" s="110"/>
      <c r="CQ56" s="47"/>
      <c r="CR56" s="58" t="str">
        <f>IF(AND(BX56="NEMA",BY56="NEMA",OR(CG56="",CK56="NEMA")),MAX(CR$10:CR55)+1,"")</f>
        <v/>
      </c>
      <c r="CS56" s="53" t="str">
        <f t="shared" si="73"/>
        <v/>
      </c>
      <c r="CT56" t="s">
        <v>0</v>
      </c>
      <c r="CU56" s="133" t="str">
        <f t="shared" si="28"/>
        <v/>
      </c>
      <c r="CV56" t="s">
        <v>0</v>
      </c>
      <c r="CW56" s="52" t="str">
        <f t="shared" si="29"/>
        <v/>
      </c>
      <c r="CX56" s="66" t="str">
        <f t="shared" si="74"/>
        <v/>
      </c>
      <c r="CY56" t="s">
        <v>0</v>
      </c>
      <c r="CZ56" s="19" t="str">
        <f t="shared" si="75"/>
        <v/>
      </c>
      <c r="DA56" s="47" t="s">
        <v>0</v>
      </c>
      <c r="DB56" s="52" t="str">
        <f t="shared" si="76"/>
        <v/>
      </c>
      <c r="DC56" s="66" t="str">
        <f t="shared" si="77"/>
        <v/>
      </c>
      <c r="DD56" s="47" t="s">
        <v>0</v>
      </c>
      <c r="DE56" s="52" t="str">
        <f t="shared" si="78"/>
        <v/>
      </c>
      <c r="DF56" s="53" t="str">
        <f t="shared" si="34"/>
        <v/>
      </c>
      <c r="DG56" s="47" t="s">
        <v>0</v>
      </c>
      <c r="DH56" s="52" t="str">
        <f t="shared" si="79"/>
        <v/>
      </c>
      <c r="DI56" s="53" t="str">
        <f t="shared" si="35"/>
        <v/>
      </c>
      <c r="DJ56" s="47" t="s">
        <v>0</v>
      </c>
      <c r="DK56" s="52" t="str">
        <f t="shared" si="80"/>
        <v/>
      </c>
      <c r="DL56" s="53" t="str">
        <f t="shared" si="36"/>
        <v/>
      </c>
      <c r="DM56" s="47" t="s">
        <v>0</v>
      </c>
      <c r="DN56" s="58" t="str">
        <f t="shared" si="81"/>
        <v/>
      </c>
      <c r="DO56" s="53" t="str" cm="1">
        <f t="array" ref="DO56">IF(DN56&lt;&gt;"",INDEX(imePrezime_id,DN56,0),IF(CR56&lt;&gt;"",CR56,""))</f>
        <v/>
      </c>
      <c r="DP56" s="47" t="s">
        <v>0</v>
      </c>
      <c r="DQ56" s="58" t="str">
        <f t="shared" si="82"/>
        <v/>
      </c>
      <c r="DR56" s="73" t="str">
        <f t="shared" si="37"/>
        <v/>
      </c>
      <c r="DS56" s="73" t="str">
        <f t="shared" si="83"/>
        <v/>
      </c>
      <c r="DT56" s="73" t="str">
        <f t="shared" si="84"/>
        <v/>
      </c>
      <c r="DU56" s="66" t="str">
        <f t="shared" si="85"/>
        <v/>
      </c>
      <c r="DV56" s="47" t="s">
        <v>0</v>
      </c>
      <c r="DW56" s="58" t="str">
        <f>IF(BW56="","",MAX(DW$10:DW55)+1)</f>
        <v/>
      </c>
      <c r="DX56" s="73" t="str">
        <f t="shared" si="86"/>
        <v/>
      </c>
      <c r="DY56" s="73" t="str">
        <f t="shared" si="87"/>
        <v/>
      </c>
      <c r="DZ56" s="73" t="str">
        <f t="shared" si="88"/>
        <v/>
      </c>
      <c r="EA56" s="73" t="str">
        <f t="shared" si="89"/>
        <v/>
      </c>
      <c r="EB56" s="73" t="str">
        <f t="shared" si="90"/>
        <v/>
      </c>
      <c r="EC56" s="73" t="str">
        <f t="shared" si="91"/>
        <v/>
      </c>
      <c r="ED56" s="73" t="str">
        <f t="shared" si="92"/>
        <v/>
      </c>
      <c r="EE56" s="73" t="str">
        <f t="shared" si="93"/>
        <v/>
      </c>
      <c r="EF56" s="73" t="str">
        <f t="shared" si="94"/>
        <v/>
      </c>
      <c r="EG56" s="53" t="str">
        <f t="shared" si="42"/>
        <v/>
      </c>
      <c r="EH56" s="47" t="s">
        <v>0</v>
      </c>
      <c r="EI56" s="19" t="str">
        <f t="shared" si="95"/>
        <v/>
      </c>
      <c r="EJ56" s="47" t="s">
        <v>0</v>
      </c>
      <c r="EK56" s="19" t="str">
        <f t="shared" si="96"/>
        <v/>
      </c>
      <c r="EL56" s="47" t="s">
        <v>0</v>
      </c>
      <c r="EM56" s="208" t="str">
        <f t="shared" si="97"/>
        <v/>
      </c>
      <c r="EN56" s="47" t="s">
        <v>0</v>
      </c>
    </row>
    <row r="57" spans="1:144" x14ac:dyDescent="0.25">
      <c r="A57" t="s">
        <v>0</v>
      </c>
      <c r="B57" s="52" t="str">
        <f>IF(csv!F49="","",csv!T49)</f>
        <v/>
      </c>
      <c r="C57" s="31" t="s">
        <v>0</v>
      </c>
      <c r="D57" s="31" t="str">
        <f>IF(csv!F49="","",csv!F49)</f>
        <v/>
      </c>
      <c r="E57" s="31" t="str">
        <f>IF(csv!E49="","",csv!E49)</f>
        <v/>
      </c>
      <c r="F57" s="31" t="s">
        <v>0</v>
      </c>
      <c r="G57" s="73" t="str">
        <f>IF(csv!M49="","",csv!M49)</f>
        <v/>
      </c>
      <c r="H57" s="73" t="str">
        <f>IF(csv!N49="","",csv!N49)</f>
        <v/>
      </c>
      <c r="I57" s="31" t="s">
        <v>0</v>
      </c>
      <c r="J57" s="31" t="str">
        <f>IF(csv!P49="","",csv!P49)</f>
        <v/>
      </c>
      <c r="K57" s="31" t="str">
        <f>IF(csv!Q49="","",csv!Q49)</f>
        <v/>
      </c>
      <c r="L57" s="31" t="s">
        <v>0</v>
      </c>
      <c r="M57" s="66" t="str">
        <f>IF(csv!R49="","",csv!R49)</f>
        <v/>
      </c>
      <c r="N57" s="47" t="s">
        <v>0</v>
      </c>
      <c r="O57" s="52" t="str">
        <f t="shared" si="44"/>
        <v/>
      </c>
      <c r="P57" s="73" t="str">
        <f>IF(O57="","",IF(COUNTIF(O$10:O56,O57)=0,P56+1,P56))</f>
        <v/>
      </c>
      <c r="Q57" s="88" t="str">
        <f t="shared" si="45"/>
        <v/>
      </c>
      <c r="R57" s="89" t="str" cm="1">
        <f t="array" ref="R57">IF(S57="","",INDEX(natjecanjeStaze_naziv,MATCH(S57,natjecanjeStaze_stazaId,0)))</f>
        <v/>
      </c>
      <c r="S57" s="53" t="str">
        <f t="shared" si="1"/>
        <v/>
      </c>
      <c r="T57" s="47" t="s">
        <v>0</v>
      </c>
      <c r="U57" s="259" t="str">
        <f t="shared" si="2"/>
        <v/>
      </c>
      <c r="V57" s="260" t="str">
        <f t="shared" si="46"/>
        <v/>
      </c>
      <c r="W57" s="47" t="s">
        <v>0</v>
      </c>
      <c r="X57" s="52" t="str">
        <f t="shared" si="47"/>
        <v/>
      </c>
      <c r="Y57" s="73" t="str">
        <f t="shared" si="48"/>
        <v/>
      </c>
      <c r="Z57" s="31" t="str">
        <f t="shared" si="49"/>
        <v/>
      </c>
      <c r="AA57" s="66" t="str">
        <f>IF(Z57="","",MAX(AA$10:AA56)+1)</f>
        <v/>
      </c>
      <c r="AB57" s="47" t="s">
        <v>0</v>
      </c>
      <c r="AC57" s="130"/>
      <c r="AD57" s="47" t="s">
        <v>0</v>
      </c>
      <c r="AE57" s="19" t="str">
        <f t="shared" si="50"/>
        <v/>
      </c>
      <c r="AF57" s="47" t="s">
        <v>0</v>
      </c>
      <c r="AG57" s="151" t="str">
        <f t="shared" si="51"/>
        <v/>
      </c>
      <c r="AH57" s="47" t="s">
        <v>0</v>
      </c>
      <c r="AI57" s="52" t="str">
        <f t="shared" si="52"/>
        <v/>
      </c>
      <c r="AJ57" s="31" t="str">
        <f t="shared" si="53"/>
        <v/>
      </c>
      <c r="AK57" s="73" t="str">
        <f t="shared" si="54"/>
        <v/>
      </c>
      <c r="AL57" s="73" t="str">
        <f t="shared" si="55"/>
        <v/>
      </c>
      <c r="AM57" s="31" t="str" cm="1">
        <f t="array" ref="AM57">IF(AK57="",""&amp;AJ57,IF(AK57="NEMA",AJ57,INDEX(klub_naziv,MATCH(INDEX(klubAlias_klubId,AK57),klub_id,0))))</f>
        <v/>
      </c>
      <c r="AN57" s="31" t="str" cm="1">
        <f t="array" ref="AN57">IFERROR(""&amp;INDEX(registarNatjecatelji,DL57,4),"")</f>
        <v/>
      </c>
      <c r="AO57" s="73" t="str">
        <f t="shared" si="56"/>
        <v/>
      </c>
      <c r="AP57" s="66" t="str">
        <f t="shared" si="57"/>
        <v/>
      </c>
      <c r="AQ57" s="47" t="s">
        <v>0</v>
      </c>
      <c r="AR57" s="52" t="str">
        <f>IF(V57&lt;&gt;"NEMA","",IF(IFERROR(MATCH(U57,U$10:U56,0),0)&lt;&gt;0,"",U57))</f>
        <v/>
      </c>
      <c r="AS57" s="73" t="str">
        <f t="shared" si="7"/>
        <v/>
      </c>
      <c r="AT57" s="31" t="str">
        <f>IF(OR(AS57="",AS57&lt;&gt;"NEMA"),"",MAX(AT$10:AT56)+1)</f>
        <v/>
      </c>
      <c r="AU57" s="66" t="str">
        <f t="shared" si="8"/>
        <v/>
      </c>
      <c r="AV57" s="47" t="s">
        <v>0</v>
      </c>
      <c r="AW57" s="19" t="str">
        <f t="shared" si="58"/>
        <v/>
      </c>
      <c r="AX57" s="47" t="s">
        <v>0</v>
      </c>
      <c r="AY57" s="82" t="str">
        <f>IF(AK57&lt;&gt;"NEMA","",IF(IFERROR(MATCH(AJ57,AJ$10:AJ56,0),0)&lt;&gt;0,"",AJ57))</f>
        <v/>
      </c>
      <c r="AZ57" s="47" t="s">
        <v>0</v>
      </c>
      <c r="BA57" s="130"/>
      <c r="BB57" s="47" t="s">
        <v>0</v>
      </c>
      <c r="BC57" s="58" t="str">
        <f t="shared" si="59"/>
        <v/>
      </c>
      <c r="BD57" s="31" t="str">
        <f t="shared" si="60"/>
        <v/>
      </c>
      <c r="BE57" s="31" t="str">
        <f>IF(BD57="","",MAX(BE$10:BE56)+1)</f>
        <v/>
      </c>
      <c r="BF57" s="31" t="str">
        <f t="shared" si="61"/>
        <v/>
      </c>
      <c r="BG57" s="31" t="str">
        <f t="shared" si="62"/>
        <v/>
      </c>
      <c r="BH57" s="31" t="str">
        <f>IF(BA57="","",MAX(BH$10:BH56)+1)</f>
        <v/>
      </c>
      <c r="BI57" s="31" t="str">
        <f t="shared" si="63"/>
        <v/>
      </c>
      <c r="BJ57" s="66" t="str">
        <f t="shared" si="64"/>
        <v/>
      </c>
      <c r="BK57" s="47" t="s">
        <v>0</v>
      </c>
      <c r="BL57" s="19" t="str">
        <f t="shared" si="65"/>
        <v/>
      </c>
      <c r="BM57" s="47" t="s">
        <v>0</v>
      </c>
      <c r="BN57" s="151" t="str">
        <f t="shared" si="14"/>
        <v/>
      </c>
      <c r="BO57" s="47" t="s">
        <v>0</v>
      </c>
      <c r="BP57" s="58" t="str">
        <f t="shared" si="15"/>
        <v/>
      </c>
      <c r="BQ57" s="73" t="str">
        <f t="shared" si="16"/>
        <v/>
      </c>
      <c r="BR57" s="266" t="str">
        <f t="shared" si="17"/>
        <v/>
      </c>
      <c r="BS57" s="267" t="str">
        <f t="shared" si="18"/>
        <v/>
      </c>
      <c r="BT57" s="191" t="str">
        <f t="shared" si="19"/>
        <v/>
      </c>
      <c r="BU57" s="47" t="s">
        <v>0</v>
      </c>
      <c r="BV57" s="52" t="str">
        <f t="shared" si="66"/>
        <v/>
      </c>
      <c r="BW57" s="31" t="str">
        <f t="shared" si="67"/>
        <v/>
      </c>
      <c r="BX57" s="73" t="str">
        <f t="shared" si="20"/>
        <v/>
      </c>
      <c r="BY57" s="73" t="str">
        <f t="shared" si="21"/>
        <v/>
      </c>
      <c r="BZ57" s="31" t="str">
        <f t="shared" si="22"/>
        <v/>
      </c>
      <c r="CA57" s="66" t="str">
        <f t="shared" si="23"/>
        <v/>
      </c>
      <c r="CB57" s="47" t="s">
        <v>0</v>
      </c>
      <c r="CC57" s="82" t="str">
        <f t="shared" si="68"/>
        <v/>
      </c>
      <c r="CD57" s="47" t="s">
        <v>0</v>
      </c>
      <c r="CE57" s="19" t="str">
        <f t="shared" si="69"/>
        <v/>
      </c>
      <c r="CF57" s="47" t="s">
        <v>0</v>
      </c>
      <c r="CG57" s="130"/>
      <c r="CH57" s="47" t="s">
        <v>0</v>
      </c>
      <c r="CI57" s="52" t="str">
        <f t="shared" si="70"/>
        <v/>
      </c>
      <c r="CJ57" s="73" t="str">
        <f>IF(CG57="","",MAX(CJ$10:CJ56)+1)</f>
        <v/>
      </c>
      <c r="CK57" s="53" t="str">
        <f t="shared" si="71"/>
        <v/>
      </c>
      <c r="CL57" s="47" t="s">
        <v>0</v>
      </c>
      <c r="CM57" s="19" t="str">
        <f t="shared" si="72"/>
        <v/>
      </c>
      <c r="CN57" s="47" t="s">
        <v>0</v>
      </c>
      <c r="CO57" s="108"/>
      <c r="CP57" s="110"/>
      <c r="CQ57" s="47"/>
      <c r="CR57" s="58" t="str">
        <f>IF(AND(BX57="NEMA",BY57="NEMA",OR(CG57="",CK57="NEMA")),MAX(CR$10:CR56)+1,"")</f>
        <v/>
      </c>
      <c r="CS57" s="53" t="str">
        <f t="shared" si="73"/>
        <v/>
      </c>
      <c r="CT57" t="s">
        <v>0</v>
      </c>
      <c r="CU57" s="133" t="str">
        <f t="shared" si="28"/>
        <v/>
      </c>
      <c r="CV57" t="s">
        <v>0</v>
      </c>
      <c r="CW57" s="52" t="str">
        <f t="shared" si="29"/>
        <v/>
      </c>
      <c r="CX57" s="66" t="str">
        <f t="shared" si="74"/>
        <v/>
      </c>
      <c r="CY57" t="s">
        <v>0</v>
      </c>
      <c r="CZ57" s="19" t="str">
        <f t="shared" si="75"/>
        <v/>
      </c>
      <c r="DA57" s="47" t="s">
        <v>0</v>
      </c>
      <c r="DB57" s="52" t="str">
        <f t="shared" si="76"/>
        <v/>
      </c>
      <c r="DC57" s="66" t="str">
        <f t="shared" si="77"/>
        <v/>
      </c>
      <c r="DD57" s="47" t="s">
        <v>0</v>
      </c>
      <c r="DE57" s="52" t="str">
        <f t="shared" si="78"/>
        <v/>
      </c>
      <c r="DF57" s="53" t="str">
        <f t="shared" si="34"/>
        <v/>
      </c>
      <c r="DG57" s="47" t="s">
        <v>0</v>
      </c>
      <c r="DH57" s="52" t="str">
        <f t="shared" si="79"/>
        <v/>
      </c>
      <c r="DI57" s="53" t="str">
        <f t="shared" si="35"/>
        <v/>
      </c>
      <c r="DJ57" s="47" t="s">
        <v>0</v>
      </c>
      <c r="DK57" s="52" t="str">
        <f t="shared" si="80"/>
        <v/>
      </c>
      <c r="DL57" s="53" t="str">
        <f t="shared" si="36"/>
        <v/>
      </c>
      <c r="DM57" s="47" t="s">
        <v>0</v>
      </c>
      <c r="DN57" s="58" t="str">
        <f t="shared" si="81"/>
        <v/>
      </c>
      <c r="DO57" s="53" t="str" cm="1">
        <f t="array" ref="DO57">IF(DN57&lt;&gt;"",INDEX(imePrezime_id,DN57,0),IF(CR57&lt;&gt;"",CR57,""))</f>
        <v/>
      </c>
      <c r="DP57" s="47" t="s">
        <v>0</v>
      </c>
      <c r="DQ57" s="58" t="str">
        <f t="shared" si="82"/>
        <v/>
      </c>
      <c r="DR57" s="73" t="str">
        <f t="shared" si="37"/>
        <v/>
      </c>
      <c r="DS57" s="73" t="str">
        <f t="shared" si="83"/>
        <v/>
      </c>
      <c r="DT57" s="73" t="str">
        <f t="shared" si="84"/>
        <v/>
      </c>
      <c r="DU57" s="66" t="str">
        <f t="shared" si="85"/>
        <v/>
      </c>
      <c r="DV57" s="47" t="s">
        <v>0</v>
      </c>
      <c r="DW57" s="58" t="str">
        <f>IF(BW57="","",MAX(DW$10:DW56)+1)</f>
        <v/>
      </c>
      <c r="DX57" s="73" t="str">
        <f t="shared" si="86"/>
        <v/>
      </c>
      <c r="DY57" s="73" t="str">
        <f t="shared" si="87"/>
        <v/>
      </c>
      <c r="DZ57" s="73" t="str">
        <f t="shared" si="88"/>
        <v/>
      </c>
      <c r="EA57" s="73" t="str">
        <f t="shared" si="89"/>
        <v/>
      </c>
      <c r="EB57" s="73" t="str">
        <f t="shared" si="90"/>
        <v/>
      </c>
      <c r="EC57" s="73" t="str">
        <f t="shared" si="91"/>
        <v/>
      </c>
      <c r="ED57" s="73" t="str">
        <f t="shared" si="92"/>
        <v/>
      </c>
      <c r="EE57" s="73" t="str">
        <f t="shared" si="93"/>
        <v/>
      </c>
      <c r="EF57" s="73" t="str">
        <f t="shared" si="94"/>
        <v/>
      </c>
      <c r="EG57" s="53" t="str">
        <f t="shared" si="42"/>
        <v/>
      </c>
      <c r="EH57" s="47" t="s">
        <v>0</v>
      </c>
      <c r="EI57" s="19" t="str">
        <f t="shared" si="95"/>
        <v/>
      </c>
      <c r="EJ57" s="47" t="s">
        <v>0</v>
      </c>
      <c r="EK57" s="19" t="str">
        <f t="shared" si="96"/>
        <v/>
      </c>
      <c r="EL57" s="47" t="s">
        <v>0</v>
      </c>
      <c r="EM57" s="208" t="str">
        <f t="shared" si="97"/>
        <v/>
      </c>
      <c r="EN57" s="47" t="s">
        <v>0</v>
      </c>
    </row>
    <row r="58" spans="1:144" x14ac:dyDescent="0.25">
      <c r="A58" t="s">
        <v>0</v>
      </c>
      <c r="B58" s="52" t="str">
        <f>IF(csv!F50="","",csv!T50)</f>
        <v/>
      </c>
      <c r="C58" s="31" t="s">
        <v>0</v>
      </c>
      <c r="D58" s="31" t="str">
        <f>IF(csv!F50="","",csv!F50)</f>
        <v/>
      </c>
      <c r="E58" s="31" t="str">
        <f>IF(csv!E50="","",csv!E50)</f>
        <v/>
      </c>
      <c r="F58" s="31" t="s">
        <v>0</v>
      </c>
      <c r="G58" s="73" t="str">
        <f>IF(csv!M50="","",csv!M50)</f>
        <v/>
      </c>
      <c r="H58" s="73" t="str">
        <f>IF(csv!N50="","",csv!N50)</f>
        <v/>
      </c>
      <c r="I58" s="31" t="s">
        <v>0</v>
      </c>
      <c r="J58" s="31" t="str">
        <f>IF(csv!P50="","",csv!P50)</f>
        <v/>
      </c>
      <c r="K58" s="31" t="str">
        <f>IF(csv!Q50="","",csv!Q50)</f>
        <v/>
      </c>
      <c r="L58" s="31" t="s">
        <v>0</v>
      </c>
      <c r="M58" s="66" t="str">
        <f>IF(csv!R50="","",csv!R50)</f>
        <v/>
      </c>
      <c r="N58" s="47" t="s">
        <v>0</v>
      </c>
      <c r="O58" s="52" t="str">
        <f t="shared" si="44"/>
        <v/>
      </c>
      <c r="P58" s="73" t="str">
        <f>IF(O58="","",IF(COUNTIF(O$10:O57,O58)=0,P57+1,P57))</f>
        <v/>
      </c>
      <c r="Q58" s="88" t="str">
        <f t="shared" si="45"/>
        <v/>
      </c>
      <c r="R58" s="89" t="str" cm="1">
        <f t="array" ref="R58">IF(S58="","",INDEX(natjecanjeStaze_naziv,MATCH(S58,natjecanjeStaze_stazaId,0)))</f>
        <v/>
      </c>
      <c r="S58" s="53" t="str">
        <f t="shared" si="1"/>
        <v/>
      </c>
      <c r="T58" s="47" t="s">
        <v>0</v>
      </c>
      <c r="U58" s="259" t="str">
        <f t="shared" si="2"/>
        <v/>
      </c>
      <c r="V58" s="260" t="str">
        <f t="shared" si="46"/>
        <v/>
      </c>
      <c r="W58" s="47" t="s">
        <v>0</v>
      </c>
      <c r="X58" s="52" t="str">
        <f t="shared" si="47"/>
        <v/>
      </c>
      <c r="Y58" s="73" t="str">
        <f t="shared" si="48"/>
        <v/>
      </c>
      <c r="Z58" s="31" t="str">
        <f t="shared" si="49"/>
        <v/>
      </c>
      <c r="AA58" s="66" t="str">
        <f>IF(Z58="","",MAX(AA$10:AA57)+1)</f>
        <v/>
      </c>
      <c r="AB58" s="47" t="s">
        <v>0</v>
      </c>
      <c r="AC58" s="130"/>
      <c r="AD58" s="47" t="s">
        <v>0</v>
      </c>
      <c r="AE58" s="19" t="str">
        <f t="shared" si="50"/>
        <v/>
      </c>
      <c r="AF58" s="47" t="s">
        <v>0</v>
      </c>
      <c r="AG58" s="151" t="str">
        <f t="shared" si="51"/>
        <v/>
      </c>
      <c r="AH58" s="47" t="s">
        <v>0</v>
      </c>
      <c r="AI58" s="52" t="str">
        <f t="shared" si="52"/>
        <v/>
      </c>
      <c r="AJ58" s="31" t="str">
        <f t="shared" si="53"/>
        <v/>
      </c>
      <c r="AK58" s="73" t="str">
        <f t="shared" si="54"/>
        <v/>
      </c>
      <c r="AL58" s="73" t="str">
        <f t="shared" si="55"/>
        <v/>
      </c>
      <c r="AM58" s="31" t="str" cm="1">
        <f t="array" ref="AM58">IF(AK58="",""&amp;AJ58,IF(AK58="NEMA",AJ58,INDEX(klub_naziv,MATCH(INDEX(klubAlias_klubId,AK58),klub_id,0))))</f>
        <v/>
      </c>
      <c r="AN58" s="31" t="str" cm="1">
        <f t="array" ref="AN58">IFERROR(""&amp;INDEX(registarNatjecatelji,DL58,4),"")</f>
        <v/>
      </c>
      <c r="AO58" s="73" t="str">
        <f t="shared" si="56"/>
        <v/>
      </c>
      <c r="AP58" s="66" t="str">
        <f t="shared" si="57"/>
        <v/>
      </c>
      <c r="AQ58" s="47" t="s">
        <v>0</v>
      </c>
      <c r="AR58" s="52" t="str">
        <f>IF(V58&lt;&gt;"NEMA","",IF(IFERROR(MATCH(U58,U$10:U57,0),0)&lt;&gt;0,"",U58))</f>
        <v/>
      </c>
      <c r="AS58" s="73" t="str">
        <f t="shared" si="7"/>
        <v/>
      </c>
      <c r="AT58" s="31" t="str">
        <f>IF(OR(AS58="",AS58&lt;&gt;"NEMA"),"",MAX(AT$10:AT57)+1)</f>
        <v/>
      </c>
      <c r="AU58" s="66" t="str">
        <f t="shared" si="8"/>
        <v/>
      </c>
      <c r="AV58" s="47" t="s">
        <v>0</v>
      </c>
      <c r="AW58" s="19" t="str">
        <f t="shared" si="58"/>
        <v/>
      </c>
      <c r="AX58" s="47" t="s">
        <v>0</v>
      </c>
      <c r="AY58" s="82" t="str">
        <f>IF(AK58&lt;&gt;"NEMA","",IF(IFERROR(MATCH(AJ58,AJ$10:AJ57,0),0)&lt;&gt;0,"",AJ58))</f>
        <v/>
      </c>
      <c r="AZ58" s="47" t="s">
        <v>0</v>
      </c>
      <c r="BA58" s="130"/>
      <c r="BB58" s="47" t="s">
        <v>0</v>
      </c>
      <c r="BC58" s="58" t="str">
        <f t="shared" si="59"/>
        <v/>
      </c>
      <c r="BD58" s="31" t="str">
        <f t="shared" si="60"/>
        <v/>
      </c>
      <c r="BE58" s="31" t="str">
        <f>IF(BD58="","",MAX(BE$10:BE57)+1)</f>
        <v/>
      </c>
      <c r="BF58" s="31" t="str">
        <f t="shared" si="61"/>
        <v/>
      </c>
      <c r="BG58" s="31" t="str">
        <f t="shared" si="62"/>
        <v/>
      </c>
      <c r="BH58" s="31" t="str">
        <f>IF(BA58="","",MAX(BH$10:BH57)+1)</f>
        <v/>
      </c>
      <c r="BI58" s="31" t="str">
        <f t="shared" si="63"/>
        <v/>
      </c>
      <c r="BJ58" s="66" t="str">
        <f t="shared" si="64"/>
        <v/>
      </c>
      <c r="BK58" s="47" t="s">
        <v>0</v>
      </c>
      <c r="BL58" s="19" t="str">
        <f t="shared" si="65"/>
        <v/>
      </c>
      <c r="BM58" s="47" t="s">
        <v>0</v>
      </c>
      <c r="BN58" s="151" t="str">
        <f t="shared" si="14"/>
        <v/>
      </c>
      <c r="BO58" s="47" t="s">
        <v>0</v>
      </c>
      <c r="BP58" s="58" t="str">
        <f>IF(G58="","",G58)</f>
        <v/>
      </c>
      <c r="BQ58" s="73" t="str">
        <f>IF(H58="","",H58)</f>
        <v/>
      </c>
      <c r="BR58" s="266" t="str">
        <f t="shared" ref="BR11:BR74" si="98">IF(BP58="",IF(OR(BW58="",BQ58&lt;&gt;"0"),"","GREŠKA"),IF(AND(65535&gt;=VALUE(LEFT(BP58,SEARCH(":",BP58)-1))*60+VALUE(RIGHT(BP58,2)),OR(BQ58="0",BQ58="1",BQ58="2",BQ58="3",BQ58="4")),"","GREŠKA"))</f>
        <v/>
      </c>
      <c r="BS58" s="267" t="str">
        <f t="shared" ref="BS55:BS118" si="99">IF(BP58="","",VALUE(LEFT(BP58,SEARCH(":",BP58)-1))*60+VALUE(RIGHT(BP58,2)))</f>
        <v/>
      </c>
      <c r="BT58" s="191" t="str">
        <f t="shared" ref="BT11:BT74" si="100">IF(DK58="","",IF(AND(BQ58="0",N(BS58)&gt;max_minuta*60),2,INDEX(statusRezultat_id,MATCH(VALUE(BQ58),statusRezultat_oEvent,0))))</f>
        <v/>
      </c>
      <c r="BU58" s="47" t="s">
        <v>0</v>
      </c>
      <c r="BV58" s="52" t="str">
        <f t="shared" si="66"/>
        <v/>
      </c>
      <c r="BW58" s="31" t="str">
        <f t="shared" si="67"/>
        <v/>
      </c>
      <c r="BX58" s="73" t="str">
        <f t="shared" si="20"/>
        <v/>
      </c>
      <c r="BY58" s="73" t="str">
        <f t="shared" si="21"/>
        <v/>
      </c>
      <c r="BZ58" s="31" t="str">
        <f t="shared" si="22"/>
        <v/>
      </c>
      <c r="CA58" s="66" t="str">
        <f t="shared" si="23"/>
        <v/>
      </c>
      <c r="CB58" s="47" t="s">
        <v>0</v>
      </c>
      <c r="CC58" s="82" t="str">
        <f t="shared" si="68"/>
        <v/>
      </c>
      <c r="CD58" s="47" t="s">
        <v>0</v>
      </c>
      <c r="CE58" s="19" t="str">
        <f t="shared" si="69"/>
        <v/>
      </c>
      <c r="CF58" s="47" t="s">
        <v>0</v>
      </c>
      <c r="CG58" s="130"/>
      <c r="CH58" s="47" t="s">
        <v>0</v>
      </c>
      <c r="CI58" s="52" t="str">
        <f t="shared" si="70"/>
        <v/>
      </c>
      <c r="CJ58" s="73" t="str">
        <f>IF(CG58="","",MAX(CJ$10:CJ57)+1)</f>
        <v/>
      </c>
      <c r="CK58" s="53" t="str">
        <f t="shared" si="71"/>
        <v/>
      </c>
      <c r="CL58" s="47" t="s">
        <v>0</v>
      </c>
      <c r="CM58" s="19" t="str">
        <f t="shared" si="72"/>
        <v/>
      </c>
      <c r="CN58" s="47" t="s">
        <v>0</v>
      </c>
      <c r="CO58" s="108"/>
      <c r="CP58" s="110"/>
      <c r="CQ58" s="47"/>
      <c r="CR58" s="58" t="str">
        <f>IF(AND(BX58="NEMA",BY58="NEMA",OR(CG58="",CK58="NEMA")),MAX(CR$10:CR57)+1,"")</f>
        <v/>
      </c>
      <c r="CS58" s="53" t="str">
        <f t="shared" si="73"/>
        <v/>
      </c>
      <c r="CT58" t="s">
        <v>0</v>
      </c>
      <c r="CU58" s="133" t="str">
        <f t="shared" si="28"/>
        <v/>
      </c>
      <c r="CV58" t="s">
        <v>0</v>
      </c>
      <c r="CW58" s="52" t="str">
        <f t="shared" si="29"/>
        <v/>
      </c>
      <c r="CX58" s="66" t="str">
        <f t="shared" si="74"/>
        <v/>
      </c>
      <c r="CY58" t="s">
        <v>0</v>
      </c>
      <c r="CZ58" s="19" t="str">
        <f t="shared" si="75"/>
        <v/>
      </c>
      <c r="DA58" s="47" t="s">
        <v>0</v>
      </c>
      <c r="DB58" s="52" t="str">
        <f t="shared" si="76"/>
        <v/>
      </c>
      <c r="DC58" s="66" t="str">
        <f t="shared" si="77"/>
        <v/>
      </c>
      <c r="DD58" s="47" t="s">
        <v>0</v>
      </c>
      <c r="DE58" s="52" t="str">
        <f t="shared" si="78"/>
        <v/>
      </c>
      <c r="DF58" s="53" t="str">
        <f t="shared" si="34"/>
        <v/>
      </c>
      <c r="DG58" s="47" t="s">
        <v>0</v>
      </c>
      <c r="DH58" s="52" t="str">
        <f t="shared" si="79"/>
        <v/>
      </c>
      <c r="DI58" s="53" t="str">
        <f t="shared" si="35"/>
        <v/>
      </c>
      <c r="DJ58" s="47" t="s">
        <v>0</v>
      </c>
      <c r="DK58" s="52" t="str">
        <f t="shared" si="80"/>
        <v/>
      </c>
      <c r="DL58" s="53" t="str">
        <f t="shared" si="36"/>
        <v/>
      </c>
      <c r="DM58" s="47" t="s">
        <v>0</v>
      </c>
      <c r="DN58" s="58" t="str">
        <f t="shared" si="81"/>
        <v/>
      </c>
      <c r="DO58" s="53" t="str" cm="1">
        <f t="array" ref="DO58">IF(DN58&lt;&gt;"",INDEX(imePrezime_id,DN58,0),IF(CR58&lt;&gt;"",CR58,""))</f>
        <v/>
      </c>
      <c r="DP58" s="47" t="s">
        <v>0</v>
      </c>
      <c r="DQ58" s="58" t="str">
        <f t="shared" si="82"/>
        <v/>
      </c>
      <c r="DR58" s="73" t="str">
        <f t="shared" si="37"/>
        <v/>
      </c>
      <c r="DS58" s="73" t="str">
        <f t="shared" si="83"/>
        <v/>
      </c>
      <c r="DT58" s="73" t="str">
        <f t="shared" si="84"/>
        <v/>
      </c>
      <c r="DU58" s="66" t="str">
        <f t="shared" si="85"/>
        <v/>
      </c>
      <c r="DV58" s="47" t="s">
        <v>0</v>
      </c>
      <c r="DW58" s="58" t="str">
        <f>IF(BW58="","",MAX(DW$10:DW57)+1)</f>
        <v/>
      </c>
      <c r="DX58" s="73" t="str">
        <f t="shared" si="86"/>
        <v/>
      </c>
      <c r="DY58" s="73" t="str">
        <f t="shared" si="87"/>
        <v/>
      </c>
      <c r="DZ58" s="73" t="str">
        <f t="shared" si="88"/>
        <v/>
      </c>
      <c r="EA58" s="73" t="str">
        <f t="shared" si="89"/>
        <v/>
      </c>
      <c r="EB58" s="73" t="str">
        <f t="shared" si="90"/>
        <v/>
      </c>
      <c r="EC58" s="73" t="str">
        <f t="shared" si="91"/>
        <v/>
      </c>
      <c r="ED58" s="73" t="str">
        <f t="shared" si="92"/>
        <v/>
      </c>
      <c r="EE58" s="73" t="str">
        <f t="shared" si="93"/>
        <v/>
      </c>
      <c r="EF58" s="73" t="str">
        <f t="shared" si="94"/>
        <v/>
      </c>
      <c r="EG58" s="53" t="str">
        <f t="shared" si="42"/>
        <v/>
      </c>
      <c r="EH58" s="47" t="s">
        <v>0</v>
      </c>
      <c r="EI58" s="19" t="str">
        <f t="shared" si="95"/>
        <v/>
      </c>
      <c r="EJ58" s="47" t="s">
        <v>0</v>
      </c>
      <c r="EK58" s="19" t="str">
        <f t="shared" si="96"/>
        <v/>
      </c>
      <c r="EL58" s="47" t="s">
        <v>0</v>
      </c>
      <c r="EM58" s="208" t="str">
        <f t="shared" si="97"/>
        <v/>
      </c>
      <c r="EN58" s="47" t="s">
        <v>0</v>
      </c>
    </row>
    <row r="59" spans="1:144" x14ac:dyDescent="0.25">
      <c r="A59" t="s">
        <v>0</v>
      </c>
      <c r="B59" s="52" t="str">
        <f>IF(csv!F51="","",csv!T51)</f>
        <v/>
      </c>
      <c r="C59" s="31" t="s">
        <v>0</v>
      </c>
      <c r="D59" s="31" t="str">
        <f>IF(csv!F51="","",csv!F51)</f>
        <v/>
      </c>
      <c r="E59" s="31" t="str">
        <f>IF(csv!E51="","",csv!E51)</f>
        <v/>
      </c>
      <c r="F59" s="31" t="s">
        <v>0</v>
      </c>
      <c r="G59" s="73" t="str">
        <f>IF(csv!M51="","",csv!M51)</f>
        <v/>
      </c>
      <c r="H59" s="73" t="str">
        <f>IF(csv!N51="","",csv!N51)</f>
        <v/>
      </c>
      <c r="I59" s="31" t="s">
        <v>0</v>
      </c>
      <c r="J59" s="31" t="str">
        <f>IF(csv!P51="","",csv!P51)</f>
        <v/>
      </c>
      <c r="K59" s="31" t="str">
        <f>IF(csv!Q51="","",csv!Q51)</f>
        <v/>
      </c>
      <c r="L59" s="31" t="s">
        <v>0</v>
      </c>
      <c r="M59" s="66" t="str">
        <f>IF(csv!R51="","",csv!R51)</f>
        <v/>
      </c>
      <c r="N59" s="47" t="s">
        <v>0</v>
      </c>
      <c r="O59" s="52" t="str">
        <f t="shared" si="44"/>
        <v/>
      </c>
      <c r="P59" s="73" t="str">
        <f>IF(O59="","",IF(COUNTIF(O$10:O58,O59)=0,P58+1,P58))</f>
        <v/>
      </c>
      <c r="Q59" s="88" t="str">
        <f t="shared" si="45"/>
        <v/>
      </c>
      <c r="R59" s="89" t="str" cm="1">
        <f t="array" ref="R59">IF(S59="","",INDEX(natjecanjeStaze_naziv,MATCH(S59,natjecanjeStaze_stazaId,0)))</f>
        <v/>
      </c>
      <c r="S59" s="53" t="str">
        <f t="shared" si="1"/>
        <v/>
      </c>
      <c r="T59" s="47" t="s">
        <v>0</v>
      </c>
      <c r="U59" s="259" t="str">
        <f t="shared" si="2"/>
        <v/>
      </c>
      <c r="V59" s="260" t="str">
        <f t="shared" si="46"/>
        <v/>
      </c>
      <c r="W59" s="47" t="s">
        <v>0</v>
      </c>
      <c r="X59" s="52" t="str">
        <f t="shared" si="47"/>
        <v/>
      </c>
      <c r="Y59" s="73" t="str">
        <f t="shared" si="48"/>
        <v/>
      </c>
      <c r="Z59" s="31" t="str">
        <f t="shared" si="49"/>
        <v/>
      </c>
      <c r="AA59" s="66" t="str">
        <f>IF(Z59="","",MAX(AA$10:AA58)+1)</f>
        <v/>
      </c>
      <c r="AB59" s="47" t="s">
        <v>0</v>
      </c>
      <c r="AC59" s="130"/>
      <c r="AD59" s="47" t="s">
        <v>0</v>
      </c>
      <c r="AE59" s="19" t="str">
        <f t="shared" si="50"/>
        <v/>
      </c>
      <c r="AF59" s="47" t="s">
        <v>0</v>
      </c>
      <c r="AG59" s="151" t="str">
        <f t="shared" si="51"/>
        <v/>
      </c>
      <c r="AH59" s="47" t="s">
        <v>0</v>
      </c>
      <c r="AI59" s="52" t="str">
        <f t="shared" si="52"/>
        <v/>
      </c>
      <c r="AJ59" s="31" t="str">
        <f t="shared" si="53"/>
        <v/>
      </c>
      <c r="AK59" s="73" t="str">
        <f t="shared" si="54"/>
        <v/>
      </c>
      <c r="AL59" s="73" t="str">
        <f t="shared" si="55"/>
        <v/>
      </c>
      <c r="AM59" s="31" t="str" cm="1">
        <f t="array" ref="AM59">IF(AK59="",""&amp;AJ59,IF(AK59="NEMA",AJ59,INDEX(klub_naziv,MATCH(INDEX(klubAlias_klubId,AK59),klub_id,0))))</f>
        <v/>
      </c>
      <c r="AN59" s="31" t="str" cm="1">
        <f t="array" ref="AN59">IFERROR(""&amp;INDEX(registarNatjecatelji,DL59,4),"")</f>
        <v/>
      </c>
      <c r="AO59" s="73" t="str">
        <f t="shared" si="56"/>
        <v/>
      </c>
      <c r="AP59" s="66" t="str">
        <f t="shared" si="57"/>
        <v/>
      </c>
      <c r="AQ59" s="47" t="s">
        <v>0</v>
      </c>
      <c r="AR59" s="52" t="str">
        <f>IF(V59&lt;&gt;"NEMA","",IF(IFERROR(MATCH(U59,U$10:U58,0),0)&lt;&gt;0,"",U59))</f>
        <v/>
      </c>
      <c r="AS59" s="73" t="str">
        <f t="shared" si="7"/>
        <v/>
      </c>
      <c r="AT59" s="31" t="str">
        <f>IF(OR(AS59="",AS59&lt;&gt;"NEMA"),"",MAX(AT$10:AT58)+1)</f>
        <v/>
      </c>
      <c r="AU59" s="66" t="str">
        <f t="shared" si="8"/>
        <v/>
      </c>
      <c r="AV59" s="47" t="s">
        <v>0</v>
      </c>
      <c r="AW59" s="19" t="str">
        <f t="shared" si="58"/>
        <v/>
      </c>
      <c r="AX59" s="47" t="s">
        <v>0</v>
      </c>
      <c r="AY59" s="82" t="str">
        <f>IF(AK59&lt;&gt;"NEMA","",IF(IFERROR(MATCH(AJ59,AJ$10:AJ58,0),0)&lt;&gt;0,"",AJ59))</f>
        <v/>
      </c>
      <c r="AZ59" s="47" t="s">
        <v>0</v>
      </c>
      <c r="BA59" s="130"/>
      <c r="BB59" s="47" t="s">
        <v>0</v>
      </c>
      <c r="BC59" s="58" t="str">
        <f t="shared" si="59"/>
        <v/>
      </c>
      <c r="BD59" s="31" t="str">
        <f t="shared" si="60"/>
        <v/>
      </c>
      <c r="BE59" s="31" t="str">
        <f>IF(BD59="","",MAX(BE$10:BE58)+1)</f>
        <v/>
      </c>
      <c r="BF59" s="31" t="str">
        <f t="shared" si="61"/>
        <v/>
      </c>
      <c r="BG59" s="31" t="str">
        <f t="shared" si="62"/>
        <v/>
      </c>
      <c r="BH59" s="31" t="str">
        <f>IF(BA59="","",MAX(BH$10:BH58)+1)</f>
        <v/>
      </c>
      <c r="BI59" s="31" t="str">
        <f t="shared" si="63"/>
        <v/>
      </c>
      <c r="BJ59" s="66" t="str">
        <f t="shared" si="64"/>
        <v/>
      </c>
      <c r="BK59" s="47" t="s">
        <v>0</v>
      </c>
      <c r="BL59" s="19" t="str">
        <f t="shared" si="65"/>
        <v/>
      </c>
      <c r="BM59" s="47" t="s">
        <v>0</v>
      </c>
      <c r="BN59" s="151" t="str">
        <f t="shared" si="14"/>
        <v/>
      </c>
      <c r="BO59" s="47" t="s">
        <v>0</v>
      </c>
      <c r="BP59" s="58" t="str">
        <f t="shared" ref="BP59:BP122" si="101">IF(G59="","",G59)</f>
        <v/>
      </c>
      <c r="BQ59" s="73" t="str">
        <f t="shared" ref="BQ59:BQ122" si="102">IF(H59="","",H59)</f>
        <v/>
      </c>
      <c r="BR59" s="266" t="str">
        <f t="shared" ref="BR59:BR122" si="103">IF(BP59="",IF(OR(BW59="",BQ59&lt;&gt;"0"),"","GREŠKA"),IF(AND(65535&gt;=VALUE(LEFT(BP59,SEARCH(":",BP59)-1))*60+VALUE(RIGHT(BP59,2)),OR(BQ59="0",BQ59="1",BQ59="2",BQ59="3",BQ59="4")),"","GREŠKA"))</f>
        <v/>
      </c>
      <c r="BS59" s="267" t="str">
        <f t="shared" ref="BS59:BS122" si="104">IF(BP59="","",VALUE(LEFT(BP59,SEARCH(":",BP59)-1))*60+VALUE(RIGHT(BP59,2)))</f>
        <v/>
      </c>
      <c r="BT59" s="191" t="str">
        <f t="shared" ref="BT59:BT122" si="105">IF(DK59="","",IF(AND(BQ59="0",N(BS59)&gt;max_minuta*60),2,INDEX(statusRezultat_id,MATCH(VALUE(BQ59),statusRezultat_oEvent,0))))</f>
        <v/>
      </c>
      <c r="BU59" s="47" t="s">
        <v>0</v>
      </c>
      <c r="BV59" s="52" t="str">
        <f t="shared" si="66"/>
        <v/>
      </c>
      <c r="BW59" s="31" t="str">
        <f t="shared" si="67"/>
        <v/>
      </c>
      <c r="BX59" s="73" t="str">
        <f t="shared" si="20"/>
        <v/>
      </c>
      <c r="BY59" s="73" t="str">
        <f t="shared" si="21"/>
        <v/>
      </c>
      <c r="BZ59" s="31" t="str">
        <f t="shared" si="22"/>
        <v/>
      </c>
      <c r="CA59" s="66" t="str">
        <f t="shared" si="23"/>
        <v/>
      </c>
      <c r="CB59" s="47" t="s">
        <v>0</v>
      </c>
      <c r="CC59" s="82" t="str">
        <f t="shared" si="68"/>
        <v/>
      </c>
      <c r="CD59" s="47" t="s">
        <v>0</v>
      </c>
      <c r="CE59" s="19" t="str">
        <f t="shared" si="69"/>
        <v/>
      </c>
      <c r="CF59" s="47" t="s">
        <v>0</v>
      </c>
      <c r="CG59" s="130"/>
      <c r="CH59" s="47" t="s">
        <v>0</v>
      </c>
      <c r="CI59" s="52" t="str">
        <f t="shared" si="70"/>
        <v/>
      </c>
      <c r="CJ59" s="73" t="str">
        <f>IF(CG59="","",MAX(CJ$10:CJ58)+1)</f>
        <v/>
      </c>
      <c r="CK59" s="53" t="str">
        <f t="shared" si="71"/>
        <v/>
      </c>
      <c r="CL59" s="47" t="s">
        <v>0</v>
      </c>
      <c r="CM59" s="19" t="str">
        <f t="shared" si="72"/>
        <v/>
      </c>
      <c r="CN59" s="47" t="s">
        <v>0</v>
      </c>
      <c r="CO59" s="108"/>
      <c r="CP59" s="110"/>
      <c r="CQ59" s="47"/>
      <c r="CR59" s="58" t="str">
        <f>IF(AND(BX59="NEMA",BY59="NEMA",OR(CG59="",CK59="NEMA")),MAX(CR$10:CR58)+1,"")</f>
        <v/>
      </c>
      <c r="CS59" s="53" t="str">
        <f t="shared" si="73"/>
        <v/>
      </c>
      <c r="CT59" t="s">
        <v>0</v>
      </c>
      <c r="CU59" s="133" t="str">
        <f t="shared" si="28"/>
        <v/>
      </c>
      <c r="CV59" t="s">
        <v>0</v>
      </c>
      <c r="CW59" s="52" t="str">
        <f t="shared" si="29"/>
        <v/>
      </c>
      <c r="CX59" s="66" t="str">
        <f t="shared" si="74"/>
        <v/>
      </c>
      <c r="CY59" t="s">
        <v>0</v>
      </c>
      <c r="CZ59" s="19" t="str">
        <f t="shared" si="75"/>
        <v/>
      </c>
      <c r="DA59" s="47" t="s">
        <v>0</v>
      </c>
      <c r="DB59" s="52" t="str">
        <f t="shared" si="76"/>
        <v/>
      </c>
      <c r="DC59" s="66" t="str">
        <f t="shared" si="77"/>
        <v/>
      </c>
      <c r="DD59" s="47" t="s">
        <v>0</v>
      </c>
      <c r="DE59" s="52" t="str">
        <f t="shared" si="78"/>
        <v/>
      </c>
      <c r="DF59" s="53" t="str">
        <f t="shared" si="34"/>
        <v/>
      </c>
      <c r="DG59" s="47" t="s">
        <v>0</v>
      </c>
      <c r="DH59" s="52" t="str">
        <f t="shared" si="79"/>
        <v/>
      </c>
      <c r="DI59" s="53" t="str">
        <f t="shared" si="35"/>
        <v/>
      </c>
      <c r="DJ59" s="47" t="s">
        <v>0</v>
      </c>
      <c r="DK59" s="52" t="str">
        <f t="shared" si="80"/>
        <v/>
      </c>
      <c r="DL59" s="53" t="str">
        <f t="shared" si="36"/>
        <v/>
      </c>
      <c r="DM59" s="47" t="s">
        <v>0</v>
      </c>
      <c r="DN59" s="58" t="str">
        <f t="shared" si="81"/>
        <v/>
      </c>
      <c r="DO59" s="53" t="str" cm="1">
        <f t="array" ref="DO59">IF(DN59&lt;&gt;"",INDEX(imePrezime_id,DN59,0),IF(CR59&lt;&gt;"",CR59,""))</f>
        <v/>
      </c>
      <c r="DP59" s="47" t="s">
        <v>0</v>
      </c>
      <c r="DQ59" s="58" t="str">
        <f t="shared" si="82"/>
        <v/>
      </c>
      <c r="DR59" s="73" t="str">
        <f t="shared" si="37"/>
        <v/>
      </c>
      <c r="DS59" s="73" t="str">
        <f t="shared" si="83"/>
        <v/>
      </c>
      <c r="DT59" s="73" t="str">
        <f t="shared" si="84"/>
        <v/>
      </c>
      <c r="DU59" s="66" t="str">
        <f t="shared" si="85"/>
        <v/>
      </c>
      <c r="DV59" s="47" t="s">
        <v>0</v>
      </c>
      <c r="DW59" s="58" t="str">
        <f>IF(BW59="","",MAX(DW$10:DW58)+1)</f>
        <v/>
      </c>
      <c r="DX59" s="73" t="str">
        <f t="shared" si="86"/>
        <v/>
      </c>
      <c r="DY59" s="73" t="str">
        <f t="shared" si="87"/>
        <v/>
      </c>
      <c r="DZ59" s="73" t="str">
        <f t="shared" si="88"/>
        <v/>
      </c>
      <c r="EA59" s="73" t="str">
        <f t="shared" si="89"/>
        <v/>
      </c>
      <c r="EB59" s="73" t="str">
        <f t="shared" si="90"/>
        <v/>
      </c>
      <c r="EC59" s="73" t="str">
        <f t="shared" si="91"/>
        <v/>
      </c>
      <c r="ED59" s="73" t="str">
        <f t="shared" si="92"/>
        <v/>
      </c>
      <c r="EE59" s="73" t="str">
        <f t="shared" si="93"/>
        <v/>
      </c>
      <c r="EF59" s="73" t="str">
        <f t="shared" si="94"/>
        <v/>
      </c>
      <c r="EG59" s="53" t="str">
        <f t="shared" si="42"/>
        <v/>
      </c>
      <c r="EH59" s="47" t="s">
        <v>0</v>
      </c>
      <c r="EI59" s="19" t="str">
        <f t="shared" si="95"/>
        <v/>
      </c>
      <c r="EJ59" s="47" t="s">
        <v>0</v>
      </c>
      <c r="EK59" s="19" t="str">
        <f t="shared" si="96"/>
        <v/>
      </c>
      <c r="EL59" s="47" t="s">
        <v>0</v>
      </c>
      <c r="EM59" s="208" t="str">
        <f t="shared" si="97"/>
        <v/>
      </c>
      <c r="EN59" s="47" t="s">
        <v>0</v>
      </c>
    </row>
    <row r="60" spans="1:144" x14ac:dyDescent="0.25">
      <c r="A60" t="s">
        <v>0</v>
      </c>
      <c r="B60" s="52" t="str">
        <f>IF(csv!F52="","",csv!T52)</f>
        <v/>
      </c>
      <c r="C60" s="31" t="s">
        <v>0</v>
      </c>
      <c r="D60" s="31" t="str">
        <f>IF(csv!F52="","",csv!F52)</f>
        <v/>
      </c>
      <c r="E60" s="31" t="str">
        <f>IF(csv!E52="","",csv!E52)</f>
        <v/>
      </c>
      <c r="F60" s="31" t="s">
        <v>0</v>
      </c>
      <c r="G60" s="73" t="str">
        <f>IF(csv!M52="","",csv!M52)</f>
        <v/>
      </c>
      <c r="H60" s="73" t="str">
        <f>IF(csv!N52="","",csv!N52)</f>
        <v/>
      </c>
      <c r="I60" s="31" t="s">
        <v>0</v>
      </c>
      <c r="J60" s="31" t="str">
        <f>IF(csv!P52="","",csv!P52)</f>
        <v/>
      </c>
      <c r="K60" s="31" t="str">
        <f>IF(csv!Q52="","",csv!Q52)</f>
        <v/>
      </c>
      <c r="L60" s="31" t="s">
        <v>0</v>
      </c>
      <c r="M60" s="66" t="str">
        <f>IF(csv!R52="","",csv!R52)</f>
        <v/>
      </c>
      <c r="N60" s="47" t="s">
        <v>0</v>
      </c>
      <c r="O60" s="52" t="str">
        <f t="shared" si="44"/>
        <v/>
      </c>
      <c r="P60" s="73" t="str">
        <f>IF(O60="","",IF(COUNTIF(O$10:O59,O60)=0,P59+1,P59))</f>
        <v/>
      </c>
      <c r="Q60" s="88" t="str">
        <f t="shared" si="45"/>
        <v/>
      </c>
      <c r="R60" s="89" t="str" cm="1">
        <f t="array" ref="R60">IF(S60="","",INDEX(natjecanjeStaze_naziv,MATCH(S60,natjecanjeStaze_stazaId,0)))</f>
        <v/>
      </c>
      <c r="S60" s="53" t="str">
        <f t="shared" si="1"/>
        <v/>
      </c>
      <c r="T60" s="47" t="s">
        <v>0</v>
      </c>
      <c r="U60" s="259" t="str">
        <f t="shared" si="2"/>
        <v/>
      </c>
      <c r="V60" s="260" t="str">
        <f t="shared" si="46"/>
        <v/>
      </c>
      <c r="W60" s="47" t="s">
        <v>0</v>
      </c>
      <c r="X60" s="52" t="str">
        <f t="shared" si="47"/>
        <v/>
      </c>
      <c r="Y60" s="73" t="str">
        <f t="shared" si="48"/>
        <v/>
      </c>
      <c r="Z60" s="31" t="str">
        <f t="shared" si="49"/>
        <v/>
      </c>
      <c r="AA60" s="66" t="str">
        <f>IF(Z60="","",MAX(AA$10:AA59)+1)</f>
        <v/>
      </c>
      <c r="AB60" s="47" t="s">
        <v>0</v>
      </c>
      <c r="AC60" s="130"/>
      <c r="AD60" s="47" t="s">
        <v>0</v>
      </c>
      <c r="AE60" s="19" t="str">
        <f t="shared" si="50"/>
        <v/>
      </c>
      <c r="AF60" s="47" t="s">
        <v>0</v>
      </c>
      <c r="AG60" s="151" t="str">
        <f t="shared" si="51"/>
        <v/>
      </c>
      <c r="AH60" s="47" t="s">
        <v>0</v>
      </c>
      <c r="AI60" s="52" t="str">
        <f t="shared" si="52"/>
        <v/>
      </c>
      <c r="AJ60" s="31" t="str">
        <f t="shared" si="53"/>
        <v/>
      </c>
      <c r="AK60" s="73" t="str">
        <f t="shared" si="54"/>
        <v/>
      </c>
      <c r="AL60" s="73" t="str">
        <f t="shared" si="55"/>
        <v/>
      </c>
      <c r="AM60" s="31" t="str" cm="1">
        <f t="array" ref="AM60">IF(AK60="",""&amp;AJ60,IF(AK60="NEMA",AJ60,INDEX(klub_naziv,MATCH(INDEX(klubAlias_klubId,AK60),klub_id,0))))</f>
        <v/>
      </c>
      <c r="AN60" s="31" t="str" cm="1">
        <f t="array" ref="AN60">IFERROR(""&amp;INDEX(registarNatjecatelji,DL60,4),"")</f>
        <v/>
      </c>
      <c r="AO60" s="73" t="str">
        <f t="shared" si="56"/>
        <v/>
      </c>
      <c r="AP60" s="66" t="str">
        <f t="shared" si="57"/>
        <v/>
      </c>
      <c r="AQ60" s="47" t="s">
        <v>0</v>
      </c>
      <c r="AR60" s="52" t="str">
        <f>IF(V60&lt;&gt;"NEMA","",IF(IFERROR(MATCH(U60,U$10:U59,0),0)&lt;&gt;0,"",U60))</f>
        <v/>
      </c>
      <c r="AS60" s="73" t="str">
        <f t="shared" si="7"/>
        <v/>
      </c>
      <c r="AT60" s="31" t="str">
        <f>IF(OR(AS60="",AS60&lt;&gt;"NEMA"),"",MAX(AT$10:AT59)+1)</f>
        <v/>
      </c>
      <c r="AU60" s="66" t="str">
        <f t="shared" si="8"/>
        <v/>
      </c>
      <c r="AV60" s="47" t="s">
        <v>0</v>
      </c>
      <c r="AW60" s="19" t="str">
        <f t="shared" si="58"/>
        <v/>
      </c>
      <c r="AX60" s="47" t="s">
        <v>0</v>
      </c>
      <c r="AY60" s="82" t="str">
        <f>IF(AK60&lt;&gt;"NEMA","",IF(IFERROR(MATCH(AJ60,AJ$10:AJ59,0),0)&lt;&gt;0,"",AJ60))</f>
        <v/>
      </c>
      <c r="AZ60" s="47" t="s">
        <v>0</v>
      </c>
      <c r="BA60" s="130"/>
      <c r="BB60" s="47" t="s">
        <v>0</v>
      </c>
      <c r="BC60" s="58" t="str">
        <f t="shared" si="59"/>
        <v/>
      </c>
      <c r="BD60" s="31" t="str">
        <f t="shared" si="60"/>
        <v/>
      </c>
      <c r="BE60" s="31" t="str">
        <f>IF(BD60="","",MAX(BE$10:BE59)+1)</f>
        <v/>
      </c>
      <c r="BF60" s="31" t="str">
        <f t="shared" si="61"/>
        <v/>
      </c>
      <c r="BG60" s="31" t="str">
        <f t="shared" si="62"/>
        <v/>
      </c>
      <c r="BH60" s="31" t="str">
        <f>IF(BA60="","",MAX(BH$10:BH59)+1)</f>
        <v/>
      </c>
      <c r="BI60" s="31" t="str">
        <f t="shared" si="63"/>
        <v/>
      </c>
      <c r="BJ60" s="66" t="str">
        <f t="shared" si="64"/>
        <v/>
      </c>
      <c r="BK60" s="47" t="s">
        <v>0</v>
      </c>
      <c r="BL60" s="19" t="str">
        <f t="shared" si="65"/>
        <v/>
      </c>
      <c r="BM60" s="47" t="s">
        <v>0</v>
      </c>
      <c r="BN60" s="151" t="str">
        <f t="shared" si="14"/>
        <v/>
      </c>
      <c r="BO60" s="47" t="s">
        <v>0</v>
      </c>
      <c r="BP60" s="58" t="str">
        <f t="shared" si="101"/>
        <v/>
      </c>
      <c r="BQ60" s="73" t="str">
        <f t="shared" si="102"/>
        <v/>
      </c>
      <c r="BR60" s="266" t="str">
        <f t="shared" si="103"/>
        <v/>
      </c>
      <c r="BS60" s="267" t="str">
        <f t="shared" si="104"/>
        <v/>
      </c>
      <c r="BT60" s="191" t="str">
        <f t="shared" si="105"/>
        <v/>
      </c>
      <c r="BU60" s="47" t="s">
        <v>0</v>
      </c>
      <c r="BV60" s="52" t="str">
        <f t="shared" si="66"/>
        <v/>
      </c>
      <c r="BW60" s="31" t="str">
        <f t="shared" si="67"/>
        <v/>
      </c>
      <c r="BX60" s="73" t="str">
        <f t="shared" si="20"/>
        <v/>
      </c>
      <c r="BY60" s="73" t="str">
        <f t="shared" si="21"/>
        <v/>
      </c>
      <c r="BZ60" s="31" t="str">
        <f t="shared" si="22"/>
        <v/>
      </c>
      <c r="CA60" s="66" t="str">
        <f t="shared" si="23"/>
        <v/>
      </c>
      <c r="CB60" s="47" t="s">
        <v>0</v>
      </c>
      <c r="CC60" s="82" t="str">
        <f t="shared" si="68"/>
        <v/>
      </c>
      <c r="CD60" s="47" t="s">
        <v>0</v>
      </c>
      <c r="CE60" s="19" t="str">
        <f t="shared" si="69"/>
        <v/>
      </c>
      <c r="CF60" s="47" t="s">
        <v>0</v>
      </c>
      <c r="CG60" s="130"/>
      <c r="CH60" s="47" t="s">
        <v>0</v>
      </c>
      <c r="CI60" s="52" t="str">
        <f t="shared" si="70"/>
        <v/>
      </c>
      <c r="CJ60" s="73" t="str">
        <f>IF(CG60="","",MAX(CJ$10:CJ59)+1)</f>
        <v/>
      </c>
      <c r="CK60" s="53" t="str">
        <f t="shared" si="71"/>
        <v/>
      </c>
      <c r="CL60" s="47" t="s">
        <v>0</v>
      </c>
      <c r="CM60" s="19" t="str">
        <f t="shared" si="72"/>
        <v/>
      </c>
      <c r="CN60" s="47" t="s">
        <v>0</v>
      </c>
      <c r="CO60" s="108"/>
      <c r="CP60" s="110"/>
      <c r="CQ60" s="47"/>
      <c r="CR60" s="58" t="str">
        <f>IF(AND(BX60="NEMA",BY60="NEMA",OR(CG60="",CK60="NEMA")),MAX(CR$10:CR59)+1,"")</f>
        <v/>
      </c>
      <c r="CS60" s="53" t="str">
        <f t="shared" si="73"/>
        <v/>
      </c>
      <c r="CT60" t="s">
        <v>0</v>
      </c>
      <c r="CU60" s="133" t="str">
        <f t="shared" si="28"/>
        <v/>
      </c>
      <c r="CV60" t="s">
        <v>0</v>
      </c>
      <c r="CW60" s="52" t="str">
        <f t="shared" si="29"/>
        <v/>
      </c>
      <c r="CX60" s="66" t="str">
        <f t="shared" si="74"/>
        <v/>
      </c>
      <c r="CY60" t="s">
        <v>0</v>
      </c>
      <c r="CZ60" s="19" t="str">
        <f t="shared" si="75"/>
        <v/>
      </c>
      <c r="DA60" s="47" t="s">
        <v>0</v>
      </c>
      <c r="DB60" s="52" t="str">
        <f t="shared" si="76"/>
        <v/>
      </c>
      <c r="DC60" s="66" t="str">
        <f t="shared" si="77"/>
        <v/>
      </c>
      <c r="DD60" s="47" t="s">
        <v>0</v>
      </c>
      <c r="DE60" s="52" t="str">
        <f t="shared" si="78"/>
        <v/>
      </c>
      <c r="DF60" s="53" t="str">
        <f t="shared" si="34"/>
        <v/>
      </c>
      <c r="DG60" s="47" t="s">
        <v>0</v>
      </c>
      <c r="DH60" s="52" t="str">
        <f t="shared" si="79"/>
        <v/>
      </c>
      <c r="DI60" s="53" t="str">
        <f t="shared" si="35"/>
        <v/>
      </c>
      <c r="DJ60" s="47" t="s">
        <v>0</v>
      </c>
      <c r="DK60" s="52" t="str">
        <f t="shared" si="80"/>
        <v/>
      </c>
      <c r="DL60" s="53" t="str">
        <f t="shared" si="36"/>
        <v/>
      </c>
      <c r="DM60" s="47" t="s">
        <v>0</v>
      </c>
      <c r="DN60" s="58" t="str">
        <f t="shared" si="81"/>
        <v/>
      </c>
      <c r="DO60" s="53" t="str" cm="1">
        <f t="array" ref="DO60">IF(DN60&lt;&gt;"",INDEX(imePrezime_id,DN60,0),IF(CR60&lt;&gt;"",CR60,""))</f>
        <v/>
      </c>
      <c r="DP60" s="47" t="s">
        <v>0</v>
      </c>
      <c r="DQ60" s="58" t="str">
        <f t="shared" si="82"/>
        <v/>
      </c>
      <c r="DR60" s="73" t="str">
        <f t="shared" si="37"/>
        <v/>
      </c>
      <c r="DS60" s="73" t="str">
        <f t="shared" si="83"/>
        <v/>
      </c>
      <c r="DT60" s="73" t="str">
        <f t="shared" si="84"/>
        <v/>
      </c>
      <c r="DU60" s="66" t="str">
        <f t="shared" si="85"/>
        <v/>
      </c>
      <c r="DV60" s="47" t="s">
        <v>0</v>
      </c>
      <c r="DW60" s="58" t="str">
        <f>IF(BW60="","",MAX(DW$10:DW59)+1)</f>
        <v/>
      </c>
      <c r="DX60" s="73" t="str">
        <f t="shared" si="86"/>
        <v/>
      </c>
      <c r="DY60" s="73" t="str">
        <f t="shared" si="87"/>
        <v/>
      </c>
      <c r="DZ60" s="73" t="str">
        <f t="shared" si="88"/>
        <v/>
      </c>
      <c r="EA60" s="73" t="str">
        <f t="shared" si="89"/>
        <v/>
      </c>
      <c r="EB60" s="73" t="str">
        <f t="shared" si="90"/>
        <v/>
      </c>
      <c r="EC60" s="73" t="str">
        <f t="shared" si="91"/>
        <v/>
      </c>
      <c r="ED60" s="73" t="str">
        <f t="shared" si="92"/>
        <v/>
      </c>
      <c r="EE60" s="73" t="str">
        <f t="shared" si="93"/>
        <v/>
      </c>
      <c r="EF60" s="73" t="str">
        <f t="shared" si="94"/>
        <v/>
      </c>
      <c r="EG60" s="53" t="str">
        <f t="shared" si="42"/>
        <v/>
      </c>
      <c r="EH60" s="47" t="s">
        <v>0</v>
      </c>
      <c r="EI60" s="19" t="str">
        <f t="shared" si="95"/>
        <v/>
      </c>
      <c r="EJ60" s="47" t="s">
        <v>0</v>
      </c>
      <c r="EK60" s="19" t="str">
        <f t="shared" si="96"/>
        <v/>
      </c>
      <c r="EL60" s="47" t="s">
        <v>0</v>
      </c>
      <c r="EM60" s="208" t="str">
        <f t="shared" si="97"/>
        <v/>
      </c>
      <c r="EN60" s="47" t="s">
        <v>0</v>
      </c>
    </row>
    <row r="61" spans="1:144" x14ac:dyDescent="0.25">
      <c r="A61" t="s">
        <v>0</v>
      </c>
      <c r="B61" s="52" t="str">
        <f>IF(csv!F53="","",csv!T53)</f>
        <v/>
      </c>
      <c r="C61" s="31" t="s">
        <v>0</v>
      </c>
      <c r="D61" s="31" t="str">
        <f>IF(csv!F53="","",csv!F53)</f>
        <v/>
      </c>
      <c r="E61" s="31" t="str">
        <f>IF(csv!E53="","",csv!E53)</f>
        <v/>
      </c>
      <c r="F61" s="31" t="s">
        <v>0</v>
      </c>
      <c r="G61" s="73" t="str">
        <f>IF(csv!M53="","",csv!M53)</f>
        <v/>
      </c>
      <c r="H61" s="73" t="str">
        <f>IF(csv!N53="","",csv!N53)</f>
        <v/>
      </c>
      <c r="I61" s="31" t="s">
        <v>0</v>
      </c>
      <c r="J61" s="31" t="str">
        <f>IF(csv!P53="","",csv!P53)</f>
        <v/>
      </c>
      <c r="K61" s="31" t="str">
        <f>IF(csv!Q53="","",csv!Q53)</f>
        <v/>
      </c>
      <c r="L61" s="31" t="s">
        <v>0</v>
      </c>
      <c r="M61" s="66" t="str">
        <f>IF(csv!R53="","",csv!R53)</f>
        <v/>
      </c>
      <c r="N61" s="47" t="s">
        <v>0</v>
      </c>
      <c r="O61" s="52" t="str">
        <f t="shared" si="44"/>
        <v/>
      </c>
      <c r="P61" s="73" t="str">
        <f>IF(O61="","",IF(COUNTIF(O$10:O60,O61)=0,P60+1,P60))</f>
        <v/>
      </c>
      <c r="Q61" s="88" t="str">
        <f t="shared" si="45"/>
        <v/>
      </c>
      <c r="R61" s="89" t="str" cm="1">
        <f t="array" ref="R61">IF(S61="","",INDEX(natjecanjeStaze_naziv,MATCH(S61,natjecanjeStaze_stazaId,0)))</f>
        <v/>
      </c>
      <c r="S61" s="53" t="str">
        <f t="shared" si="1"/>
        <v/>
      </c>
      <c r="T61" s="47" t="s">
        <v>0</v>
      </c>
      <c r="U61" s="259" t="str">
        <f t="shared" si="2"/>
        <v/>
      </c>
      <c r="V61" s="260" t="str">
        <f t="shared" si="46"/>
        <v/>
      </c>
      <c r="W61" s="47" t="s">
        <v>0</v>
      </c>
      <c r="X61" s="52" t="str">
        <f t="shared" si="47"/>
        <v/>
      </c>
      <c r="Y61" s="73" t="str">
        <f t="shared" si="48"/>
        <v/>
      </c>
      <c r="Z61" s="31" t="str">
        <f t="shared" si="49"/>
        <v/>
      </c>
      <c r="AA61" s="66" t="str">
        <f>IF(Z61="","",MAX(AA$10:AA60)+1)</f>
        <v/>
      </c>
      <c r="AB61" s="47" t="s">
        <v>0</v>
      </c>
      <c r="AC61" s="130"/>
      <c r="AD61" s="47" t="s">
        <v>0</v>
      </c>
      <c r="AE61" s="19" t="str">
        <f t="shared" si="50"/>
        <v/>
      </c>
      <c r="AF61" s="47" t="s">
        <v>0</v>
      </c>
      <c r="AG61" s="151" t="str">
        <f t="shared" si="51"/>
        <v/>
      </c>
      <c r="AH61" s="47" t="s">
        <v>0</v>
      </c>
      <c r="AI61" s="52" t="str">
        <f t="shared" si="52"/>
        <v/>
      </c>
      <c r="AJ61" s="31" t="str">
        <f t="shared" si="53"/>
        <v/>
      </c>
      <c r="AK61" s="73" t="str">
        <f t="shared" si="54"/>
        <v/>
      </c>
      <c r="AL61" s="73" t="str">
        <f t="shared" si="55"/>
        <v/>
      </c>
      <c r="AM61" s="31" t="str" cm="1">
        <f t="array" ref="AM61">IF(AK61="",""&amp;AJ61,IF(AK61="NEMA",AJ61,INDEX(klub_naziv,MATCH(INDEX(klubAlias_klubId,AK61),klub_id,0))))</f>
        <v/>
      </c>
      <c r="AN61" s="31" t="str" cm="1">
        <f t="array" ref="AN61">IFERROR(""&amp;INDEX(registarNatjecatelji,DL61,4),"")</f>
        <v/>
      </c>
      <c r="AO61" s="73" t="str">
        <f t="shared" si="56"/>
        <v/>
      </c>
      <c r="AP61" s="66" t="str">
        <f t="shared" si="57"/>
        <v/>
      </c>
      <c r="AQ61" s="47" t="s">
        <v>0</v>
      </c>
      <c r="AR61" s="52" t="str">
        <f>IF(V61&lt;&gt;"NEMA","",IF(IFERROR(MATCH(U61,U$10:U60,0),0)&lt;&gt;0,"",U61))</f>
        <v/>
      </c>
      <c r="AS61" s="73" t="str">
        <f t="shared" si="7"/>
        <v/>
      </c>
      <c r="AT61" s="31" t="str">
        <f>IF(OR(AS61="",AS61&lt;&gt;"NEMA"),"",MAX(AT$10:AT60)+1)</f>
        <v/>
      </c>
      <c r="AU61" s="66" t="str">
        <f t="shared" si="8"/>
        <v/>
      </c>
      <c r="AV61" s="47" t="s">
        <v>0</v>
      </c>
      <c r="AW61" s="19" t="str">
        <f t="shared" si="58"/>
        <v/>
      </c>
      <c r="AX61" s="47" t="s">
        <v>0</v>
      </c>
      <c r="AY61" s="82" t="str">
        <f>IF(AK61&lt;&gt;"NEMA","",IF(IFERROR(MATCH(AJ61,AJ$10:AJ60,0),0)&lt;&gt;0,"",AJ61))</f>
        <v/>
      </c>
      <c r="AZ61" s="47" t="s">
        <v>0</v>
      </c>
      <c r="BA61" s="130"/>
      <c r="BB61" s="47" t="s">
        <v>0</v>
      </c>
      <c r="BC61" s="58" t="str">
        <f t="shared" si="59"/>
        <v/>
      </c>
      <c r="BD61" s="31" t="str">
        <f t="shared" si="60"/>
        <v/>
      </c>
      <c r="BE61" s="31" t="str">
        <f>IF(BD61="","",MAX(BE$10:BE60)+1)</f>
        <v/>
      </c>
      <c r="BF61" s="31" t="str">
        <f t="shared" si="61"/>
        <v/>
      </c>
      <c r="BG61" s="31" t="str">
        <f t="shared" si="62"/>
        <v/>
      </c>
      <c r="BH61" s="31" t="str">
        <f>IF(BA61="","",MAX(BH$10:BH60)+1)</f>
        <v/>
      </c>
      <c r="BI61" s="31" t="str">
        <f t="shared" si="63"/>
        <v/>
      </c>
      <c r="BJ61" s="66" t="str">
        <f t="shared" si="64"/>
        <v/>
      </c>
      <c r="BK61" s="47" t="s">
        <v>0</v>
      </c>
      <c r="BL61" s="19" t="str">
        <f t="shared" si="65"/>
        <v/>
      </c>
      <c r="BM61" s="47" t="s">
        <v>0</v>
      </c>
      <c r="BN61" s="151" t="str">
        <f t="shared" si="14"/>
        <v/>
      </c>
      <c r="BO61" s="47" t="s">
        <v>0</v>
      </c>
      <c r="BP61" s="58" t="str">
        <f t="shared" si="101"/>
        <v/>
      </c>
      <c r="BQ61" s="73" t="str">
        <f t="shared" si="102"/>
        <v/>
      </c>
      <c r="BR61" s="266" t="str">
        <f t="shared" si="103"/>
        <v/>
      </c>
      <c r="BS61" s="267" t="str">
        <f t="shared" si="104"/>
        <v/>
      </c>
      <c r="BT61" s="191" t="str">
        <f t="shared" si="105"/>
        <v/>
      </c>
      <c r="BU61" s="47" t="s">
        <v>0</v>
      </c>
      <c r="BV61" s="52" t="str">
        <f t="shared" si="66"/>
        <v/>
      </c>
      <c r="BW61" s="31" t="str">
        <f t="shared" si="67"/>
        <v/>
      </c>
      <c r="BX61" s="73" t="str">
        <f t="shared" si="20"/>
        <v/>
      </c>
      <c r="BY61" s="73" t="str">
        <f t="shared" si="21"/>
        <v/>
      </c>
      <c r="BZ61" s="31" t="str">
        <f t="shared" si="22"/>
        <v/>
      </c>
      <c r="CA61" s="66" t="str">
        <f t="shared" si="23"/>
        <v/>
      </c>
      <c r="CB61" s="47" t="s">
        <v>0</v>
      </c>
      <c r="CC61" s="82" t="str">
        <f t="shared" si="68"/>
        <v/>
      </c>
      <c r="CD61" s="47" t="s">
        <v>0</v>
      </c>
      <c r="CE61" s="19" t="str">
        <f t="shared" si="69"/>
        <v/>
      </c>
      <c r="CF61" s="47" t="s">
        <v>0</v>
      </c>
      <c r="CG61" s="130"/>
      <c r="CH61" s="47" t="s">
        <v>0</v>
      </c>
      <c r="CI61" s="52" t="str">
        <f t="shared" si="70"/>
        <v/>
      </c>
      <c r="CJ61" s="73" t="str">
        <f>IF(CG61="","",MAX(CJ$10:CJ60)+1)</f>
        <v/>
      </c>
      <c r="CK61" s="53" t="str">
        <f t="shared" si="71"/>
        <v/>
      </c>
      <c r="CL61" s="47" t="s">
        <v>0</v>
      </c>
      <c r="CM61" s="19" t="str">
        <f t="shared" si="72"/>
        <v/>
      </c>
      <c r="CN61" s="47" t="s">
        <v>0</v>
      </c>
      <c r="CO61" s="108"/>
      <c r="CP61" s="110"/>
      <c r="CQ61" s="47"/>
      <c r="CR61" s="58" t="str">
        <f>IF(AND(BX61="NEMA",BY61="NEMA",OR(CG61="",CK61="NEMA")),MAX(CR$10:CR60)+1,"")</f>
        <v/>
      </c>
      <c r="CS61" s="53" t="str">
        <f t="shared" si="73"/>
        <v/>
      </c>
      <c r="CT61" t="s">
        <v>0</v>
      </c>
      <c r="CU61" s="133" t="str">
        <f t="shared" si="28"/>
        <v/>
      </c>
      <c r="CV61" t="s">
        <v>0</v>
      </c>
      <c r="CW61" s="52" t="str">
        <f t="shared" si="29"/>
        <v/>
      </c>
      <c r="CX61" s="66" t="str">
        <f t="shared" si="74"/>
        <v/>
      </c>
      <c r="CY61" t="s">
        <v>0</v>
      </c>
      <c r="CZ61" s="19" t="str">
        <f t="shared" si="75"/>
        <v/>
      </c>
      <c r="DA61" s="47" t="s">
        <v>0</v>
      </c>
      <c r="DB61" s="52" t="str">
        <f t="shared" si="76"/>
        <v/>
      </c>
      <c r="DC61" s="66" t="str">
        <f t="shared" si="77"/>
        <v/>
      </c>
      <c r="DD61" s="47" t="s">
        <v>0</v>
      </c>
      <c r="DE61" s="52" t="str">
        <f t="shared" si="78"/>
        <v/>
      </c>
      <c r="DF61" s="53" t="str">
        <f t="shared" si="34"/>
        <v/>
      </c>
      <c r="DG61" s="47" t="s">
        <v>0</v>
      </c>
      <c r="DH61" s="52" t="str">
        <f t="shared" si="79"/>
        <v/>
      </c>
      <c r="DI61" s="53" t="str">
        <f t="shared" si="35"/>
        <v/>
      </c>
      <c r="DJ61" s="47" t="s">
        <v>0</v>
      </c>
      <c r="DK61" s="52" t="str">
        <f t="shared" si="80"/>
        <v/>
      </c>
      <c r="DL61" s="53" t="str">
        <f t="shared" si="36"/>
        <v/>
      </c>
      <c r="DM61" s="47" t="s">
        <v>0</v>
      </c>
      <c r="DN61" s="58" t="str">
        <f t="shared" si="81"/>
        <v/>
      </c>
      <c r="DO61" s="53" t="str" cm="1">
        <f t="array" ref="DO61">IF(DN61&lt;&gt;"",INDEX(imePrezime_id,DN61,0),IF(CR61&lt;&gt;"",CR61,""))</f>
        <v/>
      </c>
      <c r="DP61" s="47" t="s">
        <v>0</v>
      </c>
      <c r="DQ61" s="58" t="str">
        <f t="shared" si="82"/>
        <v/>
      </c>
      <c r="DR61" s="73" t="str">
        <f t="shared" si="37"/>
        <v/>
      </c>
      <c r="DS61" s="73" t="str">
        <f t="shared" si="83"/>
        <v/>
      </c>
      <c r="DT61" s="73" t="str">
        <f t="shared" si="84"/>
        <v/>
      </c>
      <c r="DU61" s="66" t="str">
        <f t="shared" si="85"/>
        <v/>
      </c>
      <c r="DV61" s="47" t="s">
        <v>0</v>
      </c>
      <c r="DW61" s="58" t="str">
        <f>IF(BW61="","",MAX(DW$10:DW60)+1)</f>
        <v/>
      </c>
      <c r="DX61" s="73" t="str">
        <f t="shared" si="86"/>
        <v/>
      </c>
      <c r="DY61" s="73" t="str">
        <f t="shared" si="87"/>
        <v/>
      </c>
      <c r="DZ61" s="73" t="str">
        <f t="shared" si="88"/>
        <v/>
      </c>
      <c r="EA61" s="73" t="str">
        <f t="shared" si="89"/>
        <v/>
      </c>
      <c r="EB61" s="73" t="str">
        <f t="shared" si="90"/>
        <v/>
      </c>
      <c r="EC61" s="73" t="str">
        <f t="shared" si="91"/>
        <v/>
      </c>
      <c r="ED61" s="73" t="str">
        <f t="shared" si="92"/>
        <v/>
      </c>
      <c r="EE61" s="73" t="str">
        <f t="shared" si="93"/>
        <v/>
      </c>
      <c r="EF61" s="73" t="str">
        <f t="shared" si="94"/>
        <v/>
      </c>
      <c r="EG61" s="53" t="str">
        <f t="shared" si="42"/>
        <v/>
      </c>
      <c r="EH61" s="47" t="s">
        <v>0</v>
      </c>
      <c r="EI61" s="19" t="str">
        <f t="shared" si="95"/>
        <v/>
      </c>
      <c r="EJ61" s="47" t="s">
        <v>0</v>
      </c>
      <c r="EK61" s="19" t="str">
        <f t="shared" si="96"/>
        <v/>
      </c>
      <c r="EL61" s="47" t="s">
        <v>0</v>
      </c>
      <c r="EM61" s="208" t="str">
        <f t="shared" si="97"/>
        <v/>
      </c>
      <c r="EN61" s="47" t="s">
        <v>0</v>
      </c>
    </row>
    <row r="62" spans="1:144" x14ac:dyDescent="0.25">
      <c r="A62" t="s">
        <v>0</v>
      </c>
      <c r="B62" s="52" t="str">
        <f>IF(csv!F54="","",csv!T54)</f>
        <v/>
      </c>
      <c r="C62" s="31" t="s">
        <v>0</v>
      </c>
      <c r="D62" s="31" t="str">
        <f>IF(csv!F54="","",csv!F54)</f>
        <v/>
      </c>
      <c r="E62" s="31" t="str">
        <f>IF(csv!E54="","",csv!E54)</f>
        <v/>
      </c>
      <c r="F62" s="31" t="s">
        <v>0</v>
      </c>
      <c r="G62" s="73" t="str">
        <f>IF(csv!M54="","",csv!M54)</f>
        <v/>
      </c>
      <c r="H62" s="73" t="str">
        <f>IF(csv!N54="","",csv!N54)</f>
        <v/>
      </c>
      <c r="I62" s="31" t="s">
        <v>0</v>
      </c>
      <c r="J62" s="31" t="str">
        <f>IF(csv!P54="","",csv!P54)</f>
        <v/>
      </c>
      <c r="K62" s="31" t="str">
        <f>IF(csv!Q54="","",csv!Q54)</f>
        <v/>
      </c>
      <c r="L62" s="31" t="s">
        <v>0</v>
      </c>
      <c r="M62" s="66" t="str">
        <f>IF(csv!R54="","",csv!R54)</f>
        <v/>
      </c>
      <c r="N62" s="47" t="s">
        <v>0</v>
      </c>
      <c r="O62" s="52" t="str">
        <f t="shared" si="44"/>
        <v/>
      </c>
      <c r="P62" s="73" t="str">
        <f>IF(O62="","",IF(COUNTIF(O$10:O61,O62)=0,P61+1,P61))</f>
        <v/>
      </c>
      <c r="Q62" s="88" t="str">
        <f t="shared" si="45"/>
        <v/>
      </c>
      <c r="R62" s="89" t="str" cm="1">
        <f t="array" ref="R62">IF(S62="","",INDEX(natjecanjeStaze_naziv,MATCH(S62,natjecanjeStaze_stazaId,0)))</f>
        <v/>
      </c>
      <c r="S62" s="53" t="str">
        <f t="shared" si="1"/>
        <v/>
      </c>
      <c r="T62" s="47" t="s">
        <v>0</v>
      </c>
      <c r="U62" s="259" t="str">
        <f t="shared" si="2"/>
        <v/>
      </c>
      <c r="V62" s="260" t="str">
        <f t="shared" si="46"/>
        <v/>
      </c>
      <c r="W62" s="47" t="s">
        <v>0</v>
      </c>
      <c r="X62" s="52" t="str">
        <f t="shared" si="47"/>
        <v/>
      </c>
      <c r="Y62" s="73" t="str">
        <f t="shared" si="48"/>
        <v/>
      </c>
      <c r="Z62" s="31" t="str">
        <f t="shared" si="49"/>
        <v/>
      </c>
      <c r="AA62" s="66" t="str">
        <f>IF(Z62="","",MAX(AA$10:AA61)+1)</f>
        <v/>
      </c>
      <c r="AB62" s="47" t="s">
        <v>0</v>
      </c>
      <c r="AC62" s="130"/>
      <c r="AD62" s="47" t="s">
        <v>0</v>
      </c>
      <c r="AE62" s="19" t="str">
        <f t="shared" si="50"/>
        <v/>
      </c>
      <c r="AF62" s="47" t="s">
        <v>0</v>
      </c>
      <c r="AG62" s="151" t="str">
        <f t="shared" si="51"/>
        <v/>
      </c>
      <c r="AH62" s="47" t="s">
        <v>0</v>
      </c>
      <c r="AI62" s="52" t="str">
        <f t="shared" si="52"/>
        <v/>
      </c>
      <c r="AJ62" s="31" t="str">
        <f t="shared" si="53"/>
        <v/>
      </c>
      <c r="AK62" s="73" t="str">
        <f t="shared" si="54"/>
        <v/>
      </c>
      <c r="AL62" s="73" t="str">
        <f t="shared" si="55"/>
        <v/>
      </c>
      <c r="AM62" s="31" t="str" cm="1">
        <f t="array" ref="AM62">IF(AK62="",""&amp;AJ62,IF(AK62="NEMA",AJ62,INDEX(klub_naziv,MATCH(INDEX(klubAlias_klubId,AK62),klub_id,0))))</f>
        <v/>
      </c>
      <c r="AN62" s="31" t="str" cm="1">
        <f t="array" ref="AN62">IFERROR(""&amp;INDEX(registarNatjecatelji,DL62,4),"")</f>
        <v/>
      </c>
      <c r="AO62" s="73" t="str">
        <f t="shared" si="56"/>
        <v/>
      </c>
      <c r="AP62" s="66" t="str">
        <f t="shared" si="57"/>
        <v/>
      </c>
      <c r="AQ62" s="47" t="s">
        <v>0</v>
      </c>
      <c r="AR62" s="52" t="str">
        <f>IF(V62&lt;&gt;"NEMA","",IF(IFERROR(MATCH(U62,U$10:U61,0),0)&lt;&gt;0,"",U62))</f>
        <v/>
      </c>
      <c r="AS62" s="73" t="str">
        <f t="shared" si="7"/>
        <v/>
      </c>
      <c r="AT62" s="31" t="str">
        <f>IF(OR(AS62="",AS62&lt;&gt;"NEMA"),"",MAX(AT$10:AT61)+1)</f>
        <v/>
      </c>
      <c r="AU62" s="66" t="str">
        <f t="shared" si="8"/>
        <v/>
      </c>
      <c r="AV62" s="47" t="s">
        <v>0</v>
      </c>
      <c r="AW62" s="19" t="str">
        <f t="shared" si="58"/>
        <v/>
      </c>
      <c r="AX62" s="47" t="s">
        <v>0</v>
      </c>
      <c r="AY62" s="82" t="str">
        <f>IF(AK62&lt;&gt;"NEMA","",IF(IFERROR(MATCH(AJ62,AJ$10:AJ61,0),0)&lt;&gt;0,"",AJ62))</f>
        <v/>
      </c>
      <c r="AZ62" s="47" t="s">
        <v>0</v>
      </c>
      <c r="BA62" s="130"/>
      <c r="BB62" s="47" t="s">
        <v>0</v>
      </c>
      <c r="BC62" s="58" t="str">
        <f t="shared" si="59"/>
        <v/>
      </c>
      <c r="BD62" s="31" t="str">
        <f t="shared" si="60"/>
        <v/>
      </c>
      <c r="BE62" s="31" t="str">
        <f>IF(BD62="","",MAX(BE$10:BE61)+1)</f>
        <v/>
      </c>
      <c r="BF62" s="31" t="str">
        <f t="shared" si="61"/>
        <v/>
      </c>
      <c r="BG62" s="31" t="str">
        <f t="shared" si="62"/>
        <v/>
      </c>
      <c r="BH62" s="31" t="str">
        <f>IF(BA62="","",MAX(BH$10:BH61)+1)</f>
        <v/>
      </c>
      <c r="BI62" s="31" t="str">
        <f t="shared" si="63"/>
        <v/>
      </c>
      <c r="BJ62" s="66" t="str">
        <f t="shared" si="64"/>
        <v/>
      </c>
      <c r="BK62" s="47" t="s">
        <v>0</v>
      </c>
      <c r="BL62" s="19" t="str">
        <f t="shared" si="65"/>
        <v/>
      </c>
      <c r="BM62" s="47" t="s">
        <v>0</v>
      </c>
      <c r="BN62" s="151" t="str">
        <f t="shared" si="14"/>
        <v/>
      </c>
      <c r="BO62" s="47" t="s">
        <v>0</v>
      </c>
      <c r="BP62" s="58" t="str">
        <f t="shared" si="101"/>
        <v/>
      </c>
      <c r="BQ62" s="73" t="str">
        <f t="shared" si="102"/>
        <v/>
      </c>
      <c r="BR62" s="266" t="str">
        <f t="shared" si="103"/>
        <v/>
      </c>
      <c r="BS62" s="267" t="str">
        <f t="shared" si="104"/>
        <v/>
      </c>
      <c r="BT62" s="191" t="str">
        <f t="shared" si="105"/>
        <v/>
      </c>
      <c r="BU62" s="47" t="s">
        <v>0</v>
      </c>
      <c r="BV62" s="52" t="str">
        <f t="shared" si="66"/>
        <v/>
      </c>
      <c r="BW62" s="31" t="str">
        <f t="shared" si="67"/>
        <v/>
      </c>
      <c r="BX62" s="73" t="str">
        <f t="shared" si="20"/>
        <v/>
      </c>
      <c r="BY62" s="73" t="str">
        <f t="shared" si="21"/>
        <v/>
      </c>
      <c r="BZ62" s="31" t="str">
        <f t="shared" si="22"/>
        <v/>
      </c>
      <c r="CA62" s="66" t="str">
        <f t="shared" si="23"/>
        <v/>
      </c>
      <c r="CB62" s="47" t="s">
        <v>0</v>
      </c>
      <c r="CC62" s="82" t="str">
        <f t="shared" si="68"/>
        <v/>
      </c>
      <c r="CD62" s="47" t="s">
        <v>0</v>
      </c>
      <c r="CE62" s="19" t="str">
        <f t="shared" si="69"/>
        <v/>
      </c>
      <c r="CF62" s="47" t="s">
        <v>0</v>
      </c>
      <c r="CG62" s="130"/>
      <c r="CH62" s="47" t="s">
        <v>0</v>
      </c>
      <c r="CI62" s="52" t="str">
        <f t="shared" si="70"/>
        <v/>
      </c>
      <c r="CJ62" s="73" t="str">
        <f>IF(CG62="","",MAX(CJ$10:CJ61)+1)</f>
        <v/>
      </c>
      <c r="CK62" s="53" t="str">
        <f t="shared" si="71"/>
        <v/>
      </c>
      <c r="CL62" s="47" t="s">
        <v>0</v>
      </c>
      <c r="CM62" s="19" t="str">
        <f t="shared" si="72"/>
        <v/>
      </c>
      <c r="CN62" s="47" t="s">
        <v>0</v>
      </c>
      <c r="CO62" s="108"/>
      <c r="CP62" s="110"/>
      <c r="CQ62" s="47"/>
      <c r="CR62" s="58" t="str">
        <f>IF(AND(BX62="NEMA",BY62="NEMA",OR(CG62="",CK62="NEMA")),MAX(CR$10:CR61)+1,"")</f>
        <v/>
      </c>
      <c r="CS62" s="53" t="str">
        <f t="shared" si="73"/>
        <v/>
      </c>
      <c r="CT62" t="s">
        <v>0</v>
      </c>
      <c r="CU62" s="133" t="str">
        <f t="shared" si="28"/>
        <v/>
      </c>
      <c r="CV62" t="s">
        <v>0</v>
      </c>
      <c r="CW62" s="52" t="str">
        <f t="shared" si="29"/>
        <v/>
      </c>
      <c r="CX62" s="66" t="str">
        <f t="shared" si="74"/>
        <v/>
      </c>
      <c r="CY62" t="s">
        <v>0</v>
      </c>
      <c r="CZ62" s="19" t="str">
        <f t="shared" si="75"/>
        <v/>
      </c>
      <c r="DA62" s="47" t="s">
        <v>0</v>
      </c>
      <c r="DB62" s="52" t="str">
        <f t="shared" si="76"/>
        <v/>
      </c>
      <c r="DC62" s="66" t="str">
        <f t="shared" si="77"/>
        <v/>
      </c>
      <c r="DD62" s="47" t="s">
        <v>0</v>
      </c>
      <c r="DE62" s="52" t="str">
        <f t="shared" si="78"/>
        <v/>
      </c>
      <c r="DF62" s="53" t="str">
        <f t="shared" si="34"/>
        <v/>
      </c>
      <c r="DG62" s="47" t="s">
        <v>0</v>
      </c>
      <c r="DH62" s="52" t="str">
        <f t="shared" si="79"/>
        <v/>
      </c>
      <c r="DI62" s="53" t="str">
        <f t="shared" si="35"/>
        <v/>
      </c>
      <c r="DJ62" s="47" t="s">
        <v>0</v>
      </c>
      <c r="DK62" s="52" t="str">
        <f t="shared" si="80"/>
        <v/>
      </c>
      <c r="DL62" s="53" t="str">
        <f t="shared" si="36"/>
        <v/>
      </c>
      <c r="DM62" s="47" t="s">
        <v>0</v>
      </c>
      <c r="DN62" s="58" t="str">
        <f t="shared" si="81"/>
        <v/>
      </c>
      <c r="DO62" s="53" t="str" cm="1">
        <f t="array" ref="DO62">IF(DN62&lt;&gt;"",INDEX(imePrezime_id,DN62,0),IF(CR62&lt;&gt;"",CR62,""))</f>
        <v/>
      </c>
      <c r="DP62" s="47" t="s">
        <v>0</v>
      </c>
      <c r="DQ62" s="58" t="str">
        <f t="shared" si="82"/>
        <v/>
      </c>
      <c r="DR62" s="73" t="str">
        <f t="shared" si="37"/>
        <v/>
      </c>
      <c r="DS62" s="73" t="str">
        <f t="shared" si="83"/>
        <v/>
      </c>
      <c r="DT62" s="73" t="str">
        <f t="shared" si="84"/>
        <v/>
      </c>
      <c r="DU62" s="66" t="str">
        <f t="shared" si="85"/>
        <v/>
      </c>
      <c r="DV62" s="47" t="s">
        <v>0</v>
      </c>
      <c r="DW62" s="58" t="str">
        <f>IF(BW62="","",MAX(DW$10:DW61)+1)</f>
        <v/>
      </c>
      <c r="DX62" s="73" t="str">
        <f t="shared" si="86"/>
        <v/>
      </c>
      <c r="DY62" s="73" t="str">
        <f t="shared" si="87"/>
        <v/>
      </c>
      <c r="DZ62" s="73" t="str">
        <f t="shared" si="88"/>
        <v/>
      </c>
      <c r="EA62" s="73" t="str">
        <f t="shared" si="89"/>
        <v/>
      </c>
      <c r="EB62" s="73" t="str">
        <f t="shared" si="90"/>
        <v/>
      </c>
      <c r="EC62" s="73" t="str">
        <f t="shared" si="91"/>
        <v/>
      </c>
      <c r="ED62" s="73" t="str">
        <f t="shared" si="92"/>
        <v/>
      </c>
      <c r="EE62" s="73" t="str">
        <f t="shared" si="93"/>
        <v/>
      </c>
      <c r="EF62" s="73" t="str">
        <f t="shared" si="94"/>
        <v/>
      </c>
      <c r="EG62" s="53" t="str">
        <f t="shared" si="42"/>
        <v/>
      </c>
      <c r="EH62" s="47" t="s">
        <v>0</v>
      </c>
      <c r="EI62" s="19" t="str">
        <f t="shared" si="95"/>
        <v/>
      </c>
      <c r="EJ62" s="47" t="s">
        <v>0</v>
      </c>
      <c r="EK62" s="19" t="str">
        <f t="shared" si="96"/>
        <v/>
      </c>
      <c r="EL62" s="47" t="s">
        <v>0</v>
      </c>
      <c r="EM62" s="208" t="str">
        <f t="shared" si="97"/>
        <v/>
      </c>
      <c r="EN62" s="47" t="s">
        <v>0</v>
      </c>
    </row>
    <row r="63" spans="1:144" x14ac:dyDescent="0.25">
      <c r="A63" t="s">
        <v>0</v>
      </c>
      <c r="B63" s="52" t="str">
        <f>IF(csv!F55="","",csv!T55)</f>
        <v/>
      </c>
      <c r="C63" s="31" t="s">
        <v>0</v>
      </c>
      <c r="D63" s="31" t="str">
        <f>IF(csv!F55="","",csv!F55)</f>
        <v/>
      </c>
      <c r="E63" s="31" t="str">
        <f>IF(csv!E55="","",csv!E55)</f>
        <v/>
      </c>
      <c r="F63" s="31" t="s">
        <v>0</v>
      </c>
      <c r="G63" s="73" t="str">
        <f>IF(csv!M55="","",csv!M55)</f>
        <v/>
      </c>
      <c r="H63" s="73" t="str">
        <f>IF(csv!N55="","",csv!N55)</f>
        <v/>
      </c>
      <c r="I63" s="31" t="s">
        <v>0</v>
      </c>
      <c r="J63" s="31" t="str">
        <f>IF(csv!P55="","",csv!P55)</f>
        <v/>
      </c>
      <c r="K63" s="31" t="str">
        <f>IF(csv!Q55="","",csv!Q55)</f>
        <v/>
      </c>
      <c r="L63" s="31" t="s">
        <v>0</v>
      </c>
      <c r="M63" s="66" t="str">
        <f>IF(csv!R55="","",csv!R55)</f>
        <v/>
      </c>
      <c r="N63" s="47" t="s">
        <v>0</v>
      </c>
      <c r="O63" s="52" t="str">
        <f t="shared" si="44"/>
        <v/>
      </c>
      <c r="P63" s="73" t="str">
        <f>IF(O63="","",IF(COUNTIF(O$10:O62,O63)=0,P62+1,P62))</f>
        <v/>
      </c>
      <c r="Q63" s="88" t="str">
        <f t="shared" si="45"/>
        <v/>
      </c>
      <c r="R63" s="89" t="str" cm="1">
        <f t="array" ref="R63">IF(S63="","",INDEX(natjecanjeStaze_naziv,MATCH(S63,natjecanjeStaze_stazaId,0)))</f>
        <v/>
      </c>
      <c r="S63" s="53" t="str">
        <f t="shared" si="1"/>
        <v/>
      </c>
      <c r="T63" s="47" t="s">
        <v>0</v>
      </c>
      <c r="U63" s="259" t="str">
        <f t="shared" si="2"/>
        <v/>
      </c>
      <c r="V63" s="260" t="str">
        <f t="shared" si="46"/>
        <v/>
      </c>
      <c r="W63" s="47" t="s">
        <v>0</v>
      </c>
      <c r="X63" s="52" t="str">
        <f t="shared" si="47"/>
        <v/>
      </c>
      <c r="Y63" s="73" t="str">
        <f t="shared" si="48"/>
        <v/>
      </c>
      <c r="Z63" s="31" t="str">
        <f t="shared" si="49"/>
        <v/>
      </c>
      <c r="AA63" s="66" t="str">
        <f>IF(Z63="","",MAX(AA$10:AA62)+1)</f>
        <v/>
      </c>
      <c r="AB63" s="47" t="s">
        <v>0</v>
      </c>
      <c r="AC63" s="130"/>
      <c r="AD63" s="47" t="s">
        <v>0</v>
      </c>
      <c r="AE63" s="19" t="str">
        <f t="shared" si="50"/>
        <v/>
      </c>
      <c r="AF63" s="47" t="s">
        <v>0</v>
      </c>
      <c r="AG63" s="151" t="str">
        <f t="shared" si="51"/>
        <v/>
      </c>
      <c r="AH63" s="47" t="s">
        <v>0</v>
      </c>
      <c r="AI63" s="52" t="str">
        <f t="shared" si="52"/>
        <v/>
      </c>
      <c r="AJ63" s="31" t="str">
        <f t="shared" si="53"/>
        <v/>
      </c>
      <c r="AK63" s="73" t="str">
        <f t="shared" si="54"/>
        <v/>
      </c>
      <c r="AL63" s="73" t="str">
        <f t="shared" si="55"/>
        <v/>
      </c>
      <c r="AM63" s="31" t="str" cm="1">
        <f t="array" ref="AM63">IF(AK63="",""&amp;AJ63,IF(AK63="NEMA",AJ63,INDEX(klub_naziv,MATCH(INDEX(klubAlias_klubId,AK63),klub_id,0))))</f>
        <v/>
      </c>
      <c r="AN63" s="31" t="str" cm="1">
        <f t="array" ref="AN63">IFERROR(""&amp;INDEX(registarNatjecatelji,DL63,4),"")</f>
        <v/>
      </c>
      <c r="AO63" s="73" t="str">
        <f t="shared" si="56"/>
        <v/>
      </c>
      <c r="AP63" s="66" t="str">
        <f t="shared" si="57"/>
        <v/>
      </c>
      <c r="AQ63" s="47" t="s">
        <v>0</v>
      </c>
      <c r="AR63" s="52" t="str">
        <f>IF(V63&lt;&gt;"NEMA","",IF(IFERROR(MATCH(U63,U$10:U62,0),0)&lt;&gt;0,"",U63))</f>
        <v/>
      </c>
      <c r="AS63" s="73" t="str">
        <f t="shared" si="7"/>
        <v/>
      </c>
      <c r="AT63" s="31" t="str">
        <f>IF(OR(AS63="",AS63&lt;&gt;"NEMA"),"",MAX(AT$10:AT62)+1)</f>
        <v/>
      </c>
      <c r="AU63" s="66" t="str">
        <f t="shared" si="8"/>
        <v/>
      </c>
      <c r="AV63" s="47" t="s">
        <v>0</v>
      </c>
      <c r="AW63" s="19" t="str">
        <f t="shared" si="58"/>
        <v/>
      </c>
      <c r="AX63" s="47" t="s">
        <v>0</v>
      </c>
      <c r="AY63" s="82" t="str">
        <f>IF(AK63&lt;&gt;"NEMA","",IF(IFERROR(MATCH(AJ63,AJ$10:AJ62,0),0)&lt;&gt;0,"",AJ63))</f>
        <v/>
      </c>
      <c r="AZ63" s="47" t="s">
        <v>0</v>
      </c>
      <c r="BA63" s="130"/>
      <c r="BB63" s="47" t="s">
        <v>0</v>
      </c>
      <c r="BC63" s="58" t="str">
        <f t="shared" si="59"/>
        <v/>
      </c>
      <c r="BD63" s="31" t="str">
        <f t="shared" si="60"/>
        <v/>
      </c>
      <c r="BE63" s="31" t="str">
        <f>IF(BD63="","",MAX(BE$10:BE62)+1)</f>
        <v/>
      </c>
      <c r="BF63" s="31" t="str">
        <f t="shared" si="61"/>
        <v/>
      </c>
      <c r="BG63" s="31" t="str">
        <f t="shared" si="62"/>
        <v/>
      </c>
      <c r="BH63" s="31" t="str">
        <f>IF(BA63="","",MAX(BH$10:BH62)+1)</f>
        <v/>
      </c>
      <c r="BI63" s="31" t="str">
        <f t="shared" si="63"/>
        <v/>
      </c>
      <c r="BJ63" s="66" t="str">
        <f t="shared" si="64"/>
        <v/>
      </c>
      <c r="BK63" s="47" t="s">
        <v>0</v>
      </c>
      <c r="BL63" s="19" t="str">
        <f t="shared" si="65"/>
        <v/>
      </c>
      <c r="BM63" s="47" t="s">
        <v>0</v>
      </c>
      <c r="BN63" s="151" t="str">
        <f t="shared" si="14"/>
        <v/>
      </c>
      <c r="BO63" s="47" t="s">
        <v>0</v>
      </c>
      <c r="BP63" s="58" t="str">
        <f t="shared" si="101"/>
        <v/>
      </c>
      <c r="BQ63" s="73" t="str">
        <f t="shared" si="102"/>
        <v/>
      </c>
      <c r="BR63" s="266" t="str">
        <f t="shared" si="103"/>
        <v/>
      </c>
      <c r="BS63" s="267" t="str">
        <f t="shared" si="104"/>
        <v/>
      </c>
      <c r="BT63" s="191" t="str">
        <f t="shared" si="105"/>
        <v/>
      </c>
      <c r="BU63" s="47" t="s">
        <v>0</v>
      </c>
      <c r="BV63" s="52" t="str">
        <f t="shared" si="66"/>
        <v/>
      </c>
      <c r="BW63" s="31" t="str">
        <f t="shared" si="67"/>
        <v/>
      </c>
      <c r="BX63" s="73" t="str">
        <f t="shared" si="20"/>
        <v/>
      </c>
      <c r="BY63" s="73" t="str">
        <f t="shared" si="21"/>
        <v/>
      </c>
      <c r="BZ63" s="31" t="str">
        <f t="shared" si="22"/>
        <v/>
      </c>
      <c r="CA63" s="66" t="str">
        <f t="shared" si="23"/>
        <v/>
      </c>
      <c r="CB63" s="47" t="s">
        <v>0</v>
      </c>
      <c r="CC63" s="82" t="str">
        <f t="shared" si="68"/>
        <v/>
      </c>
      <c r="CD63" s="47" t="s">
        <v>0</v>
      </c>
      <c r="CE63" s="19" t="str">
        <f t="shared" si="69"/>
        <v/>
      </c>
      <c r="CF63" s="47" t="s">
        <v>0</v>
      </c>
      <c r="CG63" s="130"/>
      <c r="CH63" s="47" t="s">
        <v>0</v>
      </c>
      <c r="CI63" s="52" t="str">
        <f t="shared" si="70"/>
        <v/>
      </c>
      <c r="CJ63" s="73" t="str">
        <f>IF(CG63="","",MAX(CJ$10:CJ62)+1)</f>
        <v/>
      </c>
      <c r="CK63" s="53" t="str">
        <f t="shared" si="71"/>
        <v/>
      </c>
      <c r="CL63" s="47" t="s">
        <v>0</v>
      </c>
      <c r="CM63" s="19" t="str">
        <f t="shared" si="72"/>
        <v/>
      </c>
      <c r="CN63" s="47" t="s">
        <v>0</v>
      </c>
      <c r="CO63" s="108"/>
      <c r="CP63" s="110"/>
      <c r="CQ63" s="47"/>
      <c r="CR63" s="58" t="str">
        <f>IF(AND(BX63="NEMA",BY63="NEMA",OR(CG63="",CK63="NEMA")),MAX(CR$10:CR62)+1,"")</f>
        <v/>
      </c>
      <c r="CS63" s="53" t="str">
        <f t="shared" si="73"/>
        <v/>
      </c>
      <c r="CT63" t="s">
        <v>0</v>
      </c>
      <c r="CU63" s="133" t="str">
        <f t="shared" si="28"/>
        <v/>
      </c>
      <c r="CV63" t="s">
        <v>0</v>
      </c>
      <c r="CW63" s="52" t="str">
        <f t="shared" si="29"/>
        <v/>
      </c>
      <c r="CX63" s="66" t="str">
        <f t="shared" si="74"/>
        <v/>
      </c>
      <c r="CY63" t="s">
        <v>0</v>
      </c>
      <c r="CZ63" s="19" t="str">
        <f t="shared" si="75"/>
        <v/>
      </c>
      <c r="DA63" s="47" t="s">
        <v>0</v>
      </c>
      <c r="DB63" s="52" t="str">
        <f t="shared" si="76"/>
        <v/>
      </c>
      <c r="DC63" s="66" t="str">
        <f t="shared" si="77"/>
        <v/>
      </c>
      <c r="DD63" s="47" t="s">
        <v>0</v>
      </c>
      <c r="DE63" s="52" t="str">
        <f t="shared" si="78"/>
        <v/>
      </c>
      <c r="DF63" s="53" t="str">
        <f t="shared" si="34"/>
        <v/>
      </c>
      <c r="DG63" s="47" t="s">
        <v>0</v>
      </c>
      <c r="DH63" s="52" t="str">
        <f t="shared" si="79"/>
        <v/>
      </c>
      <c r="DI63" s="53" t="str">
        <f t="shared" si="35"/>
        <v/>
      </c>
      <c r="DJ63" s="47" t="s">
        <v>0</v>
      </c>
      <c r="DK63" s="52" t="str">
        <f t="shared" si="80"/>
        <v/>
      </c>
      <c r="DL63" s="53" t="str">
        <f t="shared" si="36"/>
        <v/>
      </c>
      <c r="DM63" s="47" t="s">
        <v>0</v>
      </c>
      <c r="DN63" s="58" t="str">
        <f t="shared" si="81"/>
        <v/>
      </c>
      <c r="DO63" s="53" t="str" cm="1">
        <f t="array" ref="DO63">IF(DN63&lt;&gt;"",INDEX(imePrezime_id,DN63,0),IF(CR63&lt;&gt;"",CR63,""))</f>
        <v/>
      </c>
      <c r="DP63" s="47" t="s">
        <v>0</v>
      </c>
      <c r="DQ63" s="58" t="str">
        <f t="shared" si="82"/>
        <v/>
      </c>
      <c r="DR63" s="73" t="str">
        <f t="shared" si="37"/>
        <v/>
      </c>
      <c r="DS63" s="73" t="str">
        <f t="shared" si="83"/>
        <v/>
      </c>
      <c r="DT63" s="73" t="str">
        <f t="shared" si="84"/>
        <v/>
      </c>
      <c r="DU63" s="66" t="str">
        <f t="shared" si="85"/>
        <v/>
      </c>
      <c r="DV63" s="47" t="s">
        <v>0</v>
      </c>
      <c r="DW63" s="58" t="str">
        <f>IF(BW63="","",MAX(DW$10:DW62)+1)</f>
        <v/>
      </c>
      <c r="DX63" s="73" t="str">
        <f t="shared" si="86"/>
        <v/>
      </c>
      <c r="DY63" s="73" t="str">
        <f t="shared" si="87"/>
        <v/>
      </c>
      <c r="DZ63" s="73" t="str">
        <f t="shared" si="88"/>
        <v/>
      </c>
      <c r="EA63" s="73" t="str">
        <f t="shared" si="89"/>
        <v/>
      </c>
      <c r="EB63" s="73" t="str">
        <f t="shared" si="90"/>
        <v/>
      </c>
      <c r="EC63" s="73" t="str">
        <f t="shared" si="91"/>
        <v/>
      </c>
      <c r="ED63" s="73" t="str">
        <f t="shared" si="92"/>
        <v/>
      </c>
      <c r="EE63" s="73" t="str">
        <f t="shared" si="93"/>
        <v/>
      </c>
      <c r="EF63" s="73" t="str">
        <f t="shared" si="94"/>
        <v/>
      </c>
      <c r="EG63" s="53" t="str">
        <f t="shared" si="42"/>
        <v/>
      </c>
      <c r="EH63" s="47" t="s">
        <v>0</v>
      </c>
      <c r="EI63" s="19" t="str">
        <f t="shared" si="95"/>
        <v/>
      </c>
      <c r="EJ63" s="47" t="s">
        <v>0</v>
      </c>
      <c r="EK63" s="19" t="str">
        <f t="shared" si="96"/>
        <v/>
      </c>
      <c r="EL63" s="47" t="s">
        <v>0</v>
      </c>
      <c r="EM63" s="208" t="str">
        <f t="shared" si="97"/>
        <v/>
      </c>
      <c r="EN63" s="47" t="s">
        <v>0</v>
      </c>
    </row>
    <row r="64" spans="1:144" x14ac:dyDescent="0.25">
      <c r="A64" t="s">
        <v>0</v>
      </c>
      <c r="B64" s="52" t="str">
        <f>IF(csv!F56="","",csv!T56)</f>
        <v/>
      </c>
      <c r="C64" s="31" t="s">
        <v>0</v>
      </c>
      <c r="D64" s="31" t="str">
        <f>IF(csv!F56="","",csv!F56)</f>
        <v/>
      </c>
      <c r="E64" s="31" t="str">
        <f>IF(csv!E56="","",csv!E56)</f>
        <v/>
      </c>
      <c r="F64" s="31" t="s">
        <v>0</v>
      </c>
      <c r="G64" s="73" t="str">
        <f>IF(csv!M56="","",csv!M56)</f>
        <v/>
      </c>
      <c r="H64" s="73" t="str">
        <f>IF(csv!N56="","",csv!N56)</f>
        <v/>
      </c>
      <c r="I64" s="31" t="s">
        <v>0</v>
      </c>
      <c r="J64" s="31" t="str">
        <f>IF(csv!P56="","",csv!P56)</f>
        <v/>
      </c>
      <c r="K64" s="31" t="str">
        <f>IF(csv!Q56="","",csv!Q56)</f>
        <v/>
      </c>
      <c r="L64" s="31" t="s">
        <v>0</v>
      </c>
      <c r="M64" s="66" t="str">
        <f>IF(csv!R56="","",csv!R56)</f>
        <v/>
      </c>
      <c r="N64" s="47" t="s">
        <v>0</v>
      </c>
      <c r="O64" s="52" t="str">
        <f t="shared" si="44"/>
        <v/>
      </c>
      <c r="P64" s="73" t="str">
        <f>IF(O64="","",IF(COUNTIF(O$10:O63,O64)=0,P63+1,P63))</f>
        <v/>
      </c>
      <c r="Q64" s="88" t="str">
        <f t="shared" si="45"/>
        <v/>
      </c>
      <c r="R64" s="89" t="str" cm="1">
        <f t="array" ref="R64">IF(S64="","",INDEX(natjecanjeStaze_naziv,MATCH(S64,natjecanjeStaze_stazaId,0)))</f>
        <v/>
      </c>
      <c r="S64" s="53" t="str">
        <f t="shared" si="1"/>
        <v/>
      </c>
      <c r="T64" s="47" t="s">
        <v>0</v>
      </c>
      <c r="U64" s="259" t="str">
        <f t="shared" si="2"/>
        <v/>
      </c>
      <c r="V64" s="260" t="str">
        <f t="shared" si="46"/>
        <v/>
      </c>
      <c r="W64" s="47" t="s">
        <v>0</v>
      </c>
      <c r="X64" s="52" t="str">
        <f t="shared" si="47"/>
        <v/>
      </c>
      <c r="Y64" s="73" t="str">
        <f t="shared" si="48"/>
        <v/>
      </c>
      <c r="Z64" s="31" t="str">
        <f t="shared" si="49"/>
        <v/>
      </c>
      <c r="AA64" s="66" t="str">
        <f>IF(Z64="","",MAX(AA$10:AA63)+1)</f>
        <v/>
      </c>
      <c r="AB64" s="47" t="s">
        <v>0</v>
      </c>
      <c r="AC64" s="130"/>
      <c r="AD64" s="47" t="s">
        <v>0</v>
      </c>
      <c r="AE64" s="19" t="str">
        <f t="shared" si="50"/>
        <v/>
      </c>
      <c r="AF64" s="47" t="s">
        <v>0</v>
      </c>
      <c r="AG64" s="151" t="str">
        <f t="shared" si="51"/>
        <v/>
      </c>
      <c r="AH64" s="47" t="s">
        <v>0</v>
      </c>
      <c r="AI64" s="52" t="str">
        <f t="shared" si="52"/>
        <v/>
      </c>
      <c r="AJ64" s="31" t="str">
        <f t="shared" si="53"/>
        <v/>
      </c>
      <c r="AK64" s="73" t="str">
        <f t="shared" si="54"/>
        <v/>
      </c>
      <c r="AL64" s="73" t="str">
        <f t="shared" si="55"/>
        <v/>
      </c>
      <c r="AM64" s="31" t="str" cm="1">
        <f t="array" ref="AM64">IF(AK64="",""&amp;AJ64,IF(AK64="NEMA",AJ64,INDEX(klub_naziv,MATCH(INDEX(klubAlias_klubId,AK64),klub_id,0))))</f>
        <v/>
      </c>
      <c r="AN64" s="31" t="str" cm="1">
        <f t="array" ref="AN64">IFERROR(""&amp;INDEX(registarNatjecatelji,DL64,4),"")</f>
        <v/>
      </c>
      <c r="AO64" s="73" t="str">
        <f t="shared" si="56"/>
        <v/>
      </c>
      <c r="AP64" s="66" t="str">
        <f t="shared" si="57"/>
        <v/>
      </c>
      <c r="AQ64" s="47" t="s">
        <v>0</v>
      </c>
      <c r="AR64" s="52" t="str">
        <f>IF(V64&lt;&gt;"NEMA","",IF(IFERROR(MATCH(U64,U$10:U63,0),0)&lt;&gt;0,"",U64))</f>
        <v/>
      </c>
      <c r="AS64" s="73" t="str">
        <f t="shared" si="7"/>
        <v/>
      </c>
      <c r="AT64" s="31" t="str">
        <f>IF(OR(AS64="",AS64&lt;&gt;"NEMA"),"",MAX(AT$10:AT63)+1)</f>
        <v/>
      </c>
      <c r="AU64" s="66" t="str">
        <f t="shared" si="8"/>
        <v/>
      </c>
      <c r="AV64" s="47" t="s">
        <v>0</v>
      </c>
      <c r="AW64" s="19" t="str">
        <f t="shared" si="58"/>
        <v/>
      </c>
      <c r="AX64" s="47" t="s">
        <v>0</v>
      </c>
      <c r="AY64" s="82" t="str">
        <f>IF(AK64&lt;&gt;"NEMA","",IF(IFERROR(MATCH(AJ64,AJ$10:AJ63,0),0)&lt;&gt;0,"",AJ64))</f>
        <v/>
      </c>
      <c r="AZ64" s="47" t="s">
        <v>0</v>
      </c>
      <c r="BA64" s="130"/>
      <c r="BB64" s="47" t="s">
        <v>0</v>
      </c>
      <c r="BC64" s="58" t="str">
        <f t="shared" si="59"/>
        <v/>
      </c>
      <c r="BD64" s="31" t="str">
        <f t="shared" si="60"/>
        <v/>
      </c>
      <c r="BE64" s="31" t="str">
        <f>IF(BD64="","",MAX(BE$10:BE63)+1)</f>
        <v/>
      </c>
      <c r="BF64" s="31" t="str">
        <f t="shared" si="61"/>
        <v/>
      </c>
      <c r="BG64" s="31" t="str">
        <f t="shared" si="62"/>
        <v/>
      </c>
      <c r="BH64" s="31" t="str">
        <f>IF(BA64="","",MAX(BH$10:BH63)+1)</f>
        <v/>
      </c>
      <c r="BI64" s="31" t="str">
        <f t="shared" si="63"/>
        <v/>
      </c>
      <c r="BJ64" s="66" t="str">
        <f t="shared" si="64"/>
        <v/>
      </c>
      <c r="BK64" s="47" t="s">
        <v>0</v>
      </c>
      <c r="BL64" s="19" t="str">
        <f t="shared" si="65"/>
        <v/>
      </c>
      <c r="BM64" s="47" t="s">
        <v>0</v>
      </c>
      <c r="BN64" s="151" t="str">
        <f t="shared" si="14"/>
        <v/>
      </c>
      <c r="BO64" s="47" t="s">
        <v>0</v>
      </c>
      <c r="BP64" s="58" t="str">
        <f t="shared" si="101"/>
        <v/>
      </c>
      <c r="BQ64" s="73" t="str">
        <f t="shared" si="102"/>
        <v/>
      </c>
      <c r="BR64" s="266" t="str">
        <f t="shared" si="103"/>
        <v/>
      </c>
      <c r="BS64" s="267" t="str">
        <f t="shared" si="104"/>
        <v/>
      </c>
      <c r="BT64" s="191" t="str">
        <f t="shared" si="105"/>
        <v/>
      </c>
      <c r="BU64" s="47" t="s">
        <v>0</v>
      </c>
      <c r="BV64" s="52" t="str">
        <f t="shared" si="66"/>
        <v/>
      </c>
      <c r="BW64" s="31" t="str">
        <f t="shared" si="67"/>
        <v/>
      </c>
      <c r="BX64" s="73" t="str">
        <f t="shared" si="20"/>
        <v/>
      </c>
      <c r="BY64" s="73" t="str">
        <f t="shared" si="21"/>
        <v/>
      </c>
      <c r="BZ64" s="31" t="str">
        <f t="shared" si="22"/>
        <v/>
      </c>
      <c r="CA64" s="66" t="str">
        <f t="shared" si="23"/>
        <v/>
      </c>
      <c r="CB64" s="47" t="s">
        <v>0</v>
      </c>
      <c r="CC64" s="82" t="str">
        <f t="shared" si="68"/>
        <v/>
      </c>
      <c r="CD64" s="47" t="s">
        <v>0</v>
      </c>
      <c r="CE64" s="19" t="str">
        <f t="shared" si="69"/>
        <v/>
      </c>
      <c r="CF64" s="47" t="s">
        <v>0</v>
      </c>
      <c r="CG64" s="130"/>
      <c r="CH64" s="47" t="s">
        <v>0</v>
      </c>
      <c r="CI64" s="52" t="str">
        <f t="shared" si="70"/>
        <v/>
      </c>
      <c r="CJ64" s="73" t="str">
        <f>IF(CG64="","",MAX(CJ$10:CJ63)+1)</f>
        <v/>
      </c>
      <c r="CK64" s="53" t="str">
        <f t="shared" si="71"/>
        <v/>
      </c>
      <c r="CL64" s="47" t="s">
        <v>0</v>
      </c>
      <c r="CM64" s="19" t="str">
        <f t="shared" si="72"/>
        <v/>
      </c>
      <c r="CN64" s="47" t="s">
        <v>0</v>
      </c>
      <c r="CO64" s="108"/>
      <c r="CP64" s="110"/>
      <c r="CQ64" s="47"/>
      <c r="CR64" s="58" t="str">
        <f>IF(AND(BX64="NEMA",BY64="NEMA",OR(CG64="",CK64="NEMA")),MAX(CR$10:CR63)+1,"")</f>
        <v/>
      </c>
      <c r="CS64" s="53" t="str">
        <f t="shared" si="73"/>
        <v/>
      </c>
      <c r="CT64" t="s">
        <v>0</v>
      </c>
      <c r="CU64" s="133" t="str">
        <f t="shared" si="28"/>
        <v/>
      </c>
      <c r="CV64" t="s">
        <v>0</v>
      </c>
      <c r="CW64" s="52" t="str">
        <f t="shared" si="29"/>
        <v/>
      </c>
      <c r="CX64" s="66" t="str">
        <f t="shared" si="74"/>
        <v/>
      </c>
      <c r="CY64" t="s">
        <v>0</v>
      </c>
      <c r="CZ64" s="19" t="str">
        <f t="shared" si="75"/>
        <v/>
      </c>
      <c r="DA64" s="47" t="s">
        <v>0</v>
      </c>
      <c r="DB64" s="52" t="str">
        <f t="shared" si="76"/>
        <v/>
      </c>
      <c r="DC64" s="66" t="str">
        <f t="shared" si="77"/>
        <v/>
      </c>
      <c r="DD64" s="47" t="s">
        <v>0</v>
      </c>
      <c r="DE64" s="52" t="str">
        <f t="shared" si="78"/>
        <v/>
      </c>
      <c r="DF64" s="53" t="str">
        <f t="shared" si="34"/>
        <v/>
      </c>
      <c r="DG64" s="47" t="s">
        <v>0</v>
      </c>
      <c r="DH64" s="52" t="str">
        <f t="shared" si="79"/>
        <v/>
      </c>
      <c r="DI64" s="53" t="str">
        <f t="shared" si="35"/>
        <v/>
      </c>
      <c r="DJ64" s="47" t="s">
        <v>0</v>
      </c>
      <c r="DK64" s="52" t="str">
        <f t="shared" si="80"/>
        <v/>
      </c>
      <c r="DL64" s="53" t="str">
        <f t="shared" si="36"/>
        <v/>
      </c>
      <c r="DM64" s="47" t="s">
        <v>0</v>
      </c>
      <c r="DN64" s="58" t="str">
        <f t="shared" si="81"/>
        <v/>
      </c>
      <c r="DO64" s="53" t="str" cm="1">
        <f t="array" ref="DO64">IF(DN64&lt;&gt;"",INDEX(imePrezime_id,DN64,0),IF(CR64&lt;&gt;"",CR64,""))</f>
        <v/>
      </c>
      <c r="DP64" s="47" t="s">
        <v>0</v>
      </c>
      <c r="DQ64" s="58" t="str">
        <f t="shared" si="82"/>
        <v/>
      </c>
      <c r="DR64" s="73" t="str">
        <f t="shared" si="37"/>
        <v/>
      </c>
      <c r="DS64" s="73" t="str">
        <f t="shared" si="83"/>
        <v/>
      </c>
      <c r="DT64" s="73" t="str">
        <f t="shared" si="84"/>
        <v/>
      </c>
      <c r="DU64" s="66" t="str">
        <f t="shared" si="85"/>
        <v/>
      </c>
      <c r="DV64" s="47" t="s">
        <v>0</v>
      </c>
      <c r="DW64" s="58" t="str">
        <f>IF(BW64="","",MAX(DW$10:DW63)+1)</f>
        <v/>
      </c>
      <c r="DX64" s="73" t="str">
        <f t="shared" si="86"/>
        <v/>
      </c>
      <c r="DY64" s="73" t="str">
        <f t="shared" si="87"/>
        <v/>
      </c>
      <c r="DZ64" s="73" t="str">
        <f t="shared" si="88"/>
        <v/>
      </c>
      <c r="EA64" s="73" t="str">
        <f t="shared" si="89"/>
        <v/>
      </c>
      <c r="EB64" s="73" t="str">
        <f t="shared" si="90"/>
        <v/>
      </c>
      <c r="EC64" s="73" t="str">
        <f t="shared" si="91"/>
        <v/>
      </c>
      <c r="ED64" s="73" t="str">
        <f t="shared" si="92"/>
        <v/>
      </c>
      <c r="EE64" s="73" t="str">
        <f t="shared" si="93"/>
        <v/>
      </c>
      <c r="EF64" s="73" t="str">
        <f t="shared" si="94"/>
        <v/>
      </c>
      <c r="EG64" s="53" t="str">
        <f t="shared" si="42"/>
        <v/>
      </c>
      <c r="EH64" s="47" t="s">
        <v>0</v>
      </c>
      <c r="EI64" s="19" t="str">
        <f t="shared" si="95"/>
        <v/>
      </c>
      <c r="EJ64" s="47" t="s">
        <v>0</v>
      </c>
      <c r="EK64" s="19" t="str">
        <f t="shared" si="96"/>
        <v/>
      </c>
      <c r="EL64" s="47" t="s">
        <v>0</v>
      </c>
      <c r="EM64" s="208" t="str">
        <f t="shared" si="97"/>
        <v/>
      </c>
      <c r="EN64" s="47" t="s">
        <v>0</v>
      </c>
    </row>
    <row r="65" spans="1:144" x14ac:dyDescent="0.25">
      <c r="A65" t="s">
        <v>0</v>
      </c>
      <c r="B65" s="52" t="str">
        <f>IF(csv!F57="","",csv!T57)</f>
        <v/>
      </c>
      <c r="C65" s="31" t="s">
        <v>0</v>
      </c>
      <c r="D65" s="31" t="str">
        <f>IF(csv!F57="","",csv!F57)</f>
        <v/>
      </c>
      <c r="E65" s="31" t="str">
        <f>IF(csv!E57="","",csv!E57)</f>
        <v/>
      </c>
      <c r="F65" s="31" t="s">
        <v>0</v>
      </c>
      <c r="G65" s="73" t="str">
        <f>IF(csv!M57="","",csv!M57)</f>
        <v/>
      </c>
      <c r="H65" s="73" t="str">
        <f>IF(csv!N57="","",csv!N57)</f>
        <v/>
      </c>
      <c r="I65" s="31" t="s">
        <v>0</v>
      </c>
      <c r="J65" s="31" t="str">
        <f>IF(csv!P57="","",csv!P57)</f>
        <v/>
      </c>
      <c r="K65" s="31" t="str">
        <f>IF(csv!Q57="","",csv!Q57)</f>
        <v/>
      </c>
      <c r="L65" s="31" t="s">
        <v>0</v>
      </c>
      <c r="M65" s="66" t="str">
        <f>IF(csv!R57="","",csv!R57)</f>
        <v/>
      </c>
      <c r="N65" s="47" t="s">
        <v>0</v>
      </c>
      <c r="O65" s="52" t="str">
        <f t="shared" si="44"/>
        <v/>
      </c>
      <c r="P65" s="73" t="str">
        <f>IF(O65="","",IF(COUNTIF(O$10:O64,O65)=0,P64+1,P64))</f>
        <v/>
      </c>
      <c r="Q65" s="88" t="str">
        <f t="shared" si="45"/>
        <v/>
      </c>
      <c r="R65" s="89" t="str" cm="1">
        <f t="array" ref="R65">IF(S65="","",INDEX(natjecanjeStaze_naziv,MATCH(S65,natjecanjeStaze_stazaId,0)))</f>
        <v/>
      </c>
      <c r="S65" s="53" t="str">
        <f t="shared" si="1"/>
        <v/>
      </c>
      <c r="T65" s="47" t="s">
        <v>0</v>
      </c>
      <c r="U65" s="259" t="str">
        <f t="shared" si="2"/>
        <v/>
      </c>
      <c r="V65" s="260" t="str">
        <f t="shared" si="46"/>
        <v/>
      </c>
      <c r="W65" s="47" t="s">
        <v>0</v>
      </c>
      <c r="X65" s="52" t="str">
        <f t="shared" si="47"/>
        <v/>
      </c>
      <c r="Y65" s="73" t="str">
        <f t="shared" si="48"/>
        <v/>
      </c>
      <c r="Z65" s="31" t="str">
        <f t="shared" si="49"/>
        <v/>
      </c>
      <c r="AA65" s="66" t="str">
        <f>IF(Z65="","",MAX(AA$10:AA64)+1)</f>
        <v/>
      </c>
      <c r="AB65" s="47" t="s">
        <v>0</v>
      </c>
      <c r="AC65" s="130"/>
      <c r="AD65" s="47" t="s">
        <v>0</v>
      </c>
      <c r="AE65" s="19" t="str">
        <f t="shared" si="50"/>
        <v/>
      </c>
      <c r="AF65" s="47" t="s">
        <v>0</v>
      </c>
      <c r="AG65" s="151" t="str">
        <f t="shared" si="51"/>
        <v/>
      </c>
      <c r="AH65" s="47" t="s">
        <v>0</v>
      </c>
      <c r="AI65" s="52" t="str">
        <f t="shared" si="52"/>
        <v/>
      </c>
      <c r="AJ65" s="31" t="str">
        <f t="shared" si="53"/>
        <v/>
      </c>
      <c r="AK65" s="73" t="str">
        <f t="shared" si="54"/>
        <v/>
      </c>
      <c r="AL65" s="73" t="str">
        <f t="shared" si="55"/>
        <v/>
      </c>
      <c r="AM65" s="31" t="str" cm="1">
        <f t="array" ref="AM65">IF(AK65="",""&amp;AJ65,IF(AK65="NEMA",AJ65,INDEX(klub_naziv,MATCH(INDEX(klubAlias_klubId,AK65),klub_id,0))))</f>
        <v/>
      </c>
      <c r="AN65" s="31" t="str" cm="1">
        <f t="array" ref="AN65">IFERROR(""&amp;INDEX(registarNatjecatelji,DL65,4),"")</f>
        <v/>
      </c>
      <c r="AO65" s="73" t="str">
        <f t="shared" si="56"/>
        <v/>
      </c>
      <c r="AP65" s="66" t="str">
        <f t="shared" si="57"/>
        <v/>
      </c>
      <c r="AQ65" s="47" t="s">
        <v>0</v>
      </c>
      <c r="AR65" s="52" t="str">
        <f>IF(V65&lt;&gt;"NEMA","",IF(IFERROR(MATCH(U65,U$10:U64,0),0)&lt;&gt;0,"",U65))</f>
        <v/>
      </c>
      <c r="AS65" s="73" t="str">
        <f t="shared" si="7"/>
        <v/>
      </c>
      <c r="AT65" s="31" t="str">
        <f>IF(OR(AS65="",AS65&lt;&gt;"NEMA"),"",MAX(AT$10:AT64)+1)</f>
        <v/>
      </c>
      <c r="AU65" s="66" t="str">
        <f t="shared" si="8"/>
        <v/>
      </c>
      <c r="AV65" s="47" t="s">
        <v>0</v>
      </c>
      <c r="AW65" s="19" t="str">
        <f t="shared" si="58"/>
        <v/>
      </c>
      <c r="AX65" s="47" t="s">
        <v>0</v>
      </c>
      <c r="AY65" s="82" t="str">
        <f>IF(AK65&lt;&gt;"NEMA","",IF(IFERROR(MATCH(AJ65,AJ$10:AJ64,0),0)&lt;&gt;0,"",AJ65))</f>
        <v/>
      </c>
      <c r="AZ65" s="47" t="s">
        <v>0</v>
      </c>
      <c r="BA65" s="130"/>
      <c r="BB65" s="47" t="s">
        <v>0</v>
      </c>
      <c r="BC65" s="58" t="str">
        <f t="shared" si="59"/>
        <v/>
      </c>
      <c r="BD65" s="31" t="str">
        <f t="shared" si="60"/>
        <v/>
      </c>
      <c r="BE65" s="31" t="str">
        <f>IF(BD65="","",MAX(BE$10:BE64)+1)</f>
        <v/>
      </c>
      <c r="BF65" s="31" t="str">
        <f t="shared" si="61"/>
        <v/>
      </c>
      <c r="BG65" s="31" t="str">
        <f t="shared" si="62"/>
        <v/>
      </c>
      <c r="BH65" s="31" t="str">
        <f>IF(BA65="","",MAX(BH$10:BH64)+1)</f>
        <v/>
      </c>
      <c r="BI65" s="31" t="str">
        <f t="shared" si="63"/>
        <v/>
      </c>
      <c r="BJ65" s="66" t="str">
        <f t="shared" si="64"/>
        <v/>
      </c>
      <c r="BK65" s="47" t="s">
        <v>0</v>
      </c>
      <c r="BL65" s="19" t="str">
        <f t="shared" si="65"/>
        <v/>
      </c>
      <c r="BM65" s="47" t="s">
        <v>0</v>
      </c>
      <c r="BN65" s="151" t="str">
        <f t="shared" si="14"/>
        <v/>
      </c>
      <c r="BO65" s="47" t="s">
        <v>0</v>
      </c>
      <c r="BP65" s="58" t="str">
        <f t="shared" si="101"/>
        <v/>
      </c>
      <c r="BQ65" s="73" t="str">
        <f t="shared" si="102"/>
        <v/>
      </c>
      <c r="BR65" s="266" t="str">
        <f t="shared" si="103"/>
        <v/>
      </c>
      <c r="BS65" s="267" t="str">
        <f t="shared" si="104"/>
        <v/>
      </c>
      <c r="BT65" s="191" t="str">
        <f t="shared" si="105"/>
        <v/>
      </c>
      <c r="BU65" s="47" t="s">
        <v>0</v>
      </c>
      <c r="BV65" s="52" t="str">
        <f t="shared" si="66"/>
        <v/>
      </c>
      <c r="BW65" s="31" t="str">
        <f t="shared" si="67"/>
        <v/>
      </c>
      <c r="BX65" s="73" t="str">
        <f t="shared" si="20"/>
        <v/>
      </c>
      <c r="BY65" s="73" t="str">
        <f t="shared" si="21"/>
        <v/>
      </c>
      <c r="BZ65" s="31" t="str">
        <f t="shared" si="22"/>
        <v/>
      </c>
      <c r="CA65" s="66" t="str">
        <f t="shared" si="23"/>
        <v/>
      </c>
      <c r="CB65" s="47" t="s">
        <v>0</v>
      </c>
      <c r="CC65" s="82" t="str">
        <f t="shared" si="68"/>
        <v/>
      </c>
      <c r="CD65" s="47" t="s">
        <v>0</v>
      </c>
      <c r="CE65" s="19" t="str">
        <f t="shared" si="69"/>
        <v/>
      </c>
      <c r="CF65" s="47" t="s">
        <v>0</v>
      </c>
      <c r="CG65" s="130"/>
      <c r="CH65" s="47" t="s">
        <v>0</v>
      </c>
      <c r="CI65" s="52" t="str">
        <f t="shared" si="70"/>
        <v/>
      </c>
      <c r="CJ65" s="73" t="str">
        <f>IF(CG65="","",MAX(CJ$10:CJ64)+1)</f>
        <v/>
      </c>
      <c r="CK65" s="53" t="str">
        <f t="shared" si="71"/>
        <v/>
      </c>
      <c r="CL65" s="47" t="s">
        <v>0</v>
      </c>
      <c r="CM65" s="19" t="str">
        <f t="shared" si="72"/>
        <v/>
      </c>
      <c r="CN65" s="47" t="s">
        <v>0</v>
      </c>
      <c r="CO65" s="108"/>
      <c r="CP65" s="110"/>
      <c r="CQ65" s="47"/>
      <c r="CR65" s="58" t="str">
        <f>IF(AND(BX65="NEMA",BY65="NEMA",OR(CG65="",CK65="NEMA")),MAX(CR$10:CR64)+1,"")</f>
        <v/>
      </c>
      <c r="CS65" s="53" t="str">
        <f t="shared" si="73"/>
        <v/>
      </c>
      <c r="CT65" t="s">
        <v>0</v>
      </c>
      <c r="CU65" s="133" t="str">
        <f t="shared" si="28"/>
        <v/>
      </c>
      <c r="CV65" t="s">
        <v>0</v>
      </c>
      <c r="CW65" s="52" t="str">
        <f t="shared" si="29"/>
        <v/>
      </c>
      <c r="CX65" s="66" t="str">
        <f t="shared" si="74"/>
        <v/>
      </c>
      <c r="CY65" t="s">
        <v>0</v>
      </c>
      <c r="CZ65" s="19" t="str">
        <f t="shared" si="75"/>
        <v/>
      </c>
      <c r="DA65" s="47" t="s">
        <v>0</v>
      </c>
      <c r="DB65" s="52" t="str">
        <f t="shared" si="76"/>
        <v/>
      </c>
      <c r="DC65" s="66" t="str">
        <f t="shared" si="77"/>
        <v/>
      </c>
      <c r="DD65" s="47" t="s">
        <v>0</v>
      </c>
      <c r="DE65" s="52" t="str">
        <f t="shared" si="78"/>
        <v/>
      </c>
      <c r="DF65" s="53" t="str">
        <f t="shared" si="34"/>
        <v/>
      </c>
      <c r="DG65" s="47" t="s">
        <v>0</v>
      </c>
      <c r="DH65" s="52" t="str">
        <f t="shared" si="79"/>
        <v/>
      </c>
      <c r="DI65" s="53" t="str">
        <f t="shared" si="35"/>
        <v/>
      </c>
      <c r="DJ65" s="47" t="s">
        <v>0</v>
      </c>
      <c r="DK65" s="52" t="str">
        <f t="shared" si="80"/>
        <v/>
      </c>
      <c r="DL65" s="53" t="str">
        <f t="shared" si="36"/>
        <v/>
      </c>
      <c r="DM65" s="47" t="s">
        <v>0</v>
      </c>
      <c r="DN65" s="58" t="str">
        <f t="shared" si="81"/>
        <v/>
      </c>
      <c r="DO65" s="53" t="str" cm="1">
        <f t="array" ref="DO65">IF(DN65&lt;&gt;"",INDEX(imePrezime_id,DN65,0),IF(CR65&lt;&gt;"",CR65,""))</f>
        <v/>
      </c>
      <c r="DP65" s="47" t="s">
        <v>0</v>
      </c>
      <c r="DQ65" s="58" t="str">
        <f t="shared" si="82"/>
        <v/>
      </c>
      <c r="DR65" s="73" t="str">
        <f t="shared" si="37"/>
        <v/>
      </c>
      <c r="DS65" s="73" t="str">
        <f t="shared" si="83"/>
        <v/>
      </c>
      <c r="DT65" s="73" t="str">
        <f t="shared" si="84"/>
        <v/>
      </c>
      <c r="DU65" s="66" t="str">
        <f t="shared" si="85"/>
        <v/>
      </c>
      <c r="DV65" s="47" t="s">
        <v>0</v>
      </c>
      <c r="DW65" s="58" t="str">
        <f>IF(BW65="","",MAX(DW$10:DW64)+1)</f>
        <v/>
      </c>
      <c r="DX65" s="73" t="str">
        <f t="shared" si="86"/>
        <v/>
      </c>
      <c r="DY65" s="73" t="str">
        <f t="shared" si="87"/>
        <v/>
      </c>
      <c r="DZ65" s="73" t="str">
        <f t="shared" si="88"/>
        <v/>
      </c>
      <c r="EA65" s="73" t="str">
        <f t="shared" si="89"/>
        <v/>
      </c>
      <c r="EB65" s="73" t="str">
        <f t="shared" si="90"/>
        <v/>
      </c>
      <c r="EC65" s="73" t="str">
        <f t="shared" si="91"/>
        <v/>
      </c>
      <c r="ED65" s="73" t="str">
        <f t="shared" si="92"/>
        <v/>
      </c>
      <c r="EE65" s="73" t="str">
        <f t="shared" si="93"/>
        <v/>
      </c>
      <c r="EF65" s="73" t="str">
        <f t="shared" si="94"/>
        <v/>
      </c>
      <c r="EG65" s="53" t="str">
        <f t="shared" si="42"/>
        <v/>
      </c>
      <c r="EH65" s="47" t="s">
        <v>0</v>
      </c>
      <c r="EI65" s="19" t="str">
        <f t="shared" si="95"/>
        <v/>
      </c>
      <c r="EJ65" s="47" t="s">
        <v>0</v>
      </c>
      <c r="EK65" s="19" t="str">
        <f t="shared" si="96"/>
        <v/>
      </c>
      <c r="EL65" s="47" t="s">
        <v>0</v>
      </c>
      <c r="EM65" s="208" t="str">
        <f t="shared" si="97"/>
        <v/>
      </c>
      <c r="EN65" s="47" t="s">
        <v>0</v>
      </c>
    </row>
    <row r="66" spans="1:144" x14ac:dyDescent="0.25">
      <c r="A66" t="s">
        <v>0</v>
      </c>
      <c r="B66" s="52" t="str">
        <f>IF(csv!F58="","",csv!T58)</f>
        <v/>
      </c>
      <c r="C66" s="31" t="s">
        <v>0</v>
      </c>
      <c r="D66" s="31" t="str">
        <f>IF(csv!F58="","",csv!F58)</f>
        <v/>
      </c>
      <c r="E66" s="31" t="str">
        <f>IF(csv!E58="","",csv!E58)</f>
        <v/>
      </c>
      <c r="F66" s="31" t="s">
        <v>0</v>
      </c>
      <c r="G66" s="73" t="str">
        <f>IF(csv!M58="","",csv!M58)</f>
        <v/>
      </c>
      <c r="H66" s="73" t="str">
        <f>IF(csv!N58="","",csv!N58)</f>
        <v/>
      </c>
      <c r="I66" s="31" t="s">
        <v>0</v>
      </c>
      <c r="J66" s="31" t="str">
        <f>IF(csv!P58="","",csv!P58)</f>
        <v/>
      </c>
      <c r="K66" s="31" t="str">
        <f>IF(csv!Q58="","",csv!Q58)</f>
        <v/>
      </c>
      <c r="L66" s="31" t="s">
        <v>0</v>
      </c>
      <c r="M66" s="66" t="str">
        <f>IF(csv!R58="","",csv!R58)</f>
        <v/>
      </c>
      <c r="N66" s="47" t="s">
        <v>0</v>
      </c>
      <c r="O66" s="52" t="str">
        <f t="shared" si="44"/>
        <v/>
      </c>
      <c r="P66" s="73" t="str">
        <f>IF(O66="","",IF(COUNTIF(O$10:O65,O66)=0,P65+1,P65))</f>
        <v/>
      </c>
      <c r="Q66" s="88" t="str">
        <f t="shared" si="45"/>
        <v/>
      </c>
      <c r="R66" s="89" t="str" cm="1">
        <f t="array" ref="R66">IF(S66="","",INDEX(natjecanjeStaze_naziv,MATCH(S66,natjecanjeStaze_stazaId,0)))</f>
        <v/>
      </c>
      <c r="S66" s="53" t="str">
        <f t="shared" si="1"/>
        <v/>
      </c>
      <c r="T66" s="47" t="s">
        <v>0</v>
      </c>
      <c r="U66" s="259" t="str">
        <f t="shared" si="2"/>
        <v/>
      </c>
      <c r="V66" s="260" t="str">
        <f t="shared" si="46"/>
        <v/>
      </c>
      <c r="W66" s="47" t="s">
        <v>0</v>
      </c>
      <c r="X66" s="52" t="str">
        <f t="shared" si="47"/>
        <v/>
      </c>
      <c r="Y66" s="73" t="str">
        <f t="shared" si="48"/>
        <v/>
      </c>
      <c r="Z66" s="31" t="str">
        <f t="shared" si="49"/>
        <v/>
      </c>
      <c r="AA66" s="66" t="str">
        <f>IF(Z66="","",MAX(AA$10:AA65)+1)</f>
        <v/>
      </c>
      <c r="AB66" s="47" t="s">
        <v>0</v>
      </c>
      <c r="AC66" s="130"/>
      <c r="AD66" s="47" t="s">
        <v>0</v>
      </c>
      <c r="AE66" s="19" t="str">
        <f t="shared" si="50"/>
        <v/>
      </c>
      <c r="AF66" s="47" t="s">
        <v>0</v>
      </c>
      <c r="AG66" s="151" t="str">
        <f t="shared" si="51"/>
        <v/>
      </c>
      <c r="AH66" s="47" t="s">
        <v>0</v>
      </c>
      <c r="AI66" s="52" t="str">
        <f t="shared" si="52"/>
        <v/>
      </c>
      <c r="AJ66" s="31" t="str">
        <f t="shared" si="53"/>
        <v/>
      </c>
      <c r="AK66" s="73" t="str">
        <f t="shared" si="54"/>
        <v/>
      </c>
      <c r="AL66" s="73" t="str">
        <f t="shared" si="55"/>
        <v/>
      </c>
      <c r="AM66" s="31" t="str" cm="1">
        <f t="array" ref="AM66">IF(AK66="",""&amp;AJ66,IF(AK66="NEMA",AJ66,INDEX(klub_naziv,MATCH(INDEX(klubAlias_klubId,AK66),klub_id,0))))</f>
        <v/>
      </c>
      <c r="AN66" s="31" t="str" cm="1">
        <f t="array" ref="AN66">IFERROR(""&amp;INDEX(registarNatjecatelji,DL66,4),"")</f>
        <v/>
      </c>
      <c r="AO66" s="73" t="str">
        <f t="shared" si="56"/>
        <v/>
      </c>
      <c r="AP66" s="66" t="str">
        <f t="shared" si="57"/>
        <v/>
      </c>
      <c r="AQ66" s="47" t="s">
        <v>0</v>
      </c>
      <c r="AR66" s="52" t="str">
        <f>IF(V66&lt;&gt;"NEMA","",IF(IFERROR(MATCH(U66,U$10:U65,0),0)&lt;&gt;0,"",U66))</f>
        <v/>
      </c>
      <c r="AS66" s="73" t="str">
        <f t="shared" si="7"/>
        <v/>
      </c>
      <c r="AT66" s="31" t="str">
        <f>IF(OR(AS66="",AS66&lt;&gt;"NEMA"),"",MAX(AT$10:AT65)+1)</f>
        <v/>
      </c>
      <c r="AU66" s="66" t="str">
        <f t="shared" si="8"/>
        <v/>
      </c>
      <c r="AV66" s="47" t="s">
        <v>0</v>
      </c>
      <c r="AW66" s="19" t="str">
        <f t="shared" si="58"/>
        <v/>
      </c>
      <c r="AX66" s="47" t="s">
        <v>0</v>
      </c>
      <c r="AY66" s="82" t="str">
        <f>IF(AK66&lt;&gt;"NEMA","",IF(IFERROR(MATCH(AJ66,AJ$10:AJ65,0),0)&lt;&gt;0,"",AJ66))</f>
        <v/>
      </c>
      <c r="AZ66" s="47" t="s">
        <v>0</v>
      </c>
      <c r="BA66" s="130"/>
      <c r="BB66" s="47" t="s">
        <v>0</v>
      </c>
      <c r="BC66" s="58" t="str">
        <f t="shared" si="59"/>
        <v/>
      </c>
      <c r="BD66" s="31" t="str">
        <f t="shared" si="60"/>
        <v/>
      </c>
      <c r="BE66" s="31" t="str">
        <f>IF(BD66="","",MAX(BE$10:BE65)+1)</f>
        <v/>
      </c>
      <c r="BF66" s="31" t="str">
        <f t="shared" si="61"/>
        <v/>
      </c>
      <c r="BG66" s="31" t="str">
        <f t="shared" si="62"/>
        <v/>
      </c>
      <c r="BH66" s="31" t="str">
        <f>IF(BA66="","",MAX(BH$10:BH65)+1)</f>
        <v/>
      </c>
      <c r="BI66" s="31" t="str">
        <f t="shared" si="63"/>
        <v/>
      </c>
      <c r="BJ66" s="66" t="str">
        <f t="shared" si="64"/>
        <v/>
      </c>
      <c r="BK66" s="47" t="s">
        <v>0</v>
      </c>
      <c r="BL66" s="19" t="str">
        <f t="shared" si="65"/>
        <v/>
      </c>
      <c r="BM66" s="47" t="s">
        <v>0</v>
      </c>
      <c r="BN66" s="151" t="str">
        <f t="shared" si="14"/>
        <v/>
      </c>
      <c r="BO66" s="47" t="s">
        <v>0</v>
      </c>
      <c r="BP66" s="58" t="str">
        <f t="shared" si="101"/>
        <v/>
      </c>
      <c r="BQ66" s="73" t="str">
        <f t="shared" si="102"/>
        <v/>
      </c>
      <c r="BR66" s="266" t="str">
        <f t="shared" si="103"/>
        <v/>
      </c>
      <c r="BS66" s="267" t="str">
        <f t="shared" si="104"/>
        <v/>
      </c>
      <c r="BT66" s="191" t="str">
        <f t="shared" si="105"/>
        <v/>
      </c>
      <c r="BU66" s="47" t="s">
        <v>0</v>
      </c>
      <c r="BV66" s="52" t="str">
        <f t="shared" si="66"/>
        <v/>
      </c>
      <c r="BW66" s="31" t="str">
        <f t="shared" si="67"/>
        <v/>
      </c>
      <c r="BX66" s="73" t="str">
        <f t="shared" si="20"/>
        <v/>
      </c>
      <c r="BY66" s="73" t="str">
        <f t="shared" si="21"/>
        <v/>
      </c>
      <c r="BZ66" s="31" t="str">
        <f t="shared" si="22"/>
        <v/>
      </c>
      <c r="CA66" s="66" t="str">
        <f t="shared" si="23"/>
        <v/>
      </c>
      <c r="CB66" s="47" t="s">
        <v>0</v>
      </c>
      <c r="CC66" s="82" t="str">
        <f t="shared" si="68"/>
        <v/>
      </c>
      <c r="CD66" s="47" t="s">
        <v>0</v>
      </c>
      <c r="CE66" s="19" t="str">
        <f t="shared" si="69"/>
        <v/>
      </c>
      <c r="CF66" s="47" t="s">
        <v>0</v>
      </c>
      <c r="CG66" s="130"/>
      <c r="CH66" s="47" t="s">
        <v>0</v>
      </c>
      <c r="CI66" s="52" t="str">
        <f t="shared" si="70"/>
        <v/>
      </c>
      <c r="CJ66" s="73" t="str">
        <f>IF(CG66="","",MAX(CJ$10:CJ65)+1)</f>
        <v/>
      </c>
      <c r="CK66" s="53" t="str">
        <f t="shared" si="71"/>
        <v/>
      </c>
      <c r="CL66" s="47" t="s">
        <v>0</v>
      </c>
      <c r="CM66" s="19" t="str">
        <f t="shared" si="72"/>
        <v/>
      </c>
      <c r="CN66" s="47" t="s">
        <v>0</v>
      </c>
      <c r="CO66" s="108"/>
      <c r="CP66" s="110"/>
      <c r="CQ66" s="47"/>
      <c r="CR66" s="58" t="str">
        <f>IF(AND(BX66="NEMA",BY66="NEMA",OR(CG66="",CK66="NEMA")),MAX(CR$10:CR65)+1,"")</f>
        <v/>
      </c>
      <c r="CS66" s="53" t="str">
        <f t="shared" si="73"/>
        <v/>
      </c>
      <c r="CT66" t="s">
        <v>0</v>
      </c>
      <c r="CU66" s="133" t="str">
        <f t="shared" si="28"/>
        <v/>
      </c>
      <c r="CV66" t="s">
        <v>0</v>
      </c>
      <c r="CW66" s="52" t="str">
        <f t="shared" si="29"/>
        <v/>
      </c>
      <c r="CX66" s="66" t="str">
        <f t="shared" si="74"/>
        <v/>
      </c>
      <c r="CY66" t="s">
        <v>0</v>
      </c>
      <c r="CZ66" s="19" t="str">
        <f t="shared" si="75"/>
        <v/>
      </c>
      <c r="DA66" s="47" t="s">
        <v>0</v>
      </c>
      <c r="DB66" s="52" t="str">
        <f t="shared" si="76"/>
        <v/>
      </c>
      <c r="DC66" s="66" t="str">
        <f t="shared" si="77"/>
        <v/>
      </c>
      <c r="DD66" s="47" t="s">
        <v>0</v>
      </c>
      <c r="DE66" s="52" t="str">
        <f t="shared" si="78"/>
        <v/>
      </c>
      <c r="DF66" s="53" t="str">
        <f t="shared" si="34"/>
        <v/>
      </c>
      <c r="DG66" s="47" t="s">
        <v>0</v>
      </c>
      <c r="DH66" s="52" t="str">
        <f t="shared" si="79"/>
        <v/>
      </c>
      <c r="DI66" s="53" t="str">
        <f t="shared" si="35"/>
        <v/>
      </c>
      <c r="DJ66" s="47" t="s">
        <v>0</v>
      </c>
      <c r="DK66" s="52" t="str">
        <f t="shared" si="80"/>
        <v/>
      </c>
      <c r="DL66" s="53" t="str">
        <f t="shared" si="36"/>
        <v/>
      </c>
      <c r="DM66" s="47" t="s">
        <v>0</v>
      </c>
      <c r="DN66" s="58" t="str">
        <f t="shared" si="81"/>
        <v/>
      </c>
      <c r="DO66" s="53" t="str" cm="1">
        <f t="array" ref="DO66">IF(DN66&lt;&gt;"",INDEX(imePrezime_id,DN66,0),IF(CR66&lt;&gt;"",CR66,""))</f>
        <v/>
      </c>
      <c r="DP66" s="47" t="s">
        <v>0</v>
      </c>
      <c r="DQ66" s="58" t="str">
        <f t="shared" si="82"/>
        <v/>
      </c>
      <c r="DR66" s="73" t="str">
        <f t="shared" si="37"/>
        <v/>
      </c>
      <c r="DS66" s="73" t="str">
        <f t="shared" si="83"/>
        <v/>
      </c>
      <c r="DT66" s="73" t="str">
        <f t="shared" si="84"/>
        <v/>
      </c>
      <c r="DU66" s="66" t="str">
        <f t="shared" si="85"/>
        <v/>
      </c>
      <c r="DV66" s="47" t="s">
        <v>0</v>
      </c>
      <c r="DW66" s="58" t="str">
        <f>IF(BW66="","",MAX(DW$10:DW65)+1)</f>
        <v/>
      </c>
      <c r="DX66" s="73" t="str">
        <f t="shared" si="86"/>
        <v/>
      </c>
      <c r="DY66" s="73" t="str">
        <f t="shared" si="87"/>
        <v/>
      </c>
      <c r="DZ66" s="73" t="str">
        <f t="shared" si="88"/>
        <v/>
      </c>
      <c r="EA66" s="73" t="str">
        <f t="shared" si="89"/>
        <v/>
      </c>
      <c r="EB66" s="73" t="str">
        <f t="shared" si="90"/>
        <v/>
      </c>
      <c r="EC66" s="73" t="str">
        <f t="shared" si="91"/>
        <v/>
      </c>
      <c r="ED66" s="73" t="str">
        <f t="shared" si="92"/>
        <v/>
      </c>
      <c r="EE66" s="73" t="str">
        <f t="shared" si="93"/>
        <v/>
      </c>
      <c r="EF66" s="73" t="str">
        <f t="shared" si="94"/>
        <v/>
      </c>
      <c r="EG66" s="53" t="str">
        <f t="shared" si="42"/>
        <v/>
      </c>
      <c r="EH66" s="47" t="s">
        <v>0</v>
      </c>
      <c r="EI66" s="19" t="str">
        <f t="shared" si="95"/>
        <v/>
      </c>
      <c r="EJ66" s="47" t="s">
        <v>0</v>
      </c>
      <c r="EK66" s="19" t="str">
        <f t="shared" si="96"/>
        <v/>
      </c>
      <c r="EL66" s="47" t="s">
        <v>0</v>
      </c>
      <c r="EM66" s="208" t="str">
        <f t="shared" si="97"/>
        <v/>
      </c>
      <c r="EN66" s="47" t="s">
        <v>0</v>
      </c>
    </row>
    <row r="67" spans="1:144" x14ac:dyDescent="0.25">
      <c r="A67" t="s">
        <v>0</v>
      </c>
      <c r="B67" s="52" t="str">
        <f>IF(csv!F59="","",csv!T59)</f>
        <v/>
      </c>
      <c r="C67" s="31" t="s">
        <v>0</v>
      </c>
      <c r="D67" s="31" t="str">
        <f>IF(csv!F59="","",csv!F59)</f>
        <v/>
      </c>
      <c r="E67" s="31" t="str">
        <f>IF(csv!E59="","",csv!E59)</f>
        <v/>
      </c>
      <c r="F67" s="31" t="s">
        <v>0</v>
      </c>
      <c r="G67" s="73" t="str">
        <f>IF(csv!M59="","",csv!M59)</f>
        <v/>
      </c>
      <c r="H67" s="73" t="str">
        <f>IF(csv!N59="","",csv!N59)</f>
        <v/>
      </c>
      <c r="I67" s="31" t="s">
        <v>0</v>
      </c>
      <c r="J67" s="31" t="str">
        <f>IF(csv!P59="","",csv!P59)</f>
        <v/>
      </c>
      <c r="K67" s="31" t="str">
        <f>IF(csv!Q59="","",csv!Q59)</f>
        <v/>
      </c>
      <c r="L67" s="31" t="s">
        <v>0</v>
      </c>
      <c r="M67" s="66" t="str">
        <f>IF(csv!R59="","",csv!R59)</f>
        <v/>
      </c>
      <c r="N67" s="47" t="s">
        <v>0</v>
      </c>
      <c r="O67" s="52" t="str">
        <f t="shared" si="44"/>
        <v/>
      </c>
      <c r="P67" s="73" t="str">
        <f>IF(O67="","",IF(COUNTIF(O$10:O66,O67)=0,P66+1,P66))</f>
        <v/>
      </c>
      <c r="Q67" s="88" t="str">
        <f t="shared" si="45"/>
        <v/>
      </c>
      <c r="R67" s="89" t="str" cm="1">
        <f t="array" ref="R67">IF(S67="","",INDEX(natjecanjeStaze_naziv,MATCH(S67,natjecanjeStaze_stazaId,0)))</f>
        <v/>
      </c>
      <c r="S67" s="53" t="str">
        <f t="shared" si="1"/>
        <v/>
      </c>
      <c r="T67" s="47" t="s">
        <v>0</v>
      </c>
      <c r="U67" s="259" t="str">
        <f t="shared" si="2"/>
        <v/>
      </c>
      <c r="V67" s="260" t="str">
        <f t="shared" si="46"/>
        <v/>
      </c>
      <c r="W67" s="47" t="s">
        <v>0</v>
      </c>
      <c r="X67" s="52" t="str">
        <f t="shared" si="47"/>
        <v/>
      </c>
      <c r="Y67" s="73" t="str">
        <f t="shared" si="48"/>
        <v/>
      </c>
      <c r="Z67" s="31" t="str">
        <f t="shared" si="49"/>
        <v/>
      </c>
      <c r="AA67" s="66" t="str">
        <f>IF(Z67="","",MAX(AA$10:AA66)+1)</f>
        <v/>
      </c>
      <c r="AB67" s="47" t="s">
        <v>0</v>
      </c>
      <c r="AC67" s="130"/>
      <c r="AD67" s="47" t="s">
        <v>0</v>
      </c>
      <c r="AE67" s="19" t="str">
        <f t="shared" si="50"/>
        <v/>
      </c>
      <c r="AF67" s="47" t="s">
        <v>0</v>
      </c>
      <c r="AG67" s="151" t="str">
        <f t="shared" si="51"/>
        <v/>
      </c>
      <c r="AH67" s="47" t="s">
        <v>0</v>
      </c>
      <c r="AI67" s="52" t="str">
        <f t="shared" si="52"/>
        <v/>
      </c>
      <c r="AJ67" s="31" t="str">
        <f t="shared" si="53"/>
        <v/>
      </c>
      <c r="AK67" s="73" t="str">
        <f t="shared" si="54"/>
        <v/>
      </c>
      <c r="AL67" s="73" t="str">
        <f t="shared" si="55"/>
        <v/>
      </c>
      <c r="AM67" s="31" t="str" cm="1">
        <f t="array" ref="AM67">IF(AK67="",""&amp;AJ67,IF(AK67="NEMA",AJ67,INDEX(klub_naziv,MATCH(INDEX(klubAlias_klubId,AK67),klub_id,0))))</f>
        <v/>
      </c>
      <c r="AN67" s="31" t="str" cm="1">
        <f t="array" ref="AN67">IFERROR(""&amp;INDEX(registarNatjecatelji,DL67,4),"")</f>
        <v/>
      </c>
      <c r="AO67" s="73" t="str">
        <f t="shared" si="56"/>
        <v/>
      </c>
      <c r="AP67" s="66" t="str">
        <f t="shared" si="57"/>
        <v/>
      </c>
      <c r="AQ67" s="47" t="s">
        <v>0</v>
      </c>
      <c r="AR67" s="52" t="str">
        <f>IF(V67&lt;&gt;"NEMA","",IF(IFERROR(MATCH(U67,U$10:U66,0),0)&lt;&gt;0,"",U67))</f>
        <v/>
      </c>
      <c r="AS67" s="73" t="str">
        <f t="shared" si="7"/>
        <v/>
      </c>
      <c r="AT67" s="31" t="str">
        <f>IF(OR(AS67="",AS67&lt;&gt;"NEMA"),"",MAX(AT$10:AT66)+1)</f>
        <v/>
      </c>
      <c r="AU67" s="66" t="str">
        <f t="shared" si="8"/>
        <v/>
      </c>
      <c r="AV67" s="47" t="s">
        <v>0</v>
      </c>
      <c r="AW67" s="19" t="str">
        <f t="shared" si="58"/>
        <v/>
      </c>
      <c r="AX67" s="47" t="s">
        <v>0</v>
      </c>
      <c r="AY67" s="82" t="str">
        <f>IF(AK67&lt;&gt;"NEMA","",IF(IFERROR(MATCH(AJ67,AJ$10:AJ66,0),0)&lt;&gt;0,"",AJ67))</f>
        <v/>
      </c>
      <c r="AZ67" s="47" t="s">
        <v>0</v>
      </c>
      <c r="BA67" s="130"/>
      <c r="BB67" s="47" t="s">
        <v>0</v>
      </c>
      <c r="BC67" s="58" t="str">
        <f t="shared" si="59"/>
        <v/>
      </c>
      <c r="BD67" s="31" t="str">
        <f t="shared" si="60"/>
        <v/>
      </c>
      <c r="BE67" s="31" t="str">
        <f>IF(BD67="","",MAX(BE$10:BE66)+1)</f>
        <v/>
      </c>
      <c r="BF67" s="31" t="str">
        <f t="shared" si="61"/>
        <v/>
      </c>
      <c r="BG67" s="31" t="str">
        <f t="shared" si="62"/>
        <v/>
      </c>
      <c r="BH67" s="31" t="str">
        <f>IF(BA67="","",MAX(BH$10:BH66)+1)</f>
        <v/>
      </c>
      <c r="BI67" s="31" t="str">
        <f t="shared" si="63"/>
        <v/>
      </c>
      <c r="BJ67" s="66" t="str">
        <f t="shared" si="64"/>
        <v/>
      </c>
      <c r="BK67" s="47" t="s">
        <v>0</v>
      </c>
      <c r="BL67" s="19" t="str">
        <f t="shared" si="65"/>
        <v/>
      </c>
      <c r="BM67" s="47" t="s">
        <v>0</v>
      </c>
      <c r="BN67" s="151" t="str">
        <f t="shared" si="14"/>
        <v/>
      </c>
      <c r="BO67" s="47" t="s">
        <v>0</v>
      </c>
      <c r="BP67" s="58" t="str">
        <f t="shared" si="101"/>
        <v/>
      </c>
      <c r="BQ67" s="73" t="str">
        <f t="shared" si="102"/>
        <v/>
      </c>
      <c r="BR67" s="266" t="str">
        <f t="shared" si="103"/>
        <v/>
      </c>
      <c r="BS67" s="267" t="str">
        <f t="shared" si="104"/>
        <v/>
      </c>
      <c r="BT67" s="191" t="str">
        <f t="shared" si="105"/>
        <v/>
      </c>
      <c r="BU67" s="47" t="s">
        <v>0</v>
      </c>
      <c r="BV67" s="52" t="str">
        <f t="shared" si="66"/>
        <v/>
      </c>
      <c r="BW67" s="31" t="str">
        <f t="shared" si="67"/>
        <v/>
      </c>
      <c r="BX67" s="73" t="str">
        <f t="shared" si="20"/>
        <v/>
      </c>
      <c r="BY67" s="73" t="str">
        <f t="shared" si="21"/>
        <v/>
      </c>
      <c r="BZ67" s="31" t="str">
        <f t="shared" si="22"/>
        <v/>
      </c>
      <c r="CA67" s="66" t="str">
        <f t="shared" si="23"/>
        <v/>
      </c>
      <c r="CB67" s="47" t="s">
        <v>0</v>
      </c>
      <c r="CC67" s="82" t="str">
        <f t="shared" si="68"/>
        <v/>
      </c>
      <c r="CD67" s="47" t="s">
        <v>0</v>
      </c>
      <c r="CE67" s="19" t="str">
        <f t="shared" si="69"/>
        <v/>
      </c>
      <c r="CF67" s="47" t="s">
        <v>0</v>
      </c>
      <c r="CG67" s="130"/>
      <c r="CH67" s="47" t="s">
        <v>0</v>
      </c>
      <c r="CI67" s="52" t="str">
        <f t="shared" si="70"/>
        <v/>
      </c>
      <c r="CJ67" s="73" t="str">
        <f>IF(CG67="","",MAX(CJ$10:CJ66)+1)</f>
        <v/>
      </c>
      <c r="CK67" s="53" t="str">
        <f t="shared" si="71"/>
        <v/>
      </c>
      <c r="CL67" s="47" t="s">
        <v>0</v>
      </c>
      <c r="CM67" s="19" t="str">
        <f t="shared" si="72"/>
        <v/>
      </c>
      <c r="CN67" s="47" t="s">
        <v>0</v>
      </c>
      <c r="CO67" s="108"/>
      <c r="CP67" s="110"/>
      <c r="CQ67" s="47"/>
      <c r="CR67" s="58" t="str">
        <f>IF(AND(BX67="NEMA",BY67="NEMA",OR(CG67="",CK67="NEMA")),MAX(CR$10:CR66)+1,"")</f>
        <v/>
      </c>
      <c r="CS67" s="53" t="str">
        <f t="shared" si="73"/>
        <v/>
      </c>
      <c r="CT67" t="s">
        <v>0</v>
      </c>
      <c r="CU67" s="133" t="str">
        <f t="shared" si="28"/>
        <v/>
      </c>
      <c r="CV67" t="s">
        <v>0</v>
      </c>
      <c r="CW67" s="52" t="str">
        <f t="shared" si="29"/>
        <v/>
      </c>
      <c r="CX67" s="66" t="str">
        <f t="shared" si="74"/>
        <v/>
      </c>
      <c r="CY67" t="s">
        <v>0</v>
      </c>
      <c r="CZ67" s="19" t="str">
        <f t="shared" si="75"/>
        <v/>
      </c>
      <c r="DA67" s="47" t="s">
        <v>0</v>
      </c>
      <c r="DB67" s="52" t="str">
        <f t="shared" si="76"/>
        <v/>
      </c>
      <c r="DC67" s="66" t="str">
        <f t="shared" si="77"/>
        <v/>
      </c>
      <c r="DD67" s="47" t="s">
        <v>0</v>
      </c>
      <c r="DE67" s="52" t="str">
        <f t="shared" si="78"/>
        <v/>
      </c>
      <c r="DF67" s="53" t="str">
        <f t="shared" si="34"/>
        <v/>
      </c>
      <c r="DG67" s="47" t="s">
        <v>0</v>
      </c>
      <c r="DH67" s="52" t="str">
        <f t="shared" si="79"/>
        <v/>
      </c>
      <c r="DI67" s="53" t="str">
        <f t="shared" si="35"/>
        <v/>
      </c>
      <c r="DJ67" s="47" t="s">
        <v>0</v>
      </c>
      <c r="DK67" s="52" t="str">
        <f t="shared" si="80"/>
        <v/>
      </c>
      <c r="DL67" s="53" t="str">
        <f t="shared" si="36"/>
        <v/>
      </c>
      <c r="DM67" s="47" t="s">
        <v>0</v>
      </c>
      <c r="DN67" s="58" t="str">
        <f t="shared" si="81"/>
        <v/>
      </c>
      <c r="DO67" s="53" t="str" cm="1">
        <f t="array" ref="DO67">IF(DN67&lt;&gt;"",INDEX(imePrezime_id,DN67,0),IF(CR67&lt;&gt;"",CR67,""))</f>
        <v/>
      </c>
      <c r="DP67" s="47" t="s">
        <v>0</v>
      </c>
      <c r="DQ67" s="58" t="str">
        <f t="shared" si="82"/>
        <v/>
      </c>
      <c r="DR67" s="73" t="str">
        <f t="shared" si="37"/>
        <v/>
      </c>
      <c r="DS67" s="73" t="str">
        <f t="shared" si="83"/>
        <v/>
      </c>
      <c r="DT67" s="73" t="str">
        <f t="shared" si="84"/>
        <v/>
      </c>
      <c r="DU67" s="66" t="str">
        <f t="shared" si="85"/>
        <v/>
      </c>
      <c r="DV67" s="47" t="s">
        <v>0</v>
      </c>
      <c r="DW67" s="58" t="str">
        <f>IF(BW67="","",MAX(DW$10:DW66)+1)</f>
        <v/>
      </c>
      <c r="DX67" s="73" t="str">
        <f t="shared" si="86"/>
        <v/>
      </c>
      <c r="DY67" s="73" t="str">
        <f t="shared" si="87"/>
        <v/>
      </c>
      <c r="DZ67" s="73" t="str">
        <f t="shared" si="88"/>
        <v/>
      </c>
      <c r="EA67" s="73" t="str">
        <f t="shared" si="89"/>
        <v/>
      </c>
      <c r="EB67" s="73" t="str">
        <f t="shared" si="90"/>
        <v/>
      </c>
      <c r="EC67" s="73" t="str">
        <f t="shared" si="91"/>
        <v/>
      </c>
      <c r="ED67" s="73" t="str">
        <f t="shared" si="92"/>
        <v/>
      </c>
      <c r="EE67" s="73" t="str">
        <f t="shared" si="93"/>
        <v/>
      </c>
      <c r="EF67" s="73" t="str">
        <f t="shared" si="94"/>
        <v/>
      </c>
      <c r="EG67" s="53" t="str">
        <f t="shared" si="42"/>
        <v/>
      </c>
      <c r="EH67" s="47" t="s">
        <v>0</v>
      </c>
      <c r="EI67" s="19" t="str">
        <f t="shared" si="95"/>
        <v/>
      </c>
      <c r="EJ67" s="47" t="s">
        <v>0</v>
      </c>
      <c r="EK67" s="19" t="str">
        <f t="shared" si="96"/>
        <v/>
      </c>
      <c r="EL67" s="47" t="s">
        <v>0</v>
      </c>
      <c r="EM67" s="208" t="str">
        <f t="shared" si="97"/>
        <v/>
      </c>
      <c r="EN67" s="47" t="s">
        <v>0</v>
      </c>
    </row>
    <row r="68" spans="1:144" x14ac:dyDescent="0.25">
      <c r="A68" t="s">
        <v>0</v>
      </c>
      <c r="B68" s="52" t="str">
        <f>IF(csv!F60="","",csv!T60)</f>
        <v/>
      </c>
      <c r="C68" s="31" t="s">
        <v>0</v>
      </c>
      <c r="D68" s="31" t="str">
        <f>IF(csv!F60="","",csv!F60)</f>
        <v/>
      </c>
      <c r="E68" s="31" t="str">
        <f>IF(csv!E60="","",csv!E60)</f>
        <v/>
      </c>
      <c r="F68" s="31" t="s">
        <v>0</v>
      </c>
      <c r="G68" s="73" t="str">
        <f>IF(csv!M60="","",csv!M60)</f>
        <v/>
      </c>
      <c r="H68" s="73" t="str">
        <f>IF(csv!N60="","",csv!N60)</f>
        <v/>
      </c>
      <c r="I68" s="31" t="s">
        <v>0</v>
      </c>
      <c r="J68" s="31" t="str">
        <f>IF(csv!P60="","",csv!P60)</f>
        <v/>
      </c>
      <c r="K68" s="31" t="str">
        <f>IF(csv!Q60="","",csv!Q60)</f>
        <v/>
      </c>
      <c r="L68" s="31" t="s">
        <v>0</v>
      </c>
      <c r="M68" s="66" t="str">
        <f>IF(csv!R60="","",csv!R60)</f>
        <v/>
      </c>
      <c r="N68" s="47" t="s">
        <v>0</v>
      </c>
      <c r="O68" s="52" t="str">
        <f t="shared" si="44"/>
        <v/>
      </c>
      <c r="P68" s="73" t="str">
        <f>IF(O68="","",IF(COUNTIF(O$10:O67,O68)=0,P67+1,P67))</f>
        <v/>
      </c>
      <c r="Q68" s="88" t="str">
        <f t="shared" si="45"/>
        <v/>
      </c>
      <c r="R68" s="89" t="str" cm="1">
        <f t="array" ref="R68">IF(S68="","",INDEX(natjecanjeStaze_naziv,MATCH(S68,natjecanjeStaze_stazaId,0)))</f>
        <v/>
      </c>
      <c r="S68" s="53" t="str">
        <f t="shared" si="1"/>
        <v/>
      </c>
      <c r="T68" s="47" t="s">
        <v>0</v>
      </c>
      <c r="U68" s="259" t="str">
        <f t="shared" si="2"/>
        <v/>
      </c>
      <c r="V68" s="260" t="str">
        <f t="shared" si="46"/>
        <v/>
      </c>
      <c r="W68" s="47" t="s">
        <v>0</v>
      </c>
      <c r="X68" s="52" t="str">
        <f t="shared" si="47"/>
        <v/>
      </c>
      <c r="Y68" s="73" t="str">
        <f t="shared" si="48"/>
        <v/>
      </c>
      <c r="Z68" s="31" t="str">
        <f t="shared" si="49"/>
        <v/>
      </c>
      <c r="AA68" s="66" t="str">
        <f>IF(Z68="","",MAX(AA$10:AA67)+1)</f>
        <v/>
      </c>
      <c r="AB68" s="47" t="s">
        <v>0</v>
      </c>
      <c r="AC68" s="130"/>
      <c r="AD68" s="47" t="s">
        <v>0</v>
      </c>
      <c r="AE68" s="19" t="str">
        <f t="shared" si="50"/>
        <v/>
      </c>
      <c r="AF68" s="47" t="s">
        <v>0</v>
      </c>
      <c r="AG68" s="151" t="str">
        <f t="shared" si="51"/>
        <v/>
      </c>
      <c r="AH68" s="47" t="s">
        <v>0</v>
      </c>
      <c r="AI68" s="52" t="str">
        <f t="shared" si="52"/>
        <v/>
      </c>
      <c r="AJ68" s="31" t="str">
        <f t="shared" si="53"/>
        <v/>
      </c>
      <c r="AK68" s="73" t="str">
        <f t="shared" si="54"/>
        <v/>
      </c>
      <c r="AL68" s="73" t="str">
        <f t="shared" si="55"/>
        <v/>
      </c>
      <c r="AM68" s="31" t="str" cm="1">
        <f t="array" ref="AM68">IF(AK68="",""&amp;AJ68,IF(AK68="NEMA",AJ68,INDEX(klub_naziv,MATCH(INDEX(klubAlias_klubId,AK68),klub_id,0))))</f>
        <v/>
      </c>
      <c r="AN68" s="31" t="str" cm="1">
        <f t="array" ref="AN68">IFERROR(""&amp;INDEX(registarNatjecatelji,DL68,4),"")</f>
        <v/>
      </c>
      <c r="AO68" s="73" t="str">
        <f t="shared" si="56"/>
        <v/>
      </c>
      <c r="AP68" s="66" t="str">
        <f t="shared" si="57"/>
        <v/>
      </c>
      <c r="AQ68" s="47" t="s">
        <v>0</v>
      </c>
      <c r="AR68" s="52" t="str">
        <f>IF(V68&lt;&gt;"NEMA","",IF(IFERROR(MATCH(U68,U$10:U67,0),0)&lt;&gt;0,"",U68))</f>
        <v/>
      </c>
      <c r="AS68" s="73" t="str">
        <f t="shared" si="7"/>
        <v/>
      </c>
      <c r="AT68" s="31" t="str">
        <f>IF(OR(AS68="",AS68&lt;&gt;"NEMA"),"",MAX(AT$10:AT67)+1)</f>
        <v/>
      </c>
      <c r="AU68" s="66" t="str">
        <f t="shared" si="8"/>
        <v/>
      </c>
      <c r="AV68" s="47" t="s">
        <v>0</v>
      </c>
      <c r="AW68" s="19" t="str">
        <f t="shared" si="58"/>
        <v/>
      </c>
      <c r="AX68" s="47" t="s">
        <v>0</v>
      </c>
      <c r="AY68" s="82" t="str">
        <f>IF(AK68&lt;&gt;"NEMA","",IF(IFERROR(MATCH(AJ68,AJ$10:AJ67,0),0)&lt;&gt;0,"",AJ68))</f>
        <v/>
      </c>
      <c r="AZ68" s="47" t="s">
        <v>0</v>
      </c>
      <c r="BA68" s="130"/>
      <c r="BB68" s="47" t="s">
        <v>0</v>
      </c>
      <c r="BC68" s="58" t="str">
        <f t="shared" si="59"/>
        <v/>
      </c>
      <c r="BD68" s="31" t="str">
        <f t="shared" si="60"/>
        <v/>
      </c>
      <c r="BE68" s="31" t="str">
        <f>IF(BD68="","",MAX(BE$10:BE67)+1)</f>
        <v/>
      </c>
      <c r="BF68" s="31" t="str">
        <f t="shared" si="61"/>
        <v/>
      </c>
      <c r="BG68" s="31" t="str">
        <f t="shared" si="62"/>
        <v/>
      </c>
      <c r="BH68" s="31" t="str">
        <f>IF(BA68="","",MAX(BH$10:BH67)+1)</f>
        <v/>
      </c>
      <c r="BI68" s="31" t="str">
        <f t="shared" si="63"/>
        <v/>
      </c>
      <c r="BJ68" s="66" t="str">
        <f t="shared" si="64"/>
        <v/>
      </c>
      <c r="BK68" s="47" t="s">
        <v>0</v>
      </c>
      <c r="BL68" s="19" t="str">
        <f t="shared" si="65"/>
        <v/>
      </c>
      <c r="BM68" s="47" t="s">
        <v>0</v>
      </c>
      <c r="BN68" s="151" t="str">
        <f t="shared" si="14"/>
        <v/>
      </c>
      <c r="BO68" s="47" t="s">
        <v>0</v>
      </c>
      <c r="BP68" s="58" t="str">
        <f t="shared" si="101"/>
        <v/>
      </c>
      <c r="BQ68" s="73" t="str">
        <f t="shared" si="102"/>
        <v/>
      </c>
      <c r="BR68" s="266" t="str">
        <f t="shared" si="103"/>
        <v/>
      </c>
      <c r="BS68" s="267" t="str">
        <f t="shared" si="104"/>
        <v/>
      </c>
      <c r="BT68" s="191" t="str">
        <f t="shared" si="105"/>
        <v/>
      </c>
      <c r="BU68" s="47" t="s">
        <v>0</v>
      </c>
      <c r="BV68" s="52" t="str">
        <f t="shared" si="66"/>
        <v/>
      </c>
      <c r="BW68" s="31" t="str">
        <f t="shared" si="67"/>
        <v/>
      </c>
      <c r="BX68" s="73" t="str">
        <f t="shared" si="20"/>
        <v/>
      </c>
      <c r="BY68" s="73" t="str">
        <f t="shared" si="21"/>
        <v/>
      </c>
      <c r="BZ68" s="31" t="str">
        <f t="shared" si="22"/>
        <v/>
      </c>
      <c r="CA68" s="66" t="str">
        <f t="shared" si="23"/>
        <v/>
      </c>
      <c r="CB68" s="47" t="s">
        <v>0</v>
      </c>
      <c r="CC68" s="82" t="str">
        <f t="shared" si="68"/>
        <v/>
      </c>
      <c r="CD68" s="47" t="s">
        <v>0</v>
      </c>
      <c r="CE68" s="19" t="str">
        <f t="shared" si="69"/>
        <v/>
      </c>
      <c r="CF68" s="47" t="s">
        <v>0</v>
      </c>
      <c r="CG68" s="130"/>
      <c r="CH68" s="47" t="s">
        <v>0</v>
      </c>
      <c r="CI68" s="52" t="str">
        <f t="shared" si="70"/>
        <v/>
      </c>
      <c r="CJ68" s="73" t="str">
        <f>IF(CG68="","",MAX(CJ$10:CJ67)+1)</f>
        <v/>
      </c>
      <c r="CK68" s="53" t="str">
        <f t="shared" si="71"/>
        <v/>
      </c>
      <c r="CL68" s="47" t="s">
        <v>0</v>
      </c>
      <c r="CM68" s="19" t="str">
        <f t="shared" si="72"/>
        <v/>
      </c>
      <c r="CN68" s="47" t="s">
        <v>0</v>
      </c>
      <c r="CO68" s="108"/>
      <c r="CP68" s="110"/>
      <c r="CQ68" s="47"/>
      <c r="CR68" s="58" t="str">
        <f>IF(AND(BX68="NEMA",BY68="NEMA",OR(CG68="",CK68="NEMA")),MAX(CR$10:CR67)+1,"")</f>
        <v/>
      </c>
      <c r="CS68" s="53" t="str">
        <f t="shared" si="73"/>
        <v/>
      </c>
      <c r="CT68" t="s">
        <v>0</v>
      </c>
      <c r="CU68" s="133" t="str">
        <f t="shared" si="28"/>
        <v/>
      </c>
      <c r="CV68" t="s">
        <v>0</v>
      </c>
      <c r="CW68" s="52" t="str">
        <f t="shared" si="29"/>
        <v/>
      </c>
      <c r="CX68" s="66" t="str">
        <f t="shared" si="74"/>
        <v/>
      </c>
      <c r="CY68" t="s">
        <v>0</v>
      </c>
      <c r="CZ68" s="19" t="str">
        <f t="shared" si="75"/>
        <v/>
      </c>
      <c r="DA68" s="47" t="s">
        <v>0</v>
      </c>
      <c r="DB68" s="52" t="str">
        <f t="shared" si="76"/>
        <v/>
      </c>
      <c r="DC68" s="66" t="str">
        <f t="shared" si="77"/>
        <v/>
      </c>
      <c r="DD68" s="47" t="s">
        <v>0</v>
      </c>
      <c r="DE68" s="52" t="str">
        <f t="shared" si="78"/>
        <v/>
      </c>
      <c r="DF68" s="53" t="str">
        <f t="shared" si="34"/>
        <v/>
      </c>
      <c r="DG68" s="47" t="s">
        <v>0</v>
      </c>
      <c r="DH68" s="52" t="str">
        <f t="shared" si="79"/>
        <v/>
      </c>
      <c r="DI68" s="53" t="str">
        <f t="shared" si="35"/>
        <v/>
      </c>
      <c r="DJ68" s="47" t="s">
        <v>0</v>
      </c>
      <c r="DK68" s="52" t="str">
        <f t="shared" si="80"/>
        <v/>
      </c>
      <c r="DL68" s="53" t="str">
        <f t="shared" si="36"/>
        <v/>
      </c>
      <c r="DM68" s="47" t="s">
        <v>0</v>
      </c>
      <c r="DN68" s="58" t="str">
        <f t="shared" si="81"/>
        <v/>
      </c>
      <c r="DO68" s="53" t="str" cm="1">
        <f t="array" ref="DO68">IF(DN68&lt;&gt;"",INDEX(imePrezime_id,DN68,0),IF(CR68&lt;&gt;"",CR68,""))</f>
        <v/>
      </c>
      <c r="DP68" s="47" t="s">
        <v>0</v>
      </c>
      <c r="DQ68" s="58" t="str">
        <f t="shared" si="82"/>
        <v/>
      </c>
      <c r="DR68" s="73" t="str">
        <f t="shared" si="37"/>
        <v/>
      </c>
      <c r="DS68" s="73" t="str">
        <f t="shared" si="83"/>
        <v/>
      </c>
      <c r="DT68" s="73" t="str">
        <f t="shared" si="84"/>
        <v/>
      </c>
      <c r="DU68" s="66" t="str">
        <f t="shared" si="85"/>
        <v/>
      </c>
      <c r="DV68" s="47" t="s">
        <v>0</v>
      </c>
      <c r="DW68" s="58" t="str">
        <f>IF(BW68="","",MAX(DW$10:DW67)+1)</f>
        <v/>
      </c>
      <c r="DX68" s="73" t="str">
        <f t="shared" si="86"/>
        <v/>
      </c>
      <c r="DY68" s="73" t="str">
        <f t="shared" si="87"/>
        <v/>
      </c>
      <c r="DZ68" s="73" t="str">
        <f t="shared" si="88"/>
        <v/>
      </c>
      <c r="EA68" s="73" t="str">
        <f t="shared" si="89"/>
        <v/>
      </c>
      <c r="EB68" s="73" t="str">
        <f t="shared" si="90"/>
        <v/>
      </c>
      <c r="EC68" s="73" t="str">
        <f t="shared" si="91"/>
        <v/>
      </c>
      <c r="ED68" s="73" t="str">
        <f t="shared" si="92"/>
        <v/>
      </c>
      <c r="EE68" s="73" t="str">
        <f t="shared" si="93"/>
        <v/>
      </c>
      <c r="EF68" s="73" t="str">
        <f t="shared" si="94"/>
        <v/>
      </c>
      <c r="EG68" s="53" t="str">
        <f t="shared" si="42"/>
        <v/>
      </c>
      <c r="EH68" s="47" t="s">
        <v>0</v>
      </c>
      <c r="EI68" s="19" t="str">
        <f t="shared" si="95"/>
        <v/>
      </c>
      <c r="EJ68" s="47" t="s">
        <v>0</v>
      </c>
      <c r="EK68" s="19" t="str">
        <f t="shared" si="96"/>
        <v/>
      </c>
      <c r="EL68" s="47" t="s">
        <v>0</v>
      </c>
      <c r="EM68" s="208" t="str">
        <f t="shared" si="97"/>
        <v/>
      </c>
      <c r="EN68" s="47" t="s">
        <v>0</v>
      </c>
    </row>
    <row r="69" spans="1:144" x14ac:dyDescent="0.25">
      <c r="A69" t="s">
        <v>0</v>
      </c>
      <c r="B69" s="52" t="str">
        <f>IF(csv!F61="","",csv!T61)</f>
        <v/>
      </c>
      <c r="C69" s="31" t="s">
        <v>0</v>
      </c>
      <c r="D69" s="31" t="str">
        <f>IF(csv!F61="","",csv!F61)</f>
        <v/>
      </c>
      <c r="E69" s="31" t="str">
        <f>IF(csv!E61="","",csv!E61)</f>
        <v/>
      </c>
      <c r="F69" s="31" t="s">
        <v>0</v>
      </c>
      <c r="G69" s="73" t="str">
        <f>IF(csv!M61="","",csv!M61)</f>
        <v/>
      </c>
      <c r="H69" s="73" t="str">
        <f>IF(csv!N61="","",csv!N61)</f>
        <v/>
      </c>
      <c r="I69" s="31" t="s">
        <v>0</v>
      </c>
      <c r="J69" s="31" t="str">
        <f>IF(csv!P61="","",csv!P61)</f>
        <v/>
      </c>
      <c r="K69" s="31" t="str">
        <f>IF(csv!Q61="","",csv!Q61)</f>
        <v/>
      </c>
      <c r="L69" s="31" t="s">
        <v>0</v>
      </c>
      <c r="M69" s="66" t="str">
        <f>IF(csv!R61="","",csv!R61)</f>
        <v/>
      </c>
      <c r="N69" s="47" t="s">
        <v>0</v>
      </c>
      <c r="O69" s="52" t="str">
        <f t="shared" si="44"/>
        <v/>
      </c>
      <c r="P69" s="73" t="str">
        <f>IF(O69="","",IF(COUNTIF(O$10:O68,O69)=0,P68+1,P68))</f>
        <v/>
      </c>
      <c r="Q69" s="88" t="str">
        <f t="shared" si="45"/>
        <v/>
      </c>
      <c r="R69" s="89" t="str" cm="1">
        <f t="array" ref="R69">IF(S69="","",INDEX(natjecanjeStaze_naziv,MATCH(S69,natjecanjeStaze_stazaId,0)))</f>
        <v/>
      </c>
      <c r="S69" s="53" t="str">
        <f t="shared" si="1"/>
        <v/>
      </c>
      <c r="T69" s="47" t="s">
        <v>0</v>
      </c>
      <c r="U69" s="259" t="str">
        <f t="shared" si="2"/>
        <v/>
      </c>
      <c r="V69" s="260" t="str">
        <f t="shared" si="46"/>
        <v/>
      </c>
      <c r="W69" s="47" t="s">
        <v>0</v>
      </c>
      <c r="X69" s="52" t="str">
        <f t="shared" si="47"/>
        <v/>
      </c>
      <c r="Y69" s="73" t="str">
        <f t="shared" si="48"/>
        <v/>
      </c>
      <c r="Z69" s="31" t="str">
        <f t="shared" si="49"/>
        <v/>
      </c>
      <c r="AA69" s="66" t="str">
        <f>IF(Z69="","",MAX(AA$10:AA68)+1)</f>
        <v/>
      </c>
      <c r="AB69" s="47" t="s">
        <v>0</v>
      </c>
      <c r="AC69" s="130"/>
      <c r="AD69" s="47" t="s">
        <v>0</v>
      </c>
      <c r="AE69" s="19" t="str">
        <f t="shared" si="50"/>
        <v/>
      </c>
      <c r="AF69" s="47" t="s">
        <v>0</v>
      </c>
      <c r="AG69" s="151" t="str">
        <f t="shared" si="51"/>
        <v/>
      </c>
      <c r="AH69" s="47" t="s">
        <v>0</v>
      </c>
      <c r="AI69" s="52" t="str">
        <f t="shared" si="52"/>
        <v/>
      </c>
      <c r="AJ69" s="31" t="str">
        <f t="shared" si="53"/>
        <v/>
      </c>
      <c r="AK69" s="73" t="str">
        <f t="shared" si="54"/>
        <v/>
      </c>
      <c r="AL69" s="73" t="str">
        <f t="shared" si="55"/>
        <v/>
      </c>
      <c r="AM69" s="31" t="str" cm="1">
        <f t="array" ref="AM69">IF(AK69="",""&amp;AJ69,IF(AK69="NEMA",AJ69,INDEX(klub_naziv,MATCH(INDEX(klubAlias_klubId,AK69),klub_id,0))))</f>
        <v/>
      </c>
      <c r="AN69" s="31" t="str" cm="1">
        <f t="array" ref="AN69">IFERROR(""&amp;INDEX(registarNatjecatelji,DL69,4),"")</f>
        <v/>
      </c>
      <c r="AO69" s="73" t="str">
        <f t="shared" si="56"/>
        <v/>
      </c>
      <c r="AP69" s="66" t="str">
        <f t="shared" si="57"/>
        <v/>
      </c>
      <c r="AQ69" s="47" t="s">
        <v>0</v>
      </c>
      <c r="AR69" s="52" t="str">
        <f>IF(V69&lt;&gt;"NEMA","",IF(IFERROR(MATCH(U69,U$10:U68,0),0)&lt;&gt;0,"",U69))</f>
        <v/>
      </c>
      <c r="AS69" s="73" t="str">
        <f t="shared" si="7"/>
        <v/>
      </c>
      <c r="AT69" s="31" t="str">
        <f>IF(OR(AS69="",AS69&lt;&gt;"NEMA"),"",MAX(AT$10:AT68)+1)</f>
        <v/>
      </c>
      <c r="AU69" s="66" t="str">
        <f t="shared" si="8"/>
        <v/>
      </c>
      <c r="AV69" s="47" t="s">
        <v>0</v>
      </c>
      <c r="AW69" s="19" t="str">
        <f t="shared" si="58"/>
        <v/>
      </c>
      <c r="AX69" s="47" t="s">
        <v>0</v>
      </c>
      <c r="AY69" s="82" t="str">
        <f>IF(AK69&lt;&gt;"NEMA","",IF(IFERROR(MATCH(AJ69,AJ$10:AJ68,0),0)&lt;&gt;0,"",AJ69))</f>
        <v/>
      </c>
      <c r="AZ69" s="47" t="s">
        <v>0</v>
      </c>
      <c r="BA69" s="130"/>
      <c r="BB69" s="47" t="s">
        <v>0</v>
      </c>
      <c r="BC69" s="58" t="str">
        <f t="shared" si="59"/>
        <v/>
      </c>
      <c r="BD69" s="31" t="str">
        <f t="shared" si="60"/>
        <v/>
      </c>
      <c r="BE69" s="31" t="str">
        <f>IF(BD69="","",MAX(BE$10:BE68)+1)</f>
        <v/>
      </c>
      <c r="BF69" s="31" t="str">
        <f t="shared" si="61"/>
        <v/>
      </c>
      <c r="BG69" s="31" t="str">
        <f t="shared" si="62"/>
        <v/>
      </c>
      <c r="BH69" s="31" t="str">
        <f>IF(BA69="","",MAX(BH$10:BH68)+1)</f>
        <v/>
      </c>
      <c r="BI69" s="31" t="str">
        <f t="shared" si="63"/>
        <v/>
      </c>
      <c r="BJ69" s="66" t="str">
        <f t="shared" si="64"/>
        <v/>
      </c>
      <c r="BK69" s="47" t="s">
        <v>0</v>
      </c>
      <c r="BL69" s="19" t="str">
        <f t="shared" si="65"/>
        <v/>
      </c>
      <c r="BM69" s="47" t="s">
        <v>0</v>
      </c>
      <c r="BN69" s="151" t="str">
        <f t="shared" si="14"/>
        <v/>
      </c>
      <c r="BO69" s="47" t="s">
        <v>0</v>
      </c>
      <c r="BP69" s="58" t="str">
        <f t="shared" si="101"/>
        <v/>
      </c>
      <c r="BQ69" s="73" t="str">
        <f t="shared" si="102"/>
        <v/>
      </c>
      <c r="BR69" s="266" t="str">
        <f t="shared" si="103"/>
        <v/>
      </c>
      <c r="BS69" s="267" t="str">
        <f t="shared" si="104"/>
        <v/>
      </c>
      <c r="BT69" s="191" t="str">
        <f t="shared" si="105"/>
        <v/>
      </c>
      <c r="BU69" s="47" t="s">
        <v>0</v>
      </c>
      <c r="BV69" s="52" t="str">
        <f t="shared" si="66"/>
        <v/>
      </c>
      <c r="BW69" s="31" t="str">
        <f t="shared" si="67"/>
        <v/>
      </c>
      <c r="BX69" s="73" t="str">
        <f t="shared" si="20"/>
        <v/>
      </c>
      <c r="BY69" s="73" t="str">
        <f t="shared" si="21"/>
        <v/>
      </c>
      <c r="BZ69" s="31" t="str">
        <f t="shared" si="22"/>
        <v/>
      </c>
      <c r="CA69" s="66" t="str">
        <f t="shared" si="23"/>
        <v/>
      </c>
      <c r="CB69" s="47" t="s">
        <v>0</v>
      </c>
      <c r="CC69" s="82" t="str">
        <f t="shared" si="68"/>
        <v/>
      </c>
      <c r="CD69" s="47" t="s">
        <v>0</v>
      </c>
      <c r="CE69" s="19" t="str">
        <f t="shared" si="69"/>
        <v/>
      </c>
      <c r="CF69" s="47" t="s">
        <v>0</v>
      </c>
      <c r="CG69" s="130"/>
      <c r="CH69" s="47" t="s">
        <v>0</v>
      </c>
      <c r="CI69" s="52" t="str">
        <f t="shared" si="70"/>
        <v/>
      </c>
      <c r="CJ69" s="73" t="str">
        <f>IF(CG69="","",MAX(CJ$10:CJ68)+1)</f>
        <v/>
      </c>
      <c r="CK69" s="53" t="str">
        <f t="shared" si="71"/>
        <v/>
      </c>
      <c r="CL69" s="47" t="s">
        <v>0</v>
      </c>
      <c r="CM69" s="19" t="str">
        <f t="shared" si="72"/>
        <v/>
      </c>
      <c r="CN69" s="47" t="s">
        <v>0</v>
      </c>
      <c r="CO69" s="108"/>
      <c r="CP69" s="110"/>
      <c r="CQ69" s="47"/>
      <c r="CR69" s="58" t="str">
        <f>IF(AND(BX69="NEMA",BY69="NEMA",OR(CG69="",CK69="NEMA")),MAX(CR$10:CR68)+1,"")</f>
        <v/>
      </c>
      <c r="CS69" s="53" t="str">
        <f t="shared" si="73"/>
        <v/>
      </c>
      <c r="CT69" t="s">
        <v>0</v>
      </c>
      <c r="CU69" s="133" t="str">
        <f t="shared" si="28"/>
        <v/>
      </c>
      <c r="CV69" t="s">
        <v>0</v>
      </c>
      <c r="CW69" s="52" t="str">
        <f t="shared" si="29"/>
        <v/>
      </c>
      <c r="CX69" s="66" t="str">
        <f t="shared" si="74"/>
        <v/>
      </c>
      <c r="CY69" t="s">
        <v>0</v>
      </c>
      <c r="CZ69" s="19" t="str">
        <f t="shared" si="75"/>
        <v/>
      </c>
      <c r="DA69" s="47" t="s">
        <v>0</v>
      </c>
      <c r="DB69" s="52" t="str">
        <f t="shared" si="76"/>
        <v/>
      </c>
      <c r="DC69" s="66" t="str">
        <f t="shared" si="77"/>
        <v/>
      </c>
      <c r="DD69" s="47" t="s">
        <v>0</v>
      </c>
      <c r="DE69" s="52" t="str">
        <f t="shared" si="78"/>
        <v/>
      </c>
      <c r="DF69" s="53" t="str">
        <f t="shared" si="34"/>
        <v/>
      </c>
      <c r="DG69" s="47" t="s">
        <v>0</v>
      </c>
      <c r="DH69" s="52" t="str">
        <f t="shared" si="79"/>
        <v/>
      </c>
      <c r="DI69" s="53" t="str">
        <f t="shared" si="35"/>
        <v/>
      </c>
      <c r="DJ69" s="47" t="s">
        <v>0</v>
      </c>
      <c r="DK69" s="52" t="str">
        <f t="shared" si="80"/>
        <v/>
      </c>
      <c r="DL69" s="53" t="str">
        <f t="shared" si="36"/>
        <v/>
      </c>
      <c r="DM69" s="47" t="s">
        <v>0</v>
      </c>
      <c r="DN69" s="58" t="str">
        <f t="shared" si="81"/>
        <v/>
      </c>
      <c r="DO69" s="53" t="str" cm="1">
        <f t="array" ref="DO69">IF(DN69&lt;&gt;"",INDEX(imePrezime_id,DN69,0),IF(CR69&lt;&gt;"",CR69,""))</f>
        <v/>
      </c>
      <c r="DP69" s="47" t="s">
        <v>0</v>
      </c>
      <c r="DQ69" s="58" t="str">
        <f t="shared" si="82"/>
        <v/>
      </c>
      <c r="DR69" s="73" t="str">
        <f t="shared" si="37"/>
        <v/>
      </c>
      <c r="DS69" s="73" t="str">
        <f t="shared" si="83"/>
        <v/>
      </c>
      <c r="DT69" s="73" t="str">
        <f t="shared" si="84"/>
        <v/>
      </c>
      <c r="DU69" s="66" t="str">
        <f t="shared" si="85"/>
        <v/>
      </c>
      <c r="DV69" s="47" t="s">
        <v>0</v>
      </c>
      <c r="DW69" s="58" t="str">
        <f>IF(BW69="","",MAX(DW$10:DW68)+1)</f>
        <v/>
      </c>
      <c r="DX69" s="73" t="str">
        <f t="shared" si="86"/>
        <v/>
      </c>
      <c r="DY69" s="73" t="str">
        <f t="shared" si="87"/>
        <v/>
      </c>
      <c r="DZ69" s="73" t="str">
        <f t="shared" si="88"/>
        <v/>
      </c>
      <c r="EA69" s="73" t="str">
        <f t="shared" si="89"/>
        <v/>
      </c>
      <c r="EB69" s="73" t="str">
        <f t="shared" si="90"/>
        <v/>
      </c>
      <c r="EC69" s="73" t="str">
        <f t="shared" si="91"/>
        <v/>
      </c>
      <c r="ED69" s="73" t="str">
        <f t="shared" si="92"/>
        <v/>
      </c>
      <c r="EE69" s="73" t="str">
        <f t="shared" si="93"/>
        <v/>
      </c>
      <c r="EF69" s="73" t="str">
        <f t="shared" si="94"/>
        <v/>
      </c>
      <c r="EG69" s="53" t="str">
        <f t="shared" si="42"/>
        <v/>
      </c>
      <c r="EH69" s="47" t="s">
        <v>0</v>
      </c>
      <c r="EI69" s="19" t="str">
        <f t="shared" si="95"/>
        <v/>
      </c>
      <c r="EJ69" s="47" t="s">
        <v>0</v>
      </c>
      <c r="EK69" s="19" t="str">
        <f t="shared" si="96"/>
        <v/>
      </c>
      <c r="EL69" s="47" t="s">
        <v>0</v>
      </c>
      <c r="EM69" s="208" t="str">
        <f t="shared" si="97"/>
        <v/>
      </c>
      <c r="EN69" s="47" t="s">
        <v>0</v>
      </c>
    </row>
    <row r="70" spans="1:144" x14ac:dyDescent="0.25">
      <c r="A70" t="s">
        <v>0</v>
      </c>
      <c r="B70" s="52" t="str">
        <f>IF(csv!F62="","",csv!T62)</f>
        <v/>
      </c>
      <c r="C70" s="31" t="s">
        <v>0</v>
      </c>
      <c r="D70" s="31" t="str">
        <f>IF(csv!F62="","",csv!F62)</f>
        <v/>
      </c>
      <c r="E70" s="31" t="str">
        <f>IF(csv!E62="","",csv!E62)</f>
        <v/>
      </c>
      <c r="F70" s="31" t="s">
        <v>0</v>
      </c>
      <c r="G70" s="73" t="str">
        <f>IF(csv!M62="","",csv!M62)</f>
        <v/>
      </c>
      <c r="H70" s="73" t="str">
        <f>IF(csv!N62="","",csv!N62)</f>
        <v/>
      </c>
      <c r="I70" s="31" t="s">
        <v>0</v>
      </c>
      <c r="J70" s="31" t="str">
        <f>IF(csv!P62="","",csv!P62)</f>
        <v/>
      </c>
      <c r="K70" s="31" t="str">
        <f>IF(csv!Q62="","",csv!Q62)</f>
        <v/>
      </c>
      <c r="L70" s="31" t="s">
        <v>0</v>
      </c>
      <c r="M70" s="66" t="str">
        <f>IF(csv!R62="","",csv!R62)</f>
        <v/>
      </c>
      <c r="N70" s="47" t="s">
        <v>0</v>
      </c>
      <c r="O70" s="52" t="str">
        <f t="shared" si="44"/>
        <v/>
      </c>
      <c r="P70" s="73" t="str">
        <f>IF(O70="","",IF(COUNTIF(O$10:O69,O70)=0,P69+1,P69))</f>
        <v/>
      </c>
      <c r="Q70" s="88" t="str">
        <f t="shared" si="45"/>
        <v/>
      </c>
      <c r="R70" s="89" t="str" cm="1">
        <f t="array" ref="R70">IF(S70="","",INDEX(natjecanjeStaze_naziv,MATCH(S70,natjecanjeStaze_stazaId,0)))</f>
        <v/>
      </c>
      <c r="S70" s="53" t="str">
        <f t="shared" si="1"/>
        <v/>
      </c>
      <c r="T70" s="47" t="s">
        <v>0</v>
      </c>
      <c r="U70" s="259" t="str">
        <f t="shared" si="2"/>
        <v/>
      </c>
      <c r="V70" s="260" t="str">
        <f t="shared" si="46"/>
        <v/>
      </c>
      <c r="W70" s="47" t="s">
        <v>0</v>
      </c>
      <c r="X70" s="52" t="str">
        <f t="shared" si="47"/>
        <v/>
      </c>
      <c r="Y70" s="73" t="str">
        <f t="shared" si="48"/>
        <v/>
      </c>
      <c r="Z70" s="31" t="str">
        <f t="shared" si="49"/>
        <v/>
      </c>
      <c r="AA70" s="66" t="str">
        <f>IF(Z70="","",MAX(AA$10:AA69)+1)</f>
        <v/>
      </c>
      <c r="AB70" s="47" t="s">
        <v>0</v>
      </c>
      <c r="AC70" s="130"/>
      <c r="AD70" s="47" t="s">
        <v>0</v>
      </c>
      <c r="AE70" s="19" t="str">
        <f t="shared" si="50"/>
        <v/>
      </c>
      <c r="AF70" s="47" t="s">
        <v>0</v>
      </c>
      <c r="AG70" s="151" t="str">
        <f t="shared" si="51"/>
        <v/>
      </c>
      <c r="AH70" s="47" t="s">
        <v>0</v>
      </c>
      <c r="AI70" s="52" t="str">
        <f t="shared" si="52"/>
        <v/>
      </c>
      <c r="AJ70" s="31" t="str">
        <f t="shared" si="53"/>
        <v/>
      </c>
      <c r="AK70" s="73" t="str">
        <f t="shared" si="54"/>
        <v/>
      </c>
      <c r="AL70" s="73" t="str">
        <f t="shared" si="55"/>
        <v/>
      </c>
      <c r="AM70" s="31" t="str" cm="1">
        <f t="array" ref="AM70">IF(AK70="",""&amp;AJ70,IF(AK70="NEMA",AJ70,INDEX(klub_naziv,MATCH(INDEX(klubAlias_klubId,AK70),klub_id,0))))</f>
        <v/>
      </c>
      <c r="AN70" s="31" t="str" cm="1">
        <f t="array" ref="AN70">IFERROR(""&amp;INDEX(registarNatjecatelji,DL70,4),"")</f>
        <v/>
      </c>
      <c r="AO70" s="73" t="str">
        <f t="shared" si="56"/>
        <v/>
      </c>
      <c r="AP70" s="66" t="str">
        <f t="shared" si="57"/>
        <v/>
      </c>
      <c r="AQ70" s="47" t="s">
        <v>0</v>
      </c>
      <c r="AR70" s="52" t="str">
        <f>IF(V70&lt;&gt;"NEMA","",IF(IFERROR(MATCH(U70,U$10:U69,0),0)&lt;&gt;0,"",U70))</f>
        <v/>
      </c>
      <c r="AS70" s="73" t="str">
        <f t="shared" si="7"/>
        <v/>
      </c>
      <c r="AT70" s="31" t="str">
        <f>IF(OR(AS70="",AS70&lt;&gt;"NEMA"),"",MAX(AT$10:AT69)+1)</f>
        <v/>
      </c>
      <c r="AU70" s="66" t="str">
        <f t="shared" si="8"/>
        <v/>
      </c>
      <c r="AV70" s="47" t="s">
        <v>0</v>
      </c>
      <c r="AW70" s="19" t="str">
        <f t="shared" si="58"/>
        <v/>
      </c>
      <c r="AX70" s="47" t="s">
        <v>0</v>
      </c>
      <c r="AY70" s="82" t="str">
        <f>IF(AK70&lt;&gt;"NEMA","",IF(IFERROR(MATCH(AJ70,AJ$10:AJ69,0),0)&lt;&gt;0,"",AJ70))</f>
        <v/>
      </c>
      <c r="AZ70" s="47" t="s">
        <v>0</v>
      </c>
      <c r="BA70" s="130"/>
      <c r="BB70" s="47" t="s">
        <v>0</v>
      </c>
      <c r="BC70" s="58" t="str">
        <f t="shared" si="59"/>
        <v/>
      </c>
      <c r="BD70" s="31" t="str">
        <f t="shared" si="60"/>
        <v/>
      </c>
      <c r="BE70" s="31" t="str">
        <f>IF(BD70="","",MAX(BE$10:BE69)+1)</f>
        <v/>
      </c>
      <c r="BF70" s="31" t="str">
        <f t="shared" si="61"/>
        <v/>
      </c>
      <c r="BG70" s="31" t="str">
        <f t="shared" si="62"/>
        <v/>
      </c>
      <c r="BH70" s="31" t="str">
        <f>IF(BA70="","",MAX(BH$10:BH69)+1)</f>
        <v/>
      </c>
      <c r="BI70" s="31" t="str">
        <f t="shared" si="63"/>
        <v/>
      </c>
      <c r="BJ70" s="66" t="str">
        <f t="shared" si="64"/>
        <v/>
      </c>
      <c r="BK70" s="47" t="s">
        <v>0</v>
      </c>
      <c r="BL70" s="19" t="str">
        <f t="shared" si="65"/>
        <v/>
      </c>
      <c r="BM70" s="47" t="s">
        <v>0</v>
      </c>
      <c r="BN70" s="151" t="str">
        <f t="shared" si="14"/>
        <v/>
      </c>
      <c r="BO70" s="47" t="s">
        <v>0</v>
      </c>
      <c r="BP70" s="58" t="str">
        <f t="shared" si="101"/>
        <v/>
      </c>
      <c r="BQ70" s="73" t="str">
        <f t="shared" si="102"/>
        <v/>
      </c>
      <c r="BR70" s="266" t="str">
        <f t="shared" si="103"/>
        <v/>
      </c>
      <c r="BS70" s="267" t="str">
        <f t="shared" si="104"/>
        <v/>
      </c>
      <c r="BT70" s="191" t="str">
        <f t="shared" si="105"/>
        <v/>
      </c>
      <c r="BU70" s="47" t="s">
        <v>0</v>
      </c>
      <c r="BV70" s="52" t="str">
        <f t="shared" si="66"/>
        <v/>
      </c>
      <c r="BW70" s="31" t="str">
        <f t="shared" si="67"/>
        <v/>
      </c>
      <c r="BX70" s="73" t="str">
        <f t="shared" si="20"/>
        <v/>
      </c>
      <c r="BY70" s="73" t="str">
        <f t="shared" si="21"/>
        <v/>
      </c>
      <c r="BZ70" s="31" t="str">
        <f t="shared" si="22"/>
        <v/>
      </c>
      <c r="CA70" s="66" t="str">
        <f t="shared" si="23"/>
        <v/>
      </c>
      <c r="CB70" s="47" t="s">
        <v>0</v>
      </c>
      <c r="CC70" s="82" t="str">
        <f t="shared" si="68"/>
        <v/>
      </c>
      <c r="CD70" s="47" t="s">
        <v>0</v>
      </c>
      <c r="CE70" s="19" t="str">
        <f t="shared" si="69"/>
        <v/>
      </c>
      <c r="CF70" s="47" t="s">
        <v>0</v>
      </c>
      <c r="CG70" s="130"/>
      <c r="CH70" s="47" t="s">
        <v>0</v>
      </c>
      <c r="CI70" s="52" t="str">
        <f t="shared" si="70"/>
        <v/>
      </c>
      <c r="CJ70" s="73" t="str">
        <f>IF(CG70="","",MAX(CJ$10:CJ69)+1)</f>
        <v/>
      </c>
      <c r="CK70" s="53" t="str">
        <f t="shared" si="71"/>
        <v/>
      </c>
      <c r="CL70" s="47" t="s">
        <v>0</v>
      </c>
      <c r="CM70" s="19" t="str">
        <f t="shared" si="72"/>
        <v/>
      </c>
      <c r="CN70" s="47" t="s">
        <v>0</v>
      </c>
      <c r="CO70" s="108"/>
      <c r="CP70" s="110"/>
      <c r="CQ70" s="47"/>
      <c r="CR70" s="58" t="str">
        <f>IF(AND(BX70="NEMA",BY70="NEMA",OR(CG70="",CK70="NEMA")),MAX(CR$10:CR69)+1,"")</f>
        <v/>
      </c>
      <c r="CS70" s="53" t="str">
        <f t="shared" si="73"/>
        <v/>
      </c>
      <c r="CT70" t="s">
        <v>0</v>
      </c>
      <c r="CU70" s="133" t="str">
        <f t="shared" si="28"/>
        <v/>
      </c>
      <c r="CV70" t="s">
        <v>0</v>
      </c>
      <c r="CW70" s="52" t="str">
        <f t="shared" si="29"/>
        <v/>
      </c>
      <c r="CX70" s="66" t="str">
        <f t="shared" si="74"/>
        <v/>
      </c>
      <c r="CY70" t="s">
        <v>0</v>
      </c>
      <c r="CZ70" s="19" t="str">
        <f t="shared" si="75"/>
        <v/>
      </c>
      <c r="DA70" s="47" t="s">
        <v>0</v>
      </c>
      <c r="DB70" s="52" t="str">
        <f t="shared" si="76"/>
        <v/>
      </c>
      <c r="DC70" s="66" t="str">
        <f t="shared" si="77"/>
        <v/>
      </c>
      <c r="DD70" s="47" t="s">
        <v>0</v>
      </c>
      <c r="DE70" s="52" t="str">
        <f t="shared" si="78"/>
        <v/>
      </c>
      <c r="DF70" s="53" t="str">
        <f t="shared" si="34"/>
        <v/>
      </c>
      <c r="DG70" s="47" t="s">
        <v>0</v>
      </c>
      <c r="DH70" s="52" t="str">
        <f t="shared" si="79"/>
        <v/>
      </c>
      <c r="DI70" s="53" t="str">
        <f t="shared" si="35"/>
        <v/>
      </c>
      <c r="DJ70" s="47" t="s">
        <v>0</v>
      </c>
      <c r="DK70" s="52" t="str">
        <f t="shared" si="80"/>
        <v/>
      </c>
      <c r="DL70" s="53" t="str">
        <f t="shared" si="36"/>
        <v/>
      </c>
      <c r="DM70" s="47" t="s">
        <v>0</v>
      </c>
      <c r="DN70" s="58" t="str">
        <f t="shared" si="81"/>
        <v/>
      </c>
      <c r="DO70" s="53" t="str" cm="1">
        <f t="array" ref="DO70">IF(DN70&lt;&gt;"",INDEX(imePrezime_id,DN70,0),IF(CR70&lt;&gt;"",CR70,""))</f>
        <v/>
      </c>
      <c r="DP70" s="47" t="s">
        <v>0</v>
      </c>
      <c r="DQ70" s="58" t="str">
        <f t="shared" si="82"/>
        <v/>
      </c>
      <c r="DR70" s="73" t="str">
        <f t="shared" si="37"/>
        <v/>
      </c>
      <c r="DS70" s="73" t="str">
        <f t="shared" si="83"/>
        <v/>
      </c>
      <c r="DT70" s="73" t="str">
        <f t="shared" si="84"/>
        <v/>
      </c>
      <c r="DU70" s="66" t="str">
        <f t="shared" si="85"/>
        <v/>
      </c>
      <c r="DV70" s="47" t="s">
        <v>0</v>
      </c>
      <c r="DW70" s="58" t="str">
        <f>IF(BW70="","",MAX(DW$10:DW69)+1)</f>
        <v/>
      </c>
      <c r="DX70" s="73" t="str">
        <f t="shared" si="86"/>
        <v/>
      </c>
      <c r="DY70" s="73" t="str">
        <f t="shared" si="87"/>
        <v/>
      </c>
      <c r="DZ70" s="73" t="str">
        <f t="shared" si="88"/>
        <v/>
      </c>
      <c r="EA70" s="73" t="str">
        <f t="shared" si="89"/>
        <v/>
      </c>
      <c r="EB70" s="73" t="str">
        <f t="shared" si="90"/>
        <v/>
      </c>
      <c r="EC70" s="73" t="str">
        <f t="shared" si="91"/>
        <v/>
      </c>
      <c r="ED70" s="73" t="str">
        <f t="shared" si="92"/>
        <v/>
      </c>
      <c r="EE70" s="73" t="str">
        <f t="shared" si="93"/>
        <v/>
      </c>
      <c r="EF70" s="73" t="str">
        <f t="shared" si="94"/>
        <v/>
      </c>
      <c r="EG70" s="53" t="str">
        <f t="shared" si="42"/>
        <v/>
      </c>
      <c r="EH70" s="47" t="s">
        <v>0</v>
      </c>
      <c r="EI70" s="19" t="str">
        <f t="shared" si="95"/>
        <v/>
      </c>
      <c r="EJ70" s="47" t="s">
        <v>0</v>
      </c>
      <c r="EK70" s="19" t="str">
        <f t="shared" si="96"/>
        <v/>
      </c>
      <c r="EL70" s="47" t="s">
        <v>0</v>
      </c>
      <c r="EM70" s="208" t="str">
        <f t="shared" si="97"/>
        <v/>
      </c>
      <c r="EN70" s="47" t="s">
        <v>0</v>
      </c>
    </row>
    <row r="71" spans="1:144" x14ac:dyDescent="0.25">
      <c r="A71" t="s">
        <v>0</v>
      </c>
      <c r="B71" s="52" t="str">
        <f>IF(csv!F63="","",csv!T63)</f>
        <v/>
      </c>
      <c r="C71" s="31" t="s">
        <v>0</v>
      </c>
      <c r="D71" s="31" t="str">
        <f>IF(csv!F63="","",csv!F63)</f>
        <v/>
      </c>
      <c r="E71" s="31" t="str">
        <f>IF(csv!E63="","",csv!E63)</f>
        <v/>
      </c>
      <c r="F71" s="31" t="s">
        <v>0</v>
      </c>
      <c r="G71" s="73" t="str">
        <f>IF(csv!M63="","",csv!M63)</f>
        <v/>
      </c>
      <c r="H71" s="73" t="str">
        <f>IF(csv!N63="","",csv!N63)</f>
        <v/>
      </c>
      <c r="I71" s="31" t="s">
        <v>0</v>
      </c>
      <c r="J71" s="31" t="str">
        <f>IF(csv!P63="","",csv!P63)</f>
        <v/>
      </c>
      <c r="K71" s="31" t="str">
        <f>IF(csv!Q63="","",csv!Q63)</f>
        <v/>
      </c>
      <c r="L71" s="31" t="s">
        <v>0</v>
      </c>
      <c r="M71" s="66" t="str">
        <f>IF(csv!R63="","",csv!R63)</f>
        <v/>
      </c>
      <c r="N71" s="47" t="s">
        <v>0</v>
      </c>
      <c r="O71" s="52" t="str">
        <f t="shared" si="44"/>
        <v/>
      </c>
      <c r="P71" s="73" t="str">
        <f>IF(O71="","",IF(COUNTIF(O$10:O70,O71)=0,P70+1,P70))</f>
        <v/>
      </c>
      <c r="Q71" s="88" t="str">
        <f t="shared" si="45"/>
        <v/>
      </c>
      <c r="R71" s="89" t="str" cm="1">
        <f t="array" ref="R71">IF(S71="","",INDEX(natjecanjeStaze_naziv,MATCH(S71,natjecanjeStaze_stazaId,0)))</f>
        <v/>
      </c>
      <c r="S71" s="53" t="str">
        <f t="shared" si="1"/>
        <v/>
      </c>
      <c r="T71" s="47" t="s">
        <v>0</v>
      </c>
      <c r="U71" s="259" t="str">
        <f t="shared" si="2"/>
        <v/>
      </c>
      <c r="V71" s="260" t="str">
        <f t="shared" si="46"/>
        <v/>
      </c>
      <c r="W71" s="47" t="s">
        <v>0</v>
      </c>
      <c r="X71" s="52" t="str">
        <f t="shared" si="47"/>
        <v/>
      </c>
      <c r="Y71" s="73" t="str">
        <f t="shared" si="48"/>
        <v/>
      </c>
      <c r="Z71" s="31" t="str">
        <f t="shared" si="49"/>
        <v/>
      </c>
      <c r="AA71" s="66" t="str">
        <f>IF(Z71="","",MAX(AA$10:AA70)+1)</f>
        <v/>
      </c>
      <c r="AB71" s="47" t="s">
        <v>0</v>
      </c>
      <c r="AC71" s="130"/>
      <c r="AD71" s="47" t="s">
        <v>0</v>
      </c>
      <c r="AE71" s="19" t="str">
        <f t="shared" si="50"/>
        <v/>
      </c>
      <c r="AF71" s="47" t="s">
        <v>0</v>
      </c>
      <c r="AG71" s="151" t="str">
        <f t="shared" si="51"/>
        <v/>
      </c>
      <c r="AH71" s="47" t="s">
        <v>0</v>
      </c>
      <c r="AI71" s="52" t="str">
        <f t="shared" si="52"/>
        <v/>
      </c>
      <c r="AJ71" s="31" t="str">
        <f t="shared" si="53"/>
        <v/>
      </c>
      <c r="AK71" s="73" t="str">
        <f t="shared" si="54"/>
        <v/>
      </c>
      <c r="AL71" s="73" t="str">
        <f t="shared" si="55"/>
        <v/>
      </c>
      <c r="AM71" s="31" t="str" cm="1">
        <f t="array" ref="AM71">IF(AK71="",""&amp;AJ71,IF(AK71="NEMA",AJ71,INDEX(klub_naziv,MATCH(INDEX(klubAlias_klubId,AK71),klub_id,0))))</f>
        <v/>
      </c>
      <c r="AN71" s="31" t="str" cm="1">
        <f t="array" ref="AN71">IFERROR(""&amp;INDEX(registarNatjecatelji,DL71,4),"")</f>
        <v/>
      </c>
      <c r="AO71" s="73" t="str">
        <f t="shared" si="56"/>
        <v/>
      </c>
      <c r="AP71" s="66" t="str">
        <f t="shared" si="57"/>
        <v/>
      </c>
      <c r="AQ71" s="47" t="s">
        <v>0</v>
      </c>
      <c r="AR71" s="52" t="str">
        <f>IF(V71&lt;&gt;"NEMA","",IF(IFERROR(MATCH(U71,U$10:U70,0),0)&lt;&gt;0,"",U71))</f>
        <v/>
      </c>
      <c r="AS71" s="73" t="str">
        <f t="shared" si="7"/>
        <v/>
      </c>
      <c r="AT71" s="31" t="str">
        <f>IF(OR(AS71="",AS71&lt;&gt;"NEMA"),"",MAX(AT$10:AT70)+1)</f>
        <v/>
      </c>
      <c r="AU71" s="66" t="str">
        <f t="shared" si="8"/>
        <v/>
      </c>
      <c r="AV71" s="47" t="s">
        <v>0</v>
      </c>
      <c r="AW71" s="19" t="str">
        <f t="shared" si="58"/>
        <v/>
      </c>
      <c r="AX71" s="47" t="s">
        <v>0</v>
      </c>
      <c r="AY71" s="82" t="str">
        <f>IF(AK71&lt;&gt;"NEMA","",IF(IFERROR(MATCH(AJ71,AJ$10:AJ70,0),0)&lt;&gt;0,"",AJ71))</f>
        <v/>
      </c>
      <c r="AZ71" s="47" t="s">
        <v>0</v>
      </c>
      <c r="BA71" s="130"/>
      <c r="BB71" s="47" t="s">
        <v>0</v>
      </c>
      <c r="BC71" s="58" t="str">
        <f t="shared" si="59"/>
        <v/>
      </c>
      <c r="BD71" s="31" t="str">
        <f t="shared" si="60"/>
        <v/>
      </c>
      <c r="BE71" s="31" t="str">
        <f>IF(BD71="","",MAX(BE$10:BE70)+1)</f>
        <v/>
      </c>
      <c r="BF71" s="31" t="str">
        <f t="shared" si="61"/>
        <v/>
      </c>
      <c r="BG71" s="31" t="str">
        <f t="shared" si="62"/>
        <v/>
      </c>
      <c r="BH71" s="31" t="str">
        <f>IF(BA71="","",MAX(BH$10:BH70)+1)</f>
        <v/>
      </c>
      <c r="BI71" s="31" t="str">
        <f t="shared" si="63"/>
        <v/>
      </c>
      <c r="BJ71" s="66" t="str">
        <f t="shared" si="64"/>
        <v/>
      </c>
      <c r="BK71" s="47" t="s">
        <v>0</v>
      </c>
      <c r="BL71" s="19" t="str">
        <f t="shared" si="65"/>
        <v/>
      </c>
      <c r="BM71" s="47" t="s">
        <v>0</v>
      </c>
      <c r="BN71" s="151" t="str">
        <f t="shared" si="14"/>
        <v/>
      </c>
      <c r="BO71" s="47" t="s">
        <v>0</v>
      </c>
      <c r="BP71" s="58" t="str">
        <f t="shared" si="101"/>
        <v/>
      </c>
      <c r="BQ71" s="73" t="str">
        <f t="shared" si="102"/>
        <v/>
      </c>
      <c r="BR71" s="266" t="str">
        <f t="shared" si="103"/>
        <v/>
      </c>
      <c r="BS71" s="267" t="str">
        <f t="shared" si="104"/>
        <v/>
      </c>
      <c r="BT71" s="191" t="str">
        <f t="shared" si="105"/>
        <v/>
      </c>
      <c r="BU71" s="47" t="s">
        <v>0</v>
      </c>
      <c r="BV71" s="52" t="str">
        <f t="shared" si="66"/>
        <v/>
      </c>
      <c r="BW71" s="31" t="str">
        <f t="shared" si="67"/>
        <v/>
      </c>
      <c r="BX71" s="73" t="str">
        <f t="shared" si="20"/>
        <v/>
      </c>
      <c r="BY71" s="73" t="str">
        <f t="shared" si="21"/>
        <v/>
      </c>
      <c r="BZ71" s="31" t="str">
        <f t="shared" si="22"/>
        <v/>
      </c>
      <c r="CA71" s="66" t="str">
        <f t="shared" si="23"/>
        <v/>
      </c>
      <c r="CB71" s="47" t="s">
        <v>0</v>
      </c>
      <c r="CC71" s="82" t="str">
        <f t="shared" si="68"/>
        <v/>
      </c>
      <c r="CD71" s="47" t="s">
        <v>0</v>
      </c>
      <c r="CE71" s="19" t="str">
        <f t="shared" si="69"/>
        <v/>
      </c>
      <c r="CF71" s="47" t="s">
        <v>0</v>
      </c>
      <c r="CG71" s="130"/>
      <c r="CH71" s="47" t="s">
        <v>0</v>
      </c>
      <c r="CI71" s="52" t="str">
        <f t="shared" si="70"/>
        <v/>
      </c>
      <c r="CJ71" s="73" t="str">
        <f>IF(CG71="","",MAX(CJ$10:CJ70)+1)</f>
        <v/>
      </c>
      <c r="CK71" s="53" t="str">
        <f t="shared" si="71"/>
        <v/>
      </c>
      <c r="CL71" s="47" t="s">
        <v>0</v>
      </c>
      <c r="CM71" s="19" t="str">
        <f t="shared" si="72"/>
        <v/>
      </c>
      <c r="CN71" s="47" t="s">
        <v>0</v>
      </c>
      <c r="CO71" s="108"/>
      <c r="CP71" s="110"/>
      <c r="CQ71" s="47"/>
      <c r="CR71" s="58" t="str">
        <f>IF(AND(BX71="NEMA",BY71="NEMA",OR(CG71="",CK71="NEMA")),MAX(CR$10:CR70)+1,"")</f>
        <v/>
      </c>
      <c r="CS71" s="53" t="str">
        <f t="shared" si="73"/>
        <v/>
      </c>
      <c r="CT71" t="s">
        <v>0</v>
      </c>
      <c r="CU71" s="133" t="str">
        <f t="shared" si="28"/>
        <v/>
      </c>
      <c r="CV71" t="s">
        <v>0</v>
      </c>
      <c r="CW71" s="52" t="str">
        <f t="shared" si="29"/>
        <v/>
      </c>
      <c r="CX71" s="66" t="str">
        <f t="shared" si="74"/>
        <v/>
      </c>
      <c r="CY71" t="s">
        <v>0</v>
      </c>
      <c r="CZ71" s="19" t="str">
        <f t="shared" si="75"/>
        <v/>
      </c>
      <c r="DA71" s="47" t="s">
        <v>0</v>
      </c>
      <c r="DB71" s="52" t="str">
        <f t="shared" si="76"/>
        <v/>
      </c>
      <c r="DC71" s="66" t="str">
        <f t="shared" si="77"/>
        <v/>
      </c>
      <c r="DD71" s="47" t="s">
        <v>0</v>
      </c>
      <c r="DE71" s="52" t="str">
        <f t="shared" si="78"/>
        <v/>
      </c>
      <c r="DF71" s="53" t="str">
        <f t="shared" si="34"/>
        <v/>
      </c>
      <c r="DG71" s="47" t="s">
        <v>0</v>
      </c>
      <c r="DH71" s="52" t="str">
        <f t="shared" si="79"/>
        <v/>
      </c>
      <c r="DI71" s="53" t="str">
        <f t="shared" si="35"/>
        <v/>
      </c>
      <c r="DJ71" s="47" t="s">
        <v>0</v>
      </c>
      <c r="DK71" s="52" t="str">
        <f t="shared" si="80"/>
        <v/>
      </c>
      <c r="DL71" s="53" t="str">
        <f t="shared" si="36"/>
        <v/>
      </c>
      <c r="DM71" s="47" t="s">
        <v>0</v>
      </c>
      <c r="DN71" s="58" t="str">
        <f t="shared" si="81"/>
        <v/>
      </c>
      <c r="DO71" s="53" t="str" cm="1">
        <f t="array" ref="DO71">IF(DN71&lt;&gt;"",INDEX(imePrezime_id,DN71,0),IF(CR71&lt;&gt;"",CR71,""))</f>
        <v/>
      </c>
      <c r="DP71" s="47" t="s">
        <v>0</v>
      </c>
      <c r="DQ71" s="58" t="str">
        <f t="shared" si="82"/>
        <v/>
      </c>
      <c r="DR71" s="73" t="str">
        <f t="shared" si="37"/>
        <v/>
      </c>
      <c r="DS71" s="73" t="str">
        <f t="shared" si="83"/>
        <v/>
      </c>
      <c r="DT71" s="73" t="str">
        <f t="shared" si="84"/>
        <v/>
      </c>
      <c r="DU71" s="66" t="str">
        <f t="shared" si="85"/>
        <v/>
      </c>
      <c r="DV71" s="47" t="s">
        <v>0</v>
      </c>
      <c r="DW71" s="58" t="str">
        <f>IF(BW71="","",MAX(DW$10:DW70)+1)</f>
        <v/>
      </c>
      <c r="DX71" s="73" t="str">
        <f t="shared" si="86"/>
        <v/>
      </c>
      <c r="DY71" s="73" t="str">
        <f t="shared" si="87"/>
        <v/>
      </c>
      <c r="DZ71" s="73" t="str">
        <f t="shared" si="88"/>
        <v/>
      </c>
      <c r="EA71" s="73" t="str">
        <f t="shared" si="89"/>
        <v/>
      </c>
      <c r="EB71" s="73" t="str">
        <f t="shared" si="90"/>
        <v/>
      </c>
      <c r="EC71" s="73" t="str">
        <f t="shared" si="91"/>
        <v/>
      </c>
      <c r="ED71" s="73" t="str">
        <f t="shared" si="92"/>
        <v/>
      </c>
      <c r="EE71" s="73" t="str">
        <f t="shared" si="93"/>
        <v/>
      </c>
      <c r="EF71" s="73" t="str">
        <f t="shared" si="94"/>
        <v/>
      </c>
      <c r="EG71" s="53" t="str">
        <f t="shared" si="42"/>
        <v/>
      </c>
      <c r="EH71" s="47" t="s">
        <v>0</v>
      </c>
      <c r="EI71" s="19" t="str">
        <f t="shared" si="95"/>
        <v/>
      </c>
      <c r="EJ71" s="47" t="s">
        <v>0</v>
      </c>
      <c r="EK71" s="19" t="str">
        <f t="shared" si="96"/>
        <v/>
      </c>
      <c r="EL71" s="47" t="s">
        <v>0</v>
      </c>
      <c r="EM71" s="208" t="str">
        <f t="shared" si="97"/>
        <v/>
      </c>
      <c r="EN71" s="47" t="s">
        <v>0</v>
      </c>
    </row>
    <row r="72" spans="1:144" x14ac:dyDescent="0.25">
      <c r="A72" t="s">
        <v>0</v>
      </c>
      <c r="B72" s="52" t="str">
        <f>IF(csv!F64="","",csv!T64)</f>
        <v/>
      </c>
      <c r="C72" s="31" t="s">
        <v>0</v>
      </c>
      <c r="D72" s="31" t="str">
        <f>IF(csv!F64="","",csv!F64)</f>
        <v/>
      </c>
      <c r="E72" s="31" t="str">
        <f>IF(csv!E64="","",csv!E64)</f>
        <v/>
      </c>
      <c r="F72" s="31" t="s">
        <v>0</v>
      </c>
      <c r="G72" s="73" t="str">
        <f>IF(csv!M64="","",csv!M64)</f>
        <v/>
      </c>
      <c r="H72" s="73" t="str">
        <f>IF(csv!N64="","",csv!N64)</f>
        <v/>
      </c>
      <c r="I72" s="31" t="s">
        <v>0</v>
      </c>
      <c r="J72" s="31" t="str">
        <f>IF(csv!P64="","",csv!P64)</f>
        <v/>
      </c>
      <c r="K72" s="31" t="str">
        <f>IF(csv!Q64="","",csv!Q64)</f>
        <v/>
      </c>
      <c r="L72" s="31" t="s">
        <v>0</v>
      </c>
      <c r="M72" s="66" t="str">
        <f>IF(csv!R64="","",csv!R64)</f>
        <v/>
      </c>
      <c r="N72" s="47" t="s">
        <v>0</v>
      </c>
      <c r="O72" s="52" t="str">
        <f t="shared" si="44"/>
        <v/>
      </c>
      <c r="P72" s="73" t="str">
        <f>IF(O72="","",IF(COUNTIF(O$10:O71,O72)=0,P71+1,P71))</f>
        <v/>
      </c>
      <c r="Q72" s="88" t="str">
        <f t="shared" si="45"/>
        <v/>
      </c>
      <c r="R72" s="89" t="str" cm="1">
        <f t="array" ref="R72">IF(S72="","",INDEX(natjecanjeStaze_naziv,MATCH(S72,natjecanjeStaze_stazaId,0)))</f>
        <v/>
      </c>
      <c r="S72" s="53" t="str">
        <f t="shared" si="1"/>
        <v/>
      </c>
      <c r="T72" s="47" t="s">
        <v>0</v>
      </c>
      <c r="U72" s="259" t="str">
        <f t="shared" si="2"/>
        <v/>
      </c>
      <c r="V72" s="260" t="str">
        <f t="shared" si="46"/>
        <v/>
      </c>
      <c r="W72" s="47" t="s">
        <v>0</v>
      </c>
      <c r="X72" s="52" t="str">
        <f t="shared" si="47"/>
        <v/>
      </c>
      <c r="Y72" s="73" t="str">
        <f t="shared" si="48"/>
        <v/>
      </c>
      <c r="Z72" s="31" t="str">
        <f t="shared" si="49"/>
        <v/>
      </c>
      <c r="AA72" s="66" t="str">
        <f>IF(Z72="","",MAX(AA$10:AA71)+1)</f>
        <v/>
      </c>
      <c r="AB72" s="47" t="s">
        <v>0</v>
      </c>
      <c r="AC72" s="130"/>
      <c r="AD72" s="47" t="s">
        <v>0</v>
      </c>
      <c r="AE72" s="19" t="str">
        <f t="shared" si="50"/>
        <v/>
      </c>
      <c r="AF72" s="47" t="s">
        <v>0</v>
      </c>
      <c r="AG72" s="151" t="str">
        <f t="shared" si="51"/>
        <v/>
      </c>
      <c r="AH72" s="47" t="s">
        <v>0</v>
      </c>
      <c r="AI72" s="52" t="str">
        <f t="shared" si="52"/>
        <v/>
      </c>
      <c r="AJ72" s="31" t="str">
        <f t="shared" si="53"/>
        <v/>
      </c>
      <c r="AK72" s="73" t="str">
        <f t="shared" si="54"/>
        <v/>
      </c>
      <c r="AL72" s="73" t="str">
        <f t="shared" si="55"/>
        <v/>
      </c>
      <c r="AM72" s="31" t="str" cm="1">
        <f t="array" ref="AM72">IF(AK72="",""&amp;AJ72,IF(AK72="NEMA",AJ72,INDEX(klub_naziv,MATCH(INDEX(klubAlias_klubId,AK72),klub_id,0))))</f>
        <v/>
      </c>
      <c r="AN72" s="31" t="str" cm="1">
        <f t="array" ref="AN72">IFERROR(""&amp;INDEX(registarNatjecatelji,DL72,4),"")</f>
        <v/>
      </c>
      <c r="AO72" s="73" t="str">
        <f t="shared" si="56"/>
        <v/>
      </c>
      <c r="AP72" s="66" t="str">
        <f t="shared" si="57"/>
        <v/>
      </c>
      <c r="AQ72" s="47" t="s">
        <v>0</v>
      </c>
      <c r="AR72" s="52" t="str">
        <f>IF(V72&lt;&gt;"NEMA","",IF(IFERROR(MATCH(U72,U$10:U71,0),0)&lt;&gt;0,"",U72))</f>
        <v/>
      </c>
      <c r="AS72" s="73" t="str">
        <f t="shared" si="7"/>
        <v/>
      </c>
      <c r="AT72" s="31" t="str">
        <f>IF(OR(AS72="",AS72&lt;&gt;"NEMA"),"",MAX(AT$10:AT71)+1)</f>
        <v/>
      </c>
      <c r="AU72" s="66" t="str">
        <f t="shared" si="8"/>
        <v/>
      </c>
      <c r="AV72" s="47" t="s">
        <v>0</v>
      </c>
      <c r="AW72" s="19" t="str">
        <f t="shared" si="58"/>
        <v/>
      </c>
      <c r="AX72" s="47" t="s">
        <v>0</v>
      </c>
      <c r="AY72" s="82" t="str">
        <f>IF(AK72&lt;&gt;"NEMA","",IF(IFERROR(MATCH(AJ72,AJ$10:AJ71,0),0)&lt;&gt;0,"",AJ72))</f>
        <v/>
      </c>
      <c r="AZ72" s="47" t="s">
        <v>0</v>
      </c>
      <c r="BA72" s="130"/>
      <c r="BB72" s="47" t="s">
        <v>0</v>
      </c>
      <c r="BC72" s="58" t="str">
        <f t="shared" si="59"/>
        <v/>
      </c>
      <c r="BD72" s="31" t="str">
        <f t="shared" si="60"/>
        <v/>
      </c>
      <c r="BE72" s="31" t="str">
        <f>IF(BD72="","",MAX(BE$10:BE71)+1)</f>
        <v/>
      </c>
      <c r="BF72" s="31" t="str">
        <f t="shared" si="61"/>
        <v/>
      </c>
      <c r="BG72" s="31" t="str">
        <f t="shared" si="62"/>
        <v/>
      </c>
      <c r="BH72" s="31" t="str">
        <f>IF(BA72="","",MAX(BH$10:BH71)+1)</f>
        <v/>
      </c>
      <c r="BI72" s="31" t="str">
        <f t="shared" si="63"/>
        <v/>
      </c>
      <c r="BJ72" s="66" t="str">
        <f t="shared" si="64"/>
        <v/>
      </c>
      <c r="BK72" s="47" t="s">
        <v>0</v>
      </c>
      <c r="BL72" s="19" t="str">
        <f t="shared" si="65"/>
        <v/>
      </c>
      <c r="BM72" s="47" t="s">
        <v>0</v>
      </c>
      <c r="BN72" s="151" t="str">
        <f t="shared" si="14"/>
        <v/>
      </c>
      <c r="BO72" s="47" t="s">
        <v>0</v>
      </c>
      <c r="BP72" s="58" t="str">
        <f t="shared" si="101"/>
        <v/>
      </c>
      <c r="BQ72" s="73" t="str">
        <f t="shared" si="102"/>
        <v/>
      </c>
      <c r="BR72" s="266" t="str">
        <f t="shared" si="103"/>
        <v/>
      </c>
      <c r="BS72" s="267" t="str">
        <f t="shared" si="104"/>
        <v/>
      </c>
      <c r="BT72" s="191" t="str">
        <f t="shared" si="105"/>
        <v/>
      </c>
      <c r="BU72" s="47" t="s">
        <v>0</v>
      </c>
      <c r="BV72" s="52" t="str">
        <f t="shared" si="66"/>
        <v/>
      </c>
      <c r="BW72" s="31" t="str">
        <f t="shared" si="67"/>
        <v/>
      </c>
      <c r="BX72" s="73" t="str">
        <f t="shared" si="20"/>
        <v/>
      </c>
      <c r="BY72" s="73" t="str">
        <f t="shared" si="21"/>
        <v/>
      </c>
      <c r="BZ72" s="31" t="str">
        <f t="shared" si="22"/>
        <v/>
      </c>
      <c r="CA72" s="66" t="str">
        <f t="shared" si="23"/>
        <v/>
      </c>
      <c r="CB72" s="47" t="s">
        <v>0</v>
      </c>
      <c r="CC72" s="82" t="str">
        <f t="shared" si="68"/>
        <v/>
      </c>
      <c r="CD72" s="47" t="s">
        <v>0</v>
      </c>
      <c r="CE72" s="19" t="str">
        <f t="shared" si="69"/>
        <v/>
      </c>
      <c r="CF72" s="47" t="s">
        <v>0</v>
      </c>
      <c r="CG72" s="130"/>
      <c r="CH72" s="47" t="s">
        <v>0</v>
      </c>
      <c r="CI72" s="52" t="str">
        <f t="shared" si="70"/>
        <v/>
      </c>
      <c r="CJ72" s="73" t="str">
        <f>IF(CG72="","",MAX(CJ$10:CJ71)+1)</f>
        <v/>
      </c>
      <c r="CK72" s="53" t="str">
        <f t="shared" si="71"/>
        <v/>
      </c>
      <c r="CL72" s="47" t="s">
        <v>0</v>
      </c>
      <c r="CM72" s="19" t="str">
        <f t="shared" si="72"/>
        <v/>
      </c>
      <c r="CN72" s="47" t="s">
        <v>0</v>
      </c>
      <c r="CO72" s="108"/>
      <c r="CP72" s="110"/>
      <c r="CQ72" s="47"/>
      <c r="CR72" s="58" t="str">
        <f>IF(AND(BX72="NEMA",BY72="NEMA",OR(CG72="",CK72="NEMA")),MAX(CR$10:CR71)+1,"")</f>
        <v/>
      </c>
      <c r="CS72" s="53" t="str">
        <f t="shared" si="73"/>
        <v/>
      </c>
      <c r="CT72" t="s">
        <v>0</v>
      </c>
      <c r="CU72" s="133" t="str">
        <f t="shared" si="28"/>
        <v/>
      </c>
      <c r="CV72" t="s">
        <v>0</v>
      </c>
      <c r="CW72" s="52" t="str">
        <f t="shared" si="29"/>
        <v/>
      </c>
      <c r="CX72" s="66" t="str">
        <f t="shared" si="74"/>
        <v/>
      </c>
      <c r="CY72" t="s">
        <v>0</v>
      </c>
      <c r="CZ72" s="19" t="str">
        <f t="shared" si="75"/>
        <v/>
      </c>
      <c r="DA72" s="47" t="s">
        <v>0</v>
      </c>
      <c r="DB72" s="52" t="str">
        <f t="shared" si="76"/>
        <v/>
      </c>
      <c r="DC72" s="66" t="str">
        <f t="shared" si="77"/>
        <v/>
      </c>
      <c r="DD72" s="47" t="s">
        <v>0</v>
      </c>
      <c r="DE72" s="52" t="str">
        <f t="shared" si="78"/>
        <v/>
      </c>
      <c r="DF72" s="53" t="str">
        <f t="shared" si="34"/>
        <v/>
      </c>
      <c r="DG72" s="47" t="s">
        <v>0</v>
      </c>
      <c r="DH72" s="52" t="str">
        <f t="shared" si="79"/>
        <v/>
      </c>
      <c r="DI72" s="53" t="str">
        <f t="shared" si="35"/>
        <v/>
      </c>
      <c r="DJ72" s="47" t="s">
        <v>0</v>
      </c>
      <c r="DK72" s="52" t="str">
        <f t="shared" si="80"/>
        <v/>
      </c>
      <c r="DL72" s="53" t="str">
        <f t="shared" si="36"/>
        <v/>
      </c>
      <c r="DM72" s="47" t="s">
        <v>0</v>
      </c>
      <c r="DN72" s="58" t="str">
        <f t="shared" si="81"/>
        <v/>
      </c>
      <c r="DO72" s="53" t="str" cm="1">
        <f t="array" ref="DO72">IF(DN72&lt;&gt;"",INDEX(imePrezime_id,DN72,0),IF(CR72&lt;&gt;"",CR72,""))</f>
        <v/>
      </c>
      <c r="DP72" s="47" t="s">
        <v>0</v>
      </c>
      <c r="DQ72" s="58" t="str">
        <f t="shared" si="82"/>
        <v/>
      </c>
      <c r="DR72" s="73" t="str">
        <f t="shared" si="37"/>
        <v/>
      </c>
      <c r="DS72" s="73" t="str">
        <f t="shared" si="83"/>
        <v/>
      </c>
      <c r="DT72" s="73" t="str">
        <f t="shared" si="84"/>
        <v/>
      </c>
      <c r="DU72" s="66" t="str">
        <f t="shared" si="85"/>
        <v/>
      </c>
      <c r="DV72" s="47" t="s">
        <v>0</v>
      </c>
      <c r="DW72" s="58" t="str">
        <f>IF(BW72="","",MAX(DW$10:DW71)+1)</f>
        <v/>
      </c>
      <c r="DX72" s="73" t="str">
        <f t="shared" si="86"/>
        <v/>
      </c>
      <c r="DY72" s="73" t="str">
        <f t="shared" si="87"/>
        <v/>
      </c>
      <c r="DZ72" s="73" t="str">
        <f t="shared" si="88"/>
        <v/>
      </c>
      <c r="EA72" s="73" t="str">
        <f t="shared" si="89"/>
        <v/>
      </c>
      <c r="EB72" s="73" t="str">
        <f t="shared" si="90"/>
        <v/>
      </c>
      <c r="EC72" s="73" t="str">
        <f t="shared" si="91"/>
        <v/>
      </c>
      <c r="ED72" s="73" t="str">
        <f t="shared" si="92"/>
        <v/>
      </c>
      <c r="EE72" s="73" t="str">
        <f t="shared" si="93"/>
        <v/>
      </c>
      <c r="EF72" s="73" t="str">
        <f t="shared" si="94"/>
        <v/>
      </c>
      <c r="EG72" s="53" t="str">
        <f t="shared" si="42"/>
        <v/>
      </c>
      <c r="EH72" s="47" t="s">
        <v>0</v>
      </c>
      <c r="EI72" s="19" t="str">
        <f t="shared" si="95"/>
        <v/>
      </c>
      <c r="EJ72" s="47" t="s">
        <v>0</v>
      </c>
      <c r="EK72" s="19" t="str">
        <f t="shared" si="96"/>
        <v/>
      </c>
      <c r="EL72" s="47" t="s">
        <v>0</v>
      </c>
      <c r="EM72" s="208" t="str">
        <f t="shared" si="97"/>
        <v/>
      </c>
      <c r="EN72" s="47" t="s">
        <v>0</v>
      </c>
    </row>
    <row r="73" spans="1:144" x14ac:dyDescent="0.25">
      <c r="A73" t="s">
        <v>0</v>
      </c>
      <c r="B73" s="52" t="str">
        <f>IF(csv!F65="","",csv!T65)</f>
        <v/>
      </c>
      <c r="C73" s="31" t="s">
        <v>0</v>
      </c>
      <c r="D73" s="31" t="str">
        <f>IF(csv!F65="","",csv!F65)</f>
        <v/>
      </c>
      <c r="E73" s="31" t="str">
        <f>IF(csv!E65="","",csv!E65)</f>
        <v/>
      </c>
      <c r="F73" s="31" t="s">
        <v>0</v>
      </c>
      <c r="G73" s="73" t="str">
        <f>IF(csv!M65="","",csv!M65)</f>
        <v/>
      </c>
      <c r="H73" s="73" t="str">
        <f>IF(csv!N65="","",csv!N65)</f>
        <v/>
      </c>
      <c r="I73" s="31" t="s">
        <v>0</v>
      </c>
      <c r="J73" s="31" t="str">
        <f>IF(csv!P65="","",csv!P65)</f>
        <v/>
      </c>
      <c r="K73" s="31" t="str">
        <f>IF(csv!Q65="","",csv!Q65)</f>
        <v/>
      </c>
      <c r="L73" s="31" t="s">
        <v>0</v>
      </c>
      <c r="M73" s="66" t="str">
        <f>IF(csv!R65="","",csv!R65)</f>
        <v/>
      </c>
      <c r="N73" s="47" t="s">
        <v>0</v>
      </c>
      <c r="O73" s="52" t="str">
        <f t="shared" si="44"/>
        <v/>
      </c>
      <c r="P73" s="73" t="str">
        <f>IF(O73="","",IF(COUNTIF(O$10:O72,O73)=0,P72+1,P72))</f>
        <v/>
      </c>
      <c r="Q73" s="88" t="str">
        <f t="shared" si="45"/>
        <v/>
      </c>
      <c r="R73" s="89" t="str" cm="1">
        <f t="array" ref="R73">IF(S73="","",INDEX(natjecanjeStaze_naziv,MATCH(S73,natjecanjeStaze_stazaId,0)))</f>
        <v/>
      </c>
      <c r="S73" s="53" t="str">
        <f t="shared" si="1"/>
        <v/>
      </c>
      <c r="T73" s="47" t="s">
        <v>0</v>
      </c>
      <c r="U73" s="259" t="str">
        <f t="shared" si="2"/>
        <v/>
      </c>
      <c r="V73" s="260" t="str">
        <f t="shared" si="46"/>
        <v/>
      </c>
      <c r="W73" s="47" t="s">
        <v>0</v>
      </c>
      <c r="X73" s="52" t="str">
        <f t="shared" si="47"/>
        <v/>
      </c>
      <c r="Y73" s="73" t="str">
        <f t="shared" si="48"/>
        <v/>
      </c>
      <c r="Z73" s="31" t="str">
        <f t="shared" si="49"/>
        <v/>
      </c>
      <c r="AA73" s="66" t="str">
        <f>IF(Z73="","",MAX(AA$10:AA72)+1)</f>
        <v/>
      </c>
      <c r="AB73" s="47" t="s">
        <v>0</v>
      </c>
      <c r="AC73" s="130"/>
      <c r="AD73" s="47" t="s">
        <v>0</v>
      </c>
      <c r="AE73" s="19" t="str">
        <f t="shared" si="50"/>
        <v/>
      </c>
      <c r="AF73" s="47" t="s">
        <v>0</v>
      </c>
      <c r="AG73" s="151" t="str">
        <f t="shared" si="51"/>
        <v/>
      </c>
      <c r="AH73" s="47" t="s">
        <v>0</v>
      </c>
      <c r="AI73" s="52" t="str">
        <f t="shared" si="52"/>
        <v/>
      </c>
      <c r="AJ73" s="31" t="str">
        <f t="shared" si="53"/>
        <v/>
      </c>
      <c r="AK73" s="73" t="str">
        <f t="shared" si="54"/>
        <v/>
      </c>
      <c r="AL73" s="73" t="str">
        <f t="shared" si="55"/>
        <v/>
      </c>
      <c r="AM73" s="31" t="str" cm="1">
        <f t="array" ref="AM73">IF(AK73="",""&amp;AJ73,IF(AK73="NEMA",AJ73,INDEX(klub_naziv,MATCH(INDEX(klubAlias_klubId,AK73),klub_id,0))))</f>
        <v/>
      </c>
      <c r="AN73" s="31" t="str" cm="1">
        <f t="array" ref="AN73">IFERROR(""&amp;INDEX(registarNatjecatelji,DL73,4),"")</f>
        <v/>
      </c>
      <c r="AO73" s="73" t="str">
        <f t="shared" si="56"/>
        <v/>
      </c>
      <c r="AP73" s="66" t="str">
        <f t="shared" si="57"/>
        <v/>
      </c>
      <c r="AQ73" s="47" t="s">
        <v>0</v>
      </c>
      <c r="AR73" s="52" t="str">
        <f>IF(V73&lt;&gt;"NEMA","",IF(IFERROR(MATCH(U73,U$10:U72,0),0)&lt;&gt;0,"",U73))</f>
        <v/>
      </c>
      <c r="AS73" s="73" t="str">
        <f t="shared" si="7"/>
        <v/>
      </c>
      <c r="AT73" s="31" t="str">
        <f>IF(OR(AS73="",AS73&lt;&gt;"NEMA"),"",MAX(AT$10:AT72)+1)</f>
        <v/>
      </c>
      <c r="AU73" s="66" t="str">
        <f t="shared" si="8"/>
        <v/>
      </c>
      <c r="AV73" s="47" t="s">
        <v>0</v>
      </c>
      <c r="AW73" s="19" t="str">
        <f t="shared" si="58"/>
        <v/>
      </c>
      <c r="AX73" s="47" t="s">
        <v>0</v>
      </c>
      <c r="AY73" s="82" t="str">
        <f>IF(AK73&lt;&gt;"NEMA","",IF(IFERROR(MATCH(AJ73,AJ$10:AJ72,0),0)&lt;&gt;0,"",AJ73))</f>
        <v/>
      </c>
      <c r="AZ73" s="47" t="s">
        <v>0</v>
      </c>
      <c r="BA73" s="130"/>
      <c r="BB73" s="47" t="s">
        <v>0</v>
      </c>
      <c r="BC73" s="58" t="str">
        <f t="shared" si="59"/>
        <v/>
      </c>
      <c r="BD73" s="31" t="str">
        <f t="shared" si="60"/>
        <v/>
      </c>
      <c r="BE73" s="31" t="str">
        <f>IF(BD73="","",MAX(BE$10:BE72)+1)</f>
        <v/>
      </c>
      <c r="BF73" s="31" t="str">
        <f t="shared" si="61"/>
        <v/>
      </c>
      <c r="BG73" s="31" t="str">
        <f t="shared" si="62"/>
        <v/>
      </c>
      <c r="BH73" s="31" t="str">
        <f>IF(BA73="","",MAX(BH$10:BH72)+1)</f>
        <v/>
      </c>
      <c r="BI73" s="31" t="str">
        <f t="shared" si="63"/>
        <v/>
      </c>
      <c r="BJ73" s="66" t="str">
        <f t="shared" si="64"/>
        <v/>
      </c>
      <c r="BK73" s="47" t="s">
        <v>0</v>
      </c>
      <c r="BL73" s="19" t="str">
        <f t="shared" si="65"/>
        <v/>
      </c>
      <c r="BM73" s="47" t="s">
        <v>0</v>
      </c>
      <c r="BN73" s="151" t="str">
        <f t="shared" si="14"/>
        <v/>
      </c>
      <c r="BO73" s="47" t="s">
        <v>0</v>
      </c>
      <c r="BP73" s="58" t="str">
        <f t="shared" si="101"/>
        <v/>
      </c>
      <c r="BQ73" s="73" t="str">
        <f t="shared" si="102"/>
        <v/>
      </c>
      <c r="BR73" s="266" t="str">
        <f t="shared" si="103"/>
        <v/>
      </c>
      <c r="BS73" s="267" t="str">
        <f t="shared" si="104"/>
        <v/>
      </c>
      <c r="BT73" s="191" t="str">
        <f t="shared" si="105"/>
        <v/>
      </c>
      <c r="BU73" s="47" t="s">
        <v>0</v>
      </c>
      <c r="BV73" s="52" t="str">
        <f t="shared" si="66"/>
        <v/>
      </c>
      <c r="BW73" s="31" t="str">
        <f t="shared" si="67"/>
        <v/>
      </c>
      <c r="BX73" s="73" t="str">
        <f t="shared" si="20"/>
        <v/>
      </c>
      <c r="BY73" s="73" t="str">
        <f t="shared" si="21"/>
        <v/>
      </c>
      <c r="BZ73" s="31" t="str">
        <f t="shared" si="22"/>
        <v/>
      </c>
      <c r="CA73" s="66" t="str">
        <f t="shared" si="23"/>
        <v/>
      </c>
      <c r="CB73" s="47" t="s">
        <v>0</v>
      </c>
      <c r="CC73" s="82" t="str">
        <f t="shared" si="68"/>
        <v/>
      </c>
      <c r="CD73" s="47" t="s">
        <v>0</v>
      </c>
      <c r="CE73" s="19" t="str">
        <f t="shared" si="69"/>
        <v/>
      </c>
      <c r="CF73" s="47" t="s">
        <v>0</v>
      </c>
      <c r="CG73" s="130"/>
      <c r="CH73" s="47" t="s">
        <v>0</v>
      </c>
      <c r="CI73" s="52" t="str">
        <f t="shared" si="70"/>
        <v/>
      </c>
      <c r="CJ73" s="73" t="str">
        <f>IF(CG73="","",MAX(CJ$10:CJ72)+1)</f>
        <v/>
      </c>
      <c r="CK73" s="53" t="str">
        <f t="shared" si="71"/>
        <v/>
      </c>
      <c r="CL73" s="47" t="s">
        <v>0</v>
      </c>
      <c r="CM73" s="19" t="str">
        <f t="shared" si="72"/>
        <v/>
      </c>
      <c r="CN73" s="47" t="s">
        <v>0</v>
      </c>
      <c r="CO73" s="108"/>
      <c r="CP73" s="110"/>
      <c r="CQ73" s="47"/>
      <c r="CR73" s="58" t="str">
        <f>IF(AND(BX73="NEMA",BY73="NEMA",OR(CG73="",CK73="NEMA")),MAX(CR$10:CR72)+1,"")</f>
        <v/>
      </c>
      <c r="CS73" s="53" t="str">
        <f t="shared" si="73"/>
        <v/>
      </c>
      <c r="CT73" t="s">
        <v>0</v>
      </c>
      <c r="CU73" s="133" t="str">
        <f t="shared" si="28"/>
        <v/>
      </c>
      <c r="CV73" t="s">
        <v>0</v>
      </c>
      <c r="CW73" s="52" t="str">
        <f t="shared" si="29"/>
        <v/>
      </c>
      <c r="CX73" s="66" t="str">
        <f t="shared" si="74"/>
        <v/>
      </c>
      <c r="CY73" t="s">
        <v>0</v>
      </c>
      <c r="CZ73" s="19" t="str">
        <f t="shared" si="75"/>
        <v/>
      </c>
      <c r="DA73" s="47" t="s">
        <v>0</v>
      </c>
      <c r="DB73" s="52" t="str">
        <f t="shared" si="76"/>
        <v/>
      </c>
      <c r="DC73" s="66" t="str">
        <f t="shared" si="77"/>
        <v/>
      </c>
      <c r="DD73" s="47" t="s">
        <v>0</v>
      </c>
      <c r="DE73" s="52" t="str">
        <f t="shared" si="78"/>
        <v/>
      </c>
      <c r="DF73" s="53" t="str">
        <f t="shared" si="34"/>
        <v/>
      </c>
      <c r="DG73" s="47" t="s">
        <v>0</v>
      </c>
      <c r="DH73" s="52" t="str">
        <f t="shared" si="79"/>
        <v/>
      </c>
      <c r="DI73" s="53" t="str">
        <f t="shared" si="35"/>
        <v/>
      </c>
      <c r="DJ73" s="47" t="s">
        <v>0</v>
      </c>
      <c r="DK73" s="52" t="str">
        <f t="shared" si="80"/>
        <v/>
      </c>
      <c r="DL73" s="53" t="str">
        <f t="shared" si="36"/>
        <v/>
      </c>
      <c r="DM73" s="47" t="s">
        <v>0</v>
      </c>
      <c r="DN73" s="58" t="str">
        <f t="shared" si="81"/>
        <v/>
      </c>
      <c r="DO73" s="53" t="str" cm="1">
        <f t="array" ref="DO73">IF(DN73&lt;&gt;"",INDEX(imePrezime_id,DN73,0),IF(CR73&lt;&gt;"",CR73,""))</f>
        <v/>
      </c>
      <c r="DP73" s="47" t="s">
        <v>0</v>
      </c>
      <c r="DQ73" s="58" t="str">
        <f t="shared" si="82"/>
        <v/>
      </c>
      <c r="DR73" s="73" t="str">
        <f t="shared" si="37"/>
        <v/>
      </c>
      <c r="DS73" s="73" t="str">
        <f t="shared" si="83"/>
        <v/>
      </c>
      <c r="DT73" s="73" t="str">
        <f t="shared" si="84"/>
        <v/>
      </c>
      <c r="DU73" s="66" t="str">
        <f t="shared" si="85"/>
        <v/>
      </c>
      <c r="DV73" s="47" t="s">
        <v>0</v>
      </c>
      <c r="DW73" s="58" t="str">
        <f>IF(BW73="","",MAX(DW$10:DW72)+1)</f>
        <v/>
      </c>
      <c r="DX73" s="73" t="str">
        <f t="shared" si="86"/>
        <v/>
      </c>
      <c r="DY73" s="73" t="str">
        <f t="shared" si="87"/>
        <v/>
      </c>
      <c r="DZ73" s="73" t="str">
        <f t="shared" si="88"/>
        <v/>
      </c>
      <c r="EA73" s="73" t="str">
        <f t="shared" si="89"/>
        <v/>
      </c>
      <c r="EB73" s="73" t="str">
        <f t="shared" si="90"/>
        <v/>
      </c>
      <c r="EC73" s="73" t="str">
        <f t="shared" si="91"/>
        <v/>
      </c>
      <c r="ED73" s="73" t="str">
        <f t="shared" si="92"/>
        <v/>
      </c>
      <c r="EE73" s="73" t="str">
        <f t="shared" si="93"/>
        <v/>
      </c>
      <c r="EF73" s="73" t="str">
        <f t="shared" si="94"/>
        <v/>
      </c>
      <c r="EG73" s="53" t="str">
        <f t="shared" si="42"/>
        <v/>
      </c>
      <c r="EH73" s="47" t="s">
        <v>0</v>
      </c>
      <c r="EI73" s="19" t="str">
        <f t="shared" si="95"/>
        <v/>
      </c>
      <c r="EJ73" s="47" t="s">
        <v>0</v>
      </c>
      <c r="EK73" s="19" t="str">
        <f t="shared" si="96"/>
        <v/>
      </c>
      <c r="EL73" s="47" t="s">
        <v>0</v>
      </c>
      <c r="EM73" s="208" t="str">
        <f t="shared" si="97"/>
        <v/>
      </c>
      <c r="EN73" s="47" t="s">
        <v>0</v>
      </c>
    </row>
    <row r="74" spans="1:144" x14ac:dyDescent="0.25">
      <c r="A74" t="s">
        <v>0</v>
      </c>
      <c r="B74" s="52" t="str">
        <f>IF(csv!F66="","",csv!T66)</f>
        <v/>
      </c>
      <c r="C74" s="31" t="s">
        <v>0</v>
      </c>
      <c r="D74" s="31" t="str">
        <f>IF(csv!F66="","",csv!F66)</f>
        <v/>
      </c>
      <c r="E74" s="31" t="str">
        <f>IF(csv!E66="","",csv!E66)</f>
        <v/>
      </c>
      <c r="F74" s="31" t="s">
        <v>0</v>
      </c>
      <c r="G74" s="73" t="str">
        <f>IF(csv!M66="","",csv!M66)</f>
        <v/>
      </c>
      <c r="H74" s="73" t="str">
        <f>IF(csv!N66="","",csv!N66)</f>
        <v/>
      </c>
      <c r="I74" s="31" t="s">
        <v>0</v>
      </c>
      <c r="J74" s="31" t="str">
        <f>IF(csv!P66="","",csv!P66)</f>
        <v/>
      </c>
      <c r="K74" s="31" t="str">
        <f>IF(csv!Q66="","",csv!Q66)</f>
        <v/>
      </c>
      <c r="L74" s="31" t="s">
        <v>0</v>
      </c>
      <c r="M74" s="66" t="str">
        <f>IF(csv!R66="","",csv!R66)</f>
        <v/>
      </c>
      <c r="N74" s="47" t="s">
        <v>0</v>
      </c>
      <c r="O74" s="52" t="str">
        <f t="shared" si="44"/>
        <v/>
      </c>
      <c r="P74" s="73" t="str">
        <f>IF(O74="","",IF(COUNTIF(O$10:O73,O74)=0,P73+1,P73))</f>
        <v/>
      </c>
      <c r="Q74" s="88" t="str">
        <f t="shared" si="45"/>
        <v/>
      </c>
      <c r="R74" s="89" t="str" cm="1">
        <f t="array" ref="R74">IF(S74="","",INDEX(natjecanjeStaze_naziv,MATCH(S74,natjecanjeStaze_stazaId,0)))</f>
        <v/>
      </c>
      <c r="S74" s="53" t="str">
        <f t="shared" si="1"/>
        <v/>
      </c>
      <c r="T74" s="47" t="s">
        <v>0</v>
      </c>
      <c r="U74" s="259" t="str">
        <f t="shared" si="2"/>
        <v/>
      </c>
      <c r="V74" s="260" t="str">
        <f t="shared" si="46"/>
        <v/>
      </c>
      <c r="W74" s="47" t="s">
        <v>0</v>
      </c>
      <c r="X74" s="52" t="str">
        <f t="shared" si="47"/>
        <v/>
      </c>
      <c r="Y74" s="73" t="str">
        <f t="shared" si="48"/>
        <v/>
      </c>
      <c r="Z74" s="31" t="str">
        <f t="shared" si="49"/>
        <v/>
      </c>
      <c r="AA74" s="66" t="str">
        <f>IF(Z74="","",MAX(AA$10:AA73)+1)</f>
        <v/>
      </c>
      <c r="AB74" s="47" t="s">
        <v>0</v>
      </c>
      <c r="AC74" s="130"/>
      <c r="AD74" s="47" t="s">
        <v>0</v>
      </c>
      <c r="AE74" s="19" t="str">
        <f t="shared" si="50"/>
        <v/>
      </c>
      <c r="AF74" s="47" t="s">
        <v>0</v>
      </c>
      <c r="AG74" s="151" t="str">
        <f t="shared" si="51"/>
        <v/>
      </c>
      <c r="AH74" s="47" t="s">
        <v>0</v>
      </c>
      <c r="AI74" s="52" t="str">
        <f t="shared" si="52"/>
        <v/>
      </c>
      <c r="AJ74" s="31" t="str">
        <f t="shared" si="53"/>
        <v/>
      </c>
      <c r="AK74" s="73" t="str">
        <f t="shared" si="54"/>
        <v/>
      </c>
      <c r="AL74" s="73" t="str">
        <f t="shared" si="55"/>
        <v/>
      </c>
      <c r="AM74" s="31" t="str" cm="1">
        <f t="array" ref="AM74">IF(AK74="",""&amp;AJ74,IF(AK74="NEMA",AJ74,INDEX(klub_naziv,MATCH(INDEX(klubAlias_klubId,AK74),klub_id,0))))</f>
        <v/>
      </c>
      <c r="AN74" s="31" t="str" cm="1">
        <f t="array" ref="AN74">IFERROR(""&amp;INDEX(registarNatjecatelji,DL74,4),"")</f>
        <v/>
      </c>
      <c r="AO74" s="73" t="str">
        <f t="shared" si="56"/>
        <v/>
      </c>
      <c r="AP74" s="66" t="str">
        <f t="shared" si="57"/>
        <v/>
      </c>
      <c r="AQ74" s="47" t="s">
        <v>0</v>
      </c>
      <c r="AR74" s="52" t="str">
        <f>IF(V74&lt;&gt;"NEMA","",IF(IFERROR(MATCH(U74,U$10:U73,0),0)&lt;&gt;0,"",U74))</f>
        <v/>
      </c>
      <c r="AS74" s="73" t="str">
        <f t="shared" si="7"/>
        <v/>
      </c>
      <c r="AT74" s="31" t="str">
        <f>IF(OR(AS74="",AS74&lt;&gt;"NEMA"),"",MAX(AT$10:AT73)+1)</f>
        <v/>
      </c>
      <c r="AU74" s="66" t="str">
        <f t="shared" si="8"/>
        <v/>
      </c>
      <c r="AV74" s="47" t="s">
        <v>0</v>
      </c>
      <c r="AW74" s="19" t="str">
        <f t="shared" si="58"/>
        <v/>
      </c>
      <c r="AX74" s="47" t="s">
        <v>0</v>
      </c>
      <c r="AY74" s="82" t="str">
        <f>IF(AK74&lt;&gt;"NEMA","",IF(IFERROR(MATCH(AJ74,AJ$10:AJ73,0),0)&lt;&gt;0,"",AJ74))</f>
        <v/>
      </c>
      <c r="AZ74" s="47" t="s">
        <v>0</v>
      </c>
      <c r="BA74" s="130"/>
      <c r="BB74" s="47" t="s">
        <v>0</v>
      </c>
      <c r="BC74" s="58" t="str">
        <f t="shared" si="59"/>
        <v/>
      </c>
      <c r="BD74" s="31" t="str">
        <f t="shared" si="60"/>
        <v/>
      </c>
      <c r="BE74" s="31" t="str">
        <f>IF(BD74="","",MAX(BE$10:BE73)+1)</f>
        <v/>
      </c>
      <c r="BF74" s="31" t="str">
        <f t="shared" si="61"/>
        <v/>
      </c>
      <c r="BG74" s="31" t="str">
        <f t="shared" si="62"/>
        <v/>
      </c>
      <c r="BH74" s="31" t="str">
        <f>IF(BA74="","",MAX(BH$10:BH73)+1)</f>
        <v/>
      </c>
      <c r="BI74" s="31" t="str">
        <f t="shared" si="63"/>
        <v/>
      </c>
      <c r="BJ74" s="66" t="str">
        <f t="shared" si="64"/>
        <v/>
      </c>
      <c r="BK74" s="47" t="s">
        <v>0</v>
      </c>
      <c r="BL74" s="19" t="str">
        <f t="shared" si="65"/>
        <v/>
      </c>
      <c r="BM74" s="47" t="s">
        <v>0</v>
      </c>
      <c r="BN74" s="151" t="str">
        <f t="shared" si="14"/>
        <v/>
      </c>
      <c r="BO74" s="47" t="s">
        <v>0</v>
      </c>
      <c r="BP74" s="58" t="str">
        <f t="shared" si="101"/>
        <v/>
      </c>
      <c r="BQ74" s="73" t="str">
        <f t="shared" si="102"/>
        <v/>
      </c>
      <c r="BR74" s="266" t="str">
        <f t="shared" si="103"/>
        <v/>
      </c>
      <c r="BS74" s="267" t="str">
        <f t="shared" si="104"/>
        <v/>
      </c>
      <c r="BT74" s="191" t="str">
        <f t="shared" si="105"/>
        <v/>
      </c>
      <c r="BU74" s="47" t="s">
        <v>0</v>
      </c>
      <c r="BV74" s="52" t="str">
        <f t="shared" si="66"/>
        <v/>
      </c>
      <c r="BW74" s="31" t="str">
        <f t="shared" si="67"/>
        <v/>
      </c>
      <c r="BX74" s="73" t="str">
        <f t="shared" si="20"/>
        <v/>
      </c>
      <c r="BY74" s="73" t="str">
        <f t="shared" si="21"/>
        <v/>
      </c>
      <c r="BZ74" s="31" t="str">
        <f t="shared" si="22"/>
        <v/>
      </c>
      <c r="CA74" s="66" t="str">
        <f t="shared" si="23"/>
        <v/>
      </c>
      <c r="CB74" s="47" t="s">
        <v>0</v>
      </c>
      <c r="CC74" s="82" t="str">
        <f t="shared" si="68"/>
        <v/>
      </c>
      <c r="CD74" s="47" t="s">
        <v>0</v>
      </c>
      <c r="CE74" s="19" t="str">
        <f t="shared" si="69"/>
        <v/>
      </c>
      <c r="CF74" s="47" t="s">
        <v>0</v>
      </c>
      <c r="CG74" s="130"/>
      <c r="CH74" s="47" t="s">
        <v>0</v>
      </c>
      <c r="CI74" s="52" t="str">
        <f t="shared" si="70"/>
        <v/>
      </c>
      <c r="CJ74" s="73" t="str">
        <f>IF(CG74="","",MAX(CJ$10:CJ73)+1)</f>
        <v/>
      </c>
      <c r="CK74" s="53" t="str">
        <f t="shared" si="71"/>
        <v/>
      </c>
      <c r="CL74" s="47" t="s">
        <v>0</v>
      </c>
      <c r="CM74" s="19" t="str">
        <f t="shared" si="72"/>
        <v/>
      </c>
      <c r="CN74" s="47" t="s">
        <v>0</v>
      </c>
      <c r="CO74" s="108"/>
      <c r="CP74" s="110"/>
      <c r="CQ74" s="47"/>
      <c r="CR74" s="58" t="str">
        <f>IF(AND(BX74="NEMA",BY74="NEMA",OR(CG74="",CK74="NEMA")),MAX(CR$10:CR73)+1,"")</f>
        <v/>
      </c>
      <c r="CS74" s="53" t="str">
        <f t="shared" si="73"/>
        <v/>
      </c>
      <c r="CT74" t="s">
        <v>0</v>
      </c>
      <c r="CU74" s="133" t="str">
        <f t="shared" si="28"/>
        <v/>
      </c>
      <c r="CV74" t="s">
        <v>0</v>
      </c>
      <c r="CW74" s="52" t="str">
        <f t="shared" si="29"/>
        <v/>
      </c>
      <c r="CX74" s="66" t="str">
        <f t="shared" si="74"/>
        <v/>
      </c>
      <c r="CY74" t="s">
        <v>0</v>
      </c>
      <c r="CZ74" s="19" t="str">
        <f t="shared" si="75"/>
        <v/>
      </c>
      <c r="DA74" s="47" t="s">
        <v>0</v>
      </c>
      <c r="DB74" s="52" t="str">
        <f t="shared" si="76"/>
        <v/>
      </c>
      <c r="DC74" s="66" t="str">
        <f t="shared" si="77"/>
        <v/>
      </c>
      <c r="DD74" s="47" t="s">
        <v>0</v>
      </c>
      <c r="DE74" s="52" t="str">
        <f t="shared" si="78"/>
        <v/>
      </c>
      <c r="DF74" s="53" t="str">
        <f t="shared" si="34"/>
        <v/>
      </c>
      <c r="DG74" s="47" t="s">
        <v>0</v>
      </c>
      <c r="DH74" s="52" t="str">
        <f t="shared" si="79"/>
        <v/>
      </c>
      <c r="DI74" s="53" t="str">
        <f t="shared" si="35"/>
        <v/>
      </c>
      <c r="DJ74" s="47" t="s">
        <v>0</v>
      </c>
      <c r="DK74" s="52" t="str">
        <f t="shared" si="80"/>
        <v/>
      </c>
      <c r="DL74" s="53" t="str">
        <f t="shared" si="36"/>
        <v/>
      </c>
      <c r="DM74" s="47" t="s">
        <v>0</v>
      </c>
      <c r="DN74" s="58" t="str">
        <f t="shared" si="81"/>
        <v/>
      </c>
      <c r="DO74" s="53" t="str" cm="1">
        <f t="array" ref="DO74">IF(DN74&lt;&gt;"",INDEX(imePrezime_id,DN74,0),IF(CR74&lt;&gt;"",CR74,""))</f>
        <v/>
      </c>
      <c r="DP74" s="47" t="s">
        <v>0</v>
      </c>
      <c r="DQ74" s="58" t="str">
        <f t="shared" si="82"/>
        <v/>
      </c>
      <c r="DR74" s="73" t="str">
        <f t="shared" si="37"/>
        <v/>
      </c>
      <c r="DS74" s="73" t="str">
        <f t="shared" si="83"/>
        <v/>
      </c>
      <c r="DT74" s="73" t="str">
        <f t="shared" si="84"/>
        <v/>
      </c>
      <c r="DU74" s="66" t="str">
        <f t="shared" si="85"/>
        <v/>
      </c>
      <c r="DV74" s="47" t="s">
        <v>0</v>
      </c>
      <c r="DW74" s="58" t="str">
        <f>IF(BW74="","",MAX(DW$10:DW73)+1)</f>
        <v/>
      </c>
      <c r="DX74" s="73" t="str">
        <f t="shared" si="86"/>
        <v/>
      </c>
      <c r="DY74" s="73" t="str">
        <f t="shared" si="87"/>
        <v/>
      </c>
      <c r="DZ74" s="73" t="str">
        <f t="shared" si="88"/>
        <v/>
      </c>
      <c r="EA74" s="73" t="str">
        <f t="shared" si="89"/>
        <v/>
      </c>
      <c r="EB74" s="73" t="str">
        <f t="shared" si="90"/>
        <v/>
      </c>
      <c r="EC74" s="73" t="str">
        <f t="shared" si="91"/>
        <v/>
      </c>
      <c r="ED74" s="73" t="str">
        <f t="shared" si="92"/>
        <v/>
      </c>
      <c r="EE74" s="73" t="str">
        <f t="shared" si="93"/>
        <v/>
      </c>
      <c r="EF74" s="73" t="str">
        <f t="shared" si="94"/>
        <v/>
      </c>
      <c r="EG74" s="53" t="str">
        <f t="shared" si="42"/>
        <v/>
      </c>
      <c r="EH74" s="47" t="s">
        <v>0</v>
      </c>
      <c r="EI74" s="19" t="str">
        <f t="shared" si="95"/>
        <v/>
      </c>
      <c r="EJ74" s="47" t="s">
        <v>0</v>
      </c>
      <c r="EK74" s="19" t="str">
        <f t="shared" si="96"/>
        <v/>
      </c>
      <c r="EL74" s="47" t="s">
        <v>0</v>
      </c>
      <c r="EM74" s="208" t="str">
        <f t="shared" si="97"/>
        <v/>
      </c>
      <c r="EN74" s="47" t="s">
        <v>0</v>
      </c>
    </row>
    <row r="75" spans="1:144" x14ac:dyDescent="0.25">
      <c r="A75" t="s">
        <v>0</v>
      </c>
      <c r="B75" s="52" t="str">
        <f>IF(csv!F67="","",csv!T67)</f>
        <v/>
      </c>
      <c r="C75" s="31" t="s">
        <v>0</v>
      </c>
      <c r="D75" s="31" t="str">
        <f>IF(csv!F67="","",csv!F67)</f>
        <v/>
      </c>
      <c r="E75" s="31" t="str">
        <f>IF(csv!E67="","",csv!E67)</f>
        <v/>
      </c>
      <c r="F75" s="31" t="s">
        <v>0</v>
      </c>
      <c r="G75" s="73" t="str">
        <f>IF(csv!M67="","",csv!M67)</f>
        <v/>
      </c>
      <c r="H75" s="73" t="str">
        <f>IF(csv!N67="","",csv!N67)</f>
        <v/>
      </c>
      <c r="I75" s="31" t="s">
        <v>0</v>
      </c>
      <c r="J75" s="31" t="str">
        <f>IF(csv!P67="","",csv!P67)</f>
        <v/>
      </c>
      <c r="K75" s="31" t="str">
        <f>IF(csv!Q67="","",csv!Q67)</f>
        <v/>
      </c>
      <c r="L75" s="31" t="s">
        <v>0</v>
      </c>
      <c r="M75" s="66" t="str">
        <f>IF(csv!R67="","",csv!R67)</f>
        <v/>
      </c>
      <c r="N75" s="47" t="s">
        <v>0</v>
      </c>
      <c r="O75" s="52" t="str">
        <f t="shared" si="44"/>
        <v/>
      </c>
      <c r="P75" s="73" t="str">
        <f>IF(O75="","",IF(COUNTIF(O$10:O74,O75)=0,P74+1,P74))</f>
        <v/>
      </c>
      <c r="Q75" s="88" t="str">
        <f t="shared" si="45"/>
        <v/>
      </c>
      <c r="R75" s="89" t="str" cm="1">
        <f t="array" ref="R75">IF(S75="","",INDEX(natjecanjeStaze_naziv,MATCH(S75,natjecanjeStaze_stazaId,0)))</f>
        <v/>
      </c>
      <c r="S75" s="53" t="str">
        <f t="shared" ref="S75:S138" si="106">IF(BW75="","",INDEX(natjecanjeStaze_stazaId,MATCH(O75,natjecanjeStaze_kategorija,0)))</f>
        <v/>
      </c>
      <c r="T75" s="47" t="s">
        <v>0</v>
      </c>
      <c r="U75" s="259" t="str">
        <f t="shared" ref="U75:U138" si="107">IF(O75="","",INDEX(kategorija_oznaka,MATCH(Q75,kategorija_id,0)))</f>
        <v/>
      </c>
      <c r="V75" s="260" t="str">
        <f t="shared" si="46"/>
        <v/>
      </c>
      <c r="W75" s="47" t="s">
        <v>0</v>
      </c>
      <c r="X75" s="52" t="str">
        <f t="shared" si="47"/>
        <v/>
      </c>
      <c r="Y75" s="73" t="str">
        <f t="shared" si="48"/>
        <v/>
      </c>
      <c r="Z75" s="31" t="str">
        <f t="shared" si="49"/>
        <v/>
      </c>
      <c r="AA75" s="66" t="str">
        <f>IF(Z75="","",MAX(AA$10:AA74)+1)</f>
        <v/>
      </c>
      <c r="AB75" s="47" t="s">
        <v>0</v>
      </c>
      <c r="AC75" s="130"/>
      <c r="AD75" s="47" t="s">
        <v>0</v>
      </c>
      <c r="AE75" s="19" t="str">
        <f t="shared" si="50"/>
        <v/>
      </c>
      <c r="AF75" s="47" t="s">
        <v>0</v>
      </c>
      <c r="AG75" s="151" t="str">
        <f t="shared" si="51"/>
        <v/>
      </c>
      <c r="AH75" s="47" t="s">
        <v>0</v>
      </c>
      <c r="AI75" s="52" t="str">
        <f t="shared" si="52"/>
        <v/>
      </c>
      <c r="AJ75" s="31" t="str">
        <f t="shared" si="53"/>
        <v/>
      </c>
      <c r="AK75" s="73" t="str">
        <f t="shared" si="54"/>
        <v/>
      </c>
      <c r="AL75" s="73" t="str">
        <f t="shared" si="55"/>
        <v/>
      </c>
      <c r="AM75" s="31" t="str" cm="1">
        <f t="array" ref="AM75">IF(AK75="",""&amp;AJ75,IF(AK75="NEMA",AJ75,INDEX(klub_naziv,MATCH(INDEX(klubAlias_klubId,AK75),klub_id,0))))</f>
        <v/>
      </c>
      <c r="AN75" s="31" t="str" cm="1">
        <f t="array" ref="AN75">IFERROR(""&amp;INDEX(registarNatjecatelji,DL75,4),"")</f>
        <v/>
      </c>
      <c r="AO75" s="73" t="str">
        <f t="shared" si="56"/>
        <v/>
      </c>
      <c r="AP75" s="66" t="str">
        <f t="shared" si="57"/>
        <v/>
      </c>
      <c r="AQ75" s="47" t="s">
        <v>0</v>
      </c>
      <c r="AR75" s="52" t="str">
        <f>IF(V75&lt;&gt;"NEMA","",IF(IFERROR(MATCH(U75,U$10:U74,0),0)&lt;&gt;0,"",U75))</f>
        <v/>
      </c>
      <c r="AS75" s="73" t="str">
        <f t="shared" ref="AS75:AS138" si="108">IF(AR75="","",IFERROR(INDEX(klubAlias_id,MATCH(AR75,klubAlias_alias,0)),"NEMA"))</f>
        <v/>
      </c>
      <c r="AT75" s="31" t="str">
        <f>IF(OR(AS75="",AS75&lt;&gt;"NEMA"),"",MAX(AT$10:AT74)+1)</f>
        <v/>
      </c>
      <c r="AU75" s="66" t="str">
        <f t="shared" ref="AU75:AU138" si="109">IF(OR(AS75="",AS75&lt;&gt;"NEMA"),"",INDEX(klub_id,MATCH(AR75,klub_naziv,0)))</f>
        <v/>
      </c>
      <c r="AV75" s="47" t="s">
        <v>0</v>
      </c>
      <c r="AW75" s="19" t="str">
        <f t="shared" si="58"/>
        <v/>
      </c>
      <c r="AX75" s="47" t="s">
        <v>0</v>
      </c>
      <c r="AY75" s="82" t="str">
        <f>IF(AK75&lt;&gt;"NEMA","",IF(IFERROR(MATCH(AJ75,AJ$10:AJ74,0),0)&lt;&gt;0,"",AJ75))</f>
        <v/>
      </c>
      <c r="AZ75" s="47" t="s">
        <v>0</v>
      </c>
      <c r="BA75" s="130"/>
      <c r="BB75" s="47" t="s">
        <v>0</v>
      </c>
      <c r="BC75" s="58" t="str">
        <f t="shared" si="59"/>
        <v/>
      </c>
      <c r="BD75" s="31" t="str">
        <f t="shared" si="60"/>
        <v/>
      </c>
      <c r="BE75" s="31" t="str">
        <f>IF(BD75="","",MAX(BE$10:BE74)+1)</f>
        <v/>
      </c>
      <c r="BF75" s="31" t="str">
        <f t="shared" si="61"/>
        <v/>
      </c>
      <c r="BG75" s="31" t="str">
        <f t="shared" si="62"/>
        <v/>
      </c>
      <c r="BH75" s="31" t="str">
        <f>IF(BA75="","",MAX(BH$10:BH74)+1)</f>
        <v/>
      </c>
      <c r="BI75" s="31" t="str">
        <f t="shared" si="63"/>
        <v/>
      </c>
      <c r="BJ75" s="66" t="str">
        <f t="shared" si="64"/>
        <v/>
      </c>
      <c r="BK75" s="47" t="s">
        <v>0</v>
      </c>
      <c r="BL75" s="19" t="str">
        <f t="shared" si="65"/>
        <v/>
      </c>
      <c r="BM75" s="47" t="s">
        <v>0</v>
      </c>
      <c r="BN75" s="151" t="str">
        <f t="shared" ref="BN75:BN138" si="110">IF(AP75="","",IF(BA75="",IF(IFERROR(MATCH(AP75,natjecanje_noviKluboviAliasi,0),0)&gt;0,INDEX(natjecanje_kluboviAliasi,MATCH(AP75,natjecanje_noviKluboviAliasi,0)),AP75),BA75))</f>
        <v/>
      </c>
      <c r="BO75" s="47" t="s">
        <v>0</v>
      </c>
      <c r="BP75" s="58" t="str">
        <f t="shared" si="101"/>
        <v/>
      </c>
      <c r="BQ75" s="73" t="str">
        <f t="shared" si="102"/>
        <v/>
      </c>
      <c r="BR75" s="266" t="str">
        <f t="shared" si="103"/>
        <v/>
      </c>
      <c r="BS75" s="267" t="str">
        <f t="shared" si="104"/>
        <v/>
      </c>
      <c r="BT75" s="191" t="str">
        <f t="shared" si="105"/>
        <v/>
      </c>
      <c r="BU75" s="47" t="s">
        <v>0</v>
      </c>
      <c r="BV75" s="52" t="str">
        <f t="shared" si="66"/>
        <v/>
      </c>
      <c r="BW75" s="31" t="str">
        <f t="shared" si="67"/>
        <v/>
      </c>
      <c r="BX75" s="73" t="str">
        <f t="shared" ref="BX75:BX138" si="111">IF(BW75="","",IFERROR(INDEX(imePrezime_id,MATCH(BV75&amp;" – "&amp;BW75,imePrezime_imePrezime,0)),"NEMA"))</f>
        <v/>
      </c>
      <c r="BY75" s="73" t="str">
        <f t="shared" ref="BY75:BY138" si="112">IF(BX75&lt;&gt;"NEMA","",IFERROR(INDEX(imePrezimeAlias_imePrezimeId,MATCH(BV75&amp;" "&amp;BW75,imePrezimeAlias_alias,0)),"NEMA"))</f>
        <v/>
      </c>
      <c r="BZ75" s="31" t="str">
        <f t="shared" ref="BZ75:BZ138" si="113">IF(BW75="","",IF(OR(BY75="",BY75="NEMA"),BV75,INDEX(imePrezime_ime,MATCH(BY75,imePrezime_id,0))))</f>
        <v/>
      </c>
      <c r="CA75" s="66" t="str">
        <f t="shared" ref="CA75:CA138" si="114">IF(BW75="","",IF(OR(BY75="",BY75="NEMA"),BW75,INDEX(imePrezime_prezime,MATCH(BY75,imePrezime_id,0))))</f>
        <v/>
      </c>
      <c r="CB75" s="47" t="s">
        <v>0</v>
      </c>
      <c r="CC75" s="82" t="str">
        <f t="shared" si="68"/>
        <v/>
      </c>
      <c r="CD75" s="47" t="s">
        <v>0</v>
      </c>
      <c r="CE75" s="19" t="str">
        <f t="shared" si="69"/>
        <v/>
      </c>
      <c r="CF75" s="47" t="s">
        <v>0</v>
      </c>
      <c r="CG75" s="130"/>
      <c r="CH75" s="47" t="s">
        <v>0</v>
      </c>
      <c r="CI75" s="52" t="str">
        <f t="shared" si="70"/>
        <v/>
      </c>
      <c r="CJ75" s="73" t="str">
        <f>IF(CG75="","",MAX(CJ$10:CJ74)+1)</f>
        <v/>
      </c>
      <c r="CK75" s="53" t="str">
        <f t="shared" si="71"/>
        <v/>
      </c>
      <c r="CL75" s="47" t="s">
        <v>0</v>
      </c>
      <c r="CM75" s="19" t="str">
        <f t="shared" si="72"/>
        <v/>
      </c>
      <c r="CN75" s="47" t="s">
        <v>0</v>
      </c>
      <c r="CO75" s="108"/>
      <c r="CP75" s="110"/>
      <c r="CQ75" s="47"/>
      <c r="CR75" s="58" t="str">
        <f>IF(AND(BX75="NEMA",BY75="NEMA",OR(CG75="",CK75="NEMA")),MAX(CR$10:CR74)+1,"")</f>
        <v/>
      </c>
      <c r="CS75" s="53" t="str">
        <f t="shared" si="73"/>
        <v/>
      </c>
      <c r="CT75" t="s">
        <v>0</v>
      </c>
      <c r="CU75" s="133" t="str">
        <f t="shared" ref="CU75:CU138" si="115">IF(O75="","",LEFT(INDEX(kategorija_oznaka,MATCH(Q75,kategorija_id,0)),1))</f>
        <v/>
      </c>
      <c r="CV75" t="s">
        <v>0</v>
      </c>
      <c r="CW75" s="52" t="str">
        <f t="shared" ref="CW75:CW138" si="116">IF(CR75="","",IF(M75&lt;&gt;"CRO","","INSERT INTO osoba (id,reg_broj,oib,spol_id,dat_rodjenja) VALUES ("&amp;CR75&amp;",(SELECT max(os.reg_broj)+1 FROM osoba AS os),Null,'"&amp;CU75&amp;"',Null); INSERT INTO osoba_log (id,reg_broj,oib,spol_id,dat_rodjenja,dnevnik_id) SELECT id,reg_broj,oib,spol_id,dat_rodjenja,"&amp;dnevnik_id&amp;" FROM osoba WHERE id = "&amp;CR75&amp;";"))</f>
        <v/>
      </c>
      <c r="CX75" s="66" t="str">
        <f t="shared" si="74"/>
        <v/>
      </c>
      <c r="CY75" t="s">
        <v>0</v>
      </c>
      <c r="CZ75" s="19" t="str">
        <f t="shared" si="75"/>
        <v/>
      </c>
      <c r="DA75" s="47" t="s">
        <v>0</v>
      </c>
      <c r="DB75" s="52" t="str">
        <f t="shared" si="76"/>
        <v/>
      </c>
      <c r="DC75" s="66" t="str">
        <f t="shared" si="77"/>
        <v/>
      </c>
      <c r="DD75" s="47" t="s">
        <v>0</v>
      </c>
      <c r="DE75" s="52" t="str">
        <f t="shared" si="78"/>
        <v/>
      </c>
      <c r="DF75" s="53" t="str">
        <f t="shared" ref="DF75:DF138" si="117">IF(DE75="","",IFERROR(MATCH(DE75,registar,0),"NEMA"))</f>
        <v/>
      </c>
      <c r="DG75" s="47" t="s">
        <v>0</v>
      </c>
      <c r="DH75" s="52" t="str">
        <f t="shared" si="79"/>
        <v/>
      </c>
      <c r="DI75" s="53" t="str">
        <f t="shared" ref="DI75:DI138" si="118">IF(DH75="","",IFERROR(MATCH(DH75,imePrezime_imePrezimeKlub,0),"NEMA"))</f>
        <v/>
      </c>
      <c r="DJ75" s="47" t="s">
        <v>0</v>
      </c>
      <c r="DK75" s="52" t="str">
        <f t="shared" si="80"/>
        <v/>
      </c>
      <c r="DL75" s="53" t="str">
        <f t="shared" ref="DL75:DL138" si="119">IF(DK75="","",IFERROR(MATCH(DK75,imePrezime_imePrezime,0),"NEMA"))</f>
        <v/>
      </c>
      <c r="DM75" s="47" t="s">
        <v>0</v>
      </c>
      <c r="DN75" s="58" t="str">
        <f t="shared" si="81"/>
        <v/>
      </c>
      <c r="DO75" s="53" t="str" cm="1">
        <f t="array" ref="DO75">IF(DN75&lt;&gt;"",INDEX(imePrezime_id,DN75,0),IF(CR75&lt;&gt;"",CR75,""))</f>
        <v/>
      </c>
      <c r="DP75" s="47" t="s">
        <v>0</v>
      </c>
      <c r="DQ75" s="58" t="str">
        <f t="shared" si="82"/>
        <v/>
      </c>
      <c r="DR75" s="73" t="str">
        <f t="shared" ref="DR75:DR138" si="120">IF(BW75="","",IF(AJ75="",IF(IFERROR(INDEX(imePrezime_klub,MATCH(DO75,imePrezime_id,0)),"NEMA")="","klu",""),IF(OR(AND(AK75&lt;&gt;"",AK75&lt;&gt;"NEMA"),BI75&lt;&gt;""),"klu(ali)",IF(AND(AN75&lt;&gt;"",AN75&lt;&gt;AM75),"(raz-klu)","klu"))))</f>
        <v/>
      </c>
      <c r="DS75" s="73" t="str">
        <f t="shared" si="83"/>
        <v/>
      </c>
      <c r="DT75" s="73" t="str">
        <f t="shared" si="84"/>
        <v/>
      </c>
      <c r="DU75" s="66" t="str">
        <f t="shared" si="85"/>
        <v/>
      </c>
      <c r="DV75" s="47" t="s">
        <v>0</v>
      </c>
      <c r="DW75" s="58" t="str">
        <f>IF(BW75="","",MAX(DW$10:DW74)+1)</f>
        <v/>
      </c>
      <c r="DX75" s="73" t="str">
        <f t="shared" si="86"/>
        <v/>
      </c>
      <c r="DY75" s="73" t="str">
        <f t="shared" si="87"/>
        <v/>
      </c>
      <c r="DZ75" s="73" t="str">
        <f t="shared" si="88"/>
        <v/>
      </c>
      <c r="EA75" s="73" t="str">
        <f t="shared" si="89"/>
        <v/>
      </c>
      <c r="EB75" s="73" t="str">
        <f t="shared" si="90"/>
        <v/>
      </c>
      <c r="EC75" s="73" t="str">
        <f t="shared" si="91"/>
        <v/>
      </c>
      <c r="ED75" s="73" t="str">
        <f t="shared" si="92"/>
        <v/>
      </c>
      <c r="EE75" s="73" t="str">
        <f t="shared" si="93"/>
        <v/>
      </c>
      <c r="EF75" s="73" t="str">
        <f t="shared" si="94"/>
        <v/>
      </c>
      <c r="EG75" s="53" t="str">
        <f t="shared" ref="EG75:EG138" si="121">IF(INDEX(natjecanjeKategorije_katAliasId,MATCH(Q75,natjecanjeKategorije_katRegId,0))="","",INDEX(natjecanjeKategorije_katAliasId,MATCH(Q75,natjecanjeKategorije_katRegId,0)))</f>
        <v/>
      </c>
      <c r="EH75" s="47" t="s">
        <v>0</v>
      </c>
      <c r="EI75" s="19" t="str">
        <f t="shared" si="95"/>
        <v/>
      </c>
      <c r="EJ75" s="47" t="s">
        <v>0</v>
      </c>
      <c r="EK75" s="19" t="str">
        <f t="shared" si="96"/>
        <v/>
      </c>
      <c r="EL75" s="47" t="s">
        <v>0</v>
      </c>
      <c r="EM75" s="208" t="str">
        <f t="shared" si="97"/>
        <v/>
      </c>
      <c r="EN75" s="47" t="s">
        <v>0</v>
      </c>
    </row>
    <row r="76" spans="1:144" x14ac:dyDescent="0.25">
      <c r="A76" t="s">
        <v>0</v>
      </c>
      <c r="B76" s="52" t="str">
        <f>IF(csv!F68="","",csv!T68)</f>
        <v/>
      </c>
      <c r="C76" s="31" t="s">
        <v>0</v>
      </c>
      <c r="D76" s="31" t="str">
        <f>IF(csv!F68="","",csv!F68)</f>
        <v/>
      </c>
      <c r="E76" s="31" t="str">
        <f>IF(csv!E68="","",csv!E68)</f>
        <v/>
      </c>
      <c r="F76" s="31" t="s">
        <v>0</v>
      </c>
      <c r="G76" s="73" t="str">
        <f>IF(csv!M68="","",csv!M68)</f>
        <v/>
      </c>
      <c r="H76" s="73" t="str">
        <f>IF(csv!N68="","",csv!N68)</f>
        <v/>
      </c>
      <c r="I76" s="31" t="s">
        <v>0</v>
      </c>
      <c r="J76" s="31" t="str">
        <f>IF(csv!P68="","",csv!P68)</f>
        <v/>
      </c>
      <c r="K76" s="31" t="str">
        <f>IF(csv!Q68="","",csv!Q68)</f>
        <v/>
      </c>
      <c r="L76" s="31" t="s">
        <v>0</v>
      </c>
      <c r="M76" s="66" t="str">
        <f>IF(csv!R68="","",csv!R68)</f>
        <v/>
      </c>
      <c r="N76" s="47" t="s">
        <v>0</v>
      </c>
      <c r="O76" s="52" t="str">
        <f t="shared" ref="O76:O139" si="122">IF(B76="","",B76)</f>
        <v/>
      </c>
      <c r="P76" s="73" t="str">
        <f>IF(O76="","",IF(COUNTIF(O$10:O75,O76)=0,P75+1,P75))</f>
        <v/>
      </c>
      <c r="Q76" s="88" t="str">
        <f t="shared" ref="Q76:Q139" si="123">IF(O76="","",IFERROR(INDEX(kategorija_id,MATCH(O76,kategorija_oznaka,0)),IFERROR(INDEX(kategorijaAlias_id,MATCH(O76,kategorijaAlias_oznaka,0)),INDEX(natjecanjeKategorije_katRegId,MATCH(O76,natjecanjeKategorije_kategorija,0)))))</f>
        <v/>
      </c>
      <c r="R76" s="89" t="str" cm="1">
        <f t="array" ref="R76">IF(S76="","",INDEX(natjecanjeStaze_naziv,MATCH(S76,natjecanjeStaze_stazaId,0)))</f>
        <v/>
      </c>
      <c r="S76" s="53" t="str">
        <f t="shared" si="106"/>
        <v/>
      </c>
      <c r="T76" s="47" t="s">
        <v>0</v>
      </c>
      <c r="U76" s="259" t="str">
        <f t="shared" si="107"/>
        <v/>
      </c>
      <c r="V76" s="260" t="str">
        <f t="shared" ref="V76:V139" si="124">IF(O76="","",INDEX(natjecanjeKategorija_stazaKatId,MATCH(Q76,natjecanjeKategorije_katRegId,0)))</f>
        <v/>
      </c>
      <c r="W76" s="47" t="s">
        <v>0</v>
      </c>
      <c r="X76" s="52" t="str">
        <f t="shared" ref="X76:X139" si="125">IF(M76="","",M76)</f>
        <v/>
      </c>
      <c r="Y76" s="73" t="str">
        <f t="shared" ref="Y76:Y139" si="126">IF(X76="","",IFERROR(INDEX(drzava_id,MATCH(X76,drzava_oznaka,0)),"NEMA"))</f>
        <v/>
      </c>
      <c r="Z76" s="31" t="str">
        <f t="shared" ref="Z76:Z139" si="127">IF(OR(Y76="",Y76&lt;&gt;"NEMA"),"",M76)</f>
        <v/>
      </c>
      <c r="AA76" s="66" t="str">
        <f>IF(Z76="","",MAX(AA$10:AA75)+1)</f>
        <v/>
      </c>
      <c r="AB76" s="47" t="s">
        <v>0</v>
      </c>
      <c r="AC76" s="130"/>
      <c r="AD76" s="47" t="s">
        <v>0</v>
      </c>
      <c r="AE76" s="19" t="str">
        <f t="shared" ref="AE76:AE139" si="128">IF(Z76="","","INSERT INTO drzava(id,naziv,oznaka) VALUES ("&amp;AA76&amp;",'"&amp;AC76&amp;"','"&amp;UPPER(LEFT(Z76,1))&amp;LOWER(RIGHT(Z76,2))&amp;"');")</f>
        <v/>
      </c>
      <c r="AF76" s="47" t="s">
        <v>0</v>
      </c>
      <c r="AG76" s="151" t="str">
        <f t="shared" ref="AG76:AG139" si="129">IF(Y76="","",IF(Y76="NEMA",Z76,X76))</f>
        <v/>
      </c>
      <c r="AH76" s="47" t="s">
        <v>0</v>
      </c>
      <c r="AI76" s="52" t="str">
        <f t="shared" ref="AI76:AI139" si="130">IF(J76="","",J76)</f>
        <v/>
      </c>
      <c r="AJ76" s="31" t="str">
        <f t="shared" ref="AJ76:AJ139" si="131">IF(K76="","",K76)</f>
        <v/>
      </c>
      <c r="AK76" s="73" t="str">
        <f t="shared" ref="AK76:AK139" si="132">IF(AJ76="","",IF(IFERROR(MATCH(AJ76,klub_naziv,0),"")&lt;&gt;"","",IFERROR(MATCH(AJ76,klubAlias_alias,0),"NEMA")))</f>
        <v/>
      </c>
      <c r="AL76" s="73" t="str">
        <f t="shared" ref="AL76:AL139" si="133">IF(AK76="","",IF(AK76&lt;&gt;"NEMA","",IFERROR(INDEX(natjecanje_klubAliasId,MATCH(AJ76,natjecanje_noviKluboviAliasi,0)),"")))</f>
        <v/>
      </c>
      <c r="AM76" s="31" t="str" cm="1">
        <f t="array" ref="AM76">IF(AK76="",""&amp;AJ76,IF(AK76="NEMA",AJ76,INDEX(klub_naziv,MATCH(INDEX(klubAlias_klubId,AK76),klub_id,0))))</f>
        <v/>
      </c>
      <c r="AN76" s="31" t="str" cm="1">
        <f t="array" ref="AN76">IFERROR(""&amp;INDEX(registarNatjecatelji,DL76,4),"")</f>
        <v/>
      </c>
      <c r="AO76" s="73" t="str">
        <f t="shared" ref="AO76:AO139" si="134">IF(AM76=AN76,"",IF(AN76="","",1))</f>
        <v/>
      </c>
      <c r="AP76" s="66" t="str">
        <f t="shared" ref="AP76:AP139" si="135">IF(AND(AN76&lt;&gt;"",AN76&lt;&gt;AM76),AN76,""&amp;AM76)</f>
        <v/>
      </c>
      <c r="AQ76" s="47" t="s">
        <v>0</v>
      </c>
      <c r="AR76" s="52" t="str">
        <f>IF(V76&lt;&gt;"NEMA","",IF(IFERROR(MATCH(U76,U$10:U75,0),0)&lt;&gt;0,"",U76))</f>
        <v/>
      </c>
      <c r="AS76" s="73" t="str">
        <f t="shared" si="108"/>
        <v/>
      </c>
      <c r="AT76" s="31" t="str">
        <f>IF(OR(AS76="",AS76&lt;&gt;"NEMA"),"",MAX(AT$10:AT75)+1)</f>
        <v/>
      </c>
      <c r="AU76" s="66" t="str">
        <f t="shared" si="109"/>
        <v/>
      </c>
      <c r="AV76" s="47" t="s">
        <v>0</v>
      </c>
      <c r="AW76" s="19" t="str">
        <f t="shared" ref="AW76:AW139" si="136">IF(OR(AS76="",AS76&lt;&gt;"NEMA"),"","INSERT INTO klub_alias(id,alias,klub_id) VALUES ("&amp;AT76&amp;",'"&amp;AR76&amp;"',"&amp;AU76&amp;");")</f>
        <v/>
      </c>
      <c r="AX76" s="47" t="s">
        <v>0</v>
      </c>
      <c r="AY76" s="82" t="str">
        <f>IF(AK76&lt;&gt;"NEMA","",IF(IFERROR(MATCH(AJ76,AJ$10:AJ75,0),0)&lt;&gt;0,"",AJ76))</f>
        <v/>
      </c>
      <c r="AZ76" s="47" t="s">
        <v>0</v>
      </c>
      <c r="BA76" s="130"/>
      <c r="BB76" s="47" t="s">
        <v>0</v>
      </c>
      <c r="BC76" s="58" t="str">
        <f t="shared" ref="BC76:BC139" si="137">IF(BA76="","",IFERROR(INDEX(klub_id,MATCH(BA76,klub_naziv,0)),"NEMA"))</f>
        <v/>
      </c>
      <c r="BD76" s="31" t="str">
        <f t="shared" ref="BD76:BD139" si="138">IF(AY76="","",IF(BA76="",AY76,""))</f>
        <v/>
      </c>
      <c r="BE76" s="31" t="str">
        <f>IF(BD76="","",MAX(BE$10:BE75)+1)</f>
        <v/>
      </c>
      <c r="BF76" s="31" t="str">
        <f t="shared" ref="BF76:BF139" si="139">IF(BD76="","",IF(Y76="","",IF(Y76="NEMA",AA76,Y76)))</f>
        <v/>
      </c>
      <c r="BG76" s="31" t="str">
        <f t="shared" ref="BG76:BG139" si="140">IF(BD76="","","INSERT INTO klub(id,naziv,drzava_id,aktivan) VALUES ("&amp;BE76&amp;",'"&amp;BD76&amp;"',"&amp;BF76&amp;",1);")</f>
        <v/>
      </c>
      <c r="BH76" s="31" t="str">
        <f>IF(BA76="","",MAX(BH$10:BH75)+1)</f>
        <v/>
      </c>
      <c r="BI76" s="31" t="str">
        <f t="shared" ref="BI76:BI139" si="141">IF(BA76="","",IF(BE76="",INDEX(klub_id,MATCH(BA76,klub_naziv,0)),BE76))</f>
        <v/>
      </c>
      <c r="BJ76" s="66" t="str">
        <f t="shared" ref="BJ76:BJ139" si="142">IF(BA76="","","INSERT INTO klub_alias(id,alias,klub_id) VALUES ("&amp;BH76&amp;",'"&amp;AY76&amp;"',"&amp;BI76&amp;");")</f>
        <v/>
      </c>
      <c r="BK76" s="47" t="s">
        <v>0</v>
      </c>
      <c r="BL76" s="19" t="str">
        <f t="shared" ref="BL76:BL139" si="143">""&amp;BG76&amp;IF(AND(BG76&lt;&gt;"",BJ76&lt;&gt;""),"
","")&amp;BJ76</f>
        <v/>
      </c>
      <c r="BM76" s="47" t="s">
        <v>0</v>
      </c>
      <c r="BN76" s="151" t="str">
        <f t="shared" si="110"/>
        <v/>
      </c>
      <c r="BO76" s="47" t="s">
        <v>0</v>
      </c>
      <c r="BP76" s="58" t="str">
        <f t="shared" si="101"/>
        <v/>
      </c>
      <c r="BQ76" s="73" t="str">
        <f t="shared" si="102"/>
        <v/>
      </c>
      <c r="BR76" s="266" t="str">
        <f t="shared" si="103"/>
        <v/>
      </c>
      <c r="BS76" s="267" t="str">
        <f t="shared" si="104"/>
        <v/>
      </c>
      <c r="BT76" s="191" t="str">
        <f t="shared" si="105"/>
        <v/>
      </c>
      <c r="BU76" s="47" t="s">
        <v>0</v>
      </c>
      <c r="BV76" s="52" t="str">
        <f t="shared" ref="BV76:BV139" si="144">IF(D76="","",D76)</f>
        <v/>
      </c>
      <c r="BW76" s="31" t="str">
        <f t="shared" ref="BW76:BW139" si="145">IF(E76="","",E76)</f>
        <v/>
      </c>
      <c r="BX76" s="73" t="str">
        <f t="shared" si="111"/>
        <v/>
      </c>
      <c r="BY76" s="73" t="str">
        <f t="shared" si="112"/>
        <v/>
      </c>
      <c r="BZ76" s="31" t="str">
        <f t="shared" si="113"/>
        <v/>
      </c>
      <c r="CA76" s="66" t="str">
        <f t="shared" si="114"/>
        <v/>
      </c>
      <c r="CB76" s="47" t="s">
        <v>0</v>
      </c>
      <c r="CC76" s="82" t="str">
        <f t="shared" ref="CC76:CC139" si="146">IF(OR(BW76="",BY76&lt;&gt;"NEMA"),"",BV76&amp;" "&amp;BW76)</f>
        <v/>
      </c>
      <c r="CD76" s="47" t="s">
        <v>0</v>
      </c>
      <c r="CE76" s="19" t="str">
        <f t="shared" ref="CE76:CE139" si="147">IF(OR(BX76&lt;&gt;"NEMA",BY76&lt;&gt;"NEMA"),"","SELECT '"&amp;BZ76&amp;" – "&amp;CA76&amp;"', ime, prezime FROM imeprezime WHERE ime LIKE '%"&amp;MID(BZ76,2,LEN(BZ76)-2)&amp;"%' Or prezime LIKE '%"&amp;MID(CA76,2,LEN(CA76)-2)&amp;"%' Or ime LIKE '%"&amp;MID(CA76,2,LEN(CA76)-2)&amp;"%' Or prezime LIKE '%"&amp;MID(BZ76,2,LEN(BZ76)-2)&amp;"%' ORDER BY ime, prezime;")</f>
        <v/>
      </c>
      <c r="CF76" s="47" t="s">
        <v>0</v>
      </c>
      <c r="CG76" s="130"/>
      <c r="CH76" s="47" t="s">
        <v>0</v>
      </c>
      <c r="CI76" s="52" t="str">
        <f t="shared" ref="CI76:CI139" si="148">IF(CG76="","",BV76&amp;" "&amp;BW76)</f>
        <v/>
      </c>
      <c r="CJ76" s="73" t="str">
        <f>IF(CG76="","",MAX(CJ$10:CJ75)+1)</f>
        <v/>
      </c>
      <c r="CK76" s="53" t="str">
        <f t="shared" ref="CK76:CK139" si="149">IF(CG76="","",IFERROR(INDEX(imePrezime_id,MATCH(IF(IFERROR(SEARCH("–",CG76),0)&lt;&gt;0,CG76,SUBSTITUTE(CG76," "," – ",1)),imePrezime_imePrezime,0)),"NEMA"))</f>
        <v/>
      </c>
      <c r="CL76" s="47" t="s">
        <v>0</v>
      </c>
      <c r="CM76" s="19" t="str">
        <f t="shared" ref="CM76:CM139" si="150">IF(CG76="","","INSERT INTO imeprezime_alias(id,alias,imeprezime_id) VALUES ("&amp;CJ76&amp;",'"&amp;CI76&amp;"',"&amp;IF(CK76="NEMA",CR76,CK76)&amp;");")</f>
        <v/>
      </c>
      <c r="CN76" s="47" t="s">
        <v>0</v>
      </c>
      <c r="CO76" s="108"/>
      <c r="CP76" s="110"/>
      <c r="CQ76" s="47"/>
      <c r="CR76" s="58" t="str">
        <f>IF(AND(BX76="NEMA",BY76="NEMA",OR(CG76="",CK76="NEMA")),MAX(CR$10:CR75)+1,"")</f>
        <v/>
      </c>
      <c r="CS76" s="53" t="str">
        <f t="shared" ref="CS76:CS139" si="151">IF(CR76="","",IF(CU76="O",1,""))</f>
        <v/>
      </c>
      <c r="CT76" t="s">
        <v>0</v>
      </c>
      <c r="CU76" s="133" t="str">
        <f t="shared" si="115"/>
        <v/>
      </c>
      <c r="CV76" t="s">
        <v>0</v>
      </c>
      <c r="CW76" s="52" t="str">
        <f t="shared" si="116"/>
        <v/>
      </c>
      <c r="CX76" s="66" t="str">
        <f t="shared" ref="CX76:CX139" si="152">IF(CR76="","","INSERT INTO imeprezime (id,osoba_id,rbr,ime,prezime,klub_id,identitet_id,sintaksa_id,info,aktivno,dnevnik_id) VALUES ("&amp;CR76&amp;","&amp;IF(CW76="","Null",CR76)&amp;",1,'"&amp;IF(CO76&lt;&gt;"",CO76,BV76)&amp;"','"&amp;IF(CP76&lt;&gt;"",CP76,BW76)&amp;"',(SELECT id FROM klub WHERE naziv = '"&amp;BN76&amp;"'),Null,1,'',1,"&amp;dnevnik_id&amp;");")</f>
        <v/>
      </c>
      <c r="CY76" t="s">
        <v>0</v>
      </c>
      <c r="CZ76" s="19" t="str">
        <f t="shared" ref="CZ76:CZ139" si="153">IF(CW76="",CX76,CW76&amp;" "&amp;CX76)</f>
        <v/>
      </c>
      <c r="DA76" s="47" t="s">
        <v>0</v>
      </c>
      <c r="DB76" s="52" t="str">
        <f t="shared" ref="DB76:DB139" si="154">IF(BW76="","",IF(CK76="",BZ76,IF(CK76="NEMA",CO76,INDEX(imePrezime_ime,MATCH(CK76,imePrezime_id,0)))))</f>
        <v/>
      </c>
      <c r="DC76" s="66" t="str">
        <f t="shared" ref="DC76:DC139" si="155">IF(BW76="","",IF(CK76="",CA76,IF(CK76="NEMA",CP76,INDEX(imePrezime_prezime,MATCH(CK76,imePrezime_id,0)))))</f>
        <v/>
      </c>
      <c r="DD76" s="47" t="s">
        <v>0</v>
      </c>
      <c r="DE76" s="52" t="str">
        <f t="shared" ref="DE76:DE139" si="156">IF(BW76="","",DH76 &amp; IF(O76="",""," – " &amp; O76))</f>
        <v/>
      </c>
      <c r="DF76" s="53" t="str">
        <f t="shared" si="117"/>
        <v/>
      </c>
      <c r="DG76" s="47" t="s">
        <v>0</v>
      </c>
      <c r="DH76" s="52" t="str">
        <f t="shared" ref="DH76:DH139" si="157">IF(BW76="","",DK76 &amp; IF(BN76="",""," – " &amp; BN76))</f>
        <v/>
      </c>
      <c r="DI76" s="53" t="str">
        <f t="shared" si="118"/>
        <v/>
      </c>
      <c r="DJ76" s="47" t="s">
        <v>0</v>
      </c>
      <c r="DK76" s="52" t="str">
        <f t="shared" ref="DK76:DK139" si="158">IF(DC76="","",DB76&amp;" – "&amp;DC76)</f>
        <v/>
      </c>
      <c r="DL76" s="53" t="str">
        <f t="shared" si="119"/>
        <v/>
      </c>
      <c r="DM76" s="47" t="s">
        <v>0</v>
      </c>
      <c r="DN76" s="58" t="str">
        <f t="shared" ref="DN76:DN139" si="159">IF(DF76="","",IF(DF76&lt;&gt;"NEMA",DF76,IF(DI76&lt;&gt;"NEMA",DI76,IF(DL76&lt;&gt;"NEMA",DL76,""))))</f>
        <v/>
      </c>
      <c r="DO76" s="53" t="str" cm="1">
        <f t="array" ref="DO76">IF(DN76&lt;&gt;"",INDEX(imePrezime_id,DN76,0),IF(CR76&lt;&gt;"",CR76,""))</f>
        <v/>
      </c>
      <c r="DP76" s="47" t="s">
        <v>0</v>
      </c>
      <c r="DQ76" s="58" t="str">
        <f t="shared" ref="DQ76:DQ139" si="160">IF(BW76="","",IF(CR76&lt;&gt;"","novo",IF(BY76="","imepre","imepre(ali)")))</f>
        <v/>
      </c>
      <c r="DR76" s="73" t="str">
        <f t="shared" si="120"/>
        <v/>
      </c>
      <c r="DS76" s="73" t="str">
        <f t="shared" ref="DS76:DS139" si="161">IF(BW76="","","kat"&amp;IF(AND(U76&lt;&gt;O76,O76&lt;&gt;"Open"),"(ali)",""))</f>
        <v/>
      </c>
      <c r="DT76" s="73" t="str">
        <f t="shared" ref="DT76:DT139" si="162">IF(OR(BR76&lt;&gt;"",BT76=2),"ot","")</f>
        <v/>
      </c>
      <c r="DU76" s="66" t="str">
        <f t="shared" ref="DU76:DU139" si="163">IF(BW76="","",DQ76&amp;IF(DQ76="novo","","-"&amp;DR76&amp;"-"&amp;DS76)&amp;IF(DT76="","","-"&amp;DT76))</f>
        <v/>
      </c>
      <c r="DV76" s="47" t="s">
        <v>0</v>
      </c>
      <c r="DW76" s="58" t="str">
        <f>IF(BW76="","",MAX(DW$10:DW75)+1)</f>
        <v/>
      </c>
      <c r="DX76" s="73" t="str">
        <f t="shared" ref="DX76:DX139" si="164">IF(BZ76="","",V76)</f>
        <v/>
      </c>
      <c r="DY76" s="73" t="str">
        <f t="shared" ref="DY76:DY139" si="165">IF(DO76="","",DO76)</f>
        <v/>
      </c>
      <c r="DZ76" s="73" t="str">
        <f t="shared" ref="DZ76:DZ139" si="166">IF(BS76="","",BS76)</f>
        <v/>
      </c>
      <c r="EA76" s="73" t="str">
        <f t="shared" ref="EA76:EA139" si="167">IF(BT76="","",BT76)</f>
        <v/>
      </c>
      <c r="EB76" s="73" t="str">
        <f t="shared" ref="EB76:EB139" si="168">IF(DK76="","",IF(trka_je_rangirana=0,0,IF(OR(DF76="",DF76="NEMA"),0,1)))</f>
        <v/>
      </c>
      <c r="EC76" s="73" t="str">
        <f t="shared" ref="EC76:EC139" si="169">IF(DW76="","",INDEX(uparivanje_id,MATCH(DU76,uparivanje_oznaka,0)))</f>
        <v/>
      </c>
      <c r="ED76" s="73" t="str">
        <f t="shared" ref="ED76:ED139" si="170">IF(BT76="","",BQ76)</f>
        <v/>
      </c>
      <c r="EE76" s="73" t="str">
        <f t="shared" ref="EE76:EE139" si="171">IF(OR(BY76="",BY76="NEMA"),CJ76,BY76)</f>
        <v/>
      </c>
      <c r="EF76" s="73" t="str">
        <f t="shared" ref="EF76:EF139" si="172">IF(AND(AK76&lt;&gt;"",AK76&lt;&gt;"NEMA"),AK76,IF(AL76&lt;&gt;"",AL76,IF(AND(AS76&lt;&gt;"",AS76&lt;&gt;"NEMA"),AS76,IF(AT76&lt;&gt;"",AT76,""))))</f>
        <v/>
      </c>
      <c r="EG76" s="53" t="str">
        <f t="shared" si="121"/>
        <v/>
      </c>
      <c r="EH76" s="47" t="s">
        <v>0</v>
      </c>
      <c r="EI76" s="19" t="str">
        <f t="shared" ref="EI76:EI139" si="173">IF(DX76="","","INSERT INTO rezultat(id,stazakategorija_id,imeprezime_id,vrijeme_sec,status_id,registracija,uparivanje_id,originalstatus_id,imeprezimealias_id,klubalias_id,kategorijaalias_id) VALUES ("&amp;DW76&amp;","&amp;DX76&amp;","&amp;DY76&amp;","&amp;IF(DZ76="","Null",DZ76)&amp;","&amp;EA76&amp;","&amp;EB76&amp;","&amp;EC76&amp;","&amp;ED76&amp;","&amp;IF(EE76="","Null",EE76)&amp;","&amp;IF(EF76="","Null",EF76)&amp;","&amp;IF(EG76="","Null",EG76)&amp;");")</f>
        <v/>
      </c>
      <c r="EJ76" s="47" t="s">
        <v>0</v>
      </c>
      <c r="EK76" s="19" t="str">
        <f t="shared" ref="EK76:EK139" si="174">IF(DX76="","",IF(EB76=1,"UPDATE
	registar
SET
	potvrda = 1
WHERE
	imeprezime_id="&amp;DY76&amp;"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"&amp;DX76&amp;")
                         		AND
                         	kategorija_liga.liga_id = "&amp;liga_id&amp;")
		AND
	datum_od &lt;= '"&amp;datum_natjecanja&amp;"'
    	AND
    datum_do is Null;",""))</f>
        <v/>
      </c>
      <c r="EL76" s="47" t="s">
        <v>0</v>
      </c>
      <c r="EM76" s="208" t="str">
        <f t="shared" ref="EM76:EM139" si="175">AE76&amp;IF(AW76="","","
")&amp;AW76&amp;IF(BL76="","","
")&amp;BL76&amp;IF(CZ76="","","
")&amp;CZ76&amp;IF(CM76="","","
")&amp;CM76&amp;IF(EI76="","","
")&amp;EI76&amp;IF(EK76="","","
")&amp;EK76</f>
        <v/>
      </c>
      <c r="EN76" s="47" t="s">
        <v>0</v>
      </c>
    </row>
    <row r="77" spans="1:144" x14ac:dyDescent="0.25">
      <c r="A77" t="s">
        <v>0</v>
      </c>
      <c r="B77" s="52" t="str">
        <f>IF(csv!F69="","",csv!T69)</f>
        <v/>
      </c>
      <c r="C77" s="31" t="s">
        <v>0</v>
      </c>
      <c r="D77" s="31" t="str">
        <f>IF(csv!F69="","",csv!F69)</f>
        <v/>
      </c>
      <c r="E77" s="31" t="str">
        <f>IF(csv!E69="","",csv!E69)</f>
        <v/>
      </c>
      <c r="F77" s="31" t="s">
        <v>0</v>
      </c>
      <c r="G77" s="73" t="str">
        <f>IF(csv!M69="","",csv!M69)</f>
        <v/>
      </c>
      <c r="H77" s="73" t="str">
        <f>IF(csv!N69="","",csv!N69)</f>
        <v/>
      </c>
      <c r="I77" s="31" t="s">
        <v>0</v>
      </c>
      <c r="J77" s="31" t="str">
        <f>IF(csv!P69="","",csv!P69)</f>
        <v/>
      </c>
      <c r="K77" s="31" t="str">
        <f>IF(csv!Q69="","",csv!Q69)</f>
        <v/>
      </c>
      <c r="L77" s="31" t="s">
        <v>0</v>
      </c>
      <c r="M77" s="66" t="str">
        <f>IF(csv!R69="","",csv!R69)</f>
        <v/>
      </c>
      <c r="N77" s="47" t="s">
        <v>0</v>
      </c>
      <c r="O77" s="52" t="str">
        <f t="shared" si="122"/>
        <v/>
      </c>
      <c r="P77" s="73" t="str">
        <f>IF(O77="","",IF(COUNTIF(O$10:O76,O77)=0,P76+1,P76))</f>
        <v/>
      </c>
      <c r="Q77" s="88" t="str">
        <f t="shared" si="123"/>
        <v/>
      </c>
      <c r="R77" s="89" t="str" cm="1">
        <f t="array" ref="R77">IF(S77="","",INDEX(natjecanjeStaze_naziv,MATCH(S77,natjecanjeStaze_stazaId,0)))</f>
        <v/>
      </c>
      <c r="S77" s="53" t="str">
        <f t="shared" si="106"/>
        <v/>
      </c>
      <c r="T77" s="47" t="s">
        <v>0</v>
      </c>
      <c r="U77" s="259" t="str">
        <f t="shared" si="107"/>
        <v/>
      </c>
      <c r="V77" s="260" t="str">
        <f t="shared" si="124"/>
        <v/>
      </c>
      <c r="W77" s="47" t="s">
        <v>0</v>
      </c>
      <c r="X77" s="52" t="str">
        <f t="shared" si="125"/>
        <v/>
      </c>
      <c r="Y77" s="73" t="str">
        <f t="shared" si="126"/>
        <v/>
      </c>
      <c r="Z77" s="31" t="str">
        <f t="shared" si="127"/>
        <v/>
      </c>
      <c r="AA77" s="66" t="str">
        <f>IF(Z77="","",MAX(AA$10:AA76)+1)</f>
        <v/>
      </c>
      <c r="AB77" s="47" t="s">
        <v>0</v>
      </c>
      <c r="AC77" s="130"/>
      <c r="AD77" s="47" t="s">
        <v>0</v>
      </c>
      <c r="AE77" s="19" t="str">
        <f t="shared" si="128"/>
        <v/>
      </c>
      <c r="AF77" s="47" t="s">
        <v>0</v>
      </c>
      <c r="AG77" s="151" t="str">
        <f t="shared" si="129"/>
        <v/>
      </c>
      <c r="AH77" s="47" t="s">
        <v>0</v>
      </c>
      <c r="AI77" s="52" t="str">
        <f t="shared" si="130"/>
        <v/>
      </c>
      <c r="AJ77" s="31" t="str">
        <f t="shared" si="131"/>
        <v/>
      </c>
      <c r="AK77" s="73" t="str">
        <f t="shared" si="132"/>
        <v/>
      </c>
      <c r="AL77" s="73" t="str">
        <f t="shared" si="133"/>
        <v/>
      </c>
      <c r="AM77" s="31" t="str" cm="1">
        <f t="array" ref="AM77">IF(AK77="",""&amp;AJ77,IF(AK77="NEMA",AJ77,INDEX(klub_naziv,MATCH(INDEX(klubAlias_klubId,AK77),klub_id,0))))</f>
        <v/>
      </c>
      <c r="AN77" s="31" t="str" cm="1">
        <f t="array" ref="AN77">IFERROR(""&amp;INDEX(registarNatjecatelji,DL77,4),"")</f>
        <v/>
      </c>
      <c r="AO77" s="73" t="str">
        <f t="shared" si="134"/>
        <v/>
      </c>
      <c r="AP77" s="66" t="str">
        <f t="shared" si="135"/>
        <v/>
      </c>
      <c r="AQ77" s="47" t="s">
        <v>0</v>
      </c>
      <c r="AR77" s="52" t="str">
        <f>IF(V77&lt;&gt;"NEMA","",IF(IFERROR(MATCH(U77,U$10:U76,0),0)&lt;&gt;0,"",U77))</f>
        <v/>
      </c>
      <c r="AS77" s="73" t="str">
        <f t="shared" si="108"/>
        <v/>
      </c>
      <c r="AT77" s="31" t="str">
        <f>IF(OR(AS77="",AS77&lt;&gt;"NEMA"),"",MAX(AT$10:AT76)+1)</f>
        <v/>
      </c>
      <c r="AU77" s="66" t="str">
        <f t="shared" si="109"/>
        <v/>
      </c>
      <c r="AV77" s="47" t="s">
        <v>0</v>
      </c>
      <c r="AW77" s="19" t="str">
        <f t="shared" si="136"/>
        <v/>
      </c>
      <c r="AX77" s="47" t="s">
        <v>0</v>
      </c>
      <c r="AY77" s="82" t="str">
        <f>IF(AK77&lt;&gt;"NEMA","",IF(IFERROR(MATCH(AJ77,AJ$10:AJ76,0),0)&lt;&gt;0,"",AJ77))</f>
        <v/>
      </c>
      <c r="AZ77" s="47" t="s">
        <v>0</v>
      </c>
      <c r="BA77" s="130"/>
      <c r="BB77" s="47" t="s">
        <v>0</v>
      </c>
      <c r="BC77" s="58" t="str">
        <f t="shared" si="137"/>
        <v/>
      </c>
      <c r="BD77" s="31" t="str">
        <f t="shared" si="138"/>
        <v/>
      </c>
      <c r="BE77" s="31" t="str">
        <f>IF(BD77="","",MAX(BE$10:BE76)+1)</f>
        <v/>
      </c>
      <c r="BF77" s="31" t="str">
        <f t="shared" si="139"/>
        <v/>
      </c>
      <c r="BG77" s="31" t="str">
        <f t="shared" si="140"/>
        <v/>
      </c>
      <c r="BH77" s="31" t="str">
        <f>IF(BA77="","",MAX(BH$10:BH76)+1)</f>
        <v/>
      </c>
      <c r="BI77" s="31" t="str">
        <f t="shared" si="141"/>
        <v/>
      </c>
      <c r="BJ77" s="66" t="str">
        <f t="shared" si="142"/>
        <v/>
      </c>
      <c r="BK77" s="47" t="s">
        <v>0</v>
      </c>
      <c r="BL77" s="19" t="str">
        <f t="shared" si="143"/>
        <v/>
      </c>
      <c r="BM77" s="47" t="s">
        <v>0</v>
      </c>
      <c r="BN77" s="151" t="str">
        <f t="shared" si="110"/>
        <v/>
      </c>
      <c r="BO77" s="47" t="s">
        <v>0</v>
      </c>
      <c r="BP77" s="58" t="str">
        <f t="shared" si="101"/>
        <v/>
      </c>
      <c r="BQ77" s="73" t="str">
        <f t="shared" si="102"/>
        <v/>
      </c>
      <c r="BR77" s="266" t="str">
        <f t="shared" si="103"/>
        <v/>
      </c>
      <c r="BS77" s="267" t="str">
        <f t="shared" si="104"/>
        <v/>
      </c>
      <c r="BT77" s="191" t="str">
        <f t="shared" si="105"/>
        <v/>
      </c>
      <c r="BU77" s="47" t="s">
        <v>0</v>
      </c>
      <c r="BV77" s="52" t="str">
        <f t="shared" si="144"/>
        <v/>
      </c>
      <c r="BW77" s="31" t="str">
        <f t="shared" si="145"/>
        <v/>
      </c>
      <c r="BX77" s="73" t="str">
        <f t="shared" si="111"/>
        <v/>
      </c>
      <c r="BY77" s="73" t="str">
        <f t="shared" si="112"/>
        <v/>
      </c>
      <c r="BZ77" s="31" t="str">
        <f t="shared" si="113"/>
        <v/>
      </c>
      <c r="CA77" s="66" t="str">
        <f t="shared" si="114"/>
        <v/>
      </c>
      <c r="CB77" s="47" t="s">
        <v>0</v>
      </c>
      <c r="CC77" s="82" t="str">
        <f t="shared" si="146"/>
        <v/>
      </c>
      <c r="CD77" s="47" t="s">
        <v>0</v>
      </c>
      <c r="CE77" s="19" t="str">
        <f t="shared" si="147"/>
        <v/>
      </c>
      <c r="CF77" s="47" t="s">
        <v>0</v>
      </c>
      <c r="CG77" s="130"/>
      <c r="CH77" s="47" t="s">
        <v>0</v>
      </c>
      <c r="CI77" s="52" t="str">
        <f t="shared" si="148"/>
        <v/>
      </c>
      <c r="CJ77" s="73" t="str">
        <f>IF(CG77="","",MAX(CJ$10:CJ76)+1)</f>
        <v/>
      </c>
      <c r="CK77" s="53" t="str">
        <f t="shared" si="149"/>
        <v/>
      </c>
      <c r="CL77" s="47" t="s">
        <v>0</v>
      </c>
      <c r="CM77" s="19" t="str">
        <f t="shared" si="150"/>
        <v/>
      </c>
      <c r="CN77" s="47" t="s">
        <v>0</v>
      </c>
      <c r="CO77" s="108"/>
      <c r="CP77" s="110"/>
      <c r="CQ77" s="47"/>
      <c r="CR77" s="58" t="str">
        <f>IF(AND(BX77="NEMA",BY77="NEMA",OR(CG77="",CK77="NEMA")),MAX(CR$10:CR76)+1,"")</f>
        <v/>
      </c>
      <c r="CS77" s="53" t="str">
        <f t="shared" si="151"/>
        <v/>
      </c>
      <c r="CT77" t="s">
        <v>0</v>
      </c>
      <c r="CU77" s="133" t="str">
        <f t="shared" si="115"/>
        <v/>
      </c>
      <c r="CV77" t="s">
        <v>0</v>
      </c>
      <c r="CW77" s="52" t="str">
        <f t="shared" si="116"/>
        <v/>
      </c>
      <c r="CX77" s="66" t="str">
        <f t="shared" si="152"/>
        <v/>
      </c>
      <c r="CY77" t="s">
        <v>0</v>
      </c>
      <c r="CZ77" s="19" t="str">
        <f t="shared" si="153"/>
        <v/>
      </c>
      <c r="DA77" s="47" t="s">
        <v>0</v>
      </c>
      <c r="DB77" s="52" t="str">
        <f t="shared" si="154"/>
        <v/>
      </c>
      <c r="DC77" s="66" t="str">
        <f t="shared" si="155"/>
        <v/>
      </c>
      <c r="DD77" s="47" t="s">
        <v>0</v>
      </c>
      <c r="DE77" s="52" t="str">
        <f t="shared" si="156"/>
        <v/>
      </c>
      <c r="DF77" s="53" t="str">
        <f t="shared" si="117"/>
        <v/>
      </c>
      <c r="DG77" s="47" t="s">
        <v>0</v>
      </c>
      <c r="DH77" s="52" t="str">
        <f t="shared" si="157"/>
        <v/>
      </c>
      <c r="DI77" s="53" t="str">
        <f t="shared" si="118"/>
        <v/>
      </c>
      <c r="DJ77" s="47" t="s">
        <v>0</v>
      </c>
      <c r="DK77" s="52" t="str">
        <f t="shared" si="158"/>
        <v/>
      </c>
      <c r="DL77" s="53" t="str">
        <f t="shared" si="119"/>
        <v/>
      </c>
      <c r="DM77" s="47" t="s">
        <v>0</v>
      </c>
      <c r="DN77" s="58" t="str">
        <f t="shared" si="159"/>
        <v/>
      </c>
      <c r="DO77" s="53" t="str" cm="1">
        <f t="array" ref="DO77">IF(DN77&lt;&gt;"",INDEX(imePrezime_id,DN77,0),IF(CR77&lt;&gt;"",CR77,""))</f>
        <v/>
      </c>
      <c r="DP77" s="47" t="s">
        <v>0</v>
      </c>
      <c r="DQ77" s="58" t="str">
        <f t="shared" si="160"/>
        <v/>
      </c>
      <c r="DR77" s="73" t="str">
        <f t="shared" si="120"/>
        <v/>
      </c>
      <c r="DS77" s="73" t="str">
        <f t="shared" si="161"/>
        <v/>
      </c>
      <c r="DT77" s="73" t="str">
        <f t="shared" si="162"/>
        <v/>
      </c>
      <c r="DU77" s="66" t="str">
        <f t="shared" si="163"/>
        <v/>
      </c>
      <c r="DV77" s="47" t="s">
        <v>0</v>
      </c>
      <c r="DW77" s="58" t="str">
        <f>IF(BW77="","",MAX(DW$10:DW76)+1)</f>
        <v/>
      </c>
      <c r="DX77" s="73" t="str">
        <f t="shared" si="164"/>
        <v/>
      </c>
      <c r="DY77" s="73" t="str">
        <f t="shared" si="165"/>
        <v/>
      </c>
      <c r="DZ77" s="73" t="str">
        <f t="shared" si="166"/>
        <v/>
      </c>
      <c r="EA77" s="73" t="str">
        <f t="shared" si="167"/>
        <v/>
      </c>
      <c r="EB77" s="73" t="str">
        <f t="shared" si="168"/>
        <v/>
      </c>
      <c r="EC77" s="73" t="str">
        <f t="shared" si="169"/>
        <v/>
      </c>
      <c r="ED77" s="73" t="str">
        <f t="shared" si="170"/>
        <v/>
      </c>
      <c r="EE77" s="73" t="str">
        <f t="shared" si="171"/>
        <v/>
      </c>
      <c r="EF77" s="73" t="str">
        <f t="shared" si="172"/>
        <v/>
      </c>
      <c r="EG77" s="53" t="str">
        <f t="shared" si="121"/>
        <v/>
      </c>
      <c r="EH77" s="47" t="s">
        <v>0</v>
      </c>
      <c r="EI77" s="19" t="str">
        <f t="shared" si="173"/>
        <v/>
      </c>
      <c r="EJ77" s="47" t="s">
        <v>0</v>
      </c>
      <c r="EK77" s="19" t="str">
        <f t="shared" si="174"/>
        <v/>
      </c>
      <c r="EL77" s="47" t="s">
        <v>0</v>
      </c>
      <c r="EM77" s="208" t="str">
        <f t="shared" si="175"/>
        <v/>
      </c>
      <c r="EN77" s="47" t="s">
        <v>0</v>
      </c>
    </row>
    <row r="78" spans="1:144" x14ac:dyDescent="0.25">
      <c r="A78" t="s">
        <v>0</v>
      </c>
      <c r="B78" s="52" t="str">
        <f>IF(csv!F70="","",csv!T70)</f>
        <v/>
      </c>
      <c r="C78" s="31" t="s">
        <v>0</v>
      </c>
      <c r="D78" s="31" t="str">
        <f>IF(csv!F70="","",csv!F70)</f>
        <v/>
      </c>
      <c r="E78" s="31" t="str">
        <f>IF(csv!E70="","",csv!E70)</f>
        <v/>
      </c>
      <c r="F78" s="31" t="s">
        <v>0</v>
      </c>
      <c r="G78" s="73" t="str">
        <f>IF(csv!M70="","",csv!M70)</f>
        <v/>
      </c>
      <c r="H78" s="73" t="str">
        <f>IF(csv!N70="","",csv!N70)</f>
        <v/>
      </c>
      <c r="I78" s="31" t="s">
        <v>0</v>
      </c>
      <c r="J78" s="31" t="str">
        <f>IF(csv!P70="","",csv!P70)</f>
        <v/>
      </c>
      <c r="K78" s="31" t="str">
        <f>IF(csv!Q70="","",csv!Q70)</f>
        <v/>
      </c>
      <c r="L78" s="31" t="s">
        <v>0</v>
      </c>
      <c r="M78" s="66" t="str">
        <f>IF(csv!R70="","",csv!R70)</f>
        <v/>
      </c>
      <c r="N78" s="47" t="s">
        <v>0</v>
      </c>
      <c r="O78" s="52" t="str">
        <f t="shared" si="122"/>
        <v/>
      </c>
      <c r="P78" s="73" t="str">
        <f>IF(O78="","",IF(COUNTIF(O$10:O77,O78)=0,P77+1,P77))</f>
        <v/>
      </c>
      <c r="Q78" s="88" t="str">
        <f t="shared" si="123"/>
        <v/>
      </c>
      <c r="R78" s="89" t="str" cm="1">
        <f t="array" ref="R78">IF(S78="","",INDEX(natjecanjeStaze_naziv,MATCH(S78,natjecanjeStaze_stazaId,0)))</f>
        <v/>
      </c>
      <c r="S78" s="53" t="str">
        <f t="shared" si="106"/>
        <v/>
      </c>
      <c r="T78" s="47" t="s">
        <v>0</v>
      </c>
      <c r="U78" s="259" t="str">
        <f t="shared" si="107"/>
        <v/>
      </c>
      <c r="V78" s="260" t="str">
        <f t="shared" si="124"/>
        <v/>
      </c>
      <c r="W78" s="47" t="s">
        <v>0</v>
      </c>
      <c r="X78" s="52" t="str">
        <f t="shared" si="125"/>
        <v/>
      </c>
      <c r="Y78" s="73" t="str">
        <f t="shared" si="126"/>
        <v/>
      </c>
      <c r="Z78" s="31" t="str">
        <f t="shared" si="127"/>
        <v/>
      </c>
      <c r="AA78" s="66" t="str">
        <f>IF(Z78="","",MAX(AA$10:AA77)+1)</f>
        <v/>
      </c>
      <c r="AB78" s="47" t="s">
        <v>0</v>
      </c>
      <c r="AC78" s="130"/>
      <c r="AD78" s="47" t="s">
        <v>0</v>
      </c>
      <c r="AE78" s="19" t="str">
        <f t="shared" si="128"/>
        <v/>
      </c>
      <c r="AF78" s="47" t="s">
        <v>0</v>
      </c>
      <c r="AG78" s="151" t="str">
        <f t="shared" si="129"/>
        <v/>
      </c>
      <c r="AH78" s="47" t="s">
        <v>0</v>
      </c>
      <c r="AI78" s="52" t="str">
        <f t="shared" si="130"/>
        <v/>
      </c>
      <c r="AJ78" s="31" t="str">
        <f t="shared" si="131"/>
        <v/>
      </c>
      <c r="AK78" s="73" t="str">
        <f t="shared" si="132"/>
        <v/>
      </c>
      <c r="AL78" s="73" t="str">
        <f t="shared" si="133"/>
        <v/>
      </c>
      <c r="AM78" s="31" t="str" cm="1">
        <f t="array" ref="AM78">IF(AK78="",""&amp;AJ78,IF(AK78="NEMA",AJ78,INDEX(klub_naziv,MATCH(INDEX(klubAlias_klubId,AK78),klub_id,0))))</f>
        <v/>
      </c>
      <c r="AN78" s="31" t="str" cm="1">
        <f t="array" ref="AN78">IFERROR(""&amp;INDEX(registarNatjecatelji,DL78,4),"")</f>
        <v/>
      </c>
      <c r="AO78" s="73" t="str">
        <f t="shared" si="134"/>
        <v/>
      </c>
      <c r="AP78" s="66" t="str">
        <f t="shared" si="135"/>
        <v/>
      </c>
      <c r="AQ78" s="47" t="s">
        <v>0</v>
      </c>
      <c r="AR78" s="52" t="str">
        <f>IF(V78&lt;&gt;"NEMA","",IF(IFERROR(MATCH(U78,U$10:U77,0),0)&lt;&gt;0,"",U78))</f>
        <v/>
      </c>
      <c r="AS78" s="73" t="str">
        <f t="shared" si="108"/>
        <v/>
      </c>
      <c r="AT78" s="31" t="str">
        <f>IF(OR(AS78="",AS78&lt;&gt;"NEMA"),"",MAX(AT$10:AT77)+1)</f>
        <v/>
      </c>
      <c r="AU78" s="66" t="str">
        <f t="shared" si="109"/>
        <v/>
      </c>
      <c r="AV78" s="47" t="s">
        <v>0</v>
      </c>
      <c r="AW78" s="19" t="str">
        <f t="shared" si="136"/>
        <v/>
      </c>
      <c r="AX78" s="47" t="s">
        <v>0</v>
      </c>
      <c r="AY78" s="82" t="str">
        <f>IF(AK78&lt;&gt;"NEMA","",IF(IFERROR(MATCH(AJ78,AJ$10:AJ77,0),0)&lt;&gt;0,"",AJ78))</f>
        <v/>
      </c>
      <c r="AZ78" s="47" t="s">
        <v>0</v>
      </c>
      <c r="BA78" s="130"/>
      <c r="BB78" s="47" t="s">
        <v>0</v>
      </c>
      <c r="BC78" s="58" t="str">
        <f t="shared" si="137"/>
        <v/>
      </c>
      <c r="BD78" s="31" t="str">
        <f t="shared" si="138"/>
        <v/>
      </c>
      <c r="BE78" s="31" t="str">
        <f>IF(BD78="","",MAX(BE$10:BE77)+1)</f>
        <v/>
      </c>
      <c r="BF78" s="31" t="str">
        <f t="shared" si="139"/>
        <v/>
      </c>
      <c r="BG78" s="31" t="str">
        <f t="shared" si="140"/>
        <v/>
      </c>
      <c r="BH78" s="31" t="str">
        <f>IF(BA78="","",MAX(BH$10:BH77)+1)</f>
        <v/>
      </c>
      <c r="BI78" s="31" t="str">
        <f t="shared" si="141"/>
        <v/>
      </c>
      <c r="BJ78" s="66" t="str">
        <f t="shared" si="142"/>
        <v/>
      </c>
      <c r="BK78" s="47" t="s">
        <v>0</v>
      </c>
      <c r="BL78" s="19" t="str">
        <f t="shared" si="143"/>
        <v/>
      </c>
      <c r="BM78" s="47" t="s">
        <v>0</v>
      </c>
      <c r="BN78" s="151" t="str">
        <f t="shared" si="110"/>
        <v/>
      </c>
      <c r="BO78" s="47" t="s">
        <v>0</v>
      </c>
      <c r="BP78" s="58" t="str">
        <f t="shared" si="101"/>
        <v/>
      </c>
      <c r="BQ78" s="73" t="str">
        <f t="shared" si="102"/>
        <v/>
      </c>
      <c r="BR78" s="266" t="str">
        <f t="shared" si="103"/>
        <v/>
      </c>
      <c r="BS78" s="267" t="str">
        <f t="shared" si="104"/>
        <v/>
      </c>
      <c r="BT78" s="191" t="str">
        <f t="shared" si="105"/>
        <v/>
      </c>
      <c r="BU78" s="47" t="s">
        <v>0</v>
      </c>
      <c r="BV78" s="52" t="str">
        <f t="shared" si="144"/>
        <v/>
      </c>
      <c r="BW78" s="31" t="str">
        <f t="shared" si="145"/>
        <v/>
      </c>
      <c r="BX78" s="73" t="str">
        <f t="shared" si="111"/>
        <v/>
      </c>
      <c r="BY78" s="73" t="str">
        <f t="shared" si="112"/>
        <v/>
      </c>
      <c r="BZ78" s="31" t="str">
        <f t="shared" si="113"/>
        <v/>
      </c>
      <c r="CA78" s="66" t="str">
        <f t="shared" si="114"/>
        <v/>
      </c>
      <c r="CB78" s="47" t="s">
        <v>0</v>
      </c>
      <c r="CC78" s="82" t="str">
        <f t="shared" si="146"/>
        <v/>
      </c>
      <c r="CD78" s="47" t="s">
        <v>0</v>
      </c>
      <c r="CE78" s="19" t="str">
        <f t="shared" si="147"/>
        <v/>
      </c>
      <c r="CF78" s="47" t="s">
        <v>0</v>
      </c>
      <c r="CG78" s="130"/>
      <c r="CH78" s="47" t="s">
        <v>0</v>
      </c>
      <c r="CI78" s="52" t="str">
        <f t="shared" si="148"/>
        <v/>
      </c>
      <c r="CJ78" s="73" t="str">
        <f>IF(CG78="","",MAX(CJ$10:CJ77)+1)</f>
        <v/>
      </c>
      <c r="CK78" s="53" t="str">
        <f t="shared" si="149"/>
        <v/>
      </c>
      <c r="CL78" s="47" t="s">
        <v>0</v>
      </c>
      <c r="CM78" s="19" t="str">
        <f t="shared" si="150"/>
        <v/>
      </c>
      <c r="CN78" s="47" t="s">
        <v>0</v>
      </c>
      <c r="CO78" s="108"/>
      <c r="CP78" s="110"/>
      <c r="CQ78" s="47"/>
      <c r="CR78" s="58" t="str">
        <f>IF(AND(BX78="NEMA",BY78="NEMA",OR(CG78="",CK78="NEMA")),MAX(CR$10:CR77)+1,"")</f>
        <v/>
      </c>
      <c r="CS78" s="53" t="str">
        <f t="shared" si="151"/>
        <v/>
      </c>
      <c r="CT78" t="s">
        <v>0</v>
      </c>
      <c r="CU78" s="133" t="str">
        <f t="shared" si="115"/>
        <v/>
      </c>
      <c r="CV78" t="s">
        <v>0</v>
      </c>
      <c r="CW78" s="52" t="str">
        <f t="shared" si="116"/>
        <v/>
      </c>
      <c r="CX78" s="66" t="str">
        <f t="shared" si="152"/>
        <v/>
      </c>
      <c r="CY78" t="s">
        <v>0</v>
      </c>
      <c r="CZ78" s="19" t="str">
        <f t="shared" si="153"/>
        <v/>
      </c>
      <c r="DA78" s="47" t="s">
        <v>0</v>
      </c>
      <c r="DB78" s="52" t="str">
        <f t="shared" si="154"/>
        <v/>
      </c>
      <c r="DC78" s="66" t="str">
        <f t="shared" si="155"/>
        <v/>
      </c>
      <c r="DD78" s="47" t="s">
        <v>0</v>
      </c>
      <c r="DE78" s="52" t="str">
        <f t="shared" si="156"/>
        <v/>
      </c>
      <c r="DF78" s="53" t="str">
        <f t="shared" si="117"/>
        <v/>
      </c>
      <c r="DG78" s="47" t="s">
        <v>0</v>
      </c>
      <c r="DH78" s="52" t="str">
        <f t="shared" si="157"/>
        <v/>
      </c>
      <c r="DI78" s="53" t="str">
        <f t="shared" si="118"/>
        <v/>
      </c>
      <c r="DJ78" s="47" t="s">
        <v>0</v>
      </c>
      <c r="DK78" s="52" t="str">
        <f t="shared" si="158"/>
        <v/>
      </c>
      <c r="DL78" s="53" t="str">
        <f t="shared" si="119"/>
        <v/>
      </c>
      <c r="DM78" s="47" t="s">
        <v>0</v>
      </c>
      <c r="DN78" s="58" t="str">
        <f t="shared" si="159"/>
        <v/>
      </c>
      <c r="DO78" s="53" t="str" cm="1">
        <f t="array" ref="DO78">IF(DN78&lt;&gt;"",INDEX(imePrezime_id,DN78,0),IF(CR78&lt;&gt;"",CR78,""))</f>
        <v/>
      </c>
      <c r="DP78" s="47" t="s">
        <v>0</v>
      </c>
      <c r="DQ78" s="58" t="str">
        <f t="shared" si="160"/>
        <v/>
      </c>
      <c r="DR78" s="73" t="str">
        <f t="shared" si="120"/>
        <v/>
      </c>
      <c r="DS78" s="73" t="str">
        <f t="shared" si="161"/>
        <v/>
      </c>
      <c r="DT78" s="73" t="str">
        <f t="shared" si="162"/>
        <v/>
      </c>
      <c r="DU78" s="66" t="str">
        <f t="shared" si="163"/>
        <v/>
      </c>
      <c r="DV78" s="47" t="s">
        <v>0</v>
      </c>
      <c r="DW78" s="58" t="str">
        <f>IF(BW78="","",MAX(DW$10:DW77)+1)</f>
        <v/>
      </c>
      <c r="DX78" s="73" t="str">
        <f t="shared" si="164"/>
        <v/>
      </c>
      <c r="DY78" s="73" t="str">
        <f t="shared" si="165"/>
        <v/>
      </c>
      <c r="DZ78" s="73" t="str">
        <f t="shared" si="166"/>
        <v/>
      </c>
      <c r="EA78" s="73" t="str">
        <f t="shared" si="167"/>
        <v/>
      </c>
      <c r="EB78" s="73" t="str">
        <f t="shared" si="168"/>
        <v/>
      </c>
      <c r="EC78" s="73" t="str">
        <f t="shared" si="169"/>
        <v/>
      </c>
      <c r="ED78" s="73" t="str">
        <f t="shared" si="170"/>
        <v/>
      </c>
      <c r="EE78" s="73" t="str">
        <f t="shared" si="171"/>
        <v/>
      </c>
      <c r="EF78" s="73" t="str">
        <f t="shared" si="172"/>
        <v/>
      </c>
      <c r="EG78" s="53" t="str">
        <f t="shared" si="121"/>
        <v/>
      </c>
      <c r="EH78" s="47" t="s">
        <v>0</v>
      </c>
      <c r="EI78" s="19" t="str">
        <f t="shared" si="173"/>
        <v/>
      </c>
      <c r="EJ78" s="47" t="s">
        <v>0</v>
      </c>
      <c r="EK78" s="19" t="str">
        <f t="shared" si="174"/>
        <v/>
      </c>
      <c r="EL78" s="47" t="s">
        <v>0</v>
      </c>
      <c r="EM78" s="208" t="str">
        <f t="shared" si="175"/>
        <v/>
      </c>
      <c r="EN78" s="47" t="s">
        <v>0</v>
      </c>
    </row>
    <row r="79" spans="1:144" x14ac:dyDescent="0.25">
      <c r="A79" t="s">
        <v>0</v>
      </c>
      <c r="B79" s="52" t="str">
        <f>IF(csv!F71="","",csv!T71)</f>
        <v/>
      </c>
      <c r="C79" s="31" t="s">
        <v>0</v>
      </c>
      <c r="D79" s="31" t="str">
        <f>IF(csv!F71="","",csv!F71)</f>
        <v/>
      </c>
      <c r="E79" s="31" t="str">
        <f>IF(csv!E71="","",csv!E71)</f>
        <v/>
      </c>
      <c r="F79" s="31" t="s">
        <v>0</v>
      </c>
      <c r="G79" s="73" t="str">
        <f>IF(csv!M71="","",csv!M71)</f>
        <v/>
      </c>
      <c r="H79" s="73" t="str">
        <f>IF(csv!N71="","",csv!N71)</f>
        <v/>
      </c>
      <c r="I79" s="31" t="s">
        <v>0</v>
      </c>
      <c r="J79" s="31" t="str">
        <f>IF(csv!P71="","",csv!P71)</f>
        <v/>
      </c>
      <c r="K79" s="31" t="str">
        <f>IF(csv!Q71="","",csv!Q71)</f>
        <v/>
      </c>
      <c r="L79" s="31" t="s">
        <v>0</v>
      </c>
      <c r="M79" s="66" t="str">
        <f>IF(csv!R71="","",csv!R71)</f>
        <v/>
      </c>
      <c r="N79" s="47" t="s">
        <v>0</v>
      </c>
      <c r="O79" s="52" t="str">
        <f t="shared" si="122"/>
        <v/>
      </c>
      <c r="P79" s="73" t="str">
        <f>IF(O79="","",IF(COUNTIF(O$10:O78,O79)=0,P78+1,P78))</f>
        <v/>
      </c>
      <c r="Q79" s="88" t="str">
        <f t="shared" si="123"/>
        <v/>
      </c>
      <c r="R79" s="89" t="str" cm="1">
        <f t="array" ref="R79">IF(S79="","",INDEX(natjecanjeStaze_naziv,MATCH(S79,natjecanjeStaze_stazaId,0)))</f>
        <v/>
      </c>
      <c r="S79" s="53" t="str">
        <f t="shared" si="106"/>
        <v/>
      </c>
      <c r="T79" s="47" t="s">
        <v>0</v>
      </c>
      <c r="U79" s="259" t="str">
        <f t="shared" si="107"/>
        <v/>
      </c>
      <c r="V79" s="260" t="str">
        <f t="shared" si="124"/>
        <v/>
      </c>
      <c r="W79" s="47" t="s">
        <v>0</v>
      </c>
      <c r="X79" s="52" t="str">
        <f t="shared" si="125"/>
        <v/>
      </c>
      <c r="Y79" s="73" t="str">
        <f t="shared" si="126"/>
        <v/>
      </c>
      <c r="Z79" s="31" t="str">
        <f t="shared" si="127"/>
        <v/>
      </c>
      <c r="AA79" s="66" t="str">
        <f>IF(Z79="","",MAX(AA$10:AA78)+1)</f>
        <v/>
      </c>
      <c r="AB79" s="47" t="s">
        <v>0</v>
      </c>
      <c r="AC79" s="130"/>
      <c r="AD79" s="47" t="s">
        <v>0</v>
      </c>
      <c r="AE79" s="19" t="str">
        <f t="shared" si="128"/>
        <v/>
      </c>
      <c r="AF79" s="47" t="s">
        <v>0</v>
      </c>
      <c r="AG79" s="151" t="str">
        <f t="shared" si="129"/>
        <v/>
      </c>
      <c r="AH79" s="47" t="s">
        <v>0</v>
      </c>
      <c r="AI79" s="52" t="str">
        <f t="shared" si="130"/>
        <v/>
      </c>
      <c r="AJ79" s="31" t="str">
        <f t="shared" si="131"/>
        <v/>
      </c>
      <c r="AK79" s="73" t="str">
        <f t="shared" si="132"/>
        <v/>
      </c>
      <c r="AL79" s="73" t="str">
        <f t="shared" si="133"/>
        <v/>
      </c>
      <c r="AM79" s="31" t="str" cm="1">
        <f t="array" ref="AM79">IF(AK79="",""&amp;AJ79,IF(AK79="NEMA",AJ79,INDEX(klub_naziv,MATCH(INDEX(klubAlias_klubId,AK79),klub_id,0))))</f>
        <v/>
      </c>
      <c r="AN79" s="31" t="str" cm="1">
        <f t="array" ref="AN79">IFERROR(""&amp;INDEX(registarNatjecatelji,DL79,4),"")</f>
        <v/>
      </c>
      <c r="AO79" s="73" t="str">
        <f t="shared" si="134"/>
        <v/>
      </c>
      <c r="AP79" s="66" t="str">
        <f t="shared" si="135"/>
        <v/>
      </c>
      <c r="AQ79" s="47" t="s">
        <v>0</v>
      </c>
      <c r="AR79" s="52" t="str">
        <f>IF(V79&lt;&gt;"NEMA","",IF(IFERROR(MATCH(U79,U$10:U78,0),0)&lt;&gt;0,"",U79))</f>
        <v/>
      </c>
      <c r="AS79" s="73" t="str">
        <f t="shared" si="108"/>
        <v/>
      </c>
      <c r="AT79" s="31" t="str">
        <f>IF(OR(AS79="",AS79&lt;&gt;"NEMA"),"",MAX(AT$10:AT78)+1)</f>
        <v/>
      </c>
      <c r="AU79" s="66" t="str">
        <f t="shared" si="109"/>
        <v/>
      </c>
      <c r="AV79" s="47" t="s">
        <v>0</v>
      </c>
      <c r="AW79" s="19" t="str">
        <f t="shared" si="136"/>
        <v/>
      </c>
      <c r="AX79" s="47" t="s">
        <v>0</v>
      </c>
      <c r="AY79" s="82" t="str">
        <f>IF(AK79&lt;&gt;"NEMA","",IF(IFERROR(MATCH(AJ79,AJ$10:AJ78,0),0)&lt;&gt;0,"",AJ79))</f>
        <v/>
      </c>
      <c r="AZ79" s="47" t="s">
        <v>0</v>
      </c>
      <c r="BA79" s="130"/>
      <c r="BB79" s="47" t="s">
        <v>0</v>
      </c>
      <c r="BC79" s="58" t="str">
        <f t="shared" si="137"/>
        <v/>
      </c>
      <c r="BD79" s="31" t="str">
        <f t="shared" si="138"/>
        <v/>
      </c>
      <c r="BE79" s="31" t="str">
        <f>IF(BD79="","",MAX(BE$10:BE78)+1)</f>
        <v/>
      </c>
      <c r="BF79" s="31" t="str">
        <f t="shared" si="139"/>
        <v/>
      </c>
      <c r="BG79" s="31" t="str">
        <f t="shared" si="140"/>
        <v/>
      </c>
      <c r="BH79" s="31" t="str">
        <f>IF(BA79="","",MAX(BH$10:BH78)+1)</f>
        <v/>
      </c>
      <c r="BI79" s="31" t="str">
        <f t="shared" si="141"/>
        <v/>
      </c>
      <c r="BJ79" s="66" t="str">
        <f t="shared" si="142"/>
        <v/>
      </c>
      <c r="BK79" s="47" t="s">
        <v>0</v>
      </c>
      <c r="BL79" s="19" t="str">
        <f t="shared" si="143"/>
        <v/>
      </c>
      <c r="BM79" s="47" t="s">
        <v>0</v>
      </c>
      <c r="BN79" s="151" t="str">
        <f t="shared" si="110"/>
        <v/>
      </c>
      <c r="BO79" s="47" t="s">
        <v>0</v>
      </c>
      <c r="BP79" s="58" t="str">
        <f t="shared" si="101"/>
        <v/>
      </c>
      <c r="BQ79" s="73" t="str">
        <f t="shared" si="102"/>
        <v/>
      </c>
      <c r="BR79" s="266" t="str">
        <f t="shared" si="103"/>
        <v/>
      </c>
      <c r="BS79" s="267" t="str">
        <f t="shared" si="104"/>
        <v/>
      </c>
      <c r="BT79" s="191" t="str">
        <f t="shared" si="105"/>
        <v/>
      </c>
      <c r="BU79" s="47" t="s">
        <v>0</v>
      </c>
      <c r="BV79" s="52" t="str">
        <f t="shared" si="144"/>
        <v/>
      </c>
      <c r="BW79" s="31" t="str">
        <f t="shared" si="145"/>
        <v/>
      </c>
      <c r="BX79" s="73" t="str">
        <f t="shared" si="111"/>
        <v/>
      </c>
      <c r="BY79" s="73" t="str">
        <f t="shared" si="112"/>
        <v/>
      </c>
      <c r="BZ79" s="31" t="str">
        <f t="shared" si="113"/>
        <v/>
      </c>
      <c r="CA79" s="66" t="str">
        <f t="shared" si="114"/>
        <v/>
      </c>
      <c r="CB79" s="47" t="s">
        <v>0</v>
      </c>
      <c r="CC79" s="82" t="str">
        <f t="shared" si="146"/>
        <v/>
      </c>
      <c r="CD79" s="47" t="s">
        <v>0</v>
      </c>
      <c r="CE79" s="19" t="str">
        <f t="shared" si="147"/>
        <v/>
      </c>
      <c r="CF79" s="47" t="s">
        <v>0</v>
      </c>
      <c r="CG79" s="130"/>
      <c r="CH79" s="47" t="s">
        <v>0</v>
      </c>
      <c r="CI79" s="52" t="str">
        <f t="shared" si="148"/>
        <v/>
      </c>
      <c r="CJ79" s="73" t="str">
        <f>IF(CG79="","",MAX(CJ$10:CJ78)+1)</f>
        <v/>
      </c>
      <c r="CK79" s="53" t="str">
        <f t="shared" si="149"/>
        <v/>
      </c>
      <c r="CL79" s="47" t="s">
        <v>0</v>
      </c>
      <c r="CM79" s="19" t="str">
        <f t="shared" si="150"/>
        <v/>
      </c>
      <c r="CN79" s="47" t="s">
        <v>0</v>
      </c>
      <c r="CO79" s="108"/>
      <c r="CP79" s="110"/>
      <c r="CQ79" s="47"/>
      <c r="CR79" s="58" t="str">
        <f>IF(AND(BX79="NEMA",BY79="NEMA",OR(CG79="",CK79="NEMA")),MAX(CR$10:CR78)+1,"")</f>
        <v/>
      </c>
      <c r="CS79" s="53" t="str">
        <f t="shared" si="151"/>
        <v/>
      </c>
      <c r="CT79" t="s">
        <v>0</v>
      </c>
      <c r="CU79" s="133" t="str">
        <f t="shared" si="115"/>
        <v/>
      </c>
      <c r="CV79" t="s">
        <v>0</v>
      </c>
      <c r="CW79" s="52" t="str">
        <f t="shared" si="116"/>
        <v/>
      </c>
      <c r="CX79" s="66" t="str">
        <f t="shared" si="152"/>
        <v/>
      </c>
      <c r="CY79" t="s">
        <v>0</v>
      </c>
      <c r="CZ79" s="19" t="str">
        <f t="shared" si="153"/>
        <v/>
      </c>
      <c r="DA79" s="47" t="s">
        <v>0</v>
      </c>
      <c r="DB79" s="52" t="str">
        <f t="shared" si="154"/>
        <v/>
      </c>
      <c r="DC79" s="66" t="str">
        <f t="shared" si="155"/>
        <v/>
      </c>
      <c r="DD79" s="47" t="s">
        <v>0</v>
      </c>
      <c r="DE79" s="52" t="str">
        <f t="shared" si="156"/>
        <v/>
      </c>
      <c r="DF79" s="53" t="str">
        <f t="shared" si="117"/>
        <v/>
      </c>
      <c r="DG79" s="47" t="s">
        <v>0</v>
      </c>
      <c r="DH79" s="52" t="str">
        <f t="shared" si="157"/>
        <v/>
      </c>
      <c r="DI79" s="53" t="str">
        <f t="shared" si="118"/>
        <v/>
      </c>
      <c r="DJ79" s="47" t="s">
        <v>0</v>
      </c>
      <c r="DK79" s="52" t="str">
        <f t="shared" si="158"/>
        <v/>
      </c>
      <c r="DL79" s="53" t="str">
        <f t="shared" si="119"/>
        <v/>
      </c>
      <c r="DM79" s="47" t="s">
        <v>0</v>
      </c>
      <c r="DN79" s="58" t="str">
        <f t="shared" si="159"/>
        <v/>
      </c>
      <c r="DO79" s="53" t="str" cm="1">
        <f t="array" ref="DO79">IF(DN79&lt;&gt;"",INDEX(imePrezime_id,DN79,0),IF(CR79&lt;&gt;"",CR79,""))</f>
        <v/>
      </c>
      <c r="DP79" s="47" t="s">
        <v>0</v>
      </c>
      <c r="DQ79" s="58" t="str">
        <f t="shared" si="160"/>
        <v/>
      </c>
      <c r="DR79" s="73" t="str">
        <f t="shared" si="120"/>
        <v/>
      </c>
      <c r="DS79" s="73" t="str">
        <f t="shared" si="161"/>
        <v/>
      </c>
      <c r="DT79" s="73" t="str">
        <f t="shared" si="162"/>
        <v/>
      </c>
      <c r="DU79" s="66" t="str">
        <f t="shared" si="163"/>
        <v/>
      </c>
      <c r="DV79" s="47" t="s">
        <v>0</v>
      </c>
      <c r="DW79" s="58" t="str">
        <f>IF(BW79="","",MAX(DW$10:DW78)+1)</f>
        <v/>
      </c>
      <c r="DX79" s="73" t="str">
        <f t="shared" si="164"/>
        <v/>
      </c>
      <c r="DY79" s="73" t="str">
        <f t="shared" si="165"/>
        <v/>
      </c>
      <c r="DZ79" s="73" t="str">
        <f t="shared" si="166"/>
        <v/>
      </c>
      <c r="EA79" s="73" t="str">
        <f t="shared" si="167"/>
        <v/>
      </c>
      <c r="EB79" s="73" t="str">
        <f t="shared" si="168"/>
        <v/>
      </c>
      <c r="EC79" s="73" t="str">
        <f t="shared" si="169"/>
        <v/>
      </c>
      <c r="ED79" s="73" t="str">
        <f t="shared" si="170"/>
        <v/>
      </c>
      <c r="EE79" s="73" t="str">
        <f t="shared" si="171"/>
        <v/>
      </c>
      <c r="EF79" s="73" t="str">
        <f t="shared" si="172"/>
        <v/>
      </c>
      <c r="EG79" s="53" t="str">
        <f t="shared" si="121"/>
        <v/>
      </c>
      <c r="EH79" s="47" t="s">
        <v>0</v>
      </c>
      <c r="EI79" s="19" t="str">
        <f t="shared" si="173"/>
        <v/>
      </c>
      <c r="EJ79" s="47" t="s">
        <v>0</v>
      </c>
      <c r="EK79" s="19" t="str">
        <f t="shared" si="174"/>
        <v/>
      </c>
      <c r="EL79" s="47" t="s">
        <v>0</v>
      </c>
      <c r="EM79" s="208" t="str">
        <f t="shared" si="175"/>
        <v/>
      </c>
      <c r="EN79" s="47" t="s">
        <v>0</v>
      </c>
    </row>
    <row r="80" spans="1:144" x14ac:dyDescent="0.25">
      <c r="A80" t="s">
        <v>0</v>
      </c>
      <c r="B80" s="52" t="str">
        <f>IF(csv!F72="","",csv!T72)</f>
        <v/>
      </c>
      <c r="C80" s="31" t="s">
        <v>0</v>
      </c>
      <c r="D80" s="31" t="str">
        <f>IF(csv!F72="","",csv!F72)</f>
        <v/>
      </c>
      <c r="E80" s="31" t="str">
        <f>IF(csv!E72="","",csv!E72)</f>
        <v/>
      </c>
      <c r="F80" s="31" t="s">
        <v>0</v>
      </c>
      <c r="G80" s="73" t="str">
        <f>IF(csv!M72="","",csv!M72)</f>
        <v/>
      </c>
      <c r="H80" s="73" t="str">
        <f>IF(csv!N72="","",csv!N72)</f>
        <v/>
      </c>
      <c r="I80" s="31" t="s">
        <v>0</v>
      </c>
      <c r="J80" s="31" t="str">
        <f>IF(csv!P72="","",csv!P72)</f>
        <v/>
      </c>
      <c r="K80" s="31" t="str">
        <f>IF(csv!Q72="","",csv!Q72)</f>
        <v/>
      </c>
      <c r="L80" s="31" t="s">
        <v>0</v>
      </c>
      <c r="M80" s="66" t="str">
        <f>IF(csv!R72="","",csv!R72)</f>
        <v/>
      </c>
      <c r="N80" s="47" t="s">
        <v>0</v>
      </c>
      <c r="O80" s="52" t="str">
        <f t="shared" si="122"/>
        <v/>
      </c>
      <c r="P80" s="73" t="str">
        <f>IF(O80="","",IF(COUNTIF(O$10:O79,O80)=0,P79+1,P79))</f>
        <v/>
      </c>
      <c r="Q80" s="88" t="str">
        <f t="shared" si="123"/>
        <v/>
      </c>
      <c r="R80" s="89" t="str" cm="1">
        <f t="array" ref="R80">IF(S80="","",INDEX(natjecanjeStaze_naziv,MATCH(S80,natjecanjeStaze_stazaId,0)))</f>
        <v/>
      </c>
      <c r="S80" s="53" t="str">
        <f t="shared" si="106"/>
        <v/>
      </c>
      <c r="T80" s="47" t="s">
        <v>0</v>
      </c>
      <c r="U80" s="259" t="str">
        <f t="shared" si="107"/>
        <v/>
      </c>
      <c r="V80" s="260" t="str">
        <f t="shared" si="124"/>
        <v/>
      </c>
      <c r="W80" s="47" t="s">
        <v>0</v>
      </c>
      <c r="X80" s="52" t="str">
        <f t="shared" si="125"/>
        <v/>
      </c>
      <c r="Y80" s="73" t="str">
        <f t="shared" si="126"/>
        <v/>
      </c>
      <c r="Z80" s="31" t="str">
        <f t="shared" si="127"/>
        <v/>
      </c>
      <c r="AA80" s="66" t="str">
        <f>IF(Z80="","",MAX(AA$10:AA79)+1)</f>
        <v/>
      </c>
      <c r="AB80" s="47" t="s">
        <v>0</v>
      </c>
      <c r="AC80" s="130"/>
      <c r="AD80" s="47" t="s">
        <v>0</v>
      </c>
      <c r="AE80" s="19" t="str">
        <f t="shared" si="128"/>
        <v/>
      </c>
      <c r="AF80" s="47" t="s">
        <v>0</v>
      </c>
      <c r="AG80" s="151" t="str">
        <f t="shared" si="129"/>
        <v/>
      </c>
      <c r="AH80" s="47" t="s">
        <v>0</v>
      </c>
      <c r="AI80" s="52" t="str">
        <f t="shared" si="130"/>
        <v/>
      </c>
      <c r="AJ80" s="31" t="str">
        <f t="shared" si="131"/>
        <v/>
      </c>
      <c r="AK80" s="73" t="str">
        <f t="shared" si="132"/>
        <v/>
      </c>
      <c r="AL80" s="73" t="str">
        <f t="shared" si="133"/>
        <v/>
      </c>
      <c r="AM80" s="31" t="str" cm="1">
        <f t="array" ref="AM80">IF(AK80="",""&amp;AJ80,IF(AK80="NEMA",AJ80,INDEX(klub_naziv,MATCH(INDEX(klubAlias_klubId,AK80),klub_id,0))))</f>
        <v/>
      </c>
      <c r="AN80" s="31" t="str" cm="1">
        <f t="array" ref="AN80">IFERROR(""&amp;INDEX(registarNatjecatelji,DL80,4),"")</f>
        <v/>
      </c>
      <c r="AO80" s="73" t="str">
        <f t="shared" si="134"/>
        <v/>
      </c>
      <c r="AP80" s="66" t="str">
        <f t="shared" si="135"/>
        <v/>
      </c>
      <c r="AQ80" s="47" t="s">
        <v>0</v>
      </c>
      <c r="AR80" s="52" t="str">
        <f>IF(V80&lt;&gt;"NEMA","",IF(IFERROR(MATCH(U80,U$10:U79,0),0)&lt;&gt;0,"",U80))</f>
        <v/>
      </c>
      <c r="AS80" s="73" t="str">
        <f t="shared" si="108"/>
        <v/>
      </c>
      <c r="AT80" s="31" t="str">
        <f>IF(OR(AS80="",AS80&lt;&gt;"NEMA"),"",MAX(AT$10:AT79)+1)</f>
        <v/>
      </c>
      <c r="AU80" s="66" t="str">
        <f t="shared" si="109"/>
        <v/>
      </c>
      <c r="AV80" s="47" t="s">
        <v>0</v>
      </c>
      <c r="AW80" s="19" t="str">
        <f t="shared" si="136"/>
        <v/>
      </c>
      <c r="AX80" s="47" t="s">
        <v>0</v>
      </c>
      <c r="AY80" s="82" t="str">
        <f>IF(AK80&lt;&gt;"NEMA","",IF(IFERROR(MATCH(AJ80,AJ$10:AJ79,0),0)&lt;&gt;0,"",AJ80))</f>
        <v/>
      </c>
      <c r="AZ80" s="47" t="s">
        <v>0</v>
      </c>
      <c r="BA80" s="130"/>
      <c r="BB80" s="47" t="s">
        <v>0</v>
      </c>
      <c r="BC80" s="58" t="str">
        <f t="shared" si="137"/>
        <v/>
      </c>
      <c r="BD80" s="31" t="str">
        <f t="shared" si="138"/>
        <v/>
      </c>
      <c r="BE80" s="31" t="str">
        <f>IF(BD80="","",MAX(BE$10:BE79)+1)</f>
        <v/>
      </c>
      <c r="BF80" s="31" t="str">
        <f t="shared" si="139"/>
        <v/>
      </c>
      <c r="BG80" s="31" t="str">
        <f t="shared" si="140"/>
        <v/>
      </c>
      <c r="BH80" s="31" t="str">
        <f>IF(BA80="","",MAX(BH$10:BH79)+1)</f>
        <v/>
      </c>
      <c r="BI80" s="31" t="str">
        <f t="shared" si="141"/>
        <v/>
      </c>
      <c r="BJ80" s="66" t="str">
        <f t="shared" si="142"/>
        <v/>
      </c>
      <c r="BK80" s="47" t="s">
        <v>0</v>
      </c>
      <c r="BL80" s="19" t="str">
        <f t="shared" si="143"/>
        <v/>
      </c>
      <c r="BM80" s="47" t="s">
        <v>0</v>
      </c>
      <c r="BN80" s="151" t="str">
        <f t="shared" si="110"/>
        <v/>
      </c>
      <c r="BO80" s="47" t="s">
        <v>0</v>
      </c>
      <c r="BP80" s="58" t="str">
        <f t="shared" si="101"/>
        <v/>
      </c>
      <c r="BQ80" s="73" t="str">
        <f t="shared" si="102"/>
        <v/>
      </c>
      <c r="BR80" s="266" t="str">
        <f t="shared" si="103"/>
        <v/>
      </c>
      <c r="BS80" s="267" t="str">
        <f t="shared" si="104"/>
        <v/>
      </c>
      <c r="BT80" s="191" t="str">
        <f t="shared" si="105"/>
        <v/>
      </c>
      <c r="BU80" s="47" t="s">
        <v>0</v>
      </c>
      <c r="BV80" s="52" t="str">
        <f t="shared" si="144"/>
        <v/>
      </c>
      <c r="BW80" s="31" t="str">
        <f t="shared" si="145"/>
        <v/>
      </c>
      <c r="BX80" s="73" t="str">
        <f t="shared" si="111"/>
        <v/>
      </c>
      <c r="BY80" s="73" t="str">
        <f t="shared" si="112"/>
        <v/>
      </c>
      <c r="BZ80" s="31" t="str">
        <f t="shared" si="113"/>
        <v/>
      </c>
      <c r="CA80" s="66" t="str">
        <f t="shared" si="114"/>
        <v/>
      </c>
      <c r="CB80" s="47" t="s">
        <v>0</v>
      </c>
      <c r="CC80" s="82" t="str">
        <f t="shared" si="146"/>
        <v/>
      </c>
      <c r="CD80" s="47" t="s">
        <v>0</v>
      </c>
      <c r="CE80" s="19" t="str">
        <f t="shared" si="147"/>
        <v/>
      </c>
      <c r="CF80" s="47" t="s">
        <v>0</v>
      </c>
      <c r="CG80" s="130"/>
      <c r="CH80" s="47" t="s">
        <v>0</v>
      </c>
      <c r="CI80" s="52" t="str">
        <f t="shared" si="148"/>
        <v/>
      </c>
      <c r="CJ80" s="73" t="str">
        <f>IF(CG80="","",MAX(CJ$10:CJ79)+1)</f>
        <v/>
      </c>
      <c r="CK80" s="53" t="str">
        <f t="shared" si="149"/>
        <v/>
      </c>
      <c r="CL80" s="47" t="s">
        <v>0</v>
      </c>
      <c r="CM80" s="19" t="str">
        <f t="shared" si="150"/>
        <v/>
      </c>
      <c r="CN80" s="47" t="s">
        <v>0</v>
      </c>
      <c r="CO80" s="108"/>
      <c r="CP80" s="110"/>
      <c r="CQ80" s="47"/>
      <c r="CR80" s="58" t="str">
        <f>IF(AND(BX80="NEMA",BY80="NEMA",OR(CG80="",CK80="NEMA")),MAX(CR$10:CR79)+1,"")</f>
        <v/>
      </c>
      <c r="CS80" s="53" t="str">
        <f t="shared" si="151"/>
        <v/>
      </c>
      <c r="CT80" t="s">
        <v>0</v>
      </c>
      <c r="CU80" s="133" t="str">
        <f t="shared" si="115"/>
        <v/>
      </c>
      <c r="CV80" t="s">
        <v>0</v>
      </c>
      <c r="CW80" s="52" t="str">
        <f t="shared" si="116"/>
        <v/>
      </c>
      <c r="CX80" s="66" t="str">
        <f t="shared" si="152"/>
        <v/>
      </c>
      <c r="CY80" t="s">
        <v>0</v>
      </c>
      <c r="CZ80" s="19" t="str">
        <f t="shared" si="153"/>
        <v/>
      </c>
      <c r="DA80" s="47" t="s">
        <v>0</v>
      </c>
      <c r="DB80" s="52" t="str">
        <f t="shared" si="154"/>
        <v/>
      </c>
      <c r="DC80" s="66" t="str">
        <f t="shared" si="155"/>
        <v/>
      </c>
      <c r="DD80" s="47" t="s">
        <v>0</v>
      </c>
      <c r="DE80" s="52" t="str">
        <f t="shared" si="156"/>
        <v/>
      </c>
      <c r="DF80" s="53" t="str">
        <f t="shared" si="117"/>
        <v/>
      </c>
      <c r="DG80" s="47" t="s">
        <v>0</v>
      </c>
      <c r="DH80" s="52" t="str">
        <f t="shared" si="157"/>
        <v/>
      </c>
      <c r="DI80" s="53" t="str">
        <f t="shared" si="118"/>
        <v/>
      </c>
      <c r="DJ80" s="47" t="s">
        <v>0</v>
      </c>
      <c r="DK80" s="52" t="str">
        <f t="shared" si="158"/>
        <v/>
      </c>
      <c r="DL80" s="53" t="str">
        <f t="shared" si="119"/>
        <v/>
      </c>
      <c r="DM80" s="47" t="s">
        <v>0</v>
      </c>
      <c r="DN80" s="58" t="str">
        <f t="shared" si="159"/>
        <v/>
      </c>
      <c r="DO80" s="53" t="str" cm="1">
        <f t="array" ref="DO80">IF(DN80&lt;&gt;"",INDEX(imePrezime_id,DN80,0),IF(CR80&lt;&gt;"",CR80,""))</f>
        <v/>
      </c>
      <c r="DP80" s="47" t="s">
        <v>0</v>
      </c>
      <c r="DQ80" s="58" t="str">
        <f t="shared" si="160"/>
        <v/>
      </c>
      <c r="DR80" s="73" t="str">
        <f t="shared" si="120"/>
        <v/>
      </c>
      <c r="DS80" s="73" t="str">
        <f t="shared" si="161"/>
        <v/>
      </c>
      <c r="DT80" s="73" t="str">
        <f t="shared" si="162"/>
        <v/>
      </c>
      <c r="DU80" s="66" t="str">
        <f t="shared" si="163"/>
        <v/>
      </c>
      <c r="DV80" s="47" t="s">
        <v>0</v>
      </c>
      <c r="DW80" s="58" t="str">
        <f>IF(BW80="","",MAX(DW$10:DW79)+1)</f>
        <v/>
      </c>
      <c r="DX80" s="73" t="str">
        <f t="shared" si="164"/>
        <v/>
      </c>
      <c r="DY80" s="73" t="str">
        <f t="shared" si="165"/>
        <v/>
      </c>
      <c r="DZ80" s="73" t="str">
        <f t="shared" si="166"/>
        <v/>
      </c>
      <c r="EA80" s="73" t="str">
        <f t="shared" si="167"/>
        <v/>
      </c>
      <c r="EB80" s="73" t="str">
        <f t="shared" si="168"/>
        <v/>
      </c>
      <c r="EC80" s="73" t="str">
        <f t="shared" si="169"/>
        <v/>
      </c>
      <c r="ED80" s="73" t="str">
        <f t="shared" si="170"/>
        <v/>
      </c>
      <c r="EE80" s="73" t="str">
        <f t="shared" si="171"/>
        <v/>
      </c>
      <c r="EF80" s="73" t="str">
        <f t="shared" si="172"/>
        <v/>
      </c>
      <c r="EG80" s="53" t="str">
        <f t="shared" si="121"/>
        <v/>
      </c>
      <c r="EH80" s="47" t="s">
        <v>0</v>
      </c>
      <c r="EI80" s="19" t="str">
        <f t="shared" si="173"/>
        <v/>
      </c>
      <c r="EJ80" s="47" t="s">
        <v>0</v>
      </c>
      <c r="EK80" s="19" t="str">
        <f t="shared" si="174"/>
        <v/>
      </c>
      <c r="EL80" s="47" t="s">
        <v>0</v>
      </c>
      <c r="EM80" s="208" t="str">
        <f t="shared" si="175"/>
        <v/>
      </c>
      <c r="EN80" s="47" t="s">
        <v>0</v>
      </c>
    </row>
    <row r="81" spans="1:144" x14ac:dyDescent="0.25">
      <c r="A81" t="s">
        <v>0</v>
      </c>
      <c r="B81" s="52" t="str">
        <f>IF(csv!F73="","",csv!T73)</f>
        <v/>
      </c>
      <c r="C81" s="31" t="s">
        <v>0</v>
      </c>
      <c r="D81" s="31" t="str">
        <f>IF(csv!F73="","",csv!F73)</f>
        <v/>
      </c>
      <c r="E81" s="31" t="str">
        <f>IF(csv!E73="","",csv!E73)</f>
        <v/>
      </c>
      <c r="F81" s="31" t="s">
        <v>0</v>
      </c>
      <c r="G81" s="73" t="str">
        <f>IF(csv!M73="","",csv!M73)</f>
        <v/>
      </c>
      <c r="H81" s="73" t="str">
        <f>IF(csv!N73="","",csv!N73)</f>
        <v/>
      </c>
      <c r="I81" s="31" t="s">
        <v>0</v>
      </c>
      <c r="J81" s="31" t="str">
        <f>IF(csv!P73="","",csv!P73)</f>
        <v/>
      </c>
      <c r="K81" s="31" t="str">
        <f>IF(csv!Q73="","",csv!Q73)</f>
        <v/>
      </c>
      <c r="L81" s="31" t="s">
        <v>0</v>
      </c>
      <c r="M81" s="66" t="str">
        <f>IF(csv!R73="","",csv!R73)</f>
        <v/>
      </c>
      <c r="N81" s="47" t="s">
        <v>0</v>
      </c>
      <c r="O81" s="52" t="str">
        <f t="shared" si="122"/>
        <v/>
      </c>
      <c r="P81" s="73" t="str">
        <f>IF(O81="","",IF(COUNTIF(O$10:O80,O81)=0,P80+1,P80))</f>
        <v/>
      </c>
      <c r="Q81" s="88" t="str">
        <f t="shared" si="123"/>
        <v/>
      </c>
      <c r="R81" s="89" t="str" cm="1">
        <f t="array" ref="R81">IF(S81="","",INDEX(natjecanjeStaze_naziv,MATCH(S81,natjecanjeStaze_stazaId,0)))</f>
        <v/>
      </c>
      <c r="S81" s="53" t="str">
        <f t="shared" si="106"/>
        <v/>
      </c>
      <c r="T81" s="47" t="s">
        <v>0</v>
      </c>
      <c r="U81" s="259" t="str">
        <f t="shared" si="107"/>
        <v/>
      </c>
      <c r="V81" s="260" t="str">
        <f t="shared" si="124"/>
        <v/>
      </c>
      <c r="W81" s="47" t="s">
        <v>0</v>
      </c>
      <c r="X81" s="52" t="str">
        <f t="shared" si="125"/>
        <v/>
      </c>
      <c r="Y81" s="73" t="str">
        <f t="shared" si="126"/>
        <v/>
      </c>
      <c r="Z81" s="31" t="str">
        <f t="shared" si="127"/>
        <v/>
      </c>
      <c r="AA81" s="66" t="str">
        <f>IF(Z81="","",MAX(AA$10:AA80)+1)</f>
        <v/>
      </c>
      <c r="AB81" s="47" t="s">
        <v>0</v>
      </c>
      <c r="AC81" s="130"/>
      <c r="AD81" s="47" t="s">
        <v>0</v>
      </c>
      <c r="AE81" s="19" t="str">
        <f t="shared" si="128"/>
        <v/>
      </c>
      <c r="AF81" s="47" t="s">
        <v>0</v>
      </c>
      <c r="AG81" s="151" t="str">
        <f t="shared" si="129"/>
        <v/>
      </c>
      <c r="AH81" s="47" t="s">
        <v>0</v>
      </c>
      <c r="AI81" s="52" t="str">
        <f t="shared" si="130"/>
        <v/>
      </c>
      <c r="AJ81" s="31" t="str">
        <f t="shared" si="131"/>
        <v/>
      </c>
      <c r="AK81" s="73" t="str">
        <f t="shared" si="132"/>
        <v/>
      </c>
      <c r="AL81" s="73" t="str">
        <f t="shared" si="133"/>
        <v/>
      </c>
      <c r="AM81" s="31" t="str" cm="1">
        <f t="array" ref="AM81">IF(AK81="",""&amp;AJ81,IF(AK81="NEMA",AJ81,INDEX(klub_naziv,MATCH(INDEX(klubAlias_klubId,AK81),klub_id,0))))</f>
        <v/>
      </c>
      <c r="AN81" s="31" t="str" cm="1">
        <f t="array" ref="AN81">IFERROR(""&amp;INDEX(registarNatjecatelji,DL81,4),"")</f>
        <v/>
      </c>
      <c r="AO81" s="73" t="str">
        <f t="shared" si="134"/>
        <v/>
      </c>
      <c r="AP81" s="66" t="str">
        <f t="shared" si="135"/>
        <v/>
      </c>
      <c r="AQ81" s="47" t="s">
        <v>0</v>
      </c>
      <c r="AR81" s="52" t="str">
        <f>IF(V81&lt;&gt;"NEMA","",IF(IFERROR(MATCH(U81,U$10:U80,0),0)&lt;&gt;0,"",U81))</f>
        <v/>
      </c>
      <c r="AS81" s="73" t="str">
        <f t="shared" si="108"/>
        <v/>
      </c>
      <c r="AT81" s="31" t="str">
        <f>IF(OR(AS81="",AS81&lt;&gt;"NEMA"),"",MAX(AT$10:AT80)+1)</f>
        <v/>
      </c>
      <c r="AU81" s="66" t="str">
        <f t="shared" si="109"/>
        <v/>
      </c>
      <c r="AV81" s="47" t="s">
        <v>0</v>
      </c>
      <c r="AW81" s="19" t="str">
        <f t="shared" si="136"/>
        <v/>
      </c>
      <c r="AX81" s="47" t="s">
        <v>0</v>
      </c>
      <c r="AY81" s="82" t="str">
        <f>IF(AK81&lt;&gt;"NEMA","",IF(IFERROR(MATCH(AJ81,AJ$10:AJ80,0),0)&lt;&gt;0,"",AJ81))</f>
        <v/>
      </c>
      <c r="AZ81" s="47" t="s">
        <v>0</v>
      </c>
      <c r="BA81" s="130"/>
      <c r="BB81" s="47" t="s">
        <v>0</v>
      </c>
      <c r="BC81" s="58" t="str">
        <f t="shared" si="137"/>
        <v/>
      </c>
      <c r="BD81" s="31" t="str">
        <f t="shared" si="138"/>
        <v/>
      </c>
      <c r="BE81" s="31" t="str">
        <f>IF(BD81="","",MAX(BE$10:BE80)+1)</f>
        <v/>
      </c>
      <c r="BF81" s="31" t="str">
        <f t="shared" si="139"/>
        <v/>
      </c>
      <c r="BG81" s="31" t="str">
        <f t="shared" si="140"/>
        <v/>
      </c>
      <c r="BH81" s="31" t="str">
        <f>IF(BA81="","",MAX(BH$10:BH80)+1)</f>
        <v/>
      </c>
      <c r="BI81" s="31" t="str">
        <f t="shared" si="141"/>
        <v/>
      </c>
      <c r="BJ81" s="66" t="str">
        <f t="shared" si="142"/>
        <v/>
      </c>
      <c r="BK81" s="47" t="s">
        <v>0</v>
      </c>
      <c r="BL81" s="19" t="str">
        <f t="shared" si="143"/>
        <v/>
      </c>
      <c r="BM81" s="47" t="s">
        <v>0</v>
      </c>
      <c r="BN81" s="151" t="str">
        <f t="shared" si="110"/>
        <v/>
      </c>
      <c r="BO81" s="47" t="s">
        <v>0</v>
      </c>
      <c r="BP81" s="58" t="str">
        <f t="shared" si="101"/>
        <v/>
      </c>
      <c r="BQ81" s="73" t="str">
        <f t="shared" si="102"/>
        <v/>
      </c>
      <c r="BR81" s="266" t="str">
        <f t="shared" si="103"/>
        <v/>
      </c>
      <c r="BS81" s="267" t="str">
        <f t="shared" si="104"/>
        <v/>
      </c>
      <c r="BT81" s="191" t="str">
        <f t="shared" si="105"/>
        <v/>
      </c>
      <c r="BU81" s="47" t="s">
        <v>0</v>
      </c>
      <c r="BV81" s="52" t="str">
        <f t="shared" si="144"/>
        <v/>
      </c>
      <c r="BW81" s="31" t="str">
        <f t="shared" si="145"/>
        <v/>
      </c>
      <c r="BX81" s="73" t="str">
        <f t="shared" si="111"/>
        <v/>
      </c>
      <c r="BY81" s="73" t="str">
        <f t="shared" si="112"/>
        <v/>
      </c>
      <c r="BZ81" s="31" t="str">
        <f t="shared" si="113"/>
        <v/>
      </c>
      <c r="CA81" s="66" t="str">
        <f t="shared" si="114"/>
        <v/>
      </c>
      <c r="CB81" s="47" t="s">
        <v>0</v>
      </c>
      <c r="CC81" s="82" t="str">
        <f t="shared" si="146"/>
        <v/>
      </c>
      <c r="CD81" s="47" t="s">
        <v>0</v>
      </c>
      <c r="CE81" s="19" t="str">
        <f t="shared" si="147"/>
        <v/>
      </c>
      <c r="CF81" s="47" t="s">
        <v>0</v>
      </c>
      <c r="CG81" s="130"/>
      <c r="CH81" s="47" t="s">
        <v>0</v>
      </c>
      <c r="CI81" s="52" t="str">
        <f t="shared" si="148"/>
        <v/>
      </c>
      <c r="CJ81" s="73" t="str">
        <f>IF(CG81="","",MAX(CJ$10:CJ80)+1)</f>
        <v/>
      </c>
      <c r="CK81" s="53" t="str">
        <f t="shared" si="149"/>
        <v/>
      </c>
      <c r="CL81" s="47" t="s">
        <v>0</v>
      </c>
      <c r="CM81" s="19" t="str">
        <f t="shared" si="150"/>
        <v/>
      </c>
      <c r="CN81" s="47" t="s">
        <v>0</v>
      </c>
      <c r="CO81" s="108"/>
      <c r="CP81" s="110"/>
      <c r="CQ81" s="47"/>
      <c r="CR81" s="58" t="str">
        <f>IF(AND(BX81="NEMA",BY81="NEMA",OR(CG81="",CK81="NEMA")),MAX(CR$10:CR80)+1,"")</f>
        <v/>
      </c>
      <c r="CS81" s="53" t="str">
        <f t="shared" si="151"/>
        <v/>
      </c>
      <c r="CT81" t="s">
        <v>0</v>
      </c>
      <c r="CU81" s="133" t="str">
        <f t="shared" si="115"/>
        <v/>
      </c>
      <c r="CV81" t="s">
        <v>0</v>
      </c>
      <c r="CW81" s="52" t="str">
        <f t="shared" si="116"/>
        <v/>
      </c>
      <c r="CX81" s="66" t="str">
        <f t="shared" si="152"/>
        <v/>
      </c>
      <c r="CY81" t="s">
        <v>0</v>
      </c>
      <c r="CZ81" s="19" t="str">
        <f t="shared" si="153"/>
        <v/>
      </c>
      <c r="DA81" s="47" t="s">
        <v>0</v>
      </c>
      <c r="DB81" s="52" t="str">
        <f t="shared" si="154"/>
        <v/>
      </c>
      <c r="DC81" s="66" t="str">
        <f t="shared" si="155"/>
        <v/>
      </c>
      <c r="DD81" s="47" t="s">
        <v>0</v>
      </c>
      <c r="DE81" s="52" t="str">
        <f t="shared" si="156"/>
        <v/>
      </c>
      <c r="DF81" s="53" t="str">
        <f t="shared" si="117"/>
        <v/>
      </c>
      <c r="DG81" s="47" t="s">
        <v>0</v>
      </c>
      <c r="DH81" s="52" t="str">
        <f t="shared" si="157"/>
        <v/>
      </c>
      <c r="DI81" s="53" t="str">
        <f t="shared" si="118"/>
        <v/>
      </c>
      <c r="DJ81" s="47" t="s">
        <v>0</v>
      </c>
      <c r="DK81" s="52" t="str">
        <f t="shared" si="158"/>
        <v/>
      </c>
      <c r="DL81" s="53" t="str">
        <f t="shared" si="119"/>
        <v/>
      </c>
      <c r="DM81" s="47" t="s">
        <v>0</v>
      </c>
      <c r="DN81" s="58" t="str">
        <f t="shared" si="159"/>
        <v/>
      </c>
      <c r="DO81" s="53" t="str" cm="1">
        <f t="array" ref="DO81">IF(DN81&lt;&gt;"",INDEX(imePrezime_id,DN81,0),IF(CR81&lt;&gt;"",CR81,""))</f>
        <v/>
      </c>
      <c r="DP81" s="47" t="s">
        <v>0</v>
      </c>
      <c r="DQ81" s="58" t="str">
        <f t="shared" si="160"/>
        <v/>
      </c>
      <c r="DR81" s="73" t="str">
        <f t="shared" si="120"/>
        <v/>
      </c>
      <c r="DS81" s="73" t="str">
        <f t="shared" si="161"/>
        <v/>
      </c>
      <c r="DT81" s="73" t="str">
        <f t="shared" si="162"/>
        <v/>
      </c>
      <c r="DU81" s="66" t="str">
        <f t="shared" si="163"/>
        <v/>
      </c>
      <c r="DV81" s="47" t="s">
        <v>0</v>
      </c>
      <c r="DW81" s="58" t="str">
        <f>IF(BW81="","",MAX(DW$10:DW80)+1)</f>
        <v/>
      </c>
      <c r="DX81" s="73" t="str">
        <f t="shared" si="164"/>
        <v/>
      </c>
      <c r="DY81" s="73" t="str">
        <f t="shared" si="165"/>
        <v/>
      </c>
      <c r="DZ81" s="73" t="str">
        <f t="shared" si="166"/>
        <v/>
      </c>
      <c r="EA81" s="73" t="str">
        <f t="shared" si="167"/>
        <v/>
      </c>
      <c r="EB81" s="73" t="str">
        <f t="shared" si="168"/>
        <v/>
      </c>
      <c r="EC81" s="73" t="str">
        <f t="shared" si="169"/>
        <v/>
      </c>
      <c r="ED81" s="73" t="str">
        <f t="shared" si="170"/>
        <v/>
      </c>
      <c r="EE81" s="73" t="str">
        <f t="shared" si="171"/>
        <v/>
      </c>
      <c r="EF81" s="73" t="str">
        <f t="shared" si="172"/>
        <v/>
      </c>
      <c r="EG81" s="53" t="str">
        <f t="shared" si="121"/>
        <v/>
      </c>
      <c r="EH81" s="47" t="s">
        <v>0</v>
      </c>
      <c r="EI81" s="19" t="str">
        <f t="shared" si="173"/>
        <v/>
      </c>
      <c r="EJ81" s="47" t="s">
        <v>0</v>
      </c>
      <c r="EK81" s="19" t="str">
        <f t="shared" si="174"/>
        <v/>
      </c>
      <c r="EL81" s="47" t="s">
        <v>0</v>
      </c>
      <c r="EM81" s="208" t="str">
        <f t="shared" si="175"/>
        <v/>
      </c>
      <c r="EN81" s="47" t="s">
        <v>0</v>
      </c>
    </row>
    <row r="82" spans="1:144" x14ac:dyDescent="0.25">
      <c r="A82" t="s">
        <v>0</v>
      </c>
      <c r="B82" s="52" t="str">
        <f>IF(csv!F74="","",csv!T74)</f>
        <v/>
      </c>
      <c r="C82" s="31" t="s">
        <v>0</v>
      </c>
      <c r="D82" s="31" t="str">
        <f>IF(csv!F74="","",csv!F74)</f>
        <v/>
      </c>
      <c r="E82" s="31" t="str">
        <f>IF(csv!E74="","",csv!E74)</f>
        <v/>
      </c>
      <c r="F82" s="31" t="s">
        <v>0</v>
      </c>
      <c r="G82" s="73" t="str">
        <f>IF(csv!M74="","",csv!M74)</f>
        <v/>
      </c>
      <c r="H82" s="73" t="str">
        <f>IF(csv!N74="","",csv!N74)</f>
        <v/>
      </c>
      <c r="I82" s="31" t="s">
        <v>0</v>
      </c>
      <c r="J82" s="31" t="str">
        <f>IF(csv!P74="","",csv!P74)</f>
        <v/>
      </c>
      <c r="K82" s="31" t="str">
        <f>IF(csv!Q74="","",csv!Q74)</f>
        <v/>
      </c>
      <c r="L82" s="31" t="s">
        <v>0</v>
      </c>
      <c r="M82" s="66" t="str">
        <f>IF(csv!R74="","",csv!R74)</f>
        <v/>
      </c>
      <c r="N82" s="47" t="s">
        <v>0</v>
      </c>
      <c r="O82" s="52" t="str">
        <f t="shared" si="122"/>
        <v/>
      </c>
      <c r="P82" s="73" t="str">
        <f>IF(O82="","",IF(COUNTIF(O$10:O81,O82)=0,P81+1,P81))</f>
        <v/>
      </c>
      <c r="Q82" s="88" t="str">
        <f t="shared" si="123"/>
        <v/>
      </c>
      <c r="R82" s="89" t="str" cm="1">
        <f t="array" ref="R82">IF(S82="","",INDEX(natjecanjeStaze_naziv,MATCH(S82,natjecanjeStaze_stazaId,0)))</f>
        <v/>
      </c>
      <c r="S82" s="53" t="str">
        <f t="shared" si="106"/>
        <v/>
      </c>
      <c r="T82" s="47" t="s">
        <v>0</v>
      </c>
      <c r="U82" s="259" t="str">
        <f t="shared" si="107"/>
        <v/>
      </c>
      <c r="V82" s="260" t="str">
        <f t="shared" si="124"/>
        <v/>
      </c>
      <c r="W82" s="47" t="s">
        <v>0</v>
      </c>
      <c r="X82" s="52" t="str">
        <f t="shared" si="125"/>
        <v/>
      </c>
      <c r="Y82" s="73" t="str">
        <f t="shared" si="126"/>
        <v/>
      </c>
      <c r="Z82" s="31" t="str">
        <f t="shared" si="127"/>
        <v/>
      </c>
      <c r="AA82" s="66" t="str">
        <f>IF(Z82="","",MAX(AA$10:AA81)+1)</f>
        <v/>
      </c>
      <c r="AB82" s="47" t="s">
        <v>0</v>
      </c>
      <c r="AC82" s="130"/>
      <c r="AD82" s="47" t="s">
        <v>0</v>
      </c>
      <c r="AE82" s="19" t="str">
        <f t="shared" si="128"/>
        <v/>
      </c>
      <c r="AF82" s="47" t="s">
        <v>0</v>
      </c>
      <c r="AG82" s="151" t="str">
        <f t="shared" si="129"/>
        <v/>
      </c>
      <c r="AH82" s="47" t="s">
        <v>0</v>
      </c>
      <c r="AI82" s="52" t="str">
        <f t="shared" si="130"/>
        <v/>
      </c>
      <c r="AJ82" s="31" t="str">
        <f t="shared" si="131"/>
        <v/>
      </c>
      <c r="AK82" s="73" t="str">
        <f t="shared" si="132"/>
        <v/>
      </c>
      <c r="AL82" s="73" t="str">
        <f t="shared" si="133"/>
        <v/>
      </c>
      <c r="AM82" s="31" t="str" cm="1">
        <f t="array" ref="AM82">IF(AK82="",""&amp;AJ82,IF(AK82="NEMA",AJ82,INDEX(klub_naziv,MATCH(INDEX(klubAlias_klubId,AK82),klub_id,0))))</f>
        <v/>
      </c>
      <c r="AN82" s="31" t="str" cm="1">
        <f t="array" ref="AN82">IFERROR(""&amp;INDEX(registarNatjecatelji,DL82,4),"")</f>
        <v/>
      </c>
      <c r="AO82" s="73" t="str">
        <f t="shared" si="134"/>
        <v/>
      </c>
      <c r="AP82" s="66" t="str">
        <f t="shared" si="135"/>
        <v/>
      </c>
      <c r="AQ82" s="47" t="s">
        <v>0</v>
      </c>
      <c r="AR82" s="52" t="str">
        <f>IF(V82&lt;&gt;"NEMA","",IF(IFERROR(MATCH(U82,U$10:U81,0),0)&lt;&gt;0,"",U82))</f>
        <v/>
      </c>
      <c r="AS82" s="73" t="str">
        <f t="shared" si="108"/>
        <v/>
      </c>
      <c r="AT82" s="31" t="str">
        <f>IF(OR(AS82="",AS82&lt;&gt;"NEMA"),"",MAX(AT$10:AT81)+1)</f>
        <v/>
      </c>
      <c r="AU82" s="66" t="str">
        <f t="shared" si="109"/>
        <v/>
      </c>
      <c r="AV82" s="47" t="s">
        <v>0</v>
      </c>
      <c r="AW82" s="19" t="str">
        <f t="shared" si="136"/>
        <v/>
      </c>
      <c r="AX82" s="47" t="s">
        <v>0</v>
      </c>
      <c r="AY82" s="82" t="str">
        <f>IF(AK82&lt;&gt;"NEMA","",IF(IFERROR(MATCH(AJ82,AJ$10:AJ81,0),0)&lt;&gt;0,"",AJ82))</f>
        <v/>
      </c>
      <c r="AZ82" s="47" t="s">
        <v>0</v>
      </c>
      <c r="BA82" s="130"/>
      <c r="BB82" s="47" t="s">
        <v>0</v>
      </c>
      <c r="BC82" s="58" t="str">
        <f t="shared" si="137"/>
        <v/>
      </c>
      <c r="BD82" s="31" t="str">
        <f t="shared" si="138"/>
        <v/>
      </c>
      <c r="BE82" s="31" t="str">
        <f>IF(BD82="","",MAX(BE$10:BE81)+1)</f>
        <v/>
      </c>
      <c r="BF82" s="31" t="str">
        <f t="shared" si="139"/>
        <v/>
      </c>
      <c r="BG82" s="31" t="str">
        <f t="shared" si="140"/>
        <v/>
      </c>
      <c r="BH82" s="31" t="str">
        <f>IF(BA82="","",MAX(BH$10:BH81)+1)</f>
        <v/>
      </c>
      <c r="BI82" s="31" t="str">
        <f t="shared" si="141"/>
        <v/>
      </c>
      <c r="BJ82" s="66" t="str">
        <f t="shared" si="142"/>
        <v/>
      </c>
      <c r="BK82" s="47" t="s">
        <v>0</v>
      </c>
      <c r="BL82" s="19" t="str">
        <f t="shared" si="143"/>
        <v/>
      </c>
      <c r="BM82" s="47" t="s">
        <v>0</v>
      </c>
      <c r="BN82" s="151" t="str">
        <f t="shared" si="110"/>
        <v/>
      </c>
      <c r="BO82" s="47" t="s">
        <v>0</v>
      </c>
      <c r="BP82" s="58" t="str">
        <f t="shared" si="101"/>
        <v/>
      </c>
      <c r="BQ82" s="73" t="str">
        <f t="shared" si="102"/>
        <v/>
      </c>
      <c r="BR82" s="266" t="str">
        <f t="shared" si="103"/>
        <v/>
      </c>
      <c r="BS82" s="267" t="str">
        <f t="shared" si="104"/>
        <v/>
      </c>
      <c r="BT82" s="191" t="str">
        <f t="shared" si="105"/>
        <v/>
      </c>
      <c r="BU82" s="47" t="s">
        <v>0</v>
      </c>
      <c r="BV82" s="52" t="str">
        <f t="shared" si="144"/>
        <v/>
      </c>
      <c r="BW82" s="31" t="str">
        <f t="shared" si="145"/>
        <v/>
      </c>
      <c r="BX82" s="73" t="str">
        <f t="shared" si="111"/>
        <v/>
      </c>
      <c r="BY82" s="73" t="str">
        <f t="shared" si="112"/>
        <v/>
      </c>
      <c r="BZ82" s="31" t="str">
        <f t="shared" si="113"/>
        <v/>
      </c>
      <c r="CA82" s="66" t="str">
        <f t="shared" si="114"/>
        <v/>
      </c>
      <c r="CB82" s="47" t="s">
        <v>0</v>
      </c>
      <c r="CC82" s="82" t="str">
        <f t="shared" si="146"/>
        <v/>
      </c>
      <c r="CD82" s="47" t="s">
        <v>0</v>
      </c>
      <c r="CE82" s="19" t="str">
        <f t="shared" si="147"/>
        <v/>
      </c>
      <c r="CF82" s="47" t="s">
        <v>0</v>
      </c>
      <c r="CG82" s="130"/>
      <c r="CH82" s="47" t="s">
        <v>0</v>
      </c>
      <c r="CI82" s="52" t="str">
        <f t="shared" si="148"/>
        <v/>
      </c>
      <c r="CJ82" s="73" t="str">
        <f>IF(CG82="","",MAX(CJ$10:CJ81)+1)</f>
        <v/>
      </c>
      <c r="CK82" s="53" t="str">
        <f t="shared" si="149"/>
        <v/>
      </c>
      <c r="CL82" s="47" t="s">
        <v>0</v>
      </c>
      <c r="CM82" s="19" t="str">
        <f t="shared" si="150"/>
        <v/>
      </c>
      <c r="CN82" s="47" t="s">
        <v>0</v>
      </c>
      <c r="CO82" s="108"/>
      <c r="CP82" s="110"/>
      <c r="CQ82" s="47"/>
      <c r="CR82" s="58" t="str">
        <f>IF(AND(BX82="NEMA",BY82="NEMA",OR(CG82="",CK82="NEMA")),MAX(CR$10:CR81)+1,"")</f>
        <v/>
      </c>
      <c r="CS82" s="53" t="str">
        <f t="shared" si="151"/>
        <v/>
      </c>
      <c r="CT82" t="s">
        <v>0</v>
      </c>
      <c r="CU82" s="133" t="str">
        <f t="shared" si="115"/>
        <v/>
      </c>
      <c r="CV82" t="s">
        <v>0</v>
      </c>
      <c r="CW82" s="52" t="str">
        <f t="shared" si="116"/>
        <v/>
      </c>
      <c r="CX82" s="66" t="str">
        <f t="shared" si="152"/>
        <v/>
      </c>
      <c r="CY82" t="s">
        <v>0</v>
      </c>
      <c r="CZ82" s="19" t="str">
        <f t="shared" si="153"/>
        <v/>
      </c>
      <c r="DA82" s="47" t="s">
        <v>0</v>
      </c>
      <c r="DB82" s="52" t="str">
        <f t="shared" si="154"/>
        <v/>
      </c>
      <c r="DC82" s="66" t="str">
        <f t="shared" si="155"/>
        <v/>
      </c>
      <c r="DD82" s="47" t="s">
        <v>0</v>
      </c>
      <c r="DE82" s="52" t="str">
        <f t="shared" si="156"/>
        <v/>
      </c>
      <c r="DF82" s="53" t="str">
        <f t="shared" si="117"/>
        <v/>
      </c>
      <c r="DG82" s="47" t="s">
        <v>0</v>
      </c>
      <c r="DH82" s="52" t="str">
        <f t="shared" si="157"/>
        <v/>
      </c>
      <c r="DI82" s="53" t="str">
        <f t="shared" si="118"/>
        <v/>
      </c>
      <c r="DJ82" s="47" t="s">
        <v>0</v>
      </c>
      <c r="DK82" s="52" t="str">
        <f t="shared" si="158"/>
        <v/>
      </c>
      <c r="DL82" s="53" t="str">
        <f t="shared" si="119"/>
        <v/>
      </c>
      <c r="DM82" s="47" t="s">
        <v>0</v>
      </c>
      <c r="DN82" s="58" t="str">
        <f t="shared" si="159"/>
        <v/>
      </c>
      <c r="DO82" s="53" t="str" cm="1">
        <f t="array" ref="DO82">IF(DN82&lt;&gt;"",INDEX(imePrezime_id,DN82,0),IF(CR82&lt;&gt;"",CR82,""))</f>
        <v/>
      </c>
      <c r="DP82" s="47" t="s">
        <v>0</v>
      </c>
      <c r="DQ82" s="58" t="str">
        <f t="shared" si="160"/>
        <v/>
      </c>
      <c r="DR82" s="73" t="str">
        <f t="shared" si="120"/>
        <v/>
      </c>
      <c r="DS82" s="73" t="str">
        <f t="shared" si="161"/>
        <v/>
      </c>
      <c r="DT82" s="73" t="str">
        <f t="shared" si="162"/>
        <v/>
      </c>
      <c r="DU82" s="66" t="str">
        <f t="shared" si="163"/>
        <v/>
      </c>
      <c r="DV82" s="47" t="s">
        <v>0</v>
      </c>
      <c r="DW82" s="58" t="str">
        <f>IF(BW82="","",MAX(DW$10:DW81)+1)</f>
        <v/>
      </c>
      <c r="DX82" s="73" t="str">
        <f t="shared" si="164"/>
        <v/>
      </c>
      <c r="DY82" s="73" t="str">
        <f t="shared" si="165"/>
        <v/>
      </c>
      <c r="DZ82" s="73" t="str">
        <f t="shared" si="166"/>
        <v/>
      </c>
      <c r="EA82" s="73" t="str">
        <f t="shared" si="167"/>
        <v/>
      </c>
      <c r="EB82" s="73" t="str">
        <f t="shared" si="168"/>
        <v/>
      </c>
      <c r="EC82" s="73" t="str">
        <f t="shared" si="169"/>
        <v/>
      </c>
      <c r="ED82" s="73" t="str">
        <f t="shared" si="170"/>
        <v/>
      </c>
      <c r="EE82" s="73" t="str">
        <f t="shared" si="171"/>
        <v/>
      </c>
      <c r="EF82" s="73" t="str">
        <f t="shared" si="172"/>
        <v/>
      </c>
      <c r="EG82" s="53" t="str">
        <f t="shared" si="121"/>
        <v/>
      </c>
      <c r="EH82" s="47" t="s">
        <v>0</v>
      </c>
      <c r="EI82" s="19" t="str">
        <f t="shared" si="173"/>
        <v/>
      </c>
      <c r="EJ82" s="47" t="s">
        <v>0</v>
      </c>
      <c r="EK82" s="19" t="str">
        <f t="shared" si="174"/>
        <v/>
      </c>
      <c r="EL82" s="47" t="s">
        <v>0</v>
      </c>
      <c r="EM82" s="208" t="str">
        <f t="shared" si="175"/>
        <v/>
      </c>
      <c r="EN82" s="47" t="s">
        <v>0</v>
      </c>
    </row>
    <row r="83" spans="1:144" x14ac:dyDescent="0.25">
      <c r="A83" t="s">
        <v>0</v>
      </c>
      <c r="B83" s="52" t="str">
        <f>IF(csv!F75="","",csv!T75)</f>
        <v/>
      </c>
      <c r="C83" s="31" t="s">
        <v>0</v>
      </c>
      <c r="D83" s="31" t="str">
        <f>IF(csv!F75="","",csv!F75)</f>
        <v/>
      </c>
      <c r="E83" s="31" t="str">
        <f>IF(csv!E75="","",csv!E75)</f>
        <v/>
      </c>
      <c r="F83" s="31" t="s">
        <v>0</v>
      </c>
      <c r="G83" s="73" t="str">
        <f>IF(csv!M75="","",csv!M75)</f>
        <v/>
      </c>
      <c r="H83" s="73" t="str">
        <f>IF(csv!N75="","",csv!N75)</f>
        <v/>
      </c>
      <c r="I83" s="31" t="s">
        <v>0</v>
      </c>
      <c r="J83" s="31" t="str">
        <f>IF(csv!P75="","",csv!P75)</f>
        <v/>
      </c>
      <c r="K83" s="31" t="str">
        <f>IF(csv!Q75="","",csv!Q75)</f>
        <v/>
      </c>
      <c r="L83" s="31" t="s">
        <v>0</v>
      </c>
      <c r="M83" s="66" t="str">
        <f>IF(csv!R75="","",csv!R75)</f>
        <v/>
      </c>
      <c r="N83" s="47" t="s">
        <v>0</v>
      </c>
      <c r="O83" s="52" t="str">
        <f t="shared" si="122"/>
        <v/>
      </c>
      <c r="P83" s="73" t="str">
        <f>IF(O83="","",IF(COUNTIF(O$10:O82,O83)=0,P82+1,P82))</f>
        <v/>
      </c>
      <c r="Q83" s="88" t="str">
        <f t="shared" si="123"/>
        <v/>
      </c>
      <c r="R83" s="89" t="str" cm="1">
        <f t="array" ref="R83">IF(S83="","",INDEX(natjecanjeStaze_naziv,MATCH(S83,natjecanjeStaze_stazaId,0)))</f>
        <v/>
      </c>
      <c r="S83" s="53" t="str">
        <f t="shared" si="106"/>
        <v/>
      </c>
      <c r="T83" s="47" t="s">
        <v>0</v>
      </c>
      <c r="U83" s="259" t="str">
        <f t="shared" si="107"/>
        <v/>
      </c>
      <c r="V83" s="260" t="str">
        <f t="shared" si="124"/>
        <v/>
      </c>
      <c r="W83" s="47" t="s">
        <v>0</v>
      </c>
      <c r="X83" s="52" t="str">
        <f t="shared" si="125"/>
        <v/>
      </c>
      <c r="Y83" s="73" t="str">
        <f t="shared" si="126"/>
        <v/>
      </c>
      <c r="Z83" s="31" t="str">
        <f t="shared" si="127"/>
        <v/>
      </c>
      <c r="AA83" s="66" t="str">
        <f>IF(Z83="","",MAX(AA$10:AA82)+1)</f>
        <v/>
      </c>
      <c r="AB83" s="47" t="s">
        <v>0</v>
      </c>
      <c r="AC83" s="130"/>
      <c r="AD83" s="47" t="s">
        <v>0</v>
      </c>
      <c r="AE83" s="19" t="str">
        <f t="shared" si="128"/>
        <v/>
      </c>
      <c r="AF83" s="47" t="s">
        <v>0</v>
      </c>
      <c r="AG83" s="151" t="str">
        <f t="shared" si="129"/>
        <v/>
      </c>
      <c r="AH83" s="47" t="s">
        <v>0</v>
      </c>
      <c r="AI83" s="52" t="str">
        <f t="shared" si="130"/>
        <v/>
      </c>
      <c r="AJ83" s="31" t="str">
        <f t="shared" si="131"/>
        <v/>
      </c>
      <c r="AK83" s="73" t="str">
        <f t="shared" si="132"/>
        <v/>
      </c>
      <c r="AL83" s="73" t="str">
        <f t="shared" si="133"/>
        <v/>
      </c>
      <c r="AM83" s="31" t="str" cm="1">
        <f t="array" ref="AM83">IF(AK83="",""&amp;AJ83,IF(AK83="NEMA",AJ83,INDEX(klub_naziv,MATCH(INDEX(klubAlias_klubId,AK83),klub_id,0))))</f>
        <v/>
      </c>
      <c r="AN83" s="31" t="str" cm="1">
        <f t="array" ref="AN83">IFERROR(""&amp;INDEX(registarNatjecatelji,DL83,4),"")</f>
        <v/>
      </c>
      <c r="AO83" s="73" t="str">
        <f t="shared" si="134"/>
        <v/>
      </c>
      <c r="AP83" s="66" t="str">
        <f t="shared" si="135"/>
        <v/>
      </c>
      <c r="AQ83" s="47" t="s">
        <v>0</v>
      </c>
      <c r="AR83" s="52" t="str">
        <f>IF(V83&lt;&gt;"NEMA","",IF(IFERROR(MATCH(U83,U$10:U82,0),0)&lt;&gt;0,"",U83))</f>
        <v/>
      </c>
      <c r="AS83" s="73" t="str">
        <f t="shared" si="108"/>
        <v/>
      </c>
      <c r="AT83" s="31" t="str">
        <f>IF(OR(AS83="",AS83&lt;&gt;"NEMA"),"",MAX(AT$10:AT82)+1)</f>
        <v/>
      </c>
      <c r="AU83" s="66" t="str">
        <f t="shared" si="109"/>
        <v/>
      </c>
      <c r="AV83" s="47" t="s">
        <v>0</v>
      </c>
      <c r="AW83" s="19" t="str">
        <f t="shared" si="136"/>
        <v/>
      </c>
      <c r="AX83" s="47" t="s">
        <v>0</v>
      </c>
      <c r="AY83" s="82" t="str">
        <f>IF(AK83&lt;&gt;"NEMA","",IF(IFERROR(MATCH(AJ83,AJ$10:AJ82,0),0)&lt;&gt;0,"",AJ83))</f>
        <v/>
      </c>
      <c r="AZ83" s="47" t="s">
        <v>0</v>
      </c>
      <c r="BA83" s="130"/>
      <c r="BB83" s="47" t="s">
        <v>0</v>
      </c>
      <c r="BC83" s="58" t="str">
        <f t="shared" si="137"/>
        <v/>
      </c>
      <c r="BD83" s="31" t="str">
        <f t="shared" si="138"/>
        <v/>
      </c>
      <c r="BE83" s="31" t="str">
        <f>IF(BD83="","",MAX(BE$10:BE82)+1)</f>
        <v/>
      </c>
      <c r="BF83" s="31" t="str">
        <f t="shared" si="139"/>
        <v/>
      </c>
      <c r="BG83" s="31" t="str">
        <f t="shared" si="140"/>
        <v/>
      </c>
      <c r="BH83" s="31" t="str">
        <f>IF(BA83="","",MAX(BH$10:BH82)+1)</f>
        <v/>
      </c>
      <c r="BI83" s="31" t="str">
        <f t="shared" si="141"/>
        <v/>
      </c>
      <c r="BJ83" s="66" t="str">
        <f t="shared" si="142"/>
        <v/>
      </c>
      <c r="BK83" s="47" t="s">
        <v>0</v>
      </c>
      <c r="BL83" s="19" t="str">
        <f t="shared" si="143"/>
        <v/>
      </c>
      <c r="BM83" s="47" t="s">
        <v>0</v>
      </c>
      <c r="BN83" s="151" t="str">
        <f t="shared" si="110"/>
        <v/>
      </c>
      <c r="BO83" s="47" t="s">
        <v>0</v>
      </c>
      <c r="BP83" s="58" t="str">
        <f t="shared" si="101"/>
        <v/>
      </c>
      <c r="BQ83" s="73" t="str">
        <f t="shared" si="102"/>
        <v/>
      </c>
      <c r="BR83" s="266" t="str">
        <f t="shared" si="103"/>
        <v/>
      </c>
      <c r="BS83" s="267" t="str">
        <f t="shared" si="104"/>
        <v/>
      </c>
      <c r="BT83" s="191" t="str">
        <f t="shared" si="105"/>
        <v/>
      </c>
      <c r="BU83" s="47" t="s">
        <v>0</v>
      </c>
      <c r="BV83" s="52" t="str">
        <f t="shared" si="144"/>
        <v/>
      </c>
      <c r="BW83" s="31" t="str">
        <f t="shared" si="145"/>
        <v/>
      </c>
      <c r="BX83" s="73" t="str">
        <f t="shared" si="111"/>
        <v/>
      </c>
      <c r="BY83" s="73" t="str">
        <f t="shared" si="112"/>
        <v/>
      </c>
      <c r="BZ83" s="31" t="str">
        <f t="shared" si="113"/>
        <v/>
      </c>
      <c r="CA83" s="66" t="str">
        <f t="shared" si="114"/>
        <v/>
      </c>
      <c r="CB83" s="47" t="s">
        <v>0</v>
      </c>
      <c r="CC83" s="82" t="str">
        <f t="shared" si="146"/>
        <v/>
      </c>
      <c r="CD83" s="47" t="s">
        <v>0</v>
      </c>
      <c r="CE83" s="19" t="str">
        <f t="shared" si="147"/>
        <v/>
      </c>
      <c r="CF83" s="47" t="s">
        <v>0</v>
      </c>
      <c r="CG83" s="130"/>
      <c r="CH83" s="47" t="s">
        <v>0</v>
      </c>
      <c r="CI83" s="52" t="str">
        <f t="shared" si="148"/>
        <v/>
      </c>
      <c r="CJ83" s="73" t="str">
        <f>IF(CG83="","",MAX(CJ$10:CJ82)+1)</f>
        <v/>
      </c>
      <c r="CK83" s="53" t="str">
        <f t="shared" si="149"/>
        <v/>
      </c>
      <c r="CL83" s="47" t="s">
        <v>0</v>
      </c>
      <c r="CM83" s="19" t="str">
        <f t="shared" si="150"/>
        <v/>
      </c>
      <c r="CN83" s="47" t="s">
        <v>0</v>
      </c>
      <c r="CO83" s="108"/>
      <c r="CP83" s="110"/>
      <c r="CQ83" s="47"/>
      <c r="CR83" s="58" t="str">
        <f>IF(AND(BX83="NEMA",BY83="NEMA",OR(CG83="",CK83="NEMA")),MAX(CR$10:CR82)+1,"")</f>
        <v/>
      </c>
      <c r="CS83" s="53" t="str">
        <f t="shared" si="151"/>
        <v/>
      </c>
      <c r="CT83" t="s">
        <v>0</v>
      </c>
      <c r="CU83" s="133" t="str">
        <f t="shared" si="115"/>
        <v/>
      </c>
      <c r="CV83" t="s">
        <v>0</v>
      </c>
      <c r="CW83" s="52" t="str">
        <f t="shared" si="116"/>
        <v/>
      </c>
      <c r="CX83" s="66" t="str">
        <f t="shared" si="152"/>
        <v/>
      </c>
      <c r="CY83" t="s">
        <v>0</v>
      </c>
      <c r="CZ83" s="19" t="str">
        <f t="shared" si="153"/>
        <v/>
      </c>
      <c r="DA83" s="47" t="s">
        <v>0</v>
      </c>
      <c r="DB83" s="52" t="str">
        <f t="shared" si="154"/>
        <v/>
      </c>
      <c r="DC83" s="66" t="str">
        <f t="shared" si="155"/>
        <v/>
      </c>
      <c r="DD83" s="47" t="s">
        <v>0</v>
      </c>
      <c r="DE83" s="52" t="str">
        <f t="shared" si="156"/>
        <v/>
      </c>
      <c r="DF83" s="53" t="str">
        <f t="shared" si="117"/>
        <v/>
      </c>
      <c r="DG83" s="47" t="s">
        <v>0</v>
      </c>
      <c r="DH83" s="52" t="str">
        <f t="shared" si="157"/>
        <v/>
      </c>
      <c r="DI83" s="53" t="str">
        <f t="shared" si="118"/>
        <v/>
      </c>
      <c r="DJ83" s="47" t="s">
        <v>0</v>
      </c>
      <c r="DK83" s="52" t="str">
        <f t="shared" si="158"/>
        <v/>
      </c>
      <c r="DL83" s="53" t="str">
        <f t="shared" si="119"/>
        <v/>
      </c>
      <c r="DM83" s="47" t="s">
        <v>0</v>
      </c>
      <c r="DN83" s="58" t="str">
        <f t="shared" si="159"/>
        <v/>
      </c>
      <c r="DO83" s="53" t="str" cm="1">
        <f t="array" ref="DO83">IF(DN83&lt;&gt;"",INDEX(imePrezime_id,DN83,0),IF(CR83&lt;&gt;"",CR83,""))</f>
        <v/>
      </c>
      <c r="DP83" s="47" t="s">
        <v>0</v>
      </c>
      <c r="DQ83" s="58" t="str">
        <f t="shared" si="160"/>
        <v/>
      </c>
      <c r="DR83" s="73" t="str">
        <f t="shared" si="120"/>
        <v/>
      </c>
      <c r="DS83" s="73" t="str">
        <f t="shared" si="161"/>
        <v/>
      </c>
      <c r="DT83" s="73" t="str">
        <f t="shared" si="162"/>
        <v/>
      </c>
      <c r="DU83" s="66" t="str">
        <f t="shared" si="163"/>
        <v/>
      </c>
      <c r="DV83" s="47" t="s">
        <v>0</v>
      </c>
      <c r="DW83" s="58" t="str">
        <f>IF(BW83="","",MAX(DW$10:DW82)+1)</f>
        <v/>
      </c>
      <c r="DX83" s="73" t="str">
        <f t="shared" si="164"/>
        <v/>
      </c>
      <c r="DY83" s="73" t="str">
        <f t="shared" si="165"/>
        <v/>
      </c>
      <c r="DZ83" s="73" t="str">
        <f t="shared" si="166"/>
        <v/>
      </c>
      <c r="EA83" s="73" t="str">
        <f t="shared" si="167"/>
        <v/>
      </c>
      <c r="EB83" s="73" t="str">
        <f t="shared" si="168"/>
        <v/>
      </c>
      <c r="EC83" s="73" t="str">
        <f t="shared" si="169"/>
        <v/>
      </c>
      <c r="ED83" s="73" t="str">
        <f t="shared" si="170"/>
        <v/>
      </c>
      <c r="EE83" s="73" t="str">
        <f t="shared" si="171"/>
        <v/>
      </c>
      <c r="EF83" s="73" t="str">
        <f t="shared" si="172"/>
        <v/>
      </c>
      <c r="EG83" s="53" t="str">
        <f t="shared" si="121"/>
        <v/>
      </c>
      <c r="EH83" s="47" t="s">
        <v>0</v>
      </c>
      <c r="EI83" s="19" t="str">
        <f t="shared" si="173"/>
        <v/>
      </c>
      <c r="EJ83" s="47" t="s">
        <v>0</v>
      </c>
      <c r="EK83" s="19" t="str">
        <f t="shared" si="174"/>
        <v/>
      </c>
      <c r="EL83" s="47" t="s">
        <v>0</v>
      </c>
      <c r="EM83" s="208" t="str">
        <f t="shared" si="175"/>
        <v/>
      </c>
      <c r="EN83" s="47" t="s">
        <v>0</v>
      </c>
    </row>
    <row r="84" spans="1:144" x14ac:dyDescent="0.25">
      <c r="A84" t="s">
        <v>0</v>
      </c>
      <c r="B84" s="52" t="str">
        <f>IF(csv!F76="","",csv!T76)</f>
        <v/>
      </c>
      <c r="C84" s="31" t="s">
        <v>0</v>
      </c>
      <c r="D84" s="31" t="str">
        <f>IF(csv!F76="","",csv!F76)</f>
        <v/>
      </c>
      <c r="E84" s="31" t="str">
        <f>IF(csv!E76="","",csv!E76)</f>
        <v/>
      </c>
      <c r="F84" s="31" t="s">
        <v>0</v>
      </c>
      <c r="G84" s="73" t="str">
        <f>IF(csv!M76="","",csv!M76)</f>
        <v/>
      </c>
      <c r="H84" s="73" t="str">
        <f>IF(csv!N76="","",csv!N76)</f>
        <v/>
      </c>
      <c r="I84" s="31" t="s">
        <v>0</v>
      </c>
      <c r="J84" s="31" t="str">
        <f>IF(csv!P76="","",csv!P76)</f>
        <v/>
      </c>
      <c r="K84" s="31" t="str">
        <f>IF(csv!Q76="","",csv!Q76)</f>
        <v/>
      </c>
      <c r="L84" s="31" t="s">
        <v>0</v>
      </c>
      <c r="M84" s="66" t="str">
        <f>IF(csv!R76="","",csv!R76)</f>
        <v/>
      </c>
      <c r="N84" s="47" t="s">
        <v>0</v>
      </c>
      <c r="O84" s="52" t="str">
        <f t="shared" si="122"/>
        <v/>
      </c>
      <c r="P84" s="73" t="str">
        <f>IF(O84="","",IF(COUNTIF(O$10:O83,O84)=0,P83+1,P83))</f>
        <v/>
      </c>
      <c r="Q84" s="88" t="str">
        <f t="shared" si="123"/>
        <v/>
      </c>
      <c r="R84" s="89" t="str" cm="1">
        <f t="array" ref="R84">IF(S84="","",INDEX(natjecanjeStaze_naziv,MATCH(S84,natjecanjeStaze_stazaId,0)))</f>
        <v/>
      </c>
      <c r="S84" s="53" t="str">
        <f t="shared" si="106"/>
        <v/>
      </c>
      <c r="T84" s="47" t="s">
        <v>0</v>
      </c>
      <c r="U84" s="259" t="str">
        <f t="shared" si="107"/>
        <v/>
      </c>
      <c r="V84" s="260" t="str">
        <f t="shared" si="124"/>
        <v/>
      </c>
      <c r="W84" s="47" t="s">
        <v>0</v>
      </c>
      <c r="X84" s="52" t="str">
        <f t="shared" si="125"/>
        <v/>
      </c>
      <c r="Y84" s="73" t="str">
        <f t="shared" si="126"/>
        <v/>
      </c>
      <c r="Z84" s="31" t="str">
        <f t="shared" si="127"/>
        <v/>
      </c>
      <c r="AA84" s="66" t="str">
        <f>IF(Z84="","",MAX(AA$10:AA83)+1)</f>
        <v/>
      </c>
      <c r="AB84" s="47" t="s">
        <v>0</v>
      </c>
      <c r="AC84" s="130"/>
      <c r="AD84" s="47" t="s">
        <v>0</v>
      </c>
      <c r="AE84" s="19" t="str">
        <f t="shared" si="128"/>
        <v/>
      </c>
      <c r="AF84" s="47" t="s">
        <v>0</v>
      </c>
      <c r="AG84" s="151" t="str">
        <f t="shared" si="129"/>
        <v/>
      </c>
      <c r="AH84" s="47" t="s">
        <v>0</v>
      </c>
      <c r="AI84" s="52" t="str">
        <f t="shared" si="130"/>
        <v/>
      </c>
      <c r="AJ84" s="31" t="str">
        <f t="shared" si="131"/>
        <v/>
      </c>
      <c r="AK84" s="73" t="str">
        <f t="shared" si="132"/>
        <v/>
      </c>
      <c r="AL84" s="73" t="str">
        <f t="shared" si="133"/>
        <v/>
      </c>
      <c r="AM84" s="31" t="str" cm="1">
        <f t="array" ref="AM84">IF(AK84="",""&amp;AJ84,IF(AK84="NEMA",AJ84,INDEX(klub_naziv,MATCH(INDEX(klubAlias_klubId,AK84),klub_id,0))))</f>
        <v/>
      </c>
      <c r="AN84" s="31" t="str" cm="1">
        <f t="array" ref="AN84">IFERROR(""&amp;INDEX(registarNatjecatelji,DL84,4),"")</f>
        <v/>
      </c>
      <c r="AO84" s="73" t="str">
        <f t="shared" si="134"/>
        <v/>
      </c>
      <c r="AP84" s="66" t="str">
        <f t="shared" si="135"/>
        <v/>
      </c>
      <c r="AQ84" s="47" t="s">
        <v>0</v>
      </c>
      <c r="AR84" s="52" t="str">
        <f>IF(V84&lt;&gt;"NEMA","",IF(IFERROR(MATCH(U84,U$10:U83,0),0)&lt;&gt;0,"",U84))</f>
        <v/>
      </c>
      <c r="AS84" s="73" t="str">
        <f t="shared" si="108"/>
        <v/>
      </c>
      <c r="AT84" s="31" t="str">
        <f>IF(OR(AS84="",AS84&lt;&gt;"NEMA"),"",MAX(AT$10:AT83)+1)</f>
        <v/>
      </c>
      <c r="AU84" s="66" t="str">
        <f t="shared" si="109"/>
        <v/>
      </c>
      <c r="AV84" s="47" t="s">
        <v>0</v>
      </c>
      <c r="AW84" s="19" t="str">
        <f t="shared" si="136"/>
        <v/>
      </c>
      <c r="AX84" s="47" t="s">
        <v>0</v>
      </c>
      <c r="AY84" s="82" t="str">
        <f>IF(AK84&lt;&gt;"NEMA","",IF(IFERROR(MATCH(AJ84,AJ$10:AJ83,0),0)&lt;&gt;0,"",AJ84))</f>
        <v/>
      </c>
      <c r="AZ84" s="47" t="s">
        <v>0</v>
      </c>
      <c r="BA84" s="130"/>
      <c r="BB84" s="47" t="s">
        <v>0</v>
      </c>
      <c r="BC84" s="58" t="str">
        <f t="shared" si="137"/>
        <v/>
      </c>
      <c r="BD84" s="31" t="str">
        <f t="shared" si="138"/>
        <v/>
      </c>
      <c r="BE84" s="31" t="str">
        <f>IF(BD84="","",MAX(BE$10:BE83)+1)</f>
        <v/>
      </c>
      <c r="BF84" s="31" t="str">
        <f t="shared" si="139"/>
        <v/>
      </c>
      <c r="BG84" s="31" t="str">
        <f t="shared" si="140"/>
        <v/>
      </c>
      <c r="BH84" s="31" t="str">
        <f>IF(BA84="","",MAX(BH$10:BH83)+1)</f>
        <v/>
      </c>
      <c r="BI84" s="31" t="str">
        <f t="shared" si="141"/>
        <v/>
      </c>
      <c r="BJ84" s="66" t="str">
        <f t="shared" si="142"/>
        <v/>
      </c>
      <c r="BK84" s="47" t="s">
        <v>0</v>
      </c>
      <c r="BL84" s="19" t="str">
        <f t="shared" si="143"/>
        <v/>
      </c>
      <c r="BM84" s="47" t="s">
        <v>0</v>
      </c>
      <c r="BN84" s="151" t="str">
        <f t="shared" si="110"/>
        <v/>
      </c>
      <c r="BO84" s="47" t="s">
        <v>0</v>
      </c>
      <c r="BP84" s="58" t="str">
        <f t="shared" si="101"/>
        <v/>
      </c>
      <c r="BQ84" s="73" t="str">
        <f t="shared" si="102"/>
        <v/>
      </c>
      <c r="BR84" s="266" t="str">
        <f t="shared" si="103"/>
        <v/>
      </c>
      <c r="BS84" s="267" t="str">
        <f t="shared" si="104"/>
        <v/>
      </c>
      <c r="BT84" s="191" t="str">
        <f t="shared" si="105"/>
        <v/>
      </c>
      <c r="BU84" s="47" t="s">
        <v>0</v>
      </c>
      <c r="BV84" s="52" t="str">
        <f t="shared" si="144"/>
        <v/>
      </c>
      <c r="BW84" s="31" t="str">
        <f t="shared" si="145"/>
        <v/>
      </c>
      <c r="BX84" s="73" t="str">
        <f t="shared" si="111"/>
        <v/>
      </c>
      <c r="BY84" s="73" t="str">
        <f t="shared" si="112"/>
        <v/>
      </c>
      <c r="BZ84" s="31" t="str">
        <f t="shared" si="113"/>
        <v/>
      </c>
      <c r="CA84" s="66" t="str">
        <f t="shared" si="114"/>
        <v/>
      </c>
      <c r="CB84" s="47" t="s">
        <v>0</v>
      </c>
      <c r="CC84" s="82" t="str">
        <f t="shared" si="146"/>
        <v/>
      </c>
      <c r="CD84" s="47" t="s">
        <v>0</v>
      </c>
      <c r="CE84" s="19" t="str">
        <f t="shared" si="147"/>
        <v/>
      </c>
      <c r="CF84" s="47" t="s">
        <v>0</v>
      </c>
      <c r="CG84" s="130"/>
      <c r="CH84" s="47" t="s">
        <v>0</v>
      </c>
      <c r="CI84" s="52" t="str">
        <f t="shared" si="148"/>
        <v/>
      </c>
      <c r="CJ84" s="73" t="str">
        <f>IF(CG84="","",MAX(CJ$10:CJ83)+1)</f>
        <v/>
      </c>
      <c r="CK84" s="53" t="str">
        <f t="shared" si="149"/>
        <v/>
      </c>
      <c r="CL84" s="47" t="s">
        <v>0</v>
      </c>
      <c r="CM84" s="19" t="str">
        <f t="shared" si="150"/>
        <v/>
      </c>
      <c r="CN84" s="47" t="s">
        <v>0</v>
      </c>
      <c r="CO84" s="108"/>
      <c r="CP84" s="110"/>
      <c r="CQ84" s="47"/>
      <c r="CR84" s="58" t="str">
        <f>IF(AND(BX84="NEMA",BY84="NEMA",OR(CG84="",CK84="NEMA")),MAX(CR$10:CR83)+1,"")</f>
        <v/>
      </c>
      <c r="CS84" s="53" t="str">
        <f t="shared" si="151"/>
        <v/>
      </c>
      <c r="CT84" t="s">
        <v>0</v>
      </c>
      <c r="CU84" s="133" t="str">
        <f t="shared" si="115"/>
        <v/>
      </c>
      <c r="CV84" t="s">
        <v>0</v>
      </c>
      <c r="CW84" s="52" t="str">
        <f t="shared" si="116"/>
        <v/>
      </c>
      <c r="CX84" s="66" t="str">
        <f t="shared" si="152"/>
        <v/>
      </c>
      <c r="CY84" t="s">
        <v>0</v>
      </c>
      <c r="CZ84" s="19" t="str">
        <f t="shared" si="153"/>
        <v/>
      </c>
      <c r="DA84" s="47" t="s">
        <v>0</v>
      </c>
      <c r="DB84" s="52" t="str">
        <f t="shared" si="154"/>
        <v/>
      </c>
      <c r="DC84" s="66" t="str">
        <f t="shared" si="155"/>
        <v/>
      </c>
      <c r="DD84" s="47" t="s">
        <v>0</v>
      </c>
      <c r="DE84" s="52" t="str">
        <f t="shared" si="156"/>
        <v/>
      </c>
      <c r="DF84" s="53" t="str">
        <f t="shared" si="117"/>
        <v/>
      </c>
      <c r="DG84" s="47" t="s">
        <v>0</v>
      </c>
      <c r="DH84" s="52" t="str">
        <f t="shared" si="157"/>
        <v/>
      </c>
      <c r="DI84" s="53" t="str">
        <f t="shared" si="118"/>
        <v/>
      </c>
      <c r="DJ84" s="47" t="s">
        <v>0</v>
      </c>
      <c r="DK84" s="52" t="str">
        <f t="shared" si="158"/>
        <v/>
      </c>
      <c r="DL84" s="53" t="str">
        <f t="shared" si="119"/>
        <v/>
      </c>
      <c r="DM84" s="47" t="s">
        <v>0</v>
      </c>
      <c r="DN84" s="58" t="str">
        <f t="shared" si="159"/>
        <v/>
      </c>
      <c r="DO84" s="53" t="str" cm="1">
        <f t="array" ref="DO84">IF(DN84&lt;&gt;"",INDEX(imePrezime_id,DN84,0),IF(CR84&lt;&gt;"",CR84,""))</f>
        <v/>
      </c>
      <c r="DP84" s="47" t="s">
        <v>0</v>
      </c>
      <c r="DQ84" s="58" t="str">
        <f t="shared" si="160"/>
        <v/>
      </c>
      <c r="DR84" s="73" t="str">
        <f t="shared" si="120"/>
        <v/>
      </c>
      <c r="DS84" s="73" t="str">
        <f t="shared" si="161"/>
        <v/>
      </c>
      <c r="DT84" s="73" t="str">
        <f t="shared" si="162"/>
        <v/>
      </c>
      <c r="DU84" s="66" t="str">
        <f t="shared" si="163"/>
        <v/>
      </c>
      <c r="DV84" s="47" t="s">
        <v>0</v>
      </c>
      <c r="DW84" s="58" t="str">
        <f>IF(BW84="","",MAX(DW$10:DW83)+1)</f>
        <v/>
      </c>
      <c r="DX84" s="73" t="str">
        <f t="shared" si="164"/>
        <v/>
      </c>
      <c r="DY84" s="73" t="str">
        <f t="shared" si="165"/>
        <v/>
      </c>
      <c r="DZ84" s="73" t="str">
        <f t="shared" si="166"/>
        <v/>
      </c>
      <c r="EA84" s="73" t="str">
        <f t="shared" si="167"/>
        <v/>
      </c>
      <c r="EB84" s="73" t="str">
        <f t="shared" si="168"/>
        <v/>
      </c>
      <c r="EC84" s="73" t="str">
        <f t="shared" si="169"/>
        <v/>
      </c>
      <c r="ED84" s="73" t="str">
        <f t="shared" si="170"/>
        <v/>
      </c>
      <c r="EE84" s="73" t="str">
        <f t="shared" si="171"/>
        <v/>
      </c>
      <c r="EF84" s="73" t="str">
        <f t="shared" si="172"/>
        <v/>
      </c>
      <c r="EG84" s="53" t="str">
        <f t="shared" si="121"/>
        <v/>
      </c>
      <c r="EH84" s="47" t="s">
        <v>0</v>
      </c>
      <c r="EI84" s="19" t="str">
        <f t="shared" si="173"/>
        <v/>
      </c>
      <c r="EJ84" s="47" t="s">
        <v>0</v>
      </c>
      <c r="EK84" s="19" t="str">
        <f t="shared" si="174"/>
        <v/>
      </c>
      <c r="EL84" s="47" t="s">
        <v>0</v>
      </c>
      <c r="EM84" s="208" t="str">
        <f t="shared" si="175"/>
        <v/>
      </c>
      <c r="EN84" s="47" t="s">
        <v>0</v>
      </c>
    </row>
    <row r="85" spans="1:144" x14ac:dyDescent="0.25">
      <c r="A85" t="s">
        <v>0</v>
      </c>
      <c r="B85" s="52" t="str">
        <f>IF(csv!F77="","",csv!T77)</f>
        <v/>
      </c>
      <c r="C85" s="31" t="s">
        <v>0</v>
      </c>
      <c r="D85" s="31" t="str">
        <f>IF(csv!F77="","",csv!F77)</f>
        <v/>
      </c>
      <c r="E85" s="31" t="str">
        <f>IF(csv!E77="","",csv!E77)</f>
        <v/>
      </c>
      <c r="F85" s="31" t="s">
        <v>0</v>
      </c>
      <c r="G85" s="73" t="str">
        <f>IF(csv!M77="","",csv!M77)</f>
        <v/>
      </c>
      <c r="H85" s="73" t="str">
        <f>IF(csv!N77="","",csv!N77)</f>
        <v/>
      </c>
      <c r="I85" s="31" t="s">
        <v>0</v>
      </c>
      <c r="J85" s="31" t="str">
        <f>IF(csv!P77="","",csv!P77)</f>
        <v/>
      </c>
      <c r="K85" s="31" t="str">
        <f>IF(csv!Q77="","",csv!Q77)</f>
        <v/>
      </c>
      <c r="L85" s="31" t="s">
        <v>0</v>
      </c>
      <c r="M85" s="66" t="str">
        <f>IF(csv!R77="","",csv!R77)</f>
        <v/>
      </c>
      <c r="N85" s="47" t="s">
        <v>0</v>
      </c>
      <c r="O85" s="52" t="str">
        <f t="shared" si="122"/>
        <v/>
      </c>
      <c r="P85" s="73" t="str">
        <f>IF(O85="","",IF(COUNTIF(O$10:O84,O85)=0,P84+1,P84))</f>
        <v/>
      </c>
      <c r="Q85" s="88" t="str">
        <f t="shared" si="123"/>
        <v/>
      </c>
      <c r="R85" s="89" t="str" cm="1">
        <f t="array" ref="R85">IF(S85="","",INDEX(natjecanjeStaze_naziv,MATCH(S85,natjecanjeStaze_stazaId,0)))</f>
        <v/>
      </c>
      <c r="S85" s="53" t="str">
        <f t="shared" si="106"/>
        <v/>
      </c>
      <c r="T85" s="47" t="s">
        <v>0</v>
      </c>
      <c r="U85" s="259" t="str">
        <f t="shared" si="107"/>
        <v/>
      </c>
      <c r="V85" s="260" t="str">
        <f t="shared" si="124"/>
        <v/>
      </c>
      <c r="W85" s="47" t="s">
        <v>0</v>
      </c>
      <c r="X85" s="52" t="str">
        <f t="shared" si="125"/>
        <v/>
      </c>
      <c r="Y85" s="73" t="str">
        <f t="shared" si="126"/>
        <v/>
      </c>
      <c r="Z85" s="31" t="str">
        <f t="shared" si="127"/>
        <v/>
      </c>
      <c r="AA85" s="66" t="str">
        <f>IF(Z85="","",MAX(AA$10:AA84)+1)</f>
        <v/>
      </c>
      <c r="AB85" s="47" t="s">
        <v>0</v>
      </c>
      <c r="AC85" s="130"/>
      <c r="AD85" s="47" t="s">
        <v>0</v>
      </c>
      <c r="AE85" s="19" t="str">
        <f t="shared" si="128"/>
        <v/>
      </c>
      <c r="AF85" s="47" t="s">
        <v>0</v>
      </c>
      <c r="AG85" s="151" t="str">
        <f t="shared" si="129"/>
        <v/>
      </c>
      <c r="AH85" s="47" t="s">
        <v>0</v>
      </c>
      <c r="AI85" s="52" t="str">
        <f t="shared" si="130"/>
        <v/>
      </c>
      <c r="AJ85" s="31" t="str">
        <f t="shared" si="131"/>
        <v/>
      </c>
      <c r="AK85" s="73" t="str">
        <f t="shared" si="132"/>
        <v/>
      </c>
      <c r="AL85" s="73" t="str">
        <f t="shared" si="133"/>
        <v/>
      </c>
      <c r="AM85" s="31" t="str" cm="1">
        <f t="array" ref="AM85">IF(AK85="",""&amp;AJ85,IF(AK85="NEMA",AJ85,INDEX(klub_naziv,MATCH(INDEX(klubAlias_klubId,AK85),klub_id,0))))</f>
        <v/>
      </c>
      <c r="AN85" s="31" t="str" cm="1">
        <f t="array" ref="AN85">IFERROR(""&amp;INDEX(registarNatjecatelji,DL85,4),"")</f>
        <v/>
      </c>
      <c r="AO85" s="73" t="str">
        <f t="shared" si="134"/>
        <v/>
      </c>
      <c r="AP85" s="66" t="str">
        <f t="shared" si="135"/>
        <v/>
      </c>
      <c r="AQ85" s="47" t="s">
        <v>0</v>
      </c>
      <c r="AR85" s="52" t="str">
        <f>IF(V85&lt;&gt;"NEMA","",IF(IFERROR(MATCH(U85,U$10:U84,0),0)&lt;&gt;0,"",U85))</f>
        <v/>
      </c>
      <c r="AS85" s="73" t="str">
        <f t="shared" si="108"/>
        <v/>
      </c>
      <c r="AT85" s="31" t="str">
        <f>IF(OR(AS85="",AS85&lt;&gt;"NEMA"),"",MAX(AT$10:AT84)+1)</f>
        <v/>
      </c>
      <c r="AU85" s="66" t="str">
        <f t="shared" si="109"/>
        <v/>
      </c>
      <c r="AV85" s="47" t="s">
        <v>0</v>
      </c>
      <c r="AW85" s="19" t="str">
        <f t="shared" si="136"/>
        <v/>
      </c>
      <c r="AX85" s="47" t="s">
        <v>0</v>
      </c>
      <c r="AY85" s="82" t="str">
        <f>IF(AK85&lt;&gt;"NEMA","",IF(IFERROR(MATCH(AJ85,AJ$10:AJ84,0),0)&lt;&gt;0,"",AJ85))</f>
        <v/>
      </c>
      <c r="AZ85" s="47" t="s">
        <v>0</v>
      </c>
      <c r="BA85" s="130"/>
      <c r="BB85" s="47" t="s">
        <v>0</v>
      </c>
      <c r="BC85" s="58" t="str">
        <f t="shared" si="137"/>
        <v/>
      </c>
      <c r="BD85" s="31" t="str">
        <f t="shared" si="138"/>
        <v/>
      </c>
      <c r="BE85" s="31" t="str">
        <f>IF(BD85="","",MAX(BE$10:BE84)+1)</f>
        <v/>
      </c>
      <c r="BF85" s="31" t="str">
        <f t="shared" si="139"/>
        <v/>
      </c>
      <c r="BG85" s="31" t="str">
        <f t="shared" si="140"/>
        <v/>
      </c>
      <c r="BH85" s="31" t="str">
        <f>IF(BA85="","",MAX(BH$10:BH84)+1)</f>
        <v/>
      </c>
      <c r="BI85" s="31" t="str">
        <f t="shared" si="141"/>
        <v/>
      </c>
      <c r="BJ85" s="66" t="str">
        <f t="shared" si="142"/>
        <v/>
      </c>
      <c r="BK85" s="47" t="s">
        <v>0</v>
      </c>
      <c r="BL85" s="19" t="str">
        <f t="shared" si="143"/>
        <v/>
      </c>
      <c r="BM85" s="47" t="s">
        <v>0</v>
      </c>
      <c r="BN85" s="151" t="str">
        <f t="shared" si="110"/>
        <v/>
      </c>
      <c r="BO85" s="47" t="s">
        <v>0</v>
      </c>
      <c r="BP85" s="58" t="str">
        <f t="shared" si="101"/>
        <v/>
      </c>
      <c r="BQ85" s="73" t="str">
        <f t="shared" si="102"/>
        <v/>
      </c>
      <c r="BR85" s="266" t="str">
        <f t="shared" si="103"/>
        <v/>
      </c>
      <c r="BS85" s="267" t="str">
        <f t="shared" si="104"/>
        <v/>
      </c>
      <c r="BT85" s="191" t="str">
        <f t="shared" si="105"/>
        <v/>
      </c>
      <c r="BU85" s="47" t="s">
        <v>0</v>
      </c>
      <c r="BV85" s="52" t="str">
        <f t="shared" si="144"/>
        <v/>
      </c>
      <c r="BW85" s="31" t="str">
        <f t="shared" si="145"/>
        <v/>
      </c>
      <c r="BX85" s="73" t="str">
        <f t="shared" si="111"/>
        <v/>
      </c>
      <c r="BY85" s="73" t="str">
        <f t="shared" si="112"/>
        <v/>
      </c>
      <c r="BZ85" s="31" t="str">
        <f t="shared" si="113"/>
        <v/>
      </c>
      <c r="CA85" s="66" t="str">
        <f t="shared" si="114"/>
        <v/>
      </c>
      <c r="CB85" s="47" t="s">
        <v>0</v>
      </c>
      <c r="CC85" s="82" t="str">
        <f t="shared" si="146"/>
        <v/>
      </c>
      <c r="CD85" s="47" t="s">
        <v>0</v>
      </c>
      <c r="CE85" s="19" t="str">
        <f t="shared" si="147"/>
        <v/>
      </c>
      <c r="CF85" s="47" t="s">
        <v>0</v>
      </c>
      <c r="CG85" s="130"/>
      <c r="CH85" s="47" t="s">
        <v>0</v>
      </c>
      <c r="CI85" s="52" t="str">
        <f t="shared" si="148"/>
        <v/>
      </c>
      <c r="CJ85" s="73" t="str">
        <f>IF(CG85="","",MAX(CJ$10:CJ84)+1)</f>
        <v/>
      </c>
      <c r="CK85" s="53" t="str">
        <f t="shared" si="149"/>
        <v/>
      </c>
      <c r="CL85" s="47" t="s">
        <v>0</v>
      </c>
      <c r="CM85" s="19" t="str">
        <f t="shared" si="150"/>
        <v/>
      </c>
      <c r="CN85" s="47" t="s">
        <v>0</v>
      </c>
      <c r="CO85" s="108"/>
      <c r="CP85" s="110"/>
      <c r="CQ85" s="47"/>
      <c r="CR85" s="58" t="str">
        <f>IF(AND(BX85="NEMA",BY85="NEMA",OR(CG85="",CK85="NEMA")),MAX(CR$10:CR84)+1,"")</f>
        <v/>
      </c>
      <c r="CS85" s="53" t="str">
        <f t="shared" si="151"/>
        <v/>
      </c>
      <c r="CT85" t="s">
        <v>0</v>
      </c>
      <c r="CU85" s="133" t="str">
        <f t="shared" si="115"/>
        <v/>
      </c>
      <c r="CV85" t="s">
        <v>0</v>
      </c>
      <c r="CW85" s="52" t="str">
        <f t="shared" si="116"/>
        <v/>
      </c>
      <c r="CX85" s="66" t="str">
        <f t="shared" si="152"/>
        <v/>
      </c>
      <c r="CY85" t="s">
        <v>0</v>
      </c>
      <c r="CZ85" s="19" t="str">
        <f t="shared" si="153"/>
        <v/>
      </c>
      <c r="DA85" s="47" t="s">
        <v>0</v>
      </c>
      <c r="DB85" s="52" t="str">
        <f t="shared" si="154"/>
        <v/>
      </c>
      <c r="DC85" s="66" t="str">
        <f t="shared" si="155"/>
        <v/>
      </c>
      <c r="DD85" s="47" t="s">
        <v>0</v>
      </c>
      <c r="DE85" s="52" t="str">
        <f t="shared" si="156"/>
        <v/>
      </c>
      <c r="DF85" s="53" t="str">
        <f t="shared" si="117"/>
        <v/>
      </c>
      <c r="DG85" s="47" t="s">
        <v>0</v>
      </c>
      <c r="DH85" s="52" t="str">
        <f t="shared" si="157"/>
        <v/>
      </c>
      <c r="DI85" s="53" t="str">
        <f t="shared" si="118"/>
        <v/>
      </c>
      <c r="DJ85" s="47" t="s">
        <v>0</v>
      </c>
      <c r="DK85" s="52" t="str">
        <f t="shared" si="158"/>
        <v/>
      </c>
      <c r="DL85" s="53" t="str">
        <f t="shared" si="119"/>
        <v/>
      </c>
      <c r="DM85" s="47" t="s">
        <v>0</v>
      </c>
      <c r="DN85" s="58" t="str">
        <f t="shared" si="159"/>
        <v/>
      </c>
      <c r="DO85" s="53" t="str" cm="1">
        <f t="array" ref="DO85">IF(DN85&lt;&gt;"",INDEX(imePrezime_id,DN85,0),IF(CR85&lt;&gt;"",CR85,""))</f>
        <v/>
      </c>
      <c r="DP85" s="47" t="s">
        <v>0</v>
      </c>
      <c r="DQ85" s="58" t="str">
        <f t="shared" si="160"/>
        <v/>
      </c>
      <c r="DR85" s="73" t="str">
        <f t="shared" si="120"/>
        <v/>
      </c>
      <c r="DS85" s="73" t="str">
        <f t="shared" si="161"/>
        <v/>
      </c>
      <c r="DT85" s="73" t="str">
        <f t="shared" si="162"/>
        <v/>
      </c>
      <c r="DU85" s="66" t="str">
        <f t="shared" si="163"/>
        <v/>
      </c>
      <c r="DV85" s="47" t="s">
        <v>0</v>
      </c>
      <c r="DW85" s="58" t="str">
        <f>IF(BW85="","",MAX(DW$10:DW84)+1)</f>
        <v/>
      </c>
      <c r="DX85" s="73" t="str">
        <f t="shared" si="164"/>
        <v/>
      </c>
      <c r="DY85" s="73" t="str">
        <f t="shared" si="165"/>
        <v/>
      </c>
      <c r="DZ85" s="73" t="str">
        <f t="shared" si="166"/>
        <v/>
      </c>
      <c r="EA85" s="73" t="str">
        <f t="shared" si="167"/>
        <v/>
      </c>
      <c r="EB85" s="73" t="str">
        <f t="shared" si="168"/>
        <v/>
      </c>
      <c r="EC85" s="73" t="str">
        <f t="shared" si="169"/>
        <v/>
      </c>
      <c r="ED85" s="73" t="str">
        <f t="shared" si="170"/>
        <v/>
      </c>
      <c r="EE85" s="73" t="str">
        <f t="shared" si="171"/>
        <v/>
      </c>
      <c r="EF85" s="73" t="str">
        <f t="shared" si="172"/>
        <v/>
      </c>
      <c r="EG85" s="53" t="str">
        <f t="shared" si="121"/>
        <v/>
      </c>
      <c r="EH85" s="47" t="s">
        <v>0</v>
      </c>
      <c r="EI85" s="19" t="str">
        <f t="shared" si="173"/>
        <v/>
      </c>
      <c r="EJ85" s="47" t="s">
        <v>0</v>
      </c>
      <c r="EK85" s="19" t="str">
        <f t="shared" si="174"/>
        <v/>
      </c>
      <c r="EL85" s="47" t="s">
        <v>0</v>
      </c>
      <c r="EM85" s="208" t="str">
        <f t="shared" si="175"/>
        <v/>
      </c>
      <c r="EN85" s="47" t="s">
        <v>0</v>
      </c>
    </row>
    <row r="86" spans="1:144" x14ac:dyDescent="0.25">
      <c r="A86" t="s">
        <v>0</v>
      </c>
      <c r="B86" s="52" t="str">
        <f>IF(csv!F78="","",csv!T78)</f>
        <v/>
      </c>
      <c r="C86" s="31" t="s">
        <v>0</v>
      </c>
      <c r="D86" s="31" t="str">
        <f>IF(csv!F78="","",csv!F78)</f>
        <v/>
      </c>
      <c r="E86" s="31" t="str">
        <f>IF(csv!E78="","",csv!E78)</f>
        <v/>
      </c>
      <c r="F86" s="31" t="s">
        <v>0</v>
      </c>
      <c r="G86" s="73" t="str">
        <f>IF(csv!M78="","",csv!M78)</f>
        <v/>
      </c>
      <c r="H86" s="73" t="str">
        <f>IF(csv!N78="","",csv!N78)</f>
        <v/>
      </c>
      <c r="I86" s="31" t="s">
        <v>0</v>
      </c>
      <c r="J86" s="31" t="str">
        <f>IF(csv!P78="","",csv!P78)</f>
        <v/>
      </c>
      <c r="K86" s="31" t="str">
        <f>IF(csv!Q78="","",csv!Q78)</f>
        <v/>
      </c>
      <c r="L86" s="31" t="s">
        <v>0</v>
      </c>
      <c r="M86" s="66" t="str">
        <f>IF(csv!R78="","",csv!R78)</f>
        <v/>
      </c>
      <c r="N86" s="47" t="s">
        <v>0</v>
      </c>
      <c r="O86" s="52" t="str">
        <f t="shared" si="122"/>
        <v/>
      </c>
      <c r="P86" s="73" t="str">
        <f>IF(O86="","",IF(COUNTIF(O$10:O85,O86)=0,P85+1,P85))</f>
        <v/>
      </c>
      <c r="Q86" s="88" t="str">
        <f t="shared" si="123"/>
        <v/>
      </c>
      <c r="R86" s="89" t="str" cm="1">
        <f t="array" ref="R86">IF(S86="","",INDEX(natjecanjeStaze_naziv,MATCH(S86,natjecanjeStaze_stazaId,0)))</f>
        <v/>
      </c>
      <c r="S86" s="53" t="str">
        <f t="shared" si="106"/>
        <v/>
      </c>
      <c r="T86" s="47" t="s">
        <v>0</v>
      </c>
      <c r="U86" s="259" t="str">
        <f t="shared" si="107"/>
        <v/>
      </c>
      <c r="V86" s="260" t="str">
        <f t="shared" si="124"/>
        <v/>
      </c>
      <c r="W86" s="47" t="s">
        <v>0</v>
      </c>
      <c r="X86" s="52" t="str">
        <f t="shared" si="125"/>
        <v/>
      </c>
      <c r="Y86" s="73" t="str">
        <f t="shared" si="126"/>
        <v/>
      </c>
      <c r="Z86" s="31" t="str">
        <f t="shared" si="127"/>
        <v/>
      </c>
      <c r="AA86" s="66" t="str">
        <f>IF(Z86="","",MAX(AA$10:AA85)+1)</f>
        <v/>
      </c>
      <c r="AB86" s="47" t="s">
        <v>0</v>
      </c>
      <c r="AC86" s="130"/>
      <c r="AD86" s="47" t="s">
        <v>0</v>
      </c>
      <c r="AE86" s="19" t="str">
        <f t="shared" si="128"/>
        <v/>
      </c>
      <c r="AF86" s="47" t="s">
        <v>0</v>
      </c>
      <c r="AG86" s="151" t="str">
        <f t="shared" si="129"/>
        <v/>
      </c>
      <c r="AH86" s="47" t="s">
        <v>0</v>
      </c>
      <c r="AI86" s="52" t="str">
        <f t="shared" si="130"/>
        <v/>
      </c>
      <c r="AJ86" s="31" t="str">
        <f t="shared" si="131"/>
        <v/>
      </c>
      <c r="AK86" s="73" t="str">
        <f t="shared" si="132"/>
        <v/>
      </c>
      <c r="AL86" s="73" t="str">
        <f t="shared" si="133"/>
        <v/>
      </c>
      <c r="AM86" s="31" t="str" cm="1">
        <f t="array" ref="AM86">IF(AK86="",""&amp;AJ86,IF(AK86="NEMA",AJ86,INDEX(klub_naziv,MATCH(INDEX(klubAlias_klubId,AK86),klub_id,0))))</f>
        <v/>
      </c>
      <c r="AN86" s="31" t="str" cm="1">
        <f t="array" ref="AN86">IFERROR(""&amp;INDEX(registarNatjecatelji,DL86,4),"")</f>
        <v/>
      </c>
      <c r="AO86" s="73" t="str">
        <f t="shared" si="134"/>
        <v/>
      </c>
      <c r="AP86" s="66" t="str">
        <f t="shared" si="135"/>
        <v/>
      </c>
      <c r="AQ86" s="47" t="s">
        <v>0</v>
      </c>
      <c r="AR86" s="52" t="str">
        <f>IF(V86&lt;&gt;"NEMA","",IF(IFERROR(MATCH(U86,U$10:U85,0),0)&lt;&gt;0,"",U86))</f>
        <v/>
      </c>
      <c r="AS86" s="73" t="str">
        <f t="shared" si="108"/>
        <v/>
      </c>
      <c r="AT86" s="31" t="str">
        <f>IF(OR(AS86="",AS86&lt;&gt;"NEMA"),"",MAX(AT$10:AT85)+1)</f>
        <v/>
      </c>
      <c r="AU86" s="66" t="str">
        <f t="shared" si="109"/>
        <v/>
      </c>
      <c r="AV86" s="47" t="s">
        <v>0</v>
      </c>
      <c r="AW86" s="19" t="str">
        <f t="shared" si="136"/>
        <v/>
      </c>
      <c r="AX86" s="47" t="s">
        <v>0</v>
      </c>
      <c r="AY86" s="82" t="str">
        <f>IF(AK86&lt;&gt;"NEMA","",IF(IFERROR(MATCH(AJ86,AJ$10:AJ85,0),0)&lt;&gt;0,"",AJ86))</f>
        <v/>
      </c>
      <c r="AZ86" s="47" t="s">
        <v>0</v>
      </c>
      <c r="BA86" s="130"/>
      <c r="BB86" s="47" t="s">
        <v>0</v>
      </c>
      <c r="BC86" s="58" t="str">
        <f t="shared" si="137"/>
        <v/>
      </c>
      <c r="BD86" s="31" t="str">
        <f t="shared" si="138"/>
        <v/>
      </c>
      <c r="BE86" s="31" t="str">
        <f>IF(BD86="","",MAX(BE$10:BE85)+1)</f>
        <v/>
      </c>
      <c r="BF86" s="31" t="str">
        <f t="shared" si="139"/>
        <v/>
      </c>
      <c r="BG86" s="31" t="str">
        <f t="shared" si="140"/>
        <v/>
      </c>
      <c r="BH86" s="31" t="str">
        <f>IF(BA86="","",MAX(BH$10:BH85)+1)</f>
        <v/>
      </c>
      <c r="BI86" s="31" t="str">
        <f t="shared" si="141"/>
        <v/>
      </c>
      <c r="BJ86" s="66" t="str">
        <f t="shared" si="142"/>
        <v/>
      </c>
      <c r="BK86" s="47" t="s">
        <v>0</v>
      </c>
      <c r="BL86" s="19" t="str">
        <f t="shared" si="143"/>
        <v/>
      </c>
      <c r="BM86" s="47" t="s">
        <v>0</v>
      </c>
      <c r="BN86" s="151" t="str">
        <f t="shared" si="110"/>
        <v/>
      </c>
      <c r="BO86" s="47" t="s">
        <v>0</v>
      </c>
      <c r="BP86" s="58" t="str">
        <f t="shared" si="101"/>
        <v/>
      </c>
      <c r="BQ86" s="73" t="str">
        <f t="shared" si="102"/>
        <v/>
      </c>
      <c r="BR86" s="266" t="str">
        <f t="shared" si="103"/>
        <v/>
      </c>
      <c r="BS86" s="267" t="str">
        <f t="shared" si="104"/>
        <v/>
      </c>
      <c r="BT86" s="191" t="str">
        <f t="shared" si="105"/>
        <v/>
      </c>
      <c r="BU86" s="47" t="s">
        <v>0</v>
      </c>
      <c r="BV86" s="52" t="str">
        <f t="shared" si="144"/>
        <v/>
      </c>
      <c r="BW86" s="31" t="str">
        <f t="shared" si="145"/>
        <v/>
      </c>
      <c r="BX86" s="73" t="str">
        <f t="shared" si="111"/>
        <v/>
      </c>
      <c r="BY86" s="73" t="str">
        <f t="shared" si="112"/>
        <v/>
      </c>
      <c r="BZ86" s="31" t="str">
        <f t="shared" si="113"/>
        <v/>
      </c>
      <c r="CA86" s="66" t="str">
        <f t="shared" si="114"/>
        <v/>
      </c>
      <c r="CB86" s="47" t="s">
        <v>0</v>
      </c>
      <c r="CC86" s="82" t="str">
        <f t="shared" si="146"/>
        <v/>
      </c>
      <c r="CD86" s="47" t="s">
        <v>0</v>
      </c>
      <c r="CE86" s="19" t="str">
        <f t="shared" si="147"/>
        <v/>
      </c>
      <c r="CF86" s="47" t="s">
        <v>0</v>
      </c>
      <c r="CG86" s="130"/>
      <c r="CH86" s="47" t="s">
        <v>0</v>
      </c>
      <c r="CI86" s="52" t="str">
        <f t="shared" si="148"/>
        <v/>
      </c>
      <c r="CJ86" s="73" t="str">
        <f>IF(CG86="","",MAX(CJ$10:CJ85)+1)</f>
        <v/>
      </c>
      <c r="CK86" s="53" t="str">
        <f t="shared" si="149"/>
        <v/>
      </c>
      <c r="CL86" s="47" t="s">
        <v>0</v>
      </c>
      <c r="CM86" s="19" t="str">
        <f t="shared" si="150"/>
        <v/>
      </c>
      <c r="CN86" s="47" t="s">
        <v>0</v>
      </c>
      <c r="CO86" s="108"/>
      <c r="CP86" s="110"/>
      <c r="CQ86" s="47"/>
      <c r="CR86" s="58" t="str">
        <f>IF(AND(BX86="NEMA",BY86="NEMA",OR(CG86="",CK86="NEMA")),MAX(CR$10:CR85)+1,"")</f>
        <v/>
      </c>
      <c r="CS86" s="53" t="str">
        <f t="shared" si="151"/>
        <v/>
      </c>
      <c r="CT86" t="s">
        <v>0</v>
      </c>
      <c r="CU86" s="133" t="str">
        <f t="shared" si="115"/>
        <v/>
      </c>
      <c r="CV86" t="s">
        <v>0</v>
      </c>
      <c r="CW86" s="52" t="str">
        <f t="shared" si="116"/>
        <v/>
      </c>
      <c r="CX86" s="66" t="str">
        <f t="shared" si="152"/>
        <v/>
      </c>
      <c r="CY86" t="s">
        <v>0</v>
      </c>
      <c r="CZ86" s="19" t="str">
        <f t="shared" si="153"/>
        <v/>
      </c>
      <c r="DA86" s="47" t="s">
        <v>0</v>
      </c>
      <c r="DB86" s="52" t="str">
        <f t="shared" si="154"/>
        <v/>
      </c>
      <c r="DC86" s="66" t="str">
        <f t="shared" si="155"/>
        <v/>
      </c>
      <c r="DD86" s="47" t="s">
        <v>0</v>
      </c>
      <c r="DE86" s="52" t="str">
        <f t="shared" si="156"/>
        <v/>
      </c>
      <c r="DF86" s="53" t="str">
        <f t="shared" si="117"/>
        <v/>
      </c>
      <c r="DG86" s="47" t="s">
        <v>0</v>
      </c>
      <c r="DH86" s="52" t="str">
        <f t="shared" si="157"/>
        <v/>
      </c>
      <c r="DI86" s="53" t="str">
        <f t="shared" si="118"/>
        <v/>
      </c>
      <c r="DJ86" s="47" t="s">
        <v>0</v>
      </c>
      <c r="DK86" s="52" t="str">
        <f t="shared" si="158"/>
        <v/>
      </c>
      <c r="DL86" s="53" t="str">
        <f t="shared" si="119"/>
        <v/>
      </c>
      <c r="DM86" s="47" t="s">
        <v>0</v>
      </c>
      <c r="DN86" s="58" t="str">
        <f t="shared" si="159"/>
        <v/>
      </c>
      <c r="DO86" s="53" t="str" cm="1">
        <f t="array" ref="DO86">IF(DN86&lt;&gt;"",INDEX(imePrezime_id,DN86,0),IF(CR86&lt;&gt;"",CR86,""))</f>
        <v/>
      </c>
      <c r="DP86" s="47" t="s">
        <v>0</v>
      </c>
      <c r="DQ86" s="58" t="str">
        <f t="shared" si="160"/>
        <v/>
      </c>
      <c r="DR86" s="73" t="str">
        <f t="shared" si="120"/>
        <v/>
      </c>
      <c r="DS86" s="73" t="str">
        <f t="shared" si="161"/>
        <v/>
      </c>
      <c r="DT86" s="73" t="str">
        <f t="shared" si="162"/>
        <v/>
      </c>
      <c r="DU86" s="66" t="str">
        <f t="shared" si="163"/>
        <v/>
      </c>
      <c r="DV86" s="47" t="s">
        <v>0</v>
      </c>
      <c r="DW86" s="58" t="str">
        <f>IF(BW86="","",MAX(DW$10:DW85)+1)</f>
        <v/>
      </c>
      <c r="DX86" s="73" t="str">
        <f t="shared" si="164"/>
        <v/>
      </c>
      <c r="DY86" s="73" t="str">
        <f t="shared" si="165"/>
        <v/>
      </c>
      <c r="DZ86" s="73" t="str">
        <f t="shared" si="166"/>
        <v/>
      </c>
      <c r="EA86" s="73" t="str">
        <f t="shared" si="167"/>
        <v/>
      </c>
      <c r="EB86" s="73" t="str">
        <f t="shared" si="168"/>
        <v/>
      </c>
      <c r="EC86" s="73" t="str">
        <f t="shared" si="169"/>
        <v/>
      </c>
      <c r="ED86" s="73" t="str">
        <f t="shared" si="170"/>
        <v/>
      </c>
      <c r="EE86" s="73" t="str">
        <f t="shared" si="171"/>
        <v/>
      </c>
      <c r="EF86" s="73" t="str">
        <f t="shared" si="172"/>
        <v/>
      </c>
      <c r="EG86" s="53" t="str">
        <f t="shared" si="121"/>
        <v/>
      </c>
      <c r="EH86" s="47" t="s">
        <v>0</v>
      </c>
      <c r="EI86" s="19" t="str">
        <f t="shared" si="173"/>
        <v/>
      </c>
      <c r="EJ86" s="47" t="s">
        <v>0</v>
      </c>
      <c r="EK86" s="19" t="str">
        <f t="shared" si="174"/>
        <v/>
      </c>
      <c r="EL86" s="47" t="s">
        <v>0</v>
      </c>
      <c r="EM86" s="208" t="str">
        <f t="shared" si="175"/>
        <v/>
      </c>
      <c r="EN86" s="47" t="s">
        <v>0</v>
      </c>
    </row>
    <row r="87" spans="1:144" x14ac:dyDescent="0.25">
      <c r="A87" t="s">
        <v>0</v>
      </c>
      <c r="B87" s="52" t="str">
        <f>IF(csv!F79="","",csv!T79)</f>
        <v/>
      </c>
      <c r="C87" s="31" t="s">
        <v>0</v>
      </c>
      <c r="D87" s="31" t="str">
        <f>IF(csv!F79="","",csv!F79)</f>
        <v/>
      </c>
      <c r="E87" s="31" t="str">
        <f>IF(csv!E79="","",csv!E79)</f>
        <v/>
      </c>
      <c r="F87" s="31" t="s">
        <v>0</v>
      </c>
      <c r="G87" s="73" t="str">
        <f>IF(csv!M79="","",csv!M79)</f>
        <v/>
      </c>
      <c r="H87" s="73" t="str">
        <f>IF(csv!N79="","",csv!N79)</f>
        <v/>
      </c>
      <c r="I87" s="31" t="s">
        <v>0</v>
      </c>
      <c r="J87" s="31" t="str">
        <f>IF(csv!P79="","",csv!P79)</f>
        <v/>
      </c>
      <c r="K87" s="31" t="str">
        <f>IF(csv!Q79="","",csv!Q79)</f>
        <v/>
      </c>
      <c r="L87" s="31" t="s">
        <v>0</v>
      </c>
      <c r="M87" s="66" t="str">
        <f>IF(csv!R79="","",csv!R79)</f>
        <v/>
      </c>
      <c r="N87" s="47" t="s">
        <v>0</v>
      </c>
      <c r="O87" s="52" t="str">
        <f t="shared" si="122"/>
        <v/>
      </c>
      <c r="P87" s="73" t="str">
        <f>IF(O87="","",IF(COUNTIF(O$10:O86,O87)=0,P86+1,P86))</f>
        <v/>
      </c>
      <c r="Q87" s="88" t="str">
        <f t="shared" si="123"/>
        <v/>
      </c>
      <c r="R87" s="89" t="str" cm="1">
        <f t="array" ref="R87">IF(S87="","",INDEX(natjecanjeStaze_naziv,MATCH(S87,natjecanjeStaze_stazaId,0)))</f>
        <v/>
      </c>
      <c r="S87" s="53" t="str">
        <f t="shared" si="106"/>
        <v/>
      </c>
      <c r="T87" s="47" t="s">
        <v>0</v>
      </c>
      <c r="U87" s="259" t="str">
        <f t="shared" si="107"/>
        <v/>
      </c>
      <c r="V87" s="260" t="str">
        <f t="shared" si="124"/>
        <v/>
      </c>
      <c r="W87" s="47" t="s">
        <v>0</v>
      </c>
      <c r="X87" s="52" t="str">
        <f t="shared" si="125"/>
        <v/>
      </c>
      <c r="Y87" s="73" t="str">
        <f t="shared" si="126"/>
        <v/>
      </c>
      <c r="Z87" s="31" t="str">
        <f t="shared" si="127"/>
        <v/>
      </c>
      <c r="AA87" s="66" t="str">
        <f>IF(Z87="","",MAX(AA$10:AA86)+1)</f>
        <v/>
      </c>
      <c r="AB87" s="47" t="s">
        <v>0</v>
      </c>
      <c r="AC87" s="130"/>
      <c r="AD87" s="47" t="s">
        <v>0</v>
      </c>
      <c r="AE87" s="19" t="str">
        <f t="shared" si="128"/>
        <v/>
      </c>
      <c r="AF87" s="47" t="s">
        <v>0</v>
      </c>
      <c r="AG87" s="151" t="str">
        <f t="shared" si="129"/>
        <v/>
      </c>
      <c r="AH87" s="47" t="s">
        <v>0</v>
      </c>
      <c r="AI87" s="52" t="str">
        <f t="shared" si="130"/>
        <v/>
      </c>
      <c r="AJ87" s="31" t="str">
        <f t="shared" si="131"/>
        <v/>
      </c>
      <c r="AK87" s="73" t="str">
        <f t="shared" si="132"/>
        <v/>
      </c>
      <c r="AL87" s="73" t="str">
        <f t="shared" si="133"/>
        <v/>
      </c>
      <c r="AM87" s="31" t="str" cm="1">
        <f t="array" ref="AM87">IF(AK87="",""&amp;AJ87,IF(AK87="NEMA",AJ87,INDEX(klub_naziv,MATCH(INDEX(klubAlias_klubId,AK87),klub_id,0))))</f>
        <v/>
      </c>
      <c r="AN87" s="31" t="str" cm="1">
        <f t="array" ref="AN87">IFERROR(""&amp;INDEX(registarNatjecatelji,DL87,4),"")</f>
        <v/>
      </c>
      <c r="AO87" s="73" t="str">
        <f t="shared" si="134"/>
        <v/>
      </c>
      <c r="AP87" s="66" t="str">
        <f t="shared" si="135"/>
        <v/>
      </c>
      <c r="AQ87" s="47" t="s">
        <v>0</v>
      </c>
      <c r="AR87" s="52" t="str">
        <f>IF(V87&lt;&gt;"NEMA","",IF(IFERROR(MATCH(U87,U$10:U86,0),0)&lt;&gt;0,"",U87))</f>
        <v/>
      </c>
      <c r="AS87" s="73" t="str">
        <f t="shared" si="108"/>
        <v/>
      </c>
      <c r="AT87" s="31" t="str">
        <f>IF(OR(AS87="",AS87&lt;&gt;"NEMA"),"",MAX(AT$10:AT86)+1)</f>
        <v/>
      </c>
      <c r="AU87" s="66" t="str">
        <f t="shared" si="109"/>
        <v/>
      </c>
      <c r="AV87" s="47" t="s">
        <v>0</v>
      </c>
      <c r="AW87" s="19" t="str">
        <f t="shared" si="136"/>
        <v/>
      </c>
      <c r="AX87" s="47" t="s">
        <v>0</v>
      </c>
      <c r="AY87" s="82" t="str">
        <f>IF(AK87&lt;&gt;"NEMA","",IF(IFERROR(MATCH(AJ87,AJ$10:AJ86,0),0)&lt;&gt;0,"",AJ87))</f>
        <v/>
      </c>
      <c r="AZ87" s="47" t="s">
        <v>0</v>
      </c>
      <c r="BA87" s="130"/>
      <c r="BB87" s="47" t="s">
        <v>0</v>
      </c>
      <c r="BC87" s="58" t="str">
        <f t="shared" si="137"/>
        <v/>
      </c>
      <c r="BD87" s="31" t="str">
        <f t="shared" si="138"/>
        <v/>
      </c>
      <c r="BE87" s="31" t="str">
        <f>IF(BD87="","",MAX(BE$10:BE86)+1)</f>
        <v/>
      </c>
      <c r="BF87" s="31" t="str">
        <f t="shared" si="139"/>
        <v/>
      </c>
      <c r="BG87" s="31" t="str">
        <f t="shared" si="140"/>
        <v/>
      </c>
      <c r="BH87" s="31" t="str">
        <f>IF(BA87="","",MAX(BH$10:BH86)+1)</f>
        <v/>
      </c>
      <c r="BI87" s="31" t="str">
        <f t="shared" si="141"/>
        <v/>
      </c>
      <c r="BJ87" s="66" t="str">
        <f t="shared" si="142"/>
        <v/>
      </c>
      <c r="BK87" s="47" t="s">
        <v>0</v>
      </c>
      <c r="BL87" s="19" t="str">
        <f t="shared" si="143"/>
        <v/>
      </c>
      <c r="BM87" s="47" t="s">
        <v>0</v>
      </c>
      <c r="BN87" s="151" t="str">
        <f t="shared" si="110"/>
        <v/>
      </c>
      <c r="BO87" s="47" t="s">
        <v>0</v>
      </c>
      <c r="BP87" s="58" t="str">
        <f t="shared" si="101"/>
        <v/>
      </c>
      <c r="BQ87" s="73" t="str">
        <f t="shared" si="102"/>
        <v/>
      </c>
      <c r="BR87" s="266" t="str">
        <f t="shared" si="103"/>
        <v/>
      </c>
      <c r="BS87" s="267" t="str">
        <f t="shared" si="104"/>
        <v/>
      </c>
      <c r="BT87" s="191" t="str">
        <f t="shared" si="105"/>
        <v/>
      </c>
      <c r="BU87" s="47" t="s">
        <v>0</v>
      </c>
      <c r="BV87" s="52" t="str">
        <f t="shared" si="144"/>
        <v/>
      </c>
      <c r="BW87" s="31" t="str">
        <f t="shared" si="145"/>
        <v/>
      </c>
      <c r="BX87" s="73" t="str">
        <f t="shared" si="111"/>
        <v/>
      </c>
      <c r="BY87" s="73" t="str">
        <f t="shared" si="112"/>
        <v/>
      </c>
      <c r="BZ87" s="31" t="str">
        <f t="shared" si="113"/>
        <v/>
      </c>
      <c r="CA87" s="66" t="str">
        <f t="shared" si="114"/>
        <v/>
      </c>
      <c r="CB87" s="47" t="s">
        <v>0</v>
      </c>
      <c r="CC87" s="82" t="str">
        <f t="shared" si="146"/>
        <v/>
      </c>
      <c r="CD87" s="47" t="s">
        <v>0</v>
      </c>
      <c r="CE87" s="19" t="str">
        <f t="shared" si="147"/>
        <v/>
      </c>
      <c r="CF87" s="47" t="s">
        <v>0</v>
      </c>
      <c r="CG87" s="130"/>
      <c r="CH87" s="47" t="s">
        <v>0</v>
      </c>
      <c r="CI87" s="52" t="str">
        <f t="shared" si="148"/>
        <v/>
      </c>
      <c r="CJ87" s="73" t="str">
        <f>IF(CG87="","",MAX(CJ$10:CJ86)+1)</f>
        <v/>
      </c>
      <c r="CK87" s="53" t="str">
        <f t="shared" si="149"/>
        <v/>
      </c>
      <c r="CL87" s="47" t="s">
        <v>0</v>
      </c>
      <c r="CM87" s="19" t="str">
        <f t="shared" si="150"/>
        <v/>
      </c>
      <c r="CN87" s="47" t="s">
        <v>0</v>
      </c>
      <c r="CO87" s="108"/>
      <c r="CP87" s="110"/>
      <c r="CQ87" s="47"/>
      <c r="CR87" s="58" t="str">
        <f>IF(AND(BX87="NEMA",BY87="NEMA",OR(CG87="",CK87="NEMA")),MAX(CR$10:CR86)+1,"")</f>
        <v/>
      </c>
      <c r="CS87" s="53" t="str">
        <f t="shared" si="151"/>
        <v/>
      </c>
      <c r="CT87" t="s">
        <v>0</v>
      </c>
      <c r="CU87" s="133" t="str">
        <f t="shared" si="115"/>
        <v/>
      </c>
      <c r="CV87" t="s">
        <v>0</v>
      </c>
      <c r="CW87" s="52" t="str">
        <f t="shared" si="116"/>
        <v/>
      </c>
      <c r="CX87" s="66" t="str">
        <f t="shared" si="152"/>
        <v/>
      </c>
      <c r="CY87" t="s">
        <v>0</v>
      </c>
      <c r="CZ87" s="19" t="str">
        <f t="shared" si="153"/>
        <v/>
      </c>
      <c r="DA87" s="47" t="s">
        <v>0</v>
      </c>
      <c r="DB87" s="52" t="str">
        <f t="shared" si="154"/>
        <v/>
      </c>
      <c r="DC87" s="66" t="str">
        <f t="shared" si="155"/>
        <v/>
      </c>
      <c r="DD87" s="47" t="s">
        <v>0</v>
      </c>
      <c r="DE87" s="52" t="str">
        <f t="shared" si="156"/>
        <v/>
      </c>
      <c r="DF87" s="53" t="str">
        <f t="shared" si="117"/>
        <v/>
      </c>
      <c r="DG87" s="47" t="s">
        <v>0</v>
      </c>
      <c r="DH87" s="52" t="str">
        <f t="shared" si="157"/>
        <v/>
      </c>
      <c r="DI87" s="53" t="str">
        <f t="shared" si="118"/>
        <v/>
      </c>
      <c r="DJ87" s="47" t="s">
        <v>0</v>
      </c>
      <c r="DK87" s="52" t="str">
        <f t="shared" si="158"/>
        <v/>
      </c>
      <c r="DL87" s="53" t="str">
        <f t="shared" si="119"/>
        <v/>
      </c>
      <c r="DM87" s="47" t="s">
        <v>0</v>
      </c>
      <c r="DN87" s="58" t="str">
        <f t="shared" si="159"/>
        <v/>
      </c>
      <c r="DO87" s="53" t="str" cm="1">
        <f t="array" ref="DO87">IF(DN87&lt;&gt;"",INDEX(imePrezime_id,DN87,0),IF(CR87&lt;&gt;"",CR87,""))</f>
        <v/>
      </c>
      <c r="DP87" s="47" t="s">
        <v>0</v>
      </c>
      <c r="DQ87" s="58" t="str">
        <f t="shared" si="160"/>
        <v/>
      </c>
      <c r="DR87" s="73" t="str">
        <f t="shared" si="120"/>
        <v/>
      </c>
      <c r="DS87" s="73" t="str">
        <f t="shared" si="161"/>
        <v/>
      </c>
      <c r="DT87" s="73" t="str">
        <f t="shared" si="162"/>
        <v/>
      </c>
      <c r="DU87" s="66" t="str">
        <f t="shared" si="163"/>
        <v/>
      </c>
      <c r="DV87" s="47" t="s">
        <v>0</v>
      </c>
      <c r="DW87" s="58" t="str">
        <f>IF(BW87="","",MAX(DW$10:DW86)+1)</f>
        <v/>
      </c>
      <c r="DX87" s="73" t="str">
        <f t="shared" si="164"/>
        <v/>
      </c>
      <c r="DY87" s="73" t="str">
        <f t="shared" si="165"/>
        <v/>
      </c>
      <c r="DZ87" s="73" t="str">
        <f t="shared" si="166"/>
        <v/>
      </c>
      <c r="EA87" s="73" t="str">
        <f t="shared" si="167"/>
        <v/>
      </c>
      <c r="EB87" s="73" t="str">
        <f t="shared" si="168"/>
        <v/>
      </c>
      <c r="EC87" s="73" t="str">
        <f t="shared" si="169"/>
        <v/>
      </c>
      <c r="ED87" s="73" t="str">
        <f t="shared" si="170"/>
        <v/>
      </c>
      <c r="EE87" s="73" t="str">
        <f t="shared" si="171"/>
        <v/>
      </c>
      <c r="EF87" s="73" t="str">
        <f t="shared" si="172"/>
        <v/>
      </c>
      <c r="EG87" s="53" t="str">
        <f t="shared" si="121"/>
        <v/>
      </c>
      <c r="EH87" s="47" t="s">
        <v>0</v>
      </c>
      <c r="EI87" s="19" t="str">
        <f t="shared" si="173"/>
        <v/>
      </c>
      <c r="EJ87" s="47" t="s">
        <v>0</v>
      </c>
      <c r="EK87" s="19" t="str">
        <f t="shared" si="174"/>
        <v/>
      </c>
      <c r="EL87" s="47" t="s">
        <v>0</v>
      </c>
      <c r="EM87" s="208" t="str">
        <f t="shared" si="175"/>
        <v/>
      </c>
      <c r="EN87" s="47" t="s">
        <v>0</v>
      </c>
    </row>
    <row r="88" spans="1:144" x14ac:dyDescent="0.25">
      <c r="A88" t="s">
        <v>0</v>
      </c>
      <c r="B88" s="52" t="str">
        <f>IF(csv!F80="","",csv!T80)</f>
        <v/>
      </c>
      <c r="C88" s="31" t="s">
        <v>0</v>
      </c>
      <c r="D88" s="31" t="str">
        <f>IF(csv!F80="","",csv!F80)</f>
        <v/>
      </c>
      <c r="E88" s="31" t="str">
        <f>IF(csv!E80="","",csv!E80)</f>
        <v/>
      </c>
      <c r="F88" s="31" t="s">
        <v>0</v>
      </c>
      <c r="G88" s="73" t="str">
        <f>IF(csv!M80="","",csv!M80)</f>
        <v/>
      </c>
      <c r="H88" s="73" t="str">
        <f>IF(csv!N80="","",csv!N80)</f>
        <v/>
      </c>
      <c r="I88" s="31" t="s">
        <v>0</v>
      </c>
      <c r="J88" s="31" t="str">
        <f>IF(csv!P80="","",csv!P80)</f>
        <v/>
      </c>
      <c r="K88" s="31" t="str">
        <f>IF(csv!Q80="","",csv!Q80)</f>
        <v/>
      </c>
      <c r="L88" s="31" t="s">
        <v>0</v>
      </c>
      <c r="M88" s="66" t="str">
        <f>IF(csv!R80="","",csv!R80)</f>
        <v/>
      </c>
      <c r="N88" s="47" t="s">
        <v>0</v>
      </c>
      <c r="O88" s="52" t="str">
        <f t="shared" si="122"/>
        <v/>
      </c>
      <c r="P88" s="73" t="str">
        <f>IF(O88="","",IF(COUNTIF(O$10:O87,O88)=0,P87+1,P87))</f>
        <v/>
      </c>
      <c r="Q88" s="88" t="str">
        <f t="shared" si="123"/>
        <v/>
      </c>
      <c r="R88" s="89" t="str" cm="1">
        <f t="array" ref="R88">IF(S88="","",INDEX(natjecanjeStaze_naziv,MATCH(S88,natjecanjeStaze_stazaId,0)))</f>
        <v/>
      </c>
      <c r="S88" s="53" t="str">
        <f t="shared" si="106"/>
        <v/>
      </c>
      <c r="T88" s="47" t="s">
        <v>0</v>
      </c>
      <c r="U88" s="259" t="str">
        <f t="shared" si="107"/>
        <v/>
      </c>
      <c r="V88" s="260" t="str">
        <f t="shared" si="124"/>
        <v/>
      </c>
      <c r="W88" s="47" t="s">
        <v>0</v>
      </c>
      <c r="X88" s="52" t="str">
        <f t="shared" si="125"/>
        <v/>
      </c>
      <c r="Y88" s="73" t="str">
        <f t="shared" si="126"/>
        <v/>
      </c>
      <c r="Z88" s="31" t="str">
        <f t="shared" si="127"/>
        <v/>
      </c>
      <c r="AA88" s="66" t="str">
        <f>IF(Z88="","",MAX(AA$10:AA87)+1)</f>
        <v/>
      </c>
      <c r="AB88" s="47" t="s">
        <v>0</v>
      </c>
      <c r="AC88" s="130"/>
      <c r="AD88" s="47" t="s">
        <v>0</v>
      </c>
      <c r="AE88" s="19" t="str">
        <f t="shared" si="128"/>
        <v/>
      </c>
      <c r="AF88" s="47" t="s">
        <v>0</v>
      </c>
      <c r="AG88" s="151" t="str">
        <f t="shared" si="129"/>
        <v/>
      </c>
      <c r="AH88" s="47" t="s">
        <v>0</v>
      </c>
      <c r="AI88" s="52" t="str">
        <f t="shared" si="130"/>
        <v/>
      </c>
      <c r="AJ88" s="31" t="str">
        <f t="shared" si="131"/>
        <v/>
      </c>
      <c r="AK88" s="73" t="str">
        <f t="shared" si="132"/>
        <v/>
      </c>
      <c r="AL88" s="73" t="str">
        <f t="shared" si="133"/>
        <v/>
      </c>
      <c r="AM88" s="31" t="str" cm="1">
        <f t="array" ref="AM88">IF(AK88="",""&amp;AJ88,IF(AK88="NEMA",AJ88,INDEX(klub_naziv,MATCH(INDEX(klubAlias_klubId,AK88),klub_id,0))))</f>
        <v/>
      </c>
      <c r="AN88" s="31" t="str" cm="1">
        <f t="array" ref="AN88">IFERROR(""&amp;INDEX(registarNatjecatelji,DL88,4),"")</f>
        <v/>
      </c>
      <c r="AO88" s="73" t="str">
        <f t="shared" si="134"/>
        <v/>
      </c>
      <c r="AP88" s="66" t="str">
        <f t="shared" si="135"/>
        <v/>
      </c>
      <c r="AQ88" s="47" t="s">
        <v>0</v>
      </c>
      <c r="AR88" s="52" t="str">
        <f>IF(V88&lt;&gt;"NEMA","",IF(IFERROR(MATCH(U88,U$10:U87,0),0)&lt;&gt;0,"",U88))</f>
        <v/>
      </c>
      <c r="AS88" s="73" t="str">
        <f t="shared" si="108"/>
        <v/>
      </c>
      <c r="AT88" s="31" t="str">
        <f>IF(OR(AS88="",AS88&lt;&gt;"NEMA"),"",MAX(AT$10:AT87)+1)</f>
        <v/>
      </c>
      <c r="AU88" s="66" t="str">
        <f t="shared" si="109"/>
        <v/>
      </c>
      <c r="AV88" s="47" t="s">
        <v>0</v>
      </c>
      <c r="AW88" s="19" t="str">
        <f t="shared" si="136"/>
        <v/>
      </c>
      <c r="AX88" s="47" t="s">
        <v>0</v>
      </c>
      <c r="AY88" s="82" t="str">
        <f>IF(AK88&lt;&gt;"NEMA","",IF(IFERROR(MATCH(AJ88,AJ$10:AJ87,0),0)&lt;&gt;0,"",AJ88))</f>
        <v/>
      </c>
      <c r="AZ88" s="47" t="s">
        <v>0</v>
      </c>
      <c r="BA88" s="130"/>
      <c r="BB88" s="47" t="s">
        <v>0</v>
      </c>
      <c r="BC88" s="58" t="str">
        <f t="shared" si="137"/>
        <v/>
      </c>
      <c r="BD88" s="31" t="str">
        <f t="shared" si="138"/>
        <v/>
      </c>
      <c r="BE88" s="31" t="str">
        <f>IF(BD88="","",MAX(BE$10:BE87)+1)</f>
        <v/>
      </c>
      <c r="BF88" s="31" t="str">
        <f t="shared" si="139"/>
        <v/>
      </c>
      <c r="BG88" s="31" t="str">
        <f t="shared" si="140"/>
        <v/>
      </c>
      <c r="BH88" s="31" t="str">
        <f>IF(BA88="","",MAX(BH$10:BH87)+1)</f>
        <v/>
      </c>
      <c r="BI88" s="31" t="str">
        <f t="shared" si="141"/>
        <v/>
      </c>
      <c r="BJ88" s="66" t="str">
        <f t="shared" si="142"/>
        <v/>
      </c>
      <c r="BK88" s="47" t="s">
        <v>0</v>
      </c>
      <c r="BL88" s="19" t="str">
        <f t="shared" si="143"/>
        <v/>
      </c>
      <c r="BM88" s="47" t="s">
        <v>0</v>
      </c>
      <c r="BN88" s="151" t="str">
        <f t="shared" si="110"/>
        <v/>
      </c>
      <c r="BO88" s="47" t="s">
        <v>0</v>
      </c>
      <c r="BP88" s="58" t="str">
        <f t="shared" si="101"/>
        <v/>
      </c>
      <c r="BQ88" s="73" t="str">
        <f t="shared" si="102"/>
        <v/>
      </c>
      <c r="BR88" s="266" t="str">
        <f t="shared" si="103"/>
        <v/>
      </c>
      <c r="BS88" s="267" t="str">
        <f t="shared" si="104"/>
        <v/>
      </c>
      <c r="BT88" s="191" t="str">
        <f t="shared" si="105"/>
        <v/>
      </c>
      <c r="BU88" s="47" t="s">
        <v>0</v>
      </c>
      <c r="BV88" s="52" t="str">
        <f t="shared" si="144"/>
        <v/>
      </c>
      <c r="BW88" s="31" t="str">
        <f t="shared" si="145"/>
        <v/>
      </c>
      <c r="BX88" s="73" t="str">
        <f t="shared" si="111"/>
        <v/>
      </c>
      <c r="BY88" s="73" t="str">
        <f t="shared" si="112"/>
        <v/>
      </c>
      <c r="BZ88" s="31" t="str">
        <f t="shared" si="113"/>
        <v/>
      </c>
      <c r="CA88" s="66" t="str">
        <f t="shared" si="114"/>
        <v/>
      </c>
      <c r="CB88" s="47" t="s">
        <v>0</v>
      </c>
      <c r="CC88" s="82" t="str">
        <f t="shared" si="146"/>
        <v/>
      </c>
      <c r="CD88" s="47" t="s">
        <v>0</v>
      </c>
      <c r="CE88" s="19" t="str">
        <f t="shared" si="147"/>
        <v/>
      </c>
      <c r="CF88" s="47" t="s">
        <v>0</v>
      </c>
      <c r="CG88" s="130"/>
      <c r="CH88" s="47" t="s">
        <v>0</v>
      </c>
      <c r="CI88" s="52" t="str">
        <f t="shared" si="148"/>
        <v/>
      </c>
      <c r="CJ88" s="73" t="str">
        <f>IF(CG88="","",MAX(CJ$10:CJ87)+1)</f>
        <v/>
      </c>
      <c r="CK88" s="53" t="str">
        <f t="shared" si="149"/>
        <v/>
      </c>
      <c r="CL88" s="47" t="s">
        <v>0</v>
      </c>
      <c r="CM88" s="19" t="str">
        <f t="shared" si="150"/>
        <v/>
      </c>
      <c r="CN88" s="47" t="s">
        <v>0</v>
      </c>
      <c r="CO88" s="108"/>
      <c r="CP88" s="110"/>
      <c r="CQ88" s="47"/>
      <c r="CR88" s="58" t="str">
        <f>IF(AND(BX88="NEMA",BY88="NEMA",OR(CG88="",CK88="NEMA")),MAX(CR$10:CR87)+1,"")</f>
        <v/>
      </c>
      <c r="CS88" s="53" t="str">
        <f t="shared" si="151"/>
        <v/>
      </c>
      <c r="CT88" t="s">
        <v>0</v>
      </c>
      <c r="CU88" s="133" t="str">
        <f t="shared" si="115"/>
        <v/>
      </c>
      <c r="CV88" t="s">
        <v>0</v>
      </c>
      <c r="CW88" s="52" t="str">
        <f t="shared" si="116"/>
        <v/>
      </c>
      <c r="CX88" s="66" t="str">
        <f t="shared" si="152"/>
        <v/>
      </c>
      <c r="CY88" t="s">
        <v>0</v>
      </c>
      <c r="CZ88" s="19" t="str">
        <f t="shared" si="153"/>
        <v/>
      </c>
      <c r="DA88" s="47" t="s">
        <v>0</v>
      </c>
      <c r="DB88" s="52" t="str">
        <f t="shared" si="154"/>
        <v/>
      </c>
      <c r="DC88" s="66" t="str">
        <f t="shared" si="155"/>
        <v/>
      </c>
      <c r="DD88" s="47" t="s">
        <v>0</v>
      </c>
      <c r="DE88" s="52" t="str">
        <f t="shared" si="156"/>
        <v/>
      </c>
      <c r="DF88" s="53" t="str">
        <f t="shared" si="117"/>
        <v/>
      </c>
      <c r="DG88" s="47" t="s">
        <v>0</v>
      </c>
      <c r="DH88" s="52" t="str">
        <f t="shared" si="157"/>
        <v/>
      </c>
      <c r="DI88" s="53" t="str">
        <f t="shared" si="118"/>
        <v/>
      </c>
      <c r="DJ88" s="47" t="s">
        <v>0</v>
      </c>
      <c r="DK88" s="52" t="str">
        <f t="shared" si="158"/>
        <v/>
      </c>
      <c r="DL88" s="53" t="str">
        <f t="shared" si="119"/>
        <v/>
      </c>
      <c r="DM88" s="47" t="s">
        <v>0</v>
      </c>
      <c r="DN88" s="58" t="str">
        <f t="shared" si="159"/>
        <v/>
      </c>
      <c r="DO88" s="53" t="str" cm="1">
        <f t="array" ref="DO88">IF(DN88&lt;&gt;"",INDEX(imePrezime_id,DN88,0),IF(CR88&lt;&gt;"",CR88,""))</f>
        <v/>
      </c>
      <c r="DP88" s="47" t="s">
        <v>0</v>
      </c>
      <c r="DQ88" s="58" t="str">
        <f t="shared" si="160"/>
        <v/>
      </c>
      <c r="DR88" s="73" t="str">
        <f t="shared" si="120"/>
        <v/>
      </c>
      <c r="DS88" s="73" t="str">
        <f t="shared" si="161"/>
        <v/>
      </c>
      <c r="DT88" s="73" t="str">
        <f t="shared" si="162"/>
        <v/>
      </c>
      <c r="DU88" s="66" t="str">
        <f t="shared" si="163"/>
        <v/>
      </c>
      <c r="DV88" s="47" t="s">
        <v>0</v>
      </c>
      <c r="DW88" s="58" t="str">
        <f>IF(BW88="","",MAX(DW$10:DW87)+1)</f>
        <v/>
      </c>
      <c r="DX88" s="73" t="str">
        <f t="shared" si="164"/>
        <v/>
      </c>
      <c r="DY88" s="73" t="str">
        <f t="shared" si="165"/>
        <v/>
      </c>
      <c r="DZ88" s="73" t="str">
        <f t="shared" si="166"/>
        <v/>
      </c>
      <c r="EA88" s="73" t="str">
        <f t="shared" si="167"/>
        <v/>
      </c>
      <c r="EB88" s="73" t="str">
        <f t="shared" si="168"/>
        <v/>
      </c>
      <c r="EC88" s="73" t="str">
        <f t="shared" si="169"/>
        <v/>
      </c>
      <c r="ED88" s="73" t="str">
        <f t="shared" si="170"/>
        <v/>
      </c>
      <c r="EE88" s="73" t="str">
        <f t="shared" si="171"/>
        <v/>
      </c>
      <c r="EF88" s="73" t="str">
        <f t="shared" si="172"/>
        <v/>
      </c>
      <c r="EG88" s="53" t="str">
        <f t="shared" si="121"/>
        <v/>
      </c>
      <c r="EH88" s="47" t="s">
        <v>0</v>
      </c>
      <c r="EI88" s="19" t="str">
        <f t="shared" si="173"/>
        <v/>
      </c>
      <c r="EJ88" s="47" t="s">
        <v>0</v>
      </c>
      <c r="EK88" s="19" t="str">
        <f t="shared" si="174"/>
        <v/>
      </c>
      <c r="EL88" s="47" t="s">
        <v>0</v>
      </c>
      <c r="EM88" s="208" t="str">
        <f t="shared" si="175"/>
        <v/>
      </c>
      <c r="EN88" s="47" t="s">
        <v>0</v>
      </c>
    </row>
    <row r="89" spans="1:144" x14ac:dyDescent="0.25">
      <c r="A89" t="s">
        <v>0</v>
      </c>
      <c r="B89" s="52" t="str">
        <f>IF(csv!F81="","",csv!T81)</f>
        <v/>
      </c>
      <c r="C89" s="31" t="s">
        <v>0</v>
      </c>
      <c r="D89" s="31" t="str">
        <f>IF(csv!F81="","",csv!F81)</f>
        <v/>
      </c>
      <c r="E89" s="31" t="str">
        <f>IF(csv!E81="","",csv!E81)</f>
        <v/>
      </c>
      <c r="F89" s="31" t="s">
        <v>0</v>
      </c>
      <c r="G89" s="73" t="str">
        <f>IF(csv!M81="","",csv!M81)</f>
        <v/>
      </c>
      <c r="H89" s="73" t="str">
        <f>IF(csv!N81="","",csv!N81)</f>
        <v/>
      </c>
      <c r="I89" s="31" t="s">
        <v>0</v>
      </c>
      <c r="J89" s="31" t="str">
        <f>IF(csv!P81="","",csv!P81)</f>
        <v/>
      </c>
      <c r="K89" s="31" t="str">
        <f>IF(csv!Q81="","",csv!Q81)</f>
        <v/>
      </c>
      <c r="L89" s="31" t="s">
        <v>0</v>
      </c>
      <c r="M89" s="66" t="str">
        <f>IF(csv!R81="","",csv!R81)</f>
        <v/>
      </c>
      <c r="N89" s="47" t="s">
        <v>0</v>
      </c>
      <c r="O89" s="52" t="str">
        <f t="shared" si="122"/>
        <v/>
      </c>
      <c r="P89" s="73" t="str">
        <f>IF(O89="","",IF(COUNTIF(O$10:O88,O89)=0,P88+1,P88))</f>
        <v/>
      </c>
      <c r="Q89" s="88" t="str">
        <f t="shared" si="123"/>
        <v/>
      </c>
      <c r="R89" s="89" t="str" cm="1">
        <f t="array" ref="R89">IF(S89="","",INDEX(natjecanjeStaze_naziv,MATCH(S89,natjecanjeStaze_stazaId,0)))</f>
        <v/>
      </c>
      <c r="S89" s="53" t="str">
        <f t="shared" si="106"/>
        <v/>
      </c>
      <c r="T89" s="47" t="s">
        <v>0</v>
      </c>
      <c r="U89" s="259" t="str">
        <f t="shared" si="107"/>
        <v/>
      </c>
      <c r="V89" s="260" t="str">
        <f t="shared" si="124"/>
        <v/>
      </c>
      <c r="W89" s="47" t="s">
        <v>0</v>
      </c>
      <c r="X89" s="52" t="str">
        <f t="shared" si="125"/>
        <v/>
      </c>
      <c r="Y89" s="73" t="str">
        <f t="shared" si="126"/>
        <v/>
      </c>
      <c r="Z89" s="31" t="str">
        <f t="shared" si="127"/>
        <v/>
      </c>
      <c r="AA89" s="66" t="str">
        <f>IF(Z89="","",MAX(AA$10:AA88)+1)</f>
        <v/>
      </c>
      <c r="AB89" s="47" t="s">
        <v>0</v>
      </c>
      <c r="AC89" s="130"/>
      <c r="AD89" s="47" t="s">
        <v>0</v>
      </c>
      <c r="AE89" s="19" t="str">
        <f t="shared" si="128"/>
        <v/>
      </c>
      <c r="AF89" s="47" t="s">
        <v>0</v>
      </c>
      <c r="AG89" s="151" t="str">
        <f t="shared" si="129"/>
        <v/>
      </c>
      <c r="AH89" s="47" t="s">
        <v>0</v>
      </c>
      <c r="AI89" s="52" t="str">
        <f t="shared" si="130"/>
        <v/>
      </c>
      <c r="AJ89" s="31" t="str">
        <f t="shared" si="131"/>
        <v/>
      </c>
      <c r="AK89" s="73" t="str">
        <f t="shared" si="132"/>
        <v/>
      </c>
      <c r="AL89" s="73" t="str">
        <f t="shared" si="133"/>
        <v/>
      </c>
      <c r="AM89" s="31" t="str" cm="1">
        <f t="array" ref="AM89">IF(AK89="",""&amp;AJ89,IF(AK89="NEMA",AJ89,INDEX(klub_naziv,MATCH(INDEX(klubAlias_klubId,AK89),klub_id,0))))</f>
        <v/>
      </c>
      <c r="AN89" s="31" t="str" cm="1">
        <f t="array" ref="AN89">IFERROR(""&amp;INDEX(registarNatjecatelji,DL89,4),"")</f>
        <v/>
      </c>
      <c r="AO89" s="73" t="str">
        <f t="shared" si="134"/>
        <v/>
      </c>
      <c r="AP89" s="66" t="str">
        <f t="shared" si="135"/>
        <v/>
      </c>
      <c r="AQ89" s="47" t="s">
        <v>0</v>
      </c>
      <c r="AR89" s="52" t="str">
        <f>IF(V89&lt;&gt;"NEMA","",IF(IFERROR(MATCH(U89,U$10:U88,0),0)&lt;&gt;0,"",U89))</f>
        <v/>
      </c>
      <c r="AS89" s="73" t="str">
        <f t="shared" si="108"/>
        <v/>
      </c>
      <c r="AT89" s="31" t="str">
        <f>IF(OR(AS89="",AS89&lt;&gt;"NEMA"),"",MAX(AT$10:AT88)+1)</f>
        <v/>
      </c>
      <c r="AU89" s="66" t="str">
        <f t="shared" si="109"/>
        <v/>
      </c>
      <c r="AV89" s="47" t="s">
        <v>0</v>
      </c>
      <c r="AW89" s="19" t="str">
        <f t="shared" si="136"/>
        <v/>
      </c>
      <c r="AX89" s="47" t="s">
        <v>0</v>
      </c>
      <c r="AY89" s="82" t="str">
        <f>IF(AK89&lt;&gt;"NEMA","",IF(IFERROR(MATCH(AJ89,AJ$10:AJ88,0),0)&lt;&gt;0,"",AJ89))</f>
        <v/>
      </c>
      <c r="AZ89" s="47" t="s">
        <v>0</v>
      </c>
      <c r="BA89" s="130"/>
      <c r="BB89" s="47" t="s">
        <v>0</v>
      </c>
      <c r="BC89" s="58" t="str">
        <f t="shared" si="137"/>
        <v/>
      </c>
      <c r="BD89" s="31" t="str">
        <f t="shared" si="138"/>
        <v/>
      </c>
      <c r="BE89" s="31" t="str">
        <f>IF(BD89="","",MAX(BE$10:BE88)+1)</f>
        <v/>
      </c>
      <c r="BF89" s="31" t="str">
        <f t="shared" si="139"/>
        <v/>
      </c>
      <c r="BG89" s="31" t="str">
        <f t="shared" si="140"/>
        <v/>
      </c>
      <c r="BH89" s="31" t="str">
        <f>IF(BA89="","",MAX(BH$10:BH88)+1)</f>
        <v/>
      </c>
      <c r="BI89" s="31" t="str">
        <f t="shared" si="141"/>
        <v/>
      </c>
      <c r="BJ89" s="66" t="str">
        <f t="shared" si="142"/>
        <v/>
      </c>
      <c r="BK89" s="47" t="s">
        <v>0</v>
      </c>
      <c r="BL89" s="19" t="str">
        <f t="shared" si="143"/>
        <v/>
      </c>
      <c r="BM89" s="47" t="s">
        <v>0</v>
      </c>
      <c r="BN89" s="151" t="str">
        <f t="shared" si="110"/>
        <v/>
      </c>
      <c r="BO89" s="47" t="s">
        <v>0</v>
      </c>
      <c r="BP89" s="58" t="str">
        <f t="shared" si="101"/>
        <v/>
      </c>
      <c r="BQ89" s="73" t="str">
        <f t="shared" si="102"/>
        <v/>
      </c>
      <c r="BR89" s="266" t="str">
        <f t="shared" si="103"/>
        <v/>
      </c>
      <c r="BS89" s="267" t="str">
        <f t="shared" si="104"/>
        <v/>
      </c>
      <c r="BT89" s="191" t="str">
        <f t="shared" si="105"/>
        <v/>
      </c>
      <c r="BU89" s="47" t="s">
        <v>0</v>
      </c>
      <c r="BV89" s="52" t="str">
        <f t="shared" si="144"/>
        <v/>
      </c>
      <c r="BW89" s="31" t="str">
        <f t="shared" si="145"/>
        <v/>
      </c>
      <c r="BX89" s="73" t="str">
        <f t="shared" si="111"/>
        <v/>
      </c>
      <c r="BY89" s="73" t="str">
        <f t="shared" si="112"/>
        <v/>
      </c>
      <c r="BZ89" s="31" t="str">
        <f t="shared" si="113"/>
        <v/>
      </c>
      <c r="CA89" s="66" t="str">
        <f t="shared" si="114"/>
        <v/>
      </c>
      <c r="CB89" s="47" t="s">
        <v>0</v>
      </c>
      <c r="CC89" s="82" t="str">
        <f t="shared" si="146"/>
        <v/>
      </c>
      <c r="CD89" s="47" t="s">
        <v>0</v>
      </c>
      <c r="CE89" s="19" t="str">
        <f t="shared" si="147"/>
        <v/>
      </c>
      <c r="CF89" s="47" t="s">
        <v>0</v>
      </c>
      <c r="CG89" s="130"/>
      <c r="CH89" s="47" t="s">
        <v>0</v>
      </c>
      <c r="CI89" s="52" t="str">
        <f t="shared" si="148"/>
        <v/>
      </c>
      <c r="CJ89" s="73" t="str">
        <f>IF(CG89="","",MAX(CJ$10:CJ88)+1)</f>
        <v/>
      </c>
      <c r="CK89" s="53" t="str">
        <f t="shared" si="149"/>
        <v/>
      </c>
      <c r="CL89" s="47" t="s">
        <v>0</v>
      </c>
      <c r="CM89" s="19" t="str">
        <f t="shared" si="150"/>
        <v/>
      </c>
      <c r="CN89" s="47" t="s">
        <v>0</v>
      </c>
      <c r="CO89" s="108"/>
      <c r="CP89" s="110"/>
      <c r="CQ89" s="47"/>
      <c r="CR89" s="58" t="str">
        <f>IF(AND(BX89="NEMA",BY89="NEMA",OR(CG89="",CK89="NEMA")),MAX(CR$10:CR88)+1,"")</f>
        <v/>
      </c>
      <c r="CS89" s="53" t="str">
        <f t="shared" si="151"/>
        <v/>
      </c>
      <c r="CT89" t="s">
        <v>0</v>
      </c>
      <c r="CU89" s="133" t="str">
        <f t="shared" si="115"/>
        <v/>
      </c>
      <c r="CV89" t="s">
        <v>0</v>
      </c>
      <c r="CW89" s="52" t="str">
        <f t="shared" si="116"/>
        <v/>
      </c>
      <c r="CX89" s="66" t="str">
        <f t="shared" si="152"/>
        <v/>
      </c>
      <c r="CY89" t="s">
        <v>0</v>
      </c>
      <c r="CZ89" s="19" t="str">
        <f t="shared" si="153"/>
        <v/>
      </c>
      <c r="DA89" s="47" t="s">
        <v>0</v>
      </c>
      <c r="DB89" s="52" t="str">
        <f t="shared" si="154"/>
        <v/>
      </c>
      <c r="DC89" s="66" t="str">
        <f t="shared" si="155"/>
        <v/>
      </c>
      <c r="DD89" s="47" t="s">
        <v>0</v>
      </c>
      <c r="DE89" s="52" t="str">
        <f t="shared" si="156"/>
        <v/>
      </c>
      <c r="DF89" s="53" t="str">
        <f t="shared" si="117"/>
        <v/>
      </c>
      <c r="DG89" s="47" t="s">
        <v>0</v>
      </c>
      <c r="DH89" s="52" t="str">
        <f t="shared" si="157"/>
        <v/>
      </c>
      <c r="DI89" s="53" t="str">
        <f t="shared" si="118"/>
        <v/>
      </c>
      <c r="DJ89" s="47" t="s">
        <v>0</v>
      </c>
      <c r="DK89" s="52" t="str">
        <f t="shared" si="158"/>
        <v/>
      </c>
      <c r="DL89" s="53" t="str">
        <f t="shared" si="119"/>
        <v/>
      </c>
      <c r="DM89" s="47" t="s">
        <v>0</v>
      </c>
      <c r="DN89" s="58" t="str">
        <f t="shared" si="159"/>
        <v/>
      </c>
      <c r="DO89" s="53" t="str" cm="1">
        <f t="array" ref="DO89">IF(DN89&lt;&gt;"",INDEX(imePrezime_id,DN89,0),IF(CR89&lt;&gt;"",CR89,""))</f>
        <v/>
      </c>
      <c r="DP89" s="47" t="s">
        <v>0</v>
      </c>
      <c r="DQ89" s="58" t="str">
        <f t="shared" si="160"/>
        <v/>
      </c>
      <c r="DR89" s="73" t="str">
        <f t="shared" si="120"/>
        <v/>
      </c>
      <c r="DS89" s="73" t="str">
        <f t="shared" si="161"/>
        <v/>
      </c>
      <c r="DT89" s="73" t="str">
        <f t="shared" si="162"/>
        <v/>
      </c>
      <c r="DU89" s="66" t="str">
        <f t="shared" si="163"/>
        <v/>
      </c>
      <c r="DV89" s="47" t="s">
        <v>0</v>
      </c>
      <c r="DW89" s="58" t="str">
        <f>IF(BW89="","",MAX(DW$10:DW88)+1)</f>
        <v/>
      </c>
      <c r="DX89" s="73" t="str">
        <f t="shared" si="164"/>
        <v/>
      </c>
      <c r="DY89" s="73" t="str">
        <f t="shared" si="165"/>
        <v/>
      </c>
      <c r="DZ89" s="73" t="str">
        <f t="shared" si="166"/>
        <v/>
      </c>
      <c r="EA89" s="73" t="str">
        <f t="shared" si="167"/>
        <v/>
      </c>
      <c r="EB89" s="73" t="str">
        <f t="shared" si="168"/>
        <v/>
      </c>
      <c r="EC89" s="73" t="str">
        <f t="shared" si="169"/>
        <v/>
      </c>
      <c r="ED89" s="73" t="str">
        <f t="shared" si="170"/>
        <v/>
      </c>
      <c r="EE89" s="73" t="str">
        <f t="shared" si="171"/>
        <v/>
      </c>
      <c r="EF89" s="73" t="str">
        <f t="shared" si="172"/>
        <v/>
      </c>
      <c r="EG89" s="53" t="str">
        <f t="shared" si="121"/>
        <v/>
      </c>
      <c r="EH89" s="47" t="s">
        <v>0</v>
      </c>
      <c r="EI89" s="19" t="str">
        <f t="shared" si="173"/>
        <v/>
      </c>
      <c r="EJ89" s="47" t="s">
        <v>0</v>
      </c>
      <c r="EK89" s="19" t="str">
        <f t="shared" si="174"/>
        <v/>
      </c>
      <c r="EL89" s="47" t="s">
        <v>0</v>
      </c>
      <c r="EM89" s="208" t="str">
        <f t="shared" si="175"/>
        <v/>
      </c>
      <c r="EN89" s="47" t="s">
        <v>0</v>
      </c>
    </row>
    <row r="90" spans="1:144" x14ac:dyDescent="0.25">
      <c r="A90" t="s">
        <v>0</v>
      </c>
      <c r="B90" s="52" t="str">
        <f>IF(csv!F82="","",csv!T82)</f>
        <v/>
      </c>
      <c r="C90" s="31" t="s">
        <v>0</v>
      </c>
      <c r="D90" s="31" t="str">
        <f>IF(csv!F82="","",csv!F82)</f>
        <v/>
      </c>
      <c r="E90" s="31" t="str">
        <f>IF(csv!E82="","",csv!E82)</f>
        <v/>
      </c>
      <c r="F90" s="31" t="s">
        <v>0</v>
      </c>
      <c r="G90" s="73" t="str">
        <f>IF(csv!M82="","",csv!M82)</f>
        <v/>
      </c>
      <c r="H90" s="73" t="str">
        <f>IF(csv!N82="","",csv!N82)</f>
        <v/>
      </c>
      <c r="I90" s="31" t="s">
        <v>0</v>
      </c>
      <c r="J90" s="31" t="str">
        <f>IF(csv!P82="","",csv!P82)</f>
        <v/>
      </c>
      <c r="K90" s="31" t="str">
        <f>IF(csv!Q82="","",csv!Q82)</f>
        <v/>
      </c>
      <c r="L90" s="31" t="s">
        <v>0</v>
      </c>
      <c r="M90" s="66" t="str">
        <f>IF(csv!R82="","",csv!R82)</f>
        <v/>
      </c>
      <c r="N90" s="47" t="s">
        <v>0</v>
      </c>
      <c r="O90" s="52" t="str">
        <f t="shared" si="122"/>
        <v/>
      </c>
      <c r="P90" s="73" t="str">
        <f>IF(O90="","",IF(COUNTIF(O$10:O89,O90)=0,P89+1,P89))</f>
        <v/>
      </c>
      <c r="Q90" s="88" t="str">
        <f t="shared" si="123"/>
        <v/>
      </c>
      <c r="R90" s="89" t="str" cm="1">
        <f t="array" ref="R90">IF(S90="","",INDEX(natjecanjeStaze_naziv,MATCH(S90,natjecanjeStaze_stazaId,0)))</f>
        <v/>
      </c>
      <c r="S90" s="53" t="str">
        <f t="shared" si="106"/>
        <v/>
      </c>
      <c r="T90" s="47" t="s">
        <v>0</v>
      </c>
      <c r="U90" s="259" t="str">
        <f t="shared" si="107"/>
        <v/>
      </c>
      <c r="V90" s="260" t="str">
        <f t="shared" si="124"/>
        <v/>
      </c>
      <c r="W90" s="47" t="s">
        <v>0</v>
      </c>
      <c r="X90" s="52" t="str">
        <f t="shared" si="125"/>
        <v/>
      </c>
      <c r="Y90" s="73" t="str">
        <f t="shared" si="126"/>
        <v/>
      </c>
      <c r="Z90" s="31" t="str">
        <f t="shared" si="127"/>
        <v/>
      </c>
      <c r="AA90" s="66" t="str">
        <f>IF(Z90="","",MAX(AA$10:AA89)+1)</f>
        <v/>
      </c>
      <c r="AB90" s="47" t="s">
        <v>0</v>
      </c>
      <c r="AC90" s="130"/>
      <c r="AD90" s="47" t="s">
        <v>0</v>
      </c>
      <c r="AE90" s="19" t="str">
        <f t="shared" si="128"/>
        <v/>
      </c>
      <c r="AF90" s="47" t="s">
        <v>0</v>
      </c>
      <c r="AG90" s="151" t="str">
        <f t="shared" si="129"/>
        <v/>
      </c>
      <c r="AH90" s="47" t="s">
        <v>0</v>
      </c>
      <c r="AI90" s="52" t="str">
        <f t="shared" si="130"/>
        <v/>
      </c>
      <c r="AJ90" s="31" t="str">
        <f t="shared" si="131"/>
        <v/>
      </c>
      <c r="AK90" s="73" t="str">
        <f t="shared" si="132"/>
        <v/>
      </c>
      <c r="AL90" s="73" t="str">
        <f t="shared" si="133"/>
        <v/>
      </c>
      <c r="AM90" s="31" t="str" cm="1">
        <f t="array" ref="AM90">IF(AK90="",""&amp;AJ90,IF(AK90="NEMA",AJ90,INDEX(klub_naziv,MATCH(INDEX(klubAlias_klubId,AK90),klub_id,0))))</f>
        <v/>
      </c>
      <c r="AN90" s="31" t="str" cm="1">
        <f t="array" ref="AN90">IFERROR(""&amp;INDEX(registarNatjecatelji,DL90,4),"")</f>
        <v/>
      </c>
      <c r="AO90" s="73" t="str">
        <f t="shared" si="134"/>
        <v/>
      </c>
      <c r="AP90" s="66" t="str">
        <f t="shared" si="135"/>
        <v/>
      </c>
      <c r="AQ90" s="47" t="s">
        <v>0</v>
      </c>
      <c r="AR90" s="52" t="str">
        <f>IF(V90&lt;&gt;"NEMA","",IF(IFERROR(MATCH(U90,U$10:U89,0),0)&lt;&gt;0,"",U90))</f>
        <v/>
      </c>
      <c r="AS90" s="73" t="str">
        <f t="shared" si="108"/>
        <v/>
      </c>
      <c r="AT90" s="31" t="str">
        <f>IF(OR(AS90="",AS90&lt;&gt;"NEMA"),"",MAX(AT$10:AT89)+1)</f>
        <v/>
      </c>
      <c r="AU90" s="66" t="str">
        <f t="shared" si="109"/>
        <v/>
      </c>
      <c r="AV90" s="47" t="s">
        <v>0</v>
      </c>
      <c r="AW90" s="19" t="str">
        <f t="shared" si="136"/>
        <v/>
      </c>
      <c r="AX90" s="47" t="s">
        <v>0</v>
      </c>
      <c r="AY90" s="82" t="str">
        <f>IF(AK90&lt;&gt;"NEMA","",IF(IFERROR(MATCH(AJ90,AJ$10:AJ89,0),0)&lt;&gt;0,"",AJ90))</f>
        <v/>
      </c>
      <c r="AZ90" s="47" t="s">
        <v>0</v>
      </c>
      <c r="BA90" s="130"/>
      <c r="BB90" s="47" t="s">
        <v>0</v>
      </c>
      <c r="BC90" s="58" t="str">
        <f t="shared" si="137"/>
        <v/>
      </c>
      <c r="BD90" s="31" t="str">
        <f t="shared" si="138"/>
        <v/>
      </c>
      <c r="BE90" s="31" t="str">
        <f>IF(BD90="","",MAX(BE$10:BE89)+1)</f>
        <v/>
      </c>
      <c r="BF90" s="31" t="str">
        <f t="shared" si="139"/>
        <v/>
      </c>
      <c r="BG90" s="31" t="str">
        <f t="shared" si="140"/>
        <v/>
      </c>
      <c r="BH90" s="31" t="str">
        <f>IF(BA90="","",MAX(BH$10:BH89)+1)</f>
        <v/>
      </c>
      <c r="BI90" s="31" t="str">
        <f t="shared" si="141"/>
        <v/>
      </c>
      <c r="BJ90" s="66" t="str">
        <f t="shared" si="142"/>
        <v/>
      </c>
      <c r="BK90" s="47" t="s">
        <v>0</v>
      </c>
      <c r="BL90" s="19" t="str">
        <f t="shared" si="143"/>
        <v/>
      </c>
      <c r="BM90" s="47" t="s">
        <v>0</v>
      </c>
      <c r="BN90" s="151" t="str">
        <f t="shared" si="110"/>
        <v/>
      </c>
      <c r="BO90" s="47" t="s">
        <v>0</v>
      </c>
      <c r="BP90" s="58" t="str">
        <f t="shared" si="101"/>
        <v/>
      </c>
      <c r="BQ90" s="73" t="str">
        <f t="shared" si="102"/>
        <v/>
      </c>
      <c r="BR90" s="266" t="str">
        <f t="shared" si="103"/>
        <v/>
      </c>
      <c r="BS90" s="267" t="str">
        <f t="shared" si="104"/>
        <v/>
      </c>
      <c r="BT90" s="191" t="str">
        <f t="shared" si="105"/>
        <v/>
      </c>
      <c r="BU90" s="47" t="s">
        <v>0</v>
      </c>
      <c r="BV90" s="52" t="str">
        <f t="shared" si="144"/>
        <v/>
      </c>
      <c r="BW90" s="31" t="str">
        <f t="shared" si="145"/>
        <v/>
      </c>
      <c r="BX90" s="73" t="str">
        <f t="shared" si="111"/>
        <v/>
      </c>
      <c r="BY90" s="73" t="str">
        <f t="shared" si="112"/>
        <v/>
      </c>
      <c r="BZ90" s="31" t="str">
        <f t="shared" si="113"/>
        <v/>
      </c>
      <c r="CA90" s="66" t="str">
        <f t="shared" si="114"/>
        <v/>
      </c>
      <c r="CB90" s="47" t="s">
        <v>0</v>
      </c>
      <c r="CC90" s="82" t="str">
        <f t="shared" si="146"/>
        <v/>
      </c>
      <c r="CD90" s="47" t="s">
        <v>0</v>
      </c>
      <c r="CE90" s="19" t="str">
        <f t="shared" si="147"/>
        <v/>
      </c>
      <c r="CF90" s="47" t="s">
        <v>0</v>
      </c>
      <c r="CG90" s="130"/>
      <c r="CH90" s="47" t="s">
        <v>0</v>
      </c>
      <c r="CI90" s="52" t="str">
        <f t="shared" si="148"/>
        <v/>
      </c>
      <c r="CJ90" s="73" t="str">
        <f>IF(CG90="","",MAX(CJ$10:CJ89)+1)</f>
        <v/>
      </c>
      <c r="CK90" s="53" t="str">
        <f t="shared" si="149"/>
        <v/>
      </c>
      <c r="CL90" s="47" t="s">
        <v>0</v>
      </c>
      <c r="CM90" s="19" t="str">
        <f t="shared" si="150"/>
        <v/>
      </c>
      <c r="CN90" s="47" t="s">
        <v>0</v>
      </c>
      <c r="CO90" s="108"/>
      <c r="CP90" s="110"/>
      <c r="CQ90" s="47"/>
      <c r="CR90" s="58" t="str">
        <f>IF(AND(BX90="NEMA",BY90="NEMA",OR(CG90="",CK90="NEMA")),MAX(CR$10:CR89)+1,"")</f>
        <v/>
      </c>
      <c r="CS90" s="53" t="str">
        <f t="shared" si="151"/>
        <v/>
      </c>
      <c r="CT90" t="s">
        <v>0</v>
      </c>
      <c r="CU90" s="133" t="str">
        <f t="shared" si="115"/>
        <v/>
      </c>
      <c r="CV90" t="s">
        <v>0</v>
      </c>
      <c r="CW90" s="52" t="str">
        <f t="shared" si="116"/>
        <v/>
      </c>
      <c r="CX90" s="66" t="str">
        <f t="shared" si="152"/>
        <v/>
      </c>
      <c r="CY90" t="s">
        <v>0</v>
      </c>
      <c r="CZ90" s="19" t="str">
        <f t="shared" si="153"/>
        <v/>
      </c>
      <c r="DA90" s="47" t="s">
        <v>0</v>
      </c>
      <c r="DB90" s="52" t="str">
        <f t="shared" si="154"/>
        <v/>
      </c>
      <c r="DC90" s="66" t="str">
        <f t="shared" si="155"/>
        <v/>
      </c>
      <c r="DD90" s="47" t="s">
        <v>0</v>
      </c>
      <c r="DE90" s="52" t="str">
        <f t="shared" si="156"/>
        <v/>
      </c>
      <c r="DF90" s="53" t="str">
        <f t="shared" si="117"/>
        <v/>
      </c>
      <c r="DG90" s="47" t="s">
        <v>0</v>
      </c>
      <c r="DH90" s="52" t="str">
        <f t="shared" si="157"/>
        <v/>
      </c>
      <c r="DI90" s="53" t="str">
        <f t="shared" si="118"/>
        <v/>
      </c>
      <c r="DJ90" s="47" t="s">
        <v>0</v>
      </c>
      <c r="DK90" s="52" t="str">
        <f t="shared" si="158"/>
        <v/>
      </c>
      <c r="DL90" s="53" t="str">
        <f t="shared" si="119"/>
        <v/>
      </c>
      <c r="DM90" s="47" t="s">
        <v>0</v>
      </c>
      <c r="DN90" s="58" t="str">
        <f t="shared" si="159"/>
        <v/>
      </c>
      <c r="DO90" s="53" t="str" cm="1">
        <f t="array" ref="DO90">IF(DN90&lt;&gt;"",INDEX(imePrezime_id,DN90,0),IF(CR90&lt;&gt;"",CR90,""))</f>
        <v/>
      </c>
      <c r="DP90" s="47" t="s">
        <v>0</v>
      </c>
      <c r="DQ90" s="58" t="str">
        <f t="shared" si="160"/>
        <v/>
      </c>
      <c r="DR90" s="73" t="str">
        <f t="shared" si="120"/>
        <v/>
      </c>
      <c r="DS90" s="73" t="str">
        <f t="shared" si="161"/>
        <v/>
      </c>
      <c r="DT90" s="73" t="str">
        <f t="shared" si="162"/>
        <v/>
      </c>
      <c r="DU90" s="66" t="str">
        <f t="shared" si="163"/>
        <v/>
      </c>
      <c r="DV90" s="47" t="s">
        <v>0</v>
      </c>
      <c r="DW90" s="58" t="str">
        <f>IF(BW90="","",MAX(DW$10:DW89)+1)</f>
        <v/>
      </c>
      <c r="DX90" s="73" t="str">
        <f t="shared" si="164"/>
        <v/>
      </c>
      <c r="DY90" s="73" t="str">
        <f t="shared" si="165"/>
        <v/>
      </c>
      <c r="DZ90" s="73" t="str">
        <f t="shared" si="166"/>
        <v/>
      </c>
      <c r="EA90" s="73" t="str">
        <f t="shared" si="167"/>
        <v/>
      </c>
      <c r="EB90" s="73" t="str">
        <f t="shared" si="168"/>
        <v/>
      </c>
      <c r="EC90" s="73" t="str">
        <f t="shared" si="169"/>
        <v/>
      </c>
      <c r="ED90" s="73" t="str">
        <f t="shared" si="170"/>
        <v/>
      </c>
      <c r="EE90" s="73" t="str">
        <f t="shared" si="171"/>
        <v/>
      </c>
      <c r="EF90" s="73" t="str">
        <f t="shared" si="172"/>
        <v/>
      </c>
      <c r="EG90" s="53" t="str">
        <f t="shared" si="121"/>
        <v/>
      </c>
      <c r="EH90" s="47" t="s">
        <v>0</v>
      </c>
      <c r="EI90" s="19" t="str">
        <f t="shared" si="173"/>
        <v/>
      </c>
      <c r="EJ90" s="47" t="s">
        <v>0</v>
      </c>
      <c r="EK90" s="19" t="str">
        <f t="shared" si="174"/>
        <v/>
      </c>
      <c r="EL90" s="47" t="s">
        <v>0</v>
      </c>
      <c r="EM90" s="208" t="str">
        <f t="shared" si="175"/>
        <v/>
      </c>
      <c r="EN90" s="47" t="s">
        <v>0</v>
      </c>
    </row>
    <row r="91" spans="1:144" x14ac:dyDescent="0.25">
      <c r="A91" t="s">
        <v>0</v>
      </c>
      <c r="B91" s="52" t="str">
        <f>IF(csv!F83="","",csv!T83)</f>
        <v/>
      </c>
      <c r="C91" s="31" t="s">
        <v>0</v>
      </c>
      <c r="D91" s="31" t="str">
        <f>IF(csv!F83="","",csv!F83)</f>
        <v/>
      </c>
      <c r="E91" s="31" t="str">
        <f>IF(csv!E83="","",csv!E83)</f>
        <v/>
      </c>
      <c r="F91" s="31" t="s">
        <v>0</v>
      </c>
      <c r="G91" s="73" t="str">
        <f>IF(csv!M83="","",csv!M83)</f>
        <v/>
      </c>
      <c r="H91" s="73" t="str">
        <f>IF(csv!N83="","",csv!N83)</f>
        <v/>
      </c>
      <c r="I91" s="31" t="s">
        <v>0</v>
      </c>
      <c r="J91" s="31" t="str">
        <f>IF(csv!P83="","",csv!P83)</f>
        <v/>
      </c>
      <c r="K91" s="31" t="str">
        <f>IF(csv!Q83="","",csv!Q83)</f>
        <v/>
      </c>
      <c r="L91" s="31" t="s">
        <v>0</v>
      </c>
      <c r="M91" s="66" t="str">
        <f>IF(csv!R83="","",csv!R83)</f>
        <v/>
      </c>
      <c r="N91" s="47" t="s">
        <v>0</v>
      </c>
      <c r="O91" s="52" t="str">
        <f t="shared" si="122"/>
        <v/>
      </c>
      <c r="P91" s="73" t="str">
        <f>IF(O91="","",IF(COUNTIF(O$10:O90,O91)=0,P90+1,P90))</f>
        <v/>
      </c>
      <c r="Q91" s="88" t="str">
        <f t="shared" si="123"/>
        <v/>
      </c>
      <c r="R91" s="89" t="str" cm="1">
        <f t="array" ref="R91">IF(S91="","",INDEX(natjecanjeStaze_naziv,MATCH(S91,natjecanjeStaze_stazaId,0)))</f>
        <v/>
      </c>
      <c r="S91" s="53" t="str">
        <f t="shared" si="106"/>
        <v/>
      </c>
      <c r="T91" s="47" t="s">
        <v>0</v>
      </c>
      <c r="U91" s="259" t="str">
        <f t="shared" si="107"/>
        <v/>
      </c>
      <c r="V91" s="260" t="str">
        <f t="shared" si="124"/>
        <v/>
      </c>
      <c r="W91" s="47" t="s">
        <v>0</v>
      </c>
      <c r="X91" s="52" t="str">
        <f t="shared" si="125"/>
        <v/>
      </c>
      <c r="Y91" s="73" t="str">
        <f t="shared" si="126"/>
        <v/>
      </c>
      <c r="Z91" s="31" t="str">
        <f t="shared" si="127"/>
        <v/>
      </c>
      <c r="AA91" s="66" t="str">
        <f>IF(Z91="","",MAX(AA$10:AA90)+1)</f>
        <v/>
      </c>
      <c r="AB91" s="47" t="s">
        <v>0</v>
      </c>
      <c r="AC91" s="130"/>
      <c r="AD91" s="47" t="s">
        <v>0</v>
      </c>
      <c r="AE91" s="19" t="str">
        <f t="shared" si="128"/>
        <v/>
      </c>
      <c r="AF91" s="47" t="s">
        <v>0</v>
      </c>
      <c r="AG91" s="151" t="str">
        <f t="shared" si="129"/>
        <v/>
      </c>
      <c r="AH91" s="47" t="s">
        <v>0</v>
      </c>
      <c r="AI91" s="52" t="str">
        <f t="shared" si="130"/>
        <v/>
      </c>
      <c r="AJ91" s="31" t="str">
        <f t="shared" si="131"/>
        <v/>
      </c>
      <c r="AK91" s="73" t="str">
        <f t="shared" si="132"/>
        <v/>
      </c>
      <c r="AL91" s="73" t="str">
        <f t="shared" si="133"/>
        <v/>
      </c>
      <c r="AM91" s="31" t="str" cm="1">
        <f t="array" ref="AM91">IF(AK91="",""&amp;AJ91,IF(AK91="NEMA",AJ91,INDEX(klub_naziv,MATCH(INDEX(klubAlias_klubId,AK91),klub_id,0))))</f>
        <v/>
      </c>
      <c r="AN91" s="31" t="str" cm="1">
        <f t="array" ref="AN91">IFERROR(""&amp;INDEX(registarNatjecatelji,DL91,4),"")</f>
        <v/>
      </c>
      <c r="AO91" s="73" t="str">
        <f t="shared" si="134"/>
        <v/>
      </c>
      <c r="AP91" s="66" t="str">
        <f t="shared" si="135"/>
        <v/>
      </c>
      <c r="AQ91" s="47" t="s">
        <v>0</v>
      </c>
      <c r="AR91" s="52" t="str">
        <f>IF(V91&lt;&gt;"NEMA","",IF(IFERROR(MATCH(U91,U$10:U90,0),0)&lt;&gt;0,"",U91))</f>
        <v/>
      </c>
      <c r="AS91" s="73" t="str">
        <f t="shared" si="108"/>
        <v/>
      </c>
      <c r="AT91" s="31" t="str">
        <f>IF(OR(AS91="",AS91&lt;&gt;"NEMA"),"",MAX(AT$10:AT90)+1)</f>
        <v/>
      </c>
      <c r="AU91" s="66" t="str">
        <f t="shared" si="109"/>
        <v/>
      </c>
      <c r="AV91" s="47" t="s">
        <v>0</v>
      </c>
      <c r="AW91" s="19" t="str">
        <f t="shared" si="136"/>
        <v/>
      </c>
      <c r="AX91" s="47" t="s">
        <v>0</v>
      </c>
      <c r="AY91" s="82" t="str">
        <f>IF(AK91&lt;&gt;"NEMA","",IF(IFERROR(MATCH(AJ91,AJ$10:AJ90,0),0)&lt;&gt;0,"",AJ91))</f>
        <v/>
      </c>
      <c r="AZ91" s="47" t="s">
        <v>0</v>
      </c>
      <c r="BA91" s="130"/>
      <c r="BB91" s="47" t="s">
        <v>0</v>
      </c>
      <c r="BC91" s="58" t="str">
        <f t="shared" si="137"/>
        <v/>
      </c>
      <c r="BD91" s="31" t="str">
        <f t="shared" si="138"/>
        <v/>
      </c>
      <c r="BE91" s="31" t="str">
        <f>IF(BD91="","",MAX(BE$10:BE90)+1)</f>
        <v/>
      </c>
      <c r="BF91" s="31" t="str">
        <f t="shared" si="139"/>
        <v/>
      </c>
      <c r="BG91" s="31" t="str">
        <f t="shared" si="140"/>
        <v/>
      </c>
      <c r="BH91" s="31" t="str">
        <f>IF(BA91="","",MAX(BH$10:BH90)+1)</f>
        <v/>
      </c>
      <c r="BI91" s="31" t="str">
        <f t="shared" si="141"/>
        <v/>
      </c>
      <c r="BJ91" s="66" t="str">
        <f t="shared" si="142"/>
        <v/>
      </c>
      <c r="BK91" s="47" t="s">
        <v>0</v>
      </c>
      <c r="BL91" s="19" t="str">
        <f t="shared" si="143"/>
        <v/>
      </c>
      <c r="BM91" s="47" t="s">
        <v>0</v>
      </c>
      <c r="BN91" s="151" t="str">
        <f t="shared" si="110"/>
        <v/>
      </c>
      <c r="BO91" s="47" t="s">
        <v>0</v>
      </c>
      <c r="BP91" s="58" t="str">
        <f t="shared" si="101"/>
        <v/>
      </c>
      <c r="BQ91" s="73" t="str">
        <f t="shared" si="102"/>
        <v/>
      </c>
      <c r="BR91" s="266" t="str">
        <f t="shared" si="103"/>
        <v/>
      </c>
      <c r="BS91" s="267" t="str">
        <f t="shared" si="104"/>
        <v/>
      </c>
      <c r="BT91" s="191" t="str">
        <f t="shared" si="105"/>
        <v/>
      </c>
      <c r="BU91" s="47" t="s">
        <v>0</v>
      </c>
      <c r="BV91" s="52" t="str">
        <f t="shared" si="144"/>
        <v/>
      </c>
      <c r="BW91" s="31" t="str">
        <f t="shared" si="145"/>
        <v/>
      </c>
      <c r="BX91" s="73" t="str">
        <f t="shared" si="111"/>
        <v/>
      </c>
      <c r="BY91" s="73" t="str">
        <f t="shared" si="112"/>
        <v/>
      </c>
      <c r="BZ91" s="31" t="str">
        <f t="shared" si="113"/>
        <v/>
      </c>
      <c r="CA91" s="66" t="str">
        <f t="shared" si="114"/>
        <v/>
      </c>
      <c r="CB91" s="47" t="s">
        <v>0</v>
      </c>
      <c r="CC91" s="82" t="str">
        <f t="shared" si="146"/>
        <v/>
      </c>
      <c r="CD91" s="47" t="s">
        <v>0</v>
      </c>
      <c r="CE91" s="19" t="str">
        <f t="shared" si="147"/>
        <v/>
      </c>
      <c r="CF91" s="47" t="s">
        <v>0</v>
      </c>
      <c r="CG91" s="130"/>
      <c r="CH91" s="47" t="s">
        <v>0</v>
      </c>
      <c r="CI91" s="52" t="str">
        <f t="shared" si="148"/>
        <v/>
      </c>
      <c r="CJ91" s="73" t="str">
        <f>IF(CG91="","",MAX(CJ$10:CJ90)+1)</f>
        <v/>
      </c>
      <c r="CK91" s="53" t="str">
        <f t="shared" si="149"/>
        <v/>
      </c>
      <c r="CL91" s="47" t="s">
        <v>0</v>
      </c>
      <c r="CM91" s="19" t="str">
        <f t="shared" si="150"/>
        <v/>
      </c>
      <c r="CN91" s="47" t="s">
        <v>0</v>
      </c>
      <c r="CO91" s="108"/>
      <c r="CP91" s="110"/>
      <c r="CQ91" s="47"/>
      <c r="CR91" s="58" t="str">
        <f>IF(AND(BX91="NEMA",BY91="NEMA",OR(CG91="",CK91="NEMA")),MAX(CR$10:CR90)+1,"")</f>
        <v/>
      </c>
      <c r="CS91" s="53" t="str">
        <f t="shared" si="151"/>
        <v/>
      </c>
      <c r="CT91" t="s">
        <v>0</v>
      </c>
      <c r="CU91" s="133" t="str">
        <f t="shared" si="115"/>
        <v/>
      </c>
      <c r="CV91" t="s">
        <v>0</v>
      </c>
      <c r="CW91" s="52" t="str">
        <f t="shared" si="116"/>
        <v/>
      </c>
      <c r="CX91" s="66" t="str">
        <f t="shared" si="152"/>
        <v/>
      </c>
      <c r="CY91" t="s">
        <v>0</v>
      </c>
      <c r="CZ91" s="19" t="str">
        <f t="shared" si="153"/>
        <v/>
      </c>
      <c r="DA91" s="47" t="s">
        <v>0</v>
      </c>
      <c r="DB91" s="52" t="str">
        <f t="shared" si="154"/>
        <v/>
      </c>
      <c r="DC91" s="66" t="str">
        <f t="shared" si="155"/>
        <v/>
      </c>
      <c r="DD91" s="47" t="s">
        <v>0</v>
      </c>
      <c r="DE91" s="52" t="str">
        <f t="shared" si="156"/>
        <v/>
      </c>
      <c r="DF91" s="53" t="str">
        <f t="shared" si="117"/>
        <v/>
      </c>
      <c r="DG91" s="47" t="s">
        <v>0</v>
      </c>
      <c r="DH91" s="52" t="str">
        <f t="shared" si="157"/>
        <v/>
      </c>
      <c r="DI91" s="53" t="str">
        <f t="shared" si="118"/>
        <v/>
      </c>
      <c r="DJ91" s="47" t="s">
        <v>0</v>
      </c>
      <c r="DK91" s="52" t="str">
        <f t="shared" si="158"/>
        <v/>
      </c>
      <c r="DL91" s="53" t="str">
        <f t="shared" si="119"/>
        <v/>
      </c>
      <c r="DM91" s="47" t="s">
        <v>0</v>
      </c>
      <c r="DN91" s="58" t="str">
        <f t="shared" si="159"/>
        <v/>
      </c>
      <c r="DO91" s="53" t="str" cm="1">
        <f t="array" ref="DO91">IF(DN91&lt;&gt;"",INDEX(imePrezime_id,DN91,0),IF(CR91&lt;&gt;"",CR91,""))</f>
        <v/>
      </c>
      <c r="DP91" s="47" t="s">
        <v>0</v>
      </c>
      <c r="DQ91" s="58" t="str">
        <f t="shared" si="160"/>
        <v/>
      </c>
      <c r="DR91" s="73" t="str">
        <f t="shared" si="120"/>
        <v/>
      </c>
      <c r="DS91" s="73" t="str">
        <f t="shared" si="161"/>
        <v/>
      </c>
      <c r="DT91" s="73" t="str">
        <f t="shared" si="162"/>
        <v/>
      </c>
      <c r="DU91" s="66" t="str">
        <f t="shared" si="163"/>
        <v/>
      </c>
      <c r="DV91" s="47" t="s">
        <v>0</v>
      </c>
      <c r="DW91" s="58" t="str">
        <f>IF(BW91="","",MAX(DW$10:DW90)+1)</f>
        <v/>
      </c>
      <c r="DX91" s="73" t="str">
        <f t="shared" si="164"/>
        <v/>
      </c>
      <c r="DY91" s="73" t="str">
        <f t="shared" si="165"/>
        <v/>
      </c>
      <c r="DZ91" s="73" t="str">
        <f t="shared" si="166"/>
        <v/>
      </c>
      <c r="EA91" s="73" t="str">
        <f t="shared" si="167"/>
        <v/>
      </c>
      <c r="EB91" s="73" t="str">
        <f t="shared" si="168"/>
        <v/>
      </c>
      <c r="EC91" s="73" t="str">
        <f t="shared" si="169"/>
        <v/>
      </c>
      <c r="ED91" s="73" t="str">
        <f t="shared" si="170"/>
        <v/>
      </c>
      <c r="EE91" s="73" t="str">
        <f t="shared" si="171"/>
        <v/>
      </c>
      <c r="EF91" s="73" t="str">
        <f t="shared" si="172"/>
        <v/>
      </c>
      <c r="EG91" s="53" t="str">
        <f t="shared" si="121"/>
        <v/>
      </c>
      <c r="EH91" s="47" t="s">
        <v>0</v>
      </c>
      <c r="EI91" s="19" t="str">
        <f t="shared" si="173"/>
        <v/>
      </c>
      <c r="EJ91" s="47" t="s">
        <v>0</v>
      </c>
      <c r="EK91" s="19" t="str">
        <f t="shared" si="174"/>
        <v/>
      </c>
      <c r="EL91" s="47" t="s">
        <v>0</v>
      </c>
      <c r="EM91" s="208" t="str">
        <f t="shared" si="175"/>
        <v/>
      </c>
      <c r="EN91" s="47" t="s">
        <v>0</v>
      </c>
    </row>
    <row r="92" spans="1:144" x14ac:dyDescent="0.25">
      <c r="A92" t="s">
        <v>0</v>
      </c>
      <c r="B92" s="52" t="str">
        <f>IF(csv!F84="","",csv!T84)</f>
        <v/>
      </c>
      <c r="C92" s="31" t="s">
        <v>0</v>
      </c>
      <c r="D92" s="31" t="str">
        <f>IF(csv!F84="","",csv!F84)</f>
        <v/>
      </c>
      <c r="E92" s="31" t="str">
        <f>IF(csv!E84="","",csv!E84)</f>
        <v/>
      </c>
      <c r="F92" s="31" t="s">
        <v>0</v>
      </c>
      <c r="G92" s="73" t="str">
        <f>IF(csv!M84="","",csv!M84)</f>
        <v/>
      </c>
      <c r="H92" s="73" t="str">
        <f>IF(csv!N84="","",csv!N84)</f>
        <v/>
      </c>
      <c r="I92" s="31" t="s">
        <v>0</v>
      </c>
      <c r="J92" s="31" t="str">
        <f>IF(csv!P84="","",csv!P84)</f>
        <v/>
      </c>
      <c r="K92" s="31" t="str">
        <f>IF(csv!Q84="","",csv!Q84)</f>
        <v/>
      </c>
      <c r="L92" s="31" t="s">
        <v>0</v>
      </c>
      <c r="M92" s="66" t="str">
        <f>IF(csv!R84="","",csv!R84)</f>
        <v/>
      </c>
      <c r="N92" s="47" t="s">
        <v>0</v>
      </c>
      <c r="O92" s="52" t="str">
        <f t="shared" si="122"/>
        <v/>
      </c>
      <c r="P92" s="73" t="str">
        <f>IF(O92="","",IF(COUNTIF(O$10:O91,O92)=0,P91+1,P91))</f>
        <v/>
      </c>
      <c r="Q92" s="88" t="str">
        <f t="shared" si="123"/>
        <v/>
      </c>
      <c r="R92" s="89" t="str" cm="1">
        <f t="array" ref="R92">IF(S92="","",INDEX(natjecanjeStaze_naziv,MATCH(S92,natjecanjeStaze_stazaId,0)))</f>
        <v/>
      </c>
      <c r="S92" s="53" t="str">
        <f t="shared" si="106"/>
        <v/>
      </c>
      <c r="T92" s="47" t="s">
        <v>0</v>
      </c>
      <c r="U92" s="259" t="str">
        <f t="shared" si="107"/>
        <v/>
      </c>
      <c r="V92" s="260" t="str">
        <f t="shared" si="124"/>
        <v/>
      </c>
      <c r="W92" s="47" t="s">
        <v>0</v>
      </c>
      <c r="X92" s="52" t="str">
        <f t="shared" si="125"/>
        <v/>
      </c>
      <c r="Y92" s="73" t="str">
        <f t="shared" si="126"/>
        <v/>
      </c>
      <c r="Z92" s="31" t="str">
        <f t="shared" si="127"/>
        <v/>
      </c>
      <c r="AA92" s="66" t="str">
        <f>IF(Z92="","",MAX(AA$10:AA91)+1)</f>
        <v/>
      </c>
      <c r="AB92" s="47" t="s">
        <v>0</v>
      </c>
      <c r="AC92" s="130"/>
      <c r="AD92" s="47" t="s">
        <v>0</v>
      </c>
      <c r="AE92" s="19" t="str">
        <f t="shared" si="128"/>
        <v/>
      </c>
      <c r="AF92" s="47" t="s">
        <v>0</v>
      </c>
      <c r="AG92" s="151" t="str">
        <f t="shared" si="129"/>
        <v/>
      </c>
      <c r="AH92" s="47" t="s">
        <v>0</v>
      </c>
      <c r="AI92" s="52" t="str">
        <f t="shared" si="130"/>
        <v/>
      </c>
      <c r="AJ92" s="31" t="str">
        <f t="shared" si="131"/>
        <v/>
      </c>
      <c r="AK92" s="73" t="str">
        <f t="shared" si="132"/>
        <v/>
      </c>
      <c r="AL92" s="73" t="str">
        <f t="shared" si="133"/>
        <v/>
      </c>
      <c r="AM92" s="31" t="str" cm="1">
        <f t="array" ref="AM92">IF(AK92="",""&amp;AJ92,IF(AK92="NEMA",AJ92,INDEX(klub_naziv,MATCH(INDEX(klubAlias_klubId,AK92),klub_id,0))))</f>
        <v/>
      </c>
      <c r="AN92" s="31" t="str" cm="1">
        <f t="array" ref="AN92">IFERROR(""&amp;INDEX(registarNatjecatelji,DL92,4),"")</f>
        <v/>
      </c>
      <c r="AO92" s="73" t="str">
        <f t="shared" si="134"/>
        <v/>
      </c>
      <c r="AP92" s="66" t="str">
        <f t="shared" si="135"/>
        <v/>
      </c>
      <c r="AQ92" s="47" t="s">
        <v>0</v>
      </c>
      <c r="AR92" s="52" t="str">
        <f>IF(V92&lt;&gt;"NEMA","",IF(IFERROR(MATCH(U92,U$10:U91,0),0)&lt;&gt;0,"",U92))</f>
        <v/>
      </c>
      <c r="AS92" s="73" t="str">
        <f t="shared" si="108"/>
        <v/>
      </c>
      <c r="AT92" s="31" t="str">
        <f>IF(OR(AS92="",AS92&lt;&gt;"NEMA"),"",MAX(AT$10:AT91)+1)</f>
        <v/>
      </c>
      <c r="AU92" s="66" t="str">
        <f t="shared" si="109"/>
        <v/>
      </c>
      <c r="AV92" s="47" t="s">
        <v>0</v>
      </c>
      <c r="AW92" s="19" t="str">
        <f t="shared" si="136"/>
        <v/>
      </c>
      <c r="AX92" s="47" t="s">
        <v>0</v>
      </c>
      <c r="AY92" s="82" t="str">
        <f>IF(AK92&lt;&gt;"NEMA","",IF(IFERROR(MATCH(AJ92,AJ$10:AJ91,0),0)&lt;&gt;0,"",AJ92))</f>
        <v/>
      </c>
      <c r="AZ92" s="47" t="s">
        <v>0</v>
      </c>
      <c r="BA92" s="130"/>
      <c r="BB92" s="47" t="s">
        <v>0</v>
      </c>
      <c r="BC92" s="58" t="str">
        <f t="shared" si="137"/>
        <v/>
      </c>
      <c r="BD92" s="31" t="str">
        <f t="shared" si="138"/>
        <v/>
      </c>
      <c r="BE92" s="31" t="str">
        <f>IF(BD92="","",MAX(BE$10:BE91)+1)</f>
        <v/>
      </c>
      <c r="BF92" s="31" t="str">
        <f t="shared" si="139"/>
        <v/>
      </c>
      <c r="BG92" s="31" t="str">
        <f t="shared" si="140"/>
        <v/>
      </c>
      <c r="BH92" s="31" t="str">
        <f>IF(BA92="","",MAX(BH$10:BH91)+1)</f>
        <v/>
      </c>
      <c r="BI92" s="31" t="str">
        <f t="shared" si="141"/>
        <v/>
      </c>
      <c r="BJ92" s="66" t="str">
        <f t="shared" si="142"/>
        <v/>
      </c>
      <c r="BK92" s="47" t="s">
        <v>0</v>
      </c>
      <c r="BL92" s="19" t="str">
        <f t="shared" si="143"/>
        <v/>
      </c>
      <c r="BM92" s="47" t="s">
        <v>0</v>
      </c>
      <c r="BN92" s="151" t="str">
        <f t="shared" si="110"/>
        <v/>
      </c>
      <c r="BO92" s="47" t="s">
        <v>0</v>
      </c>
      <c r="BP92" s="58" t="str">
        <f t="shared" si="101"/>
        <v/>
      </c>
      <c r="BQ92" s="73" t="str">
        <f t="shared" si="102"/>
        <v/>
      </c>
      <c r="BR92" s="266" t="str">
        <f t="shared" si="103"/>
        <v/>
      </c>
      <c r="BS92" s="267" t="str">
        <f t="shared" si="104"/>
        <v/>
      </c>
      <c r="BT92" s="191" t="str">
        <f t="shared" si="105"/>
        <v/>
      </c>
      <c r="BU92" s="47" t="s">
        <v>0</v>
      </c>
      <c r="BV92" s="52" t="str">
        <f t="shared" si="144"/>
        <v/>
      </c>
      <c r="BW92" s="31" t="str">
        <f t="shared" si="145"/>
        <v/>
      </c>
      <c r="BX92" s="73" t="str">
        <f t="shared" si="111"/>
        <v/>
      </c>
      <c r="BY92" s="73" t="str">
        <f t="shared" si="112"/>
        <v/>
      </c>
      <c r="BZ92" s="31" t="str">
        <f t="shared" si="113"/>
        <v/>
      </c>
      <c r="CA92" s="66" t="str">
        <f t="shared" si="114"/>
        <v/>
      </c>
      <c r="CB92" s="47" t="s">
        <v>0</v>
      </c>
      <c r="CC92" s="82" t="str">
        <f t="shared" si="146"/>
        <v/>
      </c>
      <c r="CD92" s="47" t="s">
        <v>0</v>
      </c>
      <c r="CE92" s="19" t="str">
        <f t="shared" si="147"/>
        <v/>
      </c>
      <c r="CF92" s="47" t="s">
        <v>0</v>
      </c>
      <c r="CG92" s="130"/>
      <c r="CH92" s="47" t="s">
        <v>0</v>
      </c>
      <c r="CI92" s="52" t="str">
        <f t="shared" si="148"/>
        <v/>
      </c>
      <c r="CJ92" s="73" t="str">
        <f>IF(CG92="","",MAX(CJ$10:CJ91)+1)</f>
        <v/>
      </c>
      <c r="CK92" s="53" t="str">
        <f t="shared" si="149"/>
        <v/>
      </c>
      <c r="CL92" s="47" t="s">
        <v>0</v>
      </c>
      <c r="CM92" s="19" t="str">
        <f t="shared" si="150"/>
        <v/>
      </c>
      <c r="CN92" s="47" t="s">
        <v>0</v>
      </c>
      <c r="CO92" s="108"/>
      <c r="CP92" s="110"/>
      <c r="CQ92" s="47"/>
      <c r="CR92" s="58" t="str">
        <f>IF(AND(BX92="NEMA",BY92="NEMA",OR(CG92="",CK92="NEMA")),MAX(CR$10:CR91)+1,"")</f>
        <v/>
      </c>
      <c r="CS92" s="53" t="str">
        <f t="shared" si="151"/>
        <v/>
      </c>
      <c r="CT92" t="s">
        <v>0</v>
      </c>
      <c r="CU92" s="133" t="str">
        <f t="shared" si="115"/>
        <v/>
      </c>
      <c r="CV92" t="s">
        <v>0</v>
      </c>
      <c r="CW92" s="52" t="str">
        <f t="shared" si="116"/>
        <v/>
      </c>
      <c r="CX92" s="66" t="str">
        <f t="shared" si="152"/>
        <v/>
      </c>
      <c r="CY92" t="s">
        <v>0</v>
      </c>
      <c r="CZ92" s="19" t="str">
        <f t="shared" si="153"/>
        <v/>
      </c>
      <c r="DA92" s="47" t="s">
        <v>0</v>
      </c>
      <c r="DB92" s="52" t="str">
        <f t="shared" si="154"/>
        <v/>
      </c>
      <c r="DC92" s="66" t="str">
        <f t="shared" si="155"/>
        <v/>
      </c>
      <c r="DD92" s="47" t="s">
        <v>0</v>
      </c>
      <c r="DE92" s="52" t="str">
        <f t="shared" si="156"/>
        <v/>
      </c>
      <c r="DF92" s="53" t="str">
        <f t="shared" si="117"/>
        <v/>
      </c>
      <c r="DG92" s="47" t="s">
        <v>0</v>
      </c>
      <c r="DH92" s="52" t="str">
        <f t="shared" si="157"/>
        <v/>
      </c>
      <c r="DI92" s="53" t="str">
        <f t="shared" si="118"/>
        <v/>
      </c>
      <c r="DJ92" s="47" t="s">
        <v>0</v>
      </c>
      <c r="DK92" s="52" t="str">
        <f t="shared" si="158"/>
        <v/>
      </c>
      <c r="DL92" s="53" t="str">
        <f t="shared" si="119"/>
        <v/>
      </c>
      <c r="DM92" s="47" t="s">
        <v>0</v>
      </c>
      <c r="DN92" s="58" t="str">
        <f t="shared" si="159"/>
        <v/>
      </c>
      <c r="DO92" s="53" t="str" cm="1">
        <f t="array" ref="DO92">IF(DN92&lt;&gt;"",INDEX(imePrezime_id,DN92,0),IF(CR92&lt;&gt;"",CR92,""))</f>
        <v/>
      </c>
      <c r="DP92" s="47" t="s">
        <v>0</v>
      </c>
      <c r="DQ92" s="58" t="str">
        <f t="shared" si="160"/>
        <v/>
      </c>
      <c r="DR92" s="73" t="str">
        <f t="shared" si="120"/>
        <v/>
      </c>
      <c r="DS92" s="73" t="str">
        <f t="shared" si="161"/>
        <v/>
      </c>
      <c r="DT92" s="73" t="str">
        <f t="shared" si="162"/>
        <v/>
      </c>
      <c r="DU92" s="66" t="str">
        <f t="shared" si="163"/>
        <v/>
      </c>
      <c r="DV92" s="47" t="s">
        <v>0</v>
      </c>
      <c r="DW92" s="58" t="str">
        <f>IF(BW92="","",MAX(DW$10:DW91)+1)</f>
        <v/>
      </c>
      <c r="DX92" s="73" t="str">
        <f t="shared" si="164"/>
        <v/>
      </c>
      <c r="DY92" s="73" t="str">
        <f t="shared" si="165"/>
        <v/>
      </c>
      <c r="DZ92" s="73" t="str">
        <f t="shared" si="166"/>
        <v/>
      </c>
      <c r="EA92" s="73" t="str">
        <f t="shared" si="167"/>
        <v/>
      </c>
      <c r="EB92" s="73" t="str">
        <f t="shared" si="168"/>
        <v/>
      </c>
      <c r="EC92" s="73" t="str">
        <f t="shared" si="169"/>
        <v/>
      </c>
      <c r="ED92" s="73" t="str">
        <f t="shared" si="170"/>
        <v/>
      </c>
      <c r="EE92" s="73" t="str">
        <f t="shared" si="171"/>
        <v/>
      </c>
      <c r="EF92" s="73" t="str">
        <f t="shared" si="172"/>
        <v/>
      </c>
      <c r="EG92" s="53" t="str">
        <f t="shared" si="121"/>
        <v/>
      </c>
      <c r="EH92" s="47" t="s">
        <v>0</v>
      </c>
      <c r="EI92" s="19" t="str">
        <f t="shared" si="173"/>
        <v/>
      </c>
      <c r="EJ92" s="47" t="s">
        <v>0</v>
      </c>
      <c r="EK92" s="19" t="str">
        <f t="shared" si="174"/>
        <v/>
      </c>
      <c r="EL92" s="47" t="s">
        <v>0</v>
      </c>
      <c r="EM92" s="208" t="str">
        <f t="shared" si="175"/>
        <v/>
      </c>
      <c r="EN92" s="47" t="s">
        <v>0</v>
      </c>
    </row>
    <row r="93" spans="1:144" x14ac:dyDescent="0.25">
      <c r="A93" t="s">
        <v>0</v>
      </c>
      <c r="B93" s="52" t="str">
        <f>IF(csv!F85="","",csv!T85)</f>
        <v/>
      </c>
      <c r="C93" s="31" t="s">
        <v>0</v>
      </c>
      <c r="D93" s="31" t="str">
        <f>IF(csv!F85="","",csv!F85)</f>
        <v/>
      </c>
      <c r="E93" s="31" t="str">
        <f>IF(csv!E85="","",csv!E85)</f>
        <v/>
      </c>
      <c r="F93" s="31" t="s">
        <v>0</v>
      </c>
      <c r="G93" s="73" t="str">
        <f>IF(csv!M85="","",csv!M85)</f>
        <v/>
      </c>
      <c r="H93" s="73" t="str">
        <f>IF(csv!N85="","",csv!N85)</f>
        <v/>
      </c>
      <c r="I93" s="31" t="s">
        <v>0</v>
      </c>
      <c r="J93" s="31" t="str">
        <f>IF(csv!P85="","",csv!P85)</f>
        <v/>
      </c>
      <c r="K93" s="31" t="str">
        <f>IF(csv!Q85="","",csv!Q85)</f>
        <v/>
      </c>
      <c r="L93" s="31" t="s">
        <v>0</v>
      </c>
      <c r="M93" s="66" t="str">
        <f>IF(csv!R85="","",csv!R85)</f>
        <v/>
      </c>
      <c r="N93" s="47" t="s">
        <v>0</v>
      </c>
      <c r="O93" s="52" t="str">
        <f t="shared" si="122"/>
        <v/>
      </c>
      <c r="P93" s="73" t="str">
        <f>IF(O93="","",IF(COUNTIF(O$10:O92,O93)=0,P92+1,P92))</f>
        <v/>
      </c>
      <c r="Q93" s="88" t="str">
        <f t="shared" si="123"/>
        <v/>
      </c>
      <c r="R93" s="89" t="str" cm="1">
        <f t="array" ref="R93">IF(S93="","",INDEX(natjecanjeStaze_naziv,MATCH(S93,natjecanjeStaze_stazaId,0)))</f>
        <v/>
      </c>
      <c r="S93" s="53" t="str">
        <f t="shared" si="106"/>
        <v/>
      </c>
      <c r="T93" s="47" t="s">
        <v>0</v>
      </c>
      <c r="U93" s="259" t="str">
        <f t="shared" si="107"/>
        <v/>
      </c>
      <c r="V93" s="260" t="str">
        <f t="shared" si="124"/>
        <v/>
      </c>
      <c r="W93" s="47" t="s">
        <v>0</v>
      </c>
      <c r="X93" s="52" t="str">
        <f t="shared" si="125"/>
        <v/>
      </c>
      <c r="Y93" s="73" t="str">
        <f t="shared" si="126"/>
        <v/>
      </c>
      <c r="Z93" s="31" t="str">
        <f t="shared" si="127"/>
        <v/>
      </c>
      <c r="AA93" s="66" t="str">
        <f>IF(Z93="","",MAX(AA$10:AA92)+1)</f>
        <v/>
      </c>
      <c r="AB93" s="47" t="s">
        <v>0</v>
      </c>
      <c r="AC93" s="130"/>
      <c r="AD93" s="47" t="s">
        <v>0</v>
      </c>
      <c r="AE93" s="19" t="str">
        <f t="shared" si="128"/>
        <v/>
      </c>
      <c r="AF93" s="47" t="s">
        <v>0</v>
      </c>
      <c r="AG93" s="151" t="str">
        <f t="shared" si="129"/>
        <v/>
      </c>
      <c r="AH93" s="47" t="s">
        <v>0</v>
      </c>
      <c r="AI93" s="52" t="str">
        <f t="shared" si="130"/>
        <v/>
      </c>
      <c r="AJ93" s="31" t="str">
        <f t="shared" si="131"/>
        <v/>
      </c>
      <c r="AK93" s="73" t="str">
        <f t="shared" si="132"/>
        <v/>
      </c>
      <c r="AL93" s="73" t="str">
        <f t="shared" si="133"/>
        <v/>
      </c>
      <c r="AM93" s="31" t="str" cm="1">
        <f t="array" ref="AM93">IF(AK93="",""&amp;AJ93,IF(AK93="NEMA",AJ93,INDEX(klub_naziv,MATCH(INDEX(klubAlias_klubId,AK93),klub_id,0))))</f>
        <v/>
      </c>
      <c r="AN93" s="31" t="str" cm="1">
        <f t="array" ref="AN93">IFERROR(""&amp;INDEX(registarNatjecatelji,DL93,4),"")</f>
        <v/>
      </c>
      <c r="AO93" s="73" t="str">
        <f t="shared" si="134"/>
        <v/>
      </c>
      <c r="AP93" s="66" t="str">
        <f t="shared" si="135"/>
        <v/>
      </c>
      <c r="AQ93" s="47" t="s">
        <v>0</v>
      </c>
      <c r="AR93" s="52" t="str">
        <f>IF(V93&lt;&gt;"NEMA","",IF(IFERROR(MATCH(U93,U$10:U92,0),0)&lt;&gt;0,"",U93))</f>
        <v/>
      </c>
      <c r="AS93" s="73" t="str">
        <f t="shared" si="108"/>
        <v/>
      </c>
      <c r="AT93" s="31" t="str">
        <f>IF(OR(AS93="",AS93&lt;&gt;"NEMA"),"",MAX(AT$10:AT92)+1)</f>
        <v/>
      </c>
      <c r="AU93" s="66" t="str">
        <f t="shared" si="109"/>
        <v/>
      </c>
      <c r="AV93" s="47" t="s">
        <v>0</v>
      </c>
      <c r="AW93" s="19" t="str">
        <f t="shared" si="136"/>
        <v/>
      </c>
      <c r="AX93" s="47" t="s">
        <v>0</v>
      </c>
      <c r="AY93" s="82" t="str">
        <f>IF(AK93&lt;&gt;"NEMA","",IF(IFERROR(MATCH(AJ93,AJ$10:AJ92,0),0)&lt;&gt;0,"",AJ93))</f>
        <v/>
      </c>
      <c r="AZ93" s="47" t="s">
        <v>0</v>
      </c>
      <c r="BA93" s="130"/>
      <c r="BB93" s="47" t="s">
        <v>0</v>
      </c>
      <c r="BC93" s="58" t="str">
        <f t="shared" si="137"/>
        <v/>
      </c>
      <c r="BD93" s="31" t="str">
        <f t="shared" si="138"/>
        <v/>
      </c>
      <c r="BE93" s="31" t="str">
        <f>IF(BD93="","",MAX(BE$10:BE92)+1)</f>
        <v/>
      </c>
      <c r="BF93" s="31" t="str">
        <f t="shared" si="139"/>
        <v/>
      </c>
      <c r="BG93" s="31" t="str">
        <f t="shared" si="140"/>
        <v/>
      </c>
      <c r="BH93" s="31" t="str">
        <f>IF(BA93="","",MAX(BH$10:BH92)+1)</f>
        <v/>
      </c>
      <c r="BI93" s="31" t="str">
        <f t="shared" si="141"/>
        <v/>
      </c>
      <c r="BJ93" s="66" t="str">
        <f t="shared" si="142"/>
        <v/>
      </c>
      <c r="BK93" s="47" t="s">
        <v>0</v>
      </c>
      <c r="BL93" s="19" t="str">
        <f t="shared" si="143"/>
        <v/>
      </c>
      <c r="BM93" s="47" t="s">
        <v>0</v>
      </c>
      <c r="BN93" s="151" t="str">
        <f t="shared" si="110"/>
        <v/>
      </c>
      <c r="BO93" s="47" t="s">
        <v>0</v>
      </c>
      <c r="BP93" s="58" t="str">
        <f t="shared" si="101"/>
        <v/>
      </c>
      <c r="BQ93" s="73" t="str">
        <f t="shared" si="102"/>
        <v/>
      </c>
      <c r="BR93" s="266" t="str">
        <f t="shared" si="103"/>
        <v/>
      </c>
      <c r="BS93" s="267" t="str">
        <f t="shared" si="104"/>
        <v/>
      </c>
      <c r="BT93" s="191" t="str">
        <f t="shared" si="105"/>
        <v/>
      </c>
      <c r="BU93" s="47" t="s">
        <v>0</v>
      </c>
      <c r="BV93" s="52" t="str">
        <f t="shared" si="144"/>
        <v/>
      </c>
      <c r="BW93" s="31" t="str">
        <f t="shared" si="145"/>
        <v/>
      </c>
      <c r="BX93" s="73" t="str">
        <f t="shared" si="111"/>
        <v/>
      </c>
      <c r="BY93" s="73" t="str">
        <f t="shared" si="112"/>
        <v/>
      </c>
      <c r="BZ93" s="31" t="str">
        <f t="shared" si="113"/>
        <v/>
      </c>
      <c r="CA93" s="66" t="str">
        <f t="shared" si="114"/>
        <v/>
      </c>
      <c r="CB93" s="47" t="s">
        <v>0</v>
      </c>
      <c r="CC93" s="82" t="str">
        <f t="shared" si="146"/>
        <v/>
      </c>
      <c r="CD93" s="47" t="s">
        <v>0</v>
      </c>
      <c r="CE93" s="19" t="str">
        <f t="shared" si="147"/>
        <v/>
      </c>
      <c r="CF93" s="47" t="s">
        <v>0</v>
      </c>
      <c r="CG93" s="130"/>
      <c r="CH93" s="47" t="s">
        <v>0</v>
      </c>
      <c r="CI93" s="52" t="str">
        <f t="shared" si="148"/>
        <v/>
      </c>
      <c r="CJ93" s="73" t="str">
        <f>IF(CG93="","",MAX(CJ$10:CJ92)+1)</f>
        <v/>
      </c>
      <c r="CK93" s="53" t="str">
        <f t="shared" si="149"/>
        <v/>
      </c>
      <c r="CL93" s="47" t="s">
        <v>0</v>
      </c>
      <c r="CM93" s="19" t="str">
        <f t="shared" si="150"/>
        <v/>
      </c>
      <c r="CN93" s="47" t="s">
        <v>0</v>
      </c>
      <c r="CO93" s="108"/>
      <c r="CP93" s="110"/>
      <c r="CQ93" s="47"/>
      <c r="CR93" s="58" t="str">
        <f>IF(AND(BX93="NEMA",BY93="NEMA",OR(CG93="",CK93="NEMA")),MAX(CR$10:CR92)+1,"")</f>
        <v/>
      </c>
      <c r="CS93" s="53" t="str">
        <f t="shared" si="151"/>
        <v/>
      </c>
      <c r="CT93" t="s">
        <v>0</v>
      </c>
      <c r="CU93" s="133" t="str">
        <f t="shared" si="115"/>
        <v/>
      </c>
      <c r="CV93" t="s">
        <v>0</v>
      </c>
      <c r="CW93" s="52" t="str">
        <f t="shared" si="116"/>
        <v/>
      </c>
      <c r="CX93" s="66" t="str">
        <f t="shared" si="152"/>
        <v/>
      </c>
      <c r="CY93" t="s">
        <v>0</v>
      </c>
      <c r="CZ93" s="19" t="str">
        <f t="shared" si="153"/>
        <v/>
      </c>
      <c r="DA93" s="47" t="s">
        <v>0</v>
      </c>
      <c r="DB93" s="52" t="str">
        <f t="shared" si="154"/>
        <v/>
      </c>
      <c r="DC93" s="66" t="str">
        <f t="shared" si="155"/>
        <v/>
      </c>
      <c r="DD93" s="47" t="s">
        <v>0</v>
      </c>
      <c r="DE93" s="52" t="str">
        <f t="shared" si="156"/>
        <v/>
      </c>
      <c r="DF93" s="53" t="str">
        <f t="shared" si="117"/>
        <v/>
      </c>
      <c r="DG93" s="47" t="s">
        <v>0</v>
      </c>
      <c r="DH93" s="52" t="str">
        <f t="shared" si="157"/>
        <v/>
      </c>
      <c r="DI93" s="53" t="str">
        <f t="shared" si="118"/>
        <v/>
      </c>
      <c r="DJ93" s="47" t="s">
        <v>0</v>
      </c>
      <c r="DK93" s="52" t="str">
        <f t="shared" si="158"/>
        <v/>
      </c>
      <c r="DL93" s="53" t="str">
        <f t="shared" si="119"/>
        <v/>
      </c>
      <c r="DM93" s="47" t="s">
        <v>0</v>
      </c>
      <c r="DN93" s="58" t="str">
        <f t="shared" si="159"/>
        <v/>
      </c>
      <c r="DO93" s="53" t="str" cm="1">
        <f t="array" ref="DO93">IF(DN93&lt;&gt;"",INDEX(imePrezime_id,DN93,0),IF(CR93&lt;&gt;"",CR93,""))</f>
        <v/>
      </c>
      <c r="DP93" s="47" t="s">
        <v>0</v>
      </c>
      <c r="DQ93" s="58" t="str">
        <f t="shared" si="160"/>
        <v/>
      </c>
      <c r="DR93" s="73" t="str">
        <f t="shared" si="120"/>
        <v/>
      </c>
      <c r="DS93" s="73" t="str">
        <f t="shared" si="161"/>
        <v/>
      </c>
      <c r="DT93" s="73" t="str">
        <f t="shared" si="162"/>
        <v/>
      </c>
      <c r="DU93" s="66" t="str">
        <f t="shared" si="163"/>
        <v/>
      </c>
      <c r="DV93" s="47" t="s">
        <v>0</v>
      </c>
      <c r="DW93" s="58" t="str">
        <f>IF(BW93="","",MAX(DW$10:DW92)+1)</f>
        <v/>
      </c>
      <c r="DX93" s="73" t="str">
        <f t="shared" si="164"/>
        <v/>
      </c>
      <c r="DY93" s="73" t="str">
        <f t="shared" si="165"/>
        <v/>
      </c>
      <c r="DZ93" s="73" t="str">
        <f t="shared" si="166"/>
        <v/>
      </c>
      <c r="EA93" s="73" t="str">
        <f t="shared" si="167"/>
        <v/>
      </c>
      <c r="EB93" s="73" t="str">
        <f t="shared" si="168"/>
        <v/>
      </c>
      <c r="EC93" s="73" t="str">
        <f t="shared" si="169"/>
        <v/>
      </c>
      <c r="ED93" s="73" t="str">
        <f t="shared" si="170"/>
        <v/>
      </c>
      <c r="EE93" s="73" t="str">
        <f t="shared" si="171"/>
        <v/>
      </c>
      <c r="EF93" s="73" t="str">
        <f t="shared" si="172"/>
        <v/>
      </c>
      <c r="EG93" s="53" t="str">
        <f t="shared" si="121"/>
        <v/>
      </c>
      <c r="EH93" s="47" t="s">
        <v>0</v>
      </c>
      <c r="EI93" s="19" t="str">
        <f t="shared" si="173"/>
        <v/>
      </c>
      <c r="EJ93" s="47" t="s">
        <v>0</v>
      </c>
      <c r="EK93" s="19" t="str">
        <f t="shared" si="174"/>
        <v/>
      </c>
      <c r="EL93" s="47" t="s">
        <v>0</v>
      </c>
      <c r="EM93" s="208" t="str">
        <f t="shared" si="175"/>
        <v/>
      </c>
      <c r="EN93" s="47" t="s">
        <v>0</v>
      </c>
    </row>
    <row r="94" spans="1:144" x14ac:dyDescent="0.25">
      <c r="A94" t="s">
        <v>0</v>
      </c>
      <c r="B94" s="52" t="str">
        <f>IF(csv!F86="","",csv!T86)</f>
        <v/>
      </c>
      <c r="C94" s="31" t="s">
        <v>0</v>
      </c>
      <c r="D94" s="31" t="str">
        <f>IF(csv!F86="","",csv!F86)</f>
        <v/>
      </c>
      <c r="E94" s="31" t="str">
        <f>IF(csv!E86="","",csv!E86)</f>
        <v/>
      </c>
      <c r="F94" s="31" t="s">
        <v>0</v>
      </c>
      <c r="G94" s="73" t="str">
        <f>IF(csv!M86="","",csv!M86)</f>
        <v/>
      </c>
      <c r="H94" s="73" t="str">
        <f>IF(csv!N86="","",csv!N86)</f>
        <v/>
      </c>
      <c r="I94" s="31" t="s">
        <v>0</v>
      </c>
      <c r="J94" s="31" t="str">
        <f>IF(csv!P86="","",csv!P86)</f>
        <v/>
      </c>
      <c r="K94" s="31" t="str">
        <f>IF(csv!Q86="","",csv!Q86)</f>
        <v/>
      </c>
      <c r="L94" s="31" t="s">
        <v>0</v>
      </c>
      <c r="M94" s="66" t="str">
        <f>IF(csv!R86="","",csv!R86)</f>
        <v/>
      </c>
      <c r="N94" s="47" t="s">
        <v>0</v>
      </c>
      <c r="O94" s="52" t="str">
        <f t="shared" si="122"/>
        <v/>
      </c>
      <c r="P94" s="73" t="str">
        <f>IF(O94="","",IF(COUNTIF(O$10:O93,O94)=0,P93+1,P93))</f>
        <v/>
      </c>
      <c r="Q94" s="88" t="str">
        <f t="shared" si="123"/>
        <v/>
      </c>
      <c r="R94" s="89" t="str" cm="1">
        <f t="array" ref="R94">IF(S94="","",INDEX(natjecanjeStaze_naziv,MATCH(S94,natjecanjeStaze_stazaId,0)))</f>
        <v/>
      </c>
      <c r="S94" s="53" t="str">
        <f t="shared" si="106"/>
        <v/>
      </c>
      <c r="T94" s="47" t="s">
        <v>0</v>
      </c>
      <c r="U94" s="259" t="str">
        <f t="shared" si="107"/>
        <v/>
      </c>
      <c r="V94" s="260" t="str">
        <f t="shared" si="124"/>
        <v/>
      </c>
      <c r="W94" s="47" t="s">
        <v>0</v>
      </c>
      <c r="X94" s="52" t="str">
        <f t="shared" si="125"/>
        <v/>
      </c>
      <c r="Y94" s="73" t="str">
        <f t="shared" si="126"/>
        <v/>
      </c>
      <c r="Z94" s="31" t="str">
        <f t="shared" si="127"/>
        <v/>
      </c>
      <c r="AA94" s="66" t="str">
        <f>IF(Z94="","",MAX(AA$10:AA93)+1)</f>
        <v/>
      </c>
      <c r="AB94" s="47" t="s">
        <v>0</v>
      </c>
      <c r="AC94" s="130"/>
      <c r="AD94" s="47" t="s">
        <v>0</v>
      </c>
      <c r="AE94" s="19" t="str">
        <f t="shared" si="128"/>
        <v/>
      </c>
      <c r="AF94" s="47" t="s">
        <v>0</v>
      </c>
      <c r="AG94" s="151" t="str">
        <f t="shared" si="129"/>
        <v/>
      </c>
      <c r="AH94" s="47" t="s">
        <v>0</v>
      </c>
      <c r="AI94" s="52" t="str">
        <f t="shared" si="130"/>
        <v/>
      </c>
      <c r="AJ94" s="31" t="str">
        <f t="shared" si="131"/>
        <v/>
      </c>
      <c r="AK94" s="73" t="str">
        <f t="shared" si="132"/>
        <v/>
      </c>
      <c r="AL94" s="73" t="str">
        <f t="shared" si="133"/>
        <v/>
      </c>
      <c r="AM94" s="31" t="str" cm="1">
        <f t="array" ref="AM94">IF(AK94="",""&amp;AJ94,IF(AK94="NEMA",AJ94,INDEX(klub_naziv,MATCH(INDEX(klubAlias_klubId,AK94),klub_id,0))))</f>
        <v/>
      </c>
      <c r="AN94" s="31" t="str" cm="1">
        <f t="array" ref="AN94">IFERROR(""&amp;INDEX(registarNatjecatelji,DL94,4),"")</f>
        <v/>
      </c>
      <c r="AO94" s="73" t="str">
        <f t="shared" si="134"/>
        <v/>
      </c>
      <c r="AP94" s="66" t="str">
        <f t="shared" si="135"/>
        <v/>
      </c>
      <c r="AQ94" s="47" t="s">
        <v>0</v>
      </c>
      <c r="AR94" s="52" t="str">
        <f>IF(V94&lt;&gt;"NEMA","",IF(IFERROR(MATCH(U94,U$10:U93,0),0)&lt;&gt;0,"",U94))</f>
        <v/>
      </c>
      <c r="AS94" s="73" t="str">
        <f t="shared" si="108"/>
        <v/>
      </c>
      <c r="AT94" s="31" t="str">
        <f>IF(OR(AS94="",AS94&lt;&gt;"NEMA"),"",MAX(AT$10:AT93)+1)</f>
        <v/>
      </c>
      <c r="AU94" s="66" t="str">
        <f t="shared" si="109"/>
        <v/>
      </c>
      <c r="AV94" s="47" t="s">
        <v>0</v>
      </c>
      <c r="AW94" s="19" t="str">
        <f t="shared" si="136"/>
        <v/>
      </c>
      <c r="AX94" s="47" t="s">
        <v>0</v>
      </c>
      <c r="AY94" s="82" t="str">
        <f>IF(AK94&lt;&gt;"NEMA","",IF(IFERROR(MATCH(AJ94,AJ$10:AJ93,0),0)&lt;&gt;0,"",AJ94))</f>
        <v/>
      </c>
      <c r="AZ94" s="47" t="s">
        <v>0</v>
      </c>
      <c r="BA94" s="130"/>
      <c r="BB94" s="47" t="s">
        <v>0</v>
      </c>
      <c r="BC94" s="58" t="str">
        <f t="shared" si="137"/>
        <v/>
      </c>
      <c r="BD94" s="31" t="str">
        <f t="shared" si="138"/>
        <v/>
      </c>
      <c r="BE94" s="31" t="str">
        <f>IF(BD94="","",MAX(BE$10:BE93)+1)</f>
        <v/>
      </c>
      <c r="BF94" s="31" t="str">
        <f t="shared" si="139"/>
        <v/>
      </c>
      <c r="BG94" s="31" t="str">
        <f t="shared" si="140"/>
        <v/>
      </c>
      <c r="BH94" s="31" t="str">
        <f>IF(BA94="","",MAX(BH$10:BH93)+1)</f>
        <v/>
      </c>
      <c r="BI94" s="31" t="str">
        <f t="shared" si="141"/>
        <v/>
      </c>
      <c r="BJ94" s="66" t="str">
        <f t="shared" si="142"/>
        <v/>
      </c>
      <c r="BK94" s="47" t="s">
        <v>0</v>
      </c>
      <c r="BL94" s="19" t="str">
        <f t="shared" si="143"/>
        <v/>
      </c>
      <c r="BM94" s="47" t="s">
        <v>0</v>
      </c>
      <c r="BN94" s="151" t="str">
        <f t="shared" si="110"/>
        <v/>
      </c>
      <c r="BO94" s="47" t="s">
        <v>0</v>
      </c>
      <c r="BP94" s="58" t="str">
        <f t="shared" si="101"/>
        <v/>
      </c>
      <c r="BQ94" s="73" t="str">
        <f t="shared" si="102"/>
        <v/>
      </c>
      <c r="BR94" s="266" t="str">
        <f t="shared" si="103"/>
        <v/>
      </c>
      <c r="BS94" s="267" t="str">
        <f t="shared" si="104"/>
        <v/>
      </c>
      <c r="BT94" s="191" t="str">
        <f t="shared" si="105"/>
        <v/>
      </c>
      <c r="BU94" s="47" t="s">
        <v>0</v>
      </c>
      <c r="BV94" s="52" t="str">
        <f t="shared" si="144"/>
        <v/>
      </c>
      <c r="BW94" s="31" t="str">
        <f t="shared" si="145"/>
        <v/>
      </c>
      <c r="BX94" s="73" t="str">
        <f t="shared" si="111"/>
        <v/>
      </c>
      <c r="BY94" s="73" t="str">
        <f t="shared" si="112"/>
        <v/>
      </c>
      <c r="BZ94" s="31" t="str">
        <f t="shared" si="113"/>
        <v/>
      </c>
      <c r="CA94" s="66" t="str">
        <f t="shared" si="114"/>
        <v/>
      </c>
      <c r="CB94" s="47" t="s">
        <v>0</v>
      </c>
      <c r="CC94" s="82" t="str">
        <f t="shared" si="146"/>
        <v/>
      </c>
      <c r="CD94" s="47" t="s">
        <v>0</v>
      </c>
      <c r="CE94" s="19" t="str">
        <f t="shared" si="147"/>
        <v/>
      </c>
      <c r="CF94" s="47" t="s">
        <v>0</v>
      </c>
      <c r="CG94" s="130"/>
      <c r="CH94" s="47" t="s">
        <v>0</v>
      </c>
      <c r="CI94" s="52" t="str">
        <f t="shared" si="148"/>
        <v/>
      </c>
      <c r="CJ94" s="73" t="str">
        <f>IF(CG94="","",MAX(CJ$10:CJ93)+1)</f>
        <v/>
      </c>
      <c r="CK94" s="53" t="str">
        <f t="shared" si="149"/>
        <v/>
      </c>
      <c r="CL94" s="47" t="s">
        <v>0</v>
      </c>
      <c r="CM94" s="19" t="str">
        <f t="shared" si="150"/>
        <v/>
      </c>
      <c r="CN94" s="47" t="s">
        <v>0</v>
      </c>
      <c r="CO94" s="108"/>
      <c r="CP94" s="110"/>
      <c r="CQ94" s="47"/>
      <c r="CR94" s="58" t="str">
        <f>IF(AND(BX94="NEMA",BY94="NEMA",OR(CG94="",CK94="NEMA")),MAX(CR$10:CR93)+1,"")</f>
        <v/>
      </c>
      <c r="CS94" s="53" t="str">
        <f t="shared" si="151"/>
        <v/>
      </c>
      <c r="CT94" t="s">
        <v>0</v>
      </c>
      <c r="CU94" s="133" t="str">
        <f t="shared" si="115"/>
        <v/>
      </c>
      <c r="CV94" t="s">
        <v>0</v>
      </c>
      <c r="CW94" s="52" t="str">
        <f t="shared" si="116"/>
        <v/>
      </c>
      <c r="CX94" s="66" t="str">
        <f t="shared" si="152"/>
        <v/>
      </c>
      <c r="CY94" t="s">
        <v>0</v>
      </c>
      <c r="CZ94" s="19" t="str">
        <f t="shared" si="153"/>
        <v/>
      </c>
      <c r="DA94" s="47" t="s">
        <v>0</v>
      </c>
      <c r="DB94" s="52" t="str">
        <f t="shared" si="154"/>
        <v/>
      </c>
      <c r="DC94" s="66" t="str">
        <f t="shared" si="155"/>
        <v/>
      </c>
      <c r="DD94" s="47" t="s">
        <v>0</v>
      </c>
      <c r="DE94" s="52" t="str">
        <f t="shared" si="156"/>
        <v/>
      </c>
      <c r="DF94" s="53" t="str">
        <f t="shared" si="117"/>
        <v/>
      </c>
      <c r="DG94" s="47" t="s">
        <v>0</v>
      </c>
      <c r="DH94" s="52" t="str">
        <f t="shared" si="157"/>
        <v/>
      </c>
      <c r="DI94" s="53" t="str">
        <f t="shared" si="118"/>
        <v/>
      </c>
      <c r="DJ94" s="47" t="s">
        <v>0</v>
      </c>
      <c r="DK94" s="52" t="str">
        <f t="shared" si="158"/>
        <v/>
      </c>
      <c r="DL94" s="53" t="str">
        <f t="shared" si="119"/>
        <v/>
      </c>
      <c r="DM94" s="47" t="s">
        <v>0</v>
      </c>
      <c r="DN94" s="58" t="str">
        <f t="shared" si="159"/>
        <v/>
      </c>
      <c r="DO94" s="53" t="str" cm="1">
        <f t="array" ref="DO94">IF(DN94&lt;&gt;"",INDEX(imePrezime_id,DN94,0),IF(CR94&lt;&gt;"",CR94,""))</f>
        <v/>
      </c>
      <c r="DP94" s="47" t="s">
        <v>0</v>
      </c>
      <c r="DQ94" s="58" t="str">
        <f t="shared" si="160"/>
        <v/>
      </c>
      <c r="DR94" s="73" t="str">
        <f t="shared" si="120"/>
        <v/>
      </c>
      <c r="DS94" s="73" t="str">
        <f t="shared" si="161"/>
        <v/>
      </c>
      <c r="DT94" s="73" t="str">
        <f t="shared" si="162"/>
        <v/>
      </c>
      <c r="DU94" s="66" t="str">
        <f t="shared" si="163"/>
        <v/>
      </c>
      <c r="DV94" s="47" t="s">
        <v>0</v>
      </c>
      <c r="DW94" s="58" t="str">
        <f>IF(BW94="","",MAX(DW$10:DW93)+1)</f>
        <v/>
      </c>
      <c r="DX94" s="73" t="str">
        <f t="shared" si="164"/>
        <v/>
      </c>
      <c r="DY94" s="73" t="str">
        <f t="shared" si="165"/>
        <v/>
      </c>
      <c r="DZ94" s="73" t="str">
        <f t="shared" si="166"/>
        <v/>
      </c>
      <c r="EA94" s="73" t="str">
        <f t="shared" si="167"/>
        <v/>
      </c>
      <c r="EB94" s="73" t="str">
        <f t="shared" si="168"/>
        <v/>
      </c>
      <c r="EC94" s="73" t="str">
        <f t="shared" si="169"/>
        <v/>
      </c>
      <c r="ED94" s="73" t="str">
        <f t="shared" si="170"/>
        <v/>
      </c>
      <c r="EE94" s="73" t="str">
        <f t="shared" si="171"/>
        <v/>
      </c>
      <c r="EF94" s="73" t="str">
        <f t="shared" si="172"/>
        <v/>
      </c>
      <c r="EG94" s="53" t="str">
        <f t="shared" si="121"/>
        <v/>
      </c>
      <c r="EH94" s="47" t="s">
        <v>0</v>
      </c>
      <c r="EI94" s="19" t="str">
        <f t="shared" si="173"/>
        <v/>
      </c>
      <c r="EJ94" s="47" t="s">
        <v>0</v>
      </c>
      <c r="EK94" s="19" t="str">
        <f t="shared" si="174"/>
        <v/>
      </c>
      <c r="EL94" s="47" t="s">
        <v>0</v>
      </c>
      <c r="EM94" s="208" t="str">
        <f t="shared" si="175"/>
        <v/>
      </c>
      <c r="EN94" s="47" t="s">
        <v>0</v>
      </c>
    </row>
    <row r="95" spans="1:144" x14ac:dyDescent="0.25">
      <c r="A95" t="s">
        <v>0</v>
      </c>
      <c r="B95" s="52" t="str">
        <f>IF(csv!F87="","",csv!T87)</f>
        <v/>
      </c>
      <c r="C95" s="31" t="s">
        <v>0</v>
      </c>
      <c r="D95" s="31" t="str">
        <f>IF(csv!F87="","",csv!F87)</f>
        <v/>
      </c>
      <c r="E95" s="31" t="str">
        <f>IF(csv!E87="","",csv!E87)</f>
        <v/>
      </c>
      <c r="F95" s="31" t="s">
        <v>0</v>
      </c>
      <c r="G95" s="73" t="str">
        <f>IF(csv!M87="","",csv!M87)</f>
        <v/>
      </c>
      <c r="H95" s="73" t="str">
        <f>IF(csv!N87="","",csv!N87)</f>
        <v/>
      </c>
      <c r="I95" s="31" t="s">
        <v>0</v>
      </c>
      <c r="J95" s="31" t="str">
        <f>IF(csv!P87="","",csv!P87)</f>
        <v/>
      </c>
      <c r="K95" s="31" t="str">
        <f>IF(csv!Q87="","",csv!Q87)</f>
        <v/>
      </c>
      <c r="L95" s="31" t="s">
        <v>0</v>
      </c>
      <c r="M95" s="66" t="str">
        <f>IF(csv!R87="","",csv!R87)</f>
        <v/>
      </c>
      <c r="N95" s="47" t="s">
        <v>0</v>
      </c>
      <c r="O95" s="52" t="str">
        <f t="shared" si="122"/>
        <v/>
      </c>
      <c r="P95" s="73" t="str">
        <f>IF(O95="","",IF(COUNTIF(O$10:O94,O95)=0,P94+1,P94))</f>
        <v/>
      </c>
      <c r="Q95" s="88" t="str">
        <f t="shared" si="123"/>
        <v/>
      </c>
      <c r="R95" s="89" t="str" cm="1">
        <f t="array" ref="R95">IF(S95="","",INDEX(natjecanjeStaze_naziv,MATCH(S95,natjecanjeStaze_stazaId,0)))</f>
        <v/>
      </c>
      <c r="S95" s="53" t="str">
        <f t="shared" si="106"/>
        <v/>
      </c>
      <c r="T95" s="47" t="s">
        <v>0</v>
      </c>
      <c r="U95" s="259" t="str">
        <f t="shared" si="107"/>
        <v/>
      </c>
      <c r="V95" s="260" t="str">
        <f t="shared" si="124"/>
        <v/>
      </c>
      <c r="W95" s="47" t="s">
        <v>0</v>
      </c>
      <c r="X95" s="52" t="str">
        <f t="shared" si="125"/>
        <v/>
      </c>
      <c r="Y95" s="73" t="str">
        <f t="shared" si="126"/>
        <v/>
      </c>
      <c r="Z95" s="31" t="str">
        <f t="shared" si="127"/>
        <v/>
      </c>
      <c r="AA95" s="66" t="str">
        <f>IF(Z95="","",MAX(AA$10:AA94)+1)</f>
        <v/>
      </c>
      <c r="AB95" s="47" t="s">
        <v>0</v>
      </c>
      <c r="AC95" s="130"/>
      <c r="AD95" s="47" t="s">
        <v>0</v>
      </c>
      <c r="AE95" s="19" t="str">
        <f t="shared" si="128"/>
        <v/>
      </c>
      <c r="AF95" s="47" t="s">
        <v>0</v>
      </c>
      <c r="AG95" s="151" t="str">
        <f t="shared" si="129"/>
        <v/>
      </c>
      <c r="AH95" s="47" t="s">
        <v>0</v>
      </c>
      <c r="AI95" s="52" t="str">
        <f t="shared" si="130"/>
        <v/>
      </c>
      <c r="AJ95" s="31" t="str">
        <f t="shared" si="131"/>
        <v/>
      </c>
      <c r="AK95" s="73" t="str">
        <f t="shared" si="132"/>
        <v/>
      </c>
      <c r="AL95" s="73" t="str">
        <f t="shared" si="133"/>
        <v/>
      </c>
      <c r="AM95" s="31" t="str" cm="1">
        <f t="array" ref="AM95">IF(AK95="",""&amp;AJ95,IF(AK95="NEMA",AJ95,INDEX(klub_naziv,MATCH(INDEX(klubAlias_klubId,AK95),klub_id,0))))</f>
        <v/>
      </c>
      <c r="AN95" s="31" t="str" cm="1">
        <f t="array" ref="AN95">IFERROR(""&amp;INDEX(registarNatjecatelji,DL95,4),"")</f>
        <v/>
      </c>
      <c r="AO95" s="73" t="str">
        <f t="shared" si="134"/>
        <v/>
      </c>
      <c r="AP95" s="66" t="str">
        <f t="shared" si="135"/>
        <v/>
      </c>
      <c r="AQ95" s="47" t="s">
        <v>0</v>
      </c>
      <c r="AR95" s="52" t="str">
        <f>IF(V95&lt;&gt;"NEMA","",IF(IFERROR(MATCH(U95,U$10:U94,0),0)&lt;&gt;0,"",U95))</f>
        <v/>
      </c>
      <c r="AS95" s="73" t="str">
        <f t="shared" si="108"/>
        <v/>
      </c>
      <c r="AT95" s="31" t="str">
        <f>IF(OR(AS95="",AS95&lt;&gt;"NEMA"),"",MAX(AT$10:AT94)+1)</f>
        <v/>
      </c>
      <c r="AU95" s="66" t="str">
        <f t="shared" si="109"/>
        <v/>
      </c>
      <c r="AV95" s="47" t="s">
        <v>0</v>
      </c>
      <c r="AW95" s="19" t="str">
        <f t="shared" si="136"/>
        <v/>
      </c>
      <c r="AX95" s="47" t="s">
        <v>0</v>
      </c>
      <c r="AY95" s="82" t="str">
        <f>IF(AK95&lt;&gt;"NEMA","",IF(IFERROR(MATCH(AJ95,AJ$10:AJ94,0),0)&lt;&gt;0,"",AJ95))</f>
        <v/>
      </c>
      <c r="AZ95" s="47" t="s">
        <v>0</v>
      </c>
      <c r="BA95" s="130"/>
      <c r="BB95" s="47" t="s">
        <v>0</v>
      </c>
      <c r="BC95" s="58" t="str">
        <f t="shared" si="137"/>
        <v/>
      </c>
      <c r="BD95" s="31" t="str">
        <f t="shared" si="138"/>
        <v/>
      </c>
      <c r="BE95" s="31" t="str">
        <f>IF(BD95="","",MAX(BE$10:BE94)+1)</f>
        <v/>
      </c>
      <c r="BF95" s="31" t="str">
        <f t="shared" si="139"/>
        <v/>
      </c>
      <c r="BG95" s="31" t="str">
        <f t="shared" si="140"/>
        <v/>
      </c>
      <c r="BH95" s="31" t="str">
        <f>IF(BA95="","",MAX(BH$10:BH94)+1)</f>
        <v/>
      </c>
      <c r="BI95" s="31" t="str">
        <f t="shared" si="141"/>
        <v/>
      </c>
      <c r="BJ95" s="66" t="str">
        <f t="shared" si="142"/>
        <v/>
      </c>
      <c r="BK95" s="47" t="s">
        <v>0</v>
      </c>
      <c r="BL95" s="19" t="str">
        <f t="shared" si="143"/>
        <v/>
      </c>
      <c r="BM95" s="47" t="s">
        <v>0</v>
      </c>
      <c r="BN95" s="151" t="str">
        <f t="shared" si="110"/>
        <v/>
      </c>
      <c r="BO95" s="47" t="s">
        <v>0</v>
      </c>
      <c r="BP95" s="58" t="str">
        <f t="shared" si="101"/>
        <v/>
      </c>
      <c r="BQ95" s="73" t="str">
        <f t="shared" si="102"/>
        <v/>
      </c>
      <c r="BR95" s="266" t="str">
        <f t="shared" si="103"/>
        <v/>
      </c>
      <c r="BS95" s="267" t="str">
        <f t="shared" si="104"/>
        <v/>
      </c>
      <c r="BT95" s="191" t="str">
        <f t="shared" si="105"/>
        <v/>
      </c>
      <c r="BU95" s="47" t="s">
        <v>0</v>
      </c>
      <c r="BV95" s="52" t="str">
        <f t="shared" si="144"/>
        <v/>
      </c>
      <c r="BW95" s="31" t="str">
        <f t="shared" si="145"/>
        <v/>
      </c>
      <c r="BX95" s="73" t="str">
        <f t="shared" si="111"/>
        <v/>
      </c>
      <c r="BY95" s="73" t="str">
        <f t="shared" si="112"/>
        <v/>
      </c>
      <c r="BZ95" s="31" t="str">
        <f t="shared" si="113"/>
        <v/>
      </c>
      <c r="CA95" s="66" t="str">
        <f t="shared" si="114"/>
        <v/>
      </c>
      <c r="CB95" s="47" t="s">
        <v>0</v>
      </c>
      <c r="CC95" s="82" t="str">
        <f t="shared" si="146"/>
        <v/>
      </c>
      <c r="CD95" s="47" t="s">
        <v>0</v>
      </c>
      <c r="CE95" s="19" t="str">
        <f t="shared" si="147"/>
        <v/>
      </c>
      <c r="CF95" s="47" t="s">
        <v>0</v>
      </c>
      <c r="CG95" s="130"/>
      <c r="CH95" s="47" t="s">
        <v>0</v>
      </c>
      <c r="CI95" s="52" t="str">
        <f t="shared" si="148"/>
        <v/>
      </c>
      <c r="CJ95" s="73" t="str">
        <f>IF(CG95="","",MAX(CJ$10:CJ94)+1)</f>
        <v/>
      </c>
      <c r="CK95" s="53" t="str">
        <f t="shared" si="149"/>
        <v/>
      </c>
      <c r="CL95" s="47" t="s">
        <v>0</v>
      </c>
      <c r="CM95" s="19" t="str">
        <f t="shared" si="150"/>
        <v/>
      </c>
      <c r="CN95" s="47" t="s">
        <v>0</v>
      </c>
      <c r="CO95" s="108"/>
      <c r="CP95" s="110"/>
      <c r="CQ95" s="47"/>
      <c r="CR95" s="58" t="str">
        <f>IF(AND(BX95="NEMA",BY95="NEMA",OR(CG95="",CK95="NEMA")),MAX(CR$10:CR94)+1,"")</f>
        <v/>
      </c>
      <c r="CS95" s="53" t="str">
        <f t="shared" si="151"/>
        <v/>
      </c>
      <c r="CT95" t="s">
        <v>0</v>
      </c>
      <c r="CU95" s="133" t="str">
        <f t="shared" si="115"/>
        <v/>
      </c>
      <c r="CV95" t="s">
        <v>0</v>
      </c>
      <c r="CW95" s="52" t="str">
        <f t="shared" si="116"/>
        <v/>
      </c>
      <c r="CX95" s="66" t="str">
        <f t="shared" si="152"/>
        <v/>
      </c>
      <c r="CY95" t="s">
        <v>0</v>
      </c>
      <c r="CZ95" s="19" t="str">
        <f t="shared" si="153"/>
        <v/>
      </c>
      <c r="DA95" s="47" t="s">
        <v>0</v>
      </c>
      <c r="DB95" s="52" t="str">
        <f t="shared" si="154"/>
        <v/>
      </c>
      <c r="DC95" s="66" t="str">
        <f t="shared" si="155"/>
        <v/>
      </c>
      <c r="DD95" s="47" t="s">
        <v>0</v>
      </c>
      <c r="DE95" s="52" t="str">
        <f t="shared" si="156"/>
        <v/>
      </c>
      <c r="DF95" s="53" t="str">
        <f t="shared" si="117"/>
        <v/>
      </c>
      <c r="DG95" s="47" t="s">
        <v>0</v>
      </c>
      <c r="DH95" s="52" t="str">
        <f t="shared" si="157"/>
        <v/>
      </c>
      <c r="DI95" s="53" t="str">
        <f t="shared" si="118"/>
        <v/>
      </c>
      <c r="DJ95" s="47" t="s">
        <v>0</v>
      </c>
      <c r="DK95" s="52" t="str">
        <f t="shared" si="158"/>
        <v/>
      </c>
      <c r="DL95" s="53" t="str">
        <f t="shared" si="119"/>
        <v/>
      </c>
      <c r="DM95" s="47" t="s">
        <v>0</v>
      </c>
      <c r="DN95" s="58" t="str">
        <f t="shared" si="159"/>
        <v/>
      </c>
      <c r="DO95" s="53" t="str" cm="1">
        <f t="array" ref="DO95">IF(DN95&lt;&gt;"",INDEX(imePrezime_id,DN95,0),IF(CR95&lt;&gt;"",CR95,""))</f>
        <v/>
      </c>
      <c r="DP95" s="47" t="s">
        <v>0</v>
      </c>
      <c r="DQ95" s="58" t="str">
        <f t="shared" si="160"/>
        <v/>
      </c>
      <c r="DR95" s="73" t="str">
        <f t="shared" si="120"/>
        <v/>
      </c>
      <c r="DS95" s="73" t="str">
        <f t="shared" si="161"/>
        <v/>
      </c>
      <c r="DT95" s="73" t="str">
        <f t="shared" si="162"/>
        <v/>
      </c>
      <c r="DU95" s="66" t="str">
        <f t="shared" si="163"/>
        <v/>
      </c>
      <c r="DV95" s="47" t="s">
        <v>0</v>
      </c>
      <c r="DW95" s="58" t="str">
        <f>IF(BW95="","",MAX(DW$10:DW94)+1)</f>
        <v/>
      </c>
      <c r="DX95" s="73" t="str">
        <f t="shared" si="164"/>
        <v/>
      </c>
      <c r="DY95" s="73" t="str">
        <f t="shared" si="165"/>
        <v/>
      </c>
      <c r="DZ95" s="73" t="str">
        <f t="shared" si="166"/>
        <v/>
      </c>
      <c r="EA95" s="73" t="str">
        <f t="shared" si="167"/>
        <v/>
      </c>
      <c r="EB95" s="73" t="str">
        <f t="shared" si="168"/>
        <v/>
      </c>
      <c r="EC95" s="73" t="str">
        <f t="shared" si="169"/>
        <v/>
      </c>
      <c r="ED95" s="73" t="str">
        <f t="shared" si="170"/>
        <v/>
      </c>
      <c r="EE95" s="73" t="str">
        <f t="shared" si="171"/>
        <v/>
      </c>
      <c r="EF95" s="73" t="str">
        <f t="shared" si="172"/>
        <v/>
      </c>
      <c r="EG95" s="53" t="str">
        <f t="shared" si="121"/>
        <v/>
      </c>
      <c r="EH95" s="47" t="s">
        <v>0</v>
      </c>
      <c r="EI95" s="19" t="str">
        <f t="shared" si="173"/>
        <v/>
      </c>
      <c r="EJ95" s="47" t="s">
        <v>0</v>
      </c>
      <c r="EK95" s="19" t="str">
        <f t="shared" si="174"/>
        <v/>
      </c>
      <c r="EL95" s="47" t="s">
        <v>0</v>
      </c>
      <c r="EM95" s="208" t="str">
        <f t="shared" si="175"/>
        <v/>
      </c>
      <c r="EN95" s="47" t="s">
        <v>0</v>
      </c>
    </row>
    <row r="96" spans="1:144" x14ac:dyDescent="0.25">
      <c r="A96" t="s">
        <v>0</v>
      </c>
      <c r="B96" s="52" t="str">
        <f>IF(csv!F88="","",csv!T88)</f>
        <v/>
      </c>
      <c r="C96" s="31" t="s">
        <v>0</v>
      </c>
      <c r="D96" s="31" t="str">
        <f>IF(csv!F88="","",csv!F88)</f>
        <v/>
      </c>
      <c r="E96" s="31" t="str">
        <f>IF(csv!E88="","",csv!E88)</f>
        <v/>
      </c>
      <c r="F96" s="31" t="s">
        <v>0</v>
      </c>
      <c r="G96" s="73" t="str">
        <f>IF(csv!M88="","",csv!M88)</f>
        <v/>
      </c>
      <c r="H96" s="73" t="str">
        <f>IF(csv!N88="","",csv!N88)</f>
        <v/>
      </c>
      <c r="I96" s="31" t="s">
        <v>0</v>
      </c>
      <c r="J96" s="31" t="str">
        <f>IF(csv!P88="","",csv!P88)</f>
        <v/>
      </c>
      <c r="K96" s="31" t="str">
        <f>IF(csv!Q88="","",csv!Q88)</f>
        <v/>
      </c>
      <c r="L96" s="31" t="s">
        <v>0</v>
      </c>
      <c r="M96" s="66" t="str">
        <f>IF(csv!R88="","",csv!R88)</f>
        <v/>
      </c>
      <c r="N96" s="47" t="s">
        <v>0</v>
      </c>
      <c r="O96" s="52" t="str">
        <f t="shared" si="122"/>
        <v/>
      </c>
      <c r="P96" s="73" t="str">
        <f>IF(O96="","",IF(COUNTIF(O$10:O95,O96)=0,P95+1,P95))</f>
        <v/>
      </c>
      <c r="Q96" s="88" t="str">
        <f t="shared" si="123"/>
        <v/>
      </c>
      <c r="R96" s="89" t="str" cm="1">
        <f t="array" ref="R96">IF(S96="","",INDEX(natjecanjeStaze_naziv,MATCH(S96,natjecanjeStaze_stazaId,0)))</f>
        <v/>
      </c>
      <c r="S96" s="53" t="str">
        <f t="shared" si="106"/>
        <v/>
      </c>
      <c r="T96" s="47" t="s">
        <v>0</v>
      </c>
      <c r="U96" s="259" t="str">
        <f t="shared" si="107"/>
        <v/>
      </c>
      <c r="V96" s="260" t="str">
        <f t="shared" si="124"/>
        <v/>
      </c>
      <c r="W96" s="47" t="s">
        <v>0</v>
      </c>
      <c r="X96" s="52" t="str">
        <f t="shared" si="125"/>
        <v/>
      </c>
      <c r="Y96" s="73" t="str">
        <f t="shared" si="126"/>
        <v/>
      </c>
      <c r="Z96" s="31" t="str">
        <f t="shared" si="127"/>
        <v/>
      </c>
      <c r="AA96" s="66" t="str">
        <f>IF(Z96="","",MAX(AA$10:AA95)+1)</f>
        <v/>
      </c>
      <c r="AB96" s="47" t="s">
        <v>0</v>
      </c>
      <c r="AC96" s="130"/>
      <c r="AD96" s="47" t="s">
        <v>0</v>
      </c>
      <c r="AE96" s="19" t="str">
        <f t="shared" si="128"/>
        <v/>
      </c>
      <c r="AF96" s="47" t="s">
        <v>0</v>
      </c>
      <c r="AG96" s="151" t="str">
        <f t="shared" si="129"/>
        <v/>
      </c>
      <c r="AH96" s="47" t="s">
        <v>0</v>
      </c>
      <c r="AI96" s="52" t="str">
        <f t="shared" si="130"/>
        <v/>
      </c>
      <c r="AJ96" s="31" t="str">
        <f t="shared" si="131"/>
        <v/>
      </c>
      <c r="AK96" s="73" t="str">
        <f t="shared" si="132"/>
        <v/>
      </c>
      <c r="AL96" s="73" t="str">
        <f t="shared" si="133"/>
        <v/>
      </c>
      <c r="AM96" s="31" t="str" cm="1">
        <f t="array" ref="AM96">IF(AK96="",""&amp;AJ96,IF(AK96="NEMA",AJ96,INDEX(klub_naziv,MATCH(INDEX(klubAlias_klubId,AK96),klub_id,0))))</f>
        <v/>
      </c>
      <c r="AN96" s="31" t="str" cm="1">
        <f t="array" ref="AN96">IFERROR(""&amp;INDEX(registarNatjecatelji,DL96,4),"")</f>
        <v/>
      </c>
      <c r="AO96" s="73" t="str">
        <f t="shared" si="134"/>
        <v/>
      </c>
      <c r="AP96" s="66" t="str">
        <f t="shared" si="135"/>
        <v/>
      </c>
      <c r="AQ96" s="47" t="s">
        <v>0</v>
      </c>
      <c r="AR96" s="52" t="str">
        <f>IF(V96&lt;&gt;"NEMA","",IF(IFERROR(MATCH(U96,U$10:U95,0),0)&lt;&gt;0,"",U96))</f>
        <v/>
      </c>
      <c r="AS96" s="73" t="str">
        <f t="shared" si="108"/>
        <v/>
      </c>
      <c r="AT96" s="31" t="str">
        <f>IF(OR(AS96="",AS96&lt;&gt;"NEMA"),"",MAX(AT$10:AT95)+1)</f>
        <v/>
      </c>
      <c r="AU96" s="66" t="str">
        <f t="shared" si="109"/>
        <v/>
      </c>
      <c r="AV96" s="47" t="s">
        <v>0</v>
      </c>
      <c r="AW96" s="19" t="str">
        <f t="shared" si="136"/>
        <v/>
      </c>
      <c r="AX96" s="47" t="s">
        <v>0</v>
      </c>
      <c r="AY96" s="82" t="str">
        <f>IF(AK96&lt;&gt;"NEMA","",IF(IFERROR(MATCH(AJ96,AJ$10:AJ95,0),0)&lt;&gt;0,"",AJ96))</f>
        <v/>
      </c>
      <c r="AZ96" s="47" t="s">
        <v>0</v>
      </c>
      <c r="BA96" s="130"/>
      <c r="BB96" s="47" t="s">
        <v>0</v>
      </c>
      <c r="BC96" s="58" t="str">
        <f t="shared" si="137"/>
        <v/>
      </c>
      <c r="BD96" s="31" t="str">
        <f t="shared" si="138"/>
        <v/>
      </c>
      <c r="BE96" s="31" t="str">
        <f>IF(BD96="","",MAX(BE$10:BE95)+1)</f>
        <v/>
      </c>
      <c r="BF96" s="31" t="str">
        <f t="shared" si="139"/>
        <v/>
      </c>
      <c r="BG96" s="31" t="str">
        <f t="shared" si="140"/>
        <v/>
      </c>
      <c r="BH96" s="31" t="str">
        <f>IF(BA96="","",MAX(BH$10:BH95)+1)</f>
        <v/>
      </c>
      <c r="BI96" s="31" t="str">
        <f t="shared" si="141"/>
        <v/>
      </c>
      <c r="BJ96" s="66" t="str">
        <f t="shared" si="142"/>
        <v/>
      </c>
      <c r="BK96" s="47" t="s">
        <v>0</v>
      </c>
      <c r="BL96" s="19" t="str">
        <f t="shared" si="143"/>
        <v/>
      </c>
      <c r="BM96" s="47" t="s">
        <v>0</v>
      </c>
      <c r="BN96" s="151" t="str">
        <f t="shared" si="110"/>
        <v/>
      </c>
      <c r="BO96" s="47" t="s">
        <v>0</v>
      </c>
      <c r="BP96" s="58" t="str">
        <f t="shared" si="101"/>
        <v/>
      </c>
      <c r="BQ96" s="73" t="str">
        <f t="shared" si="102"/>
        <v/>
      </c>
      <c r="BR96" s="266" t="str">
        <f t="shared" si="103"/>
        <v/>
      </c>
      <c r="BS96" s="267" t="str">
        <f t="shared" si="104"/>
        <v/>
      </c>
      <c r="BT96" s="191" t="str">
        <f t="shared" si="105"/>
        <v/>
      </c>
      <c r="BU96" s="47" t="s">
        <v>0</v>
      </c>
      <c r="BV96" s="52" t="str">
        <f t="shared" si="144"/>
        <v/>
      </c>
      <c r="BW96" s="31" t="str">
        <f t="shared" si="145"/>
        <v/>
      </c>
      <c r="BX96" s="73" t="str">
        <f t="shared" si="111"/>
        <v/>
      </c>
      <c r="BY96" s="73" t="str">
        <f t="shared" si="112"/>
        <v/>
      </c>
      <c r="BZ96" s="31" t="str">
        <f t="shared" si="113"/>
        <v/>
      </c>
      <c r="CA96" s="66" t="str">
        <f t="shared" si="114"/>
        <v/>
      </c>
      <c r="CB96" s="47" t="s">
        <v>0</v>
      </c>
      <c r="CC96" s="82" t="str">
        <f t="shared" si="146"/>
        <v/>
      </c>
      <c r="CD96" s="47" t="s">
        <v>0</v>
      </c>
      <c r="CE96" s="19" t="str">
        <f t="shared" si="147"/>
        <v/>
      </c>
      <c r="CF96" s="47" t="s">
        <v>0</v>
      </c>
      <c r="CG96" s="130"/>
      <c r="CH96" s="47" t="s">
        <v>0</v>
      </c>
      <c r="CI96" s="52" t="str">
        <f t="shared" si="148"/>
        <v/>
      </c>
      <c r="CJ96" s="73" t="str">
        <f>IF(CG96="","",MAX(CJ$10:CJ95)+1)</f>
        <v/>
      </c>
      <c r="CK96" s="53" t="str">
        <f t="shared" si="149"/>
        <v/>
      </c>
      <c r="CL96" s="47" t="s">
        <v>0</v>
      </c>
      <c r="CM96" s="19" t="str">
        <f t="shared" si="150"/>
        <v/>
      </c>
      <c r="CN96" s="47" t="s">
        <v>0</v>
      </c>
      <c r="CO96" s="108"/>
      <c r="CP96" s="110"/>
      <c r="CQ96" s="47"/>
      <c r="CR96" s="58" t="str">
        <f>IF(AND(BX96="NEMA",BY96="NEMA",OR(CG96="",CK96="NEMA")),MAX(CR$10:CR95)+1,"")</f>
        <v/>
      </c>
      <c r="CS96" s="53" t="str">
        <f t="shared" si="151"/>
        <v/>
      </c>
      <c r="CT96" t="s">
        <v>0</v>
      </c>
      <c r="CU96" s="133" t="str">
        <f t="shared" si="115"/>
        <v/>
      </c>
      <c r="CV96" t="s">
        <v>0</v>
      </c>
      <c r="CW96" s="52" t="str">
        <f t="shared" si="116"/>
        <v/>
      </c>
      <c r="CX96" s="66" t="str">
        <f t="shared" si="152"/>
        <v/>
      </c>
      <c r="CY96" t="s">
        <v>0</v>
      </c>
      <c r="CZ96" s="19" t="str">
        <f t="shared" si="153"/>
        <v/>
      </c>
      <c r="DA96" s="47" t="s">
        <v>0</v>
      </c>
      <c r="DB96" s="52" t="str">
        <f t="shared" si="154"/>
        <v/>
      </c>
      <c r="DC96" s="66" t="str">
        <f t="shared" si="155"/>
        <v/>
      </c>
      <c r="DD96" s="47" t="s">
        <v>0</v>
      </c>
      <c r="DE96" s="52" t="str">
        <f t="shared" si="156"/>
        <v/>
      </c>
      <c r="DF96" s="53" t="str">
        <f t="shared" si="117"/>
        <v/>
      </c>
      <c r="DG96" s="47" t="s">
        <v>0</v>
      </c>
      <c r="DH96" s="52" t="str">
        <f t="shared" si="157"/>
        <v/>
      </c>
      <c r="DI96" s="53" t="str">
        <f t="shared" si="118"/>
        <v/>
      </c>
      <c r="DJ96" s="47" t="s">
        <v>0</v>
      </c>
      <c r="DK96" s="52" t="str">
        <f t="shared" si="158"/>
        <v/>
      </c>
      <c r="DL96" s="53" t="str">
        <f t="shared" si="119"/>
        <v/>
      </c>
      <c r="DM96" s="47" t="s">
        <v>0</v>
      </c>
      <c r="DN96" s="58" t="str">
        <f t="shared" si="159"/>
        <v/>
      </c>
      <c r="DO96" s="53" t="str" cm="1">
        <f t="array" ref="DO96">IF(DN96&lt;&gt;"",INDEX(imePrezime_id,DN96,0),IF(CR96&lt;&gt;"",CR96,""))</f>
        <v/>
      </c>
      <c r="DP96" s="47" t="s">
        <v>0</v>
      </c>
      <c r="DQ96" s="58" t="str">
        <f t="shared" si="160"/>
        <v/>
      </c>
      <c r="DR96" s="73" t="str">
        <f t="shared" si="120"/>
        <v/>
      </c>
      <c r="DS96" s="73" t="str">
        <f t="shared" si="161"/>
        <v/>
      </c>
      <c r="DT96" s="73" t="str">
        <f t="shared" si="162"/>
        <v/>
      </c>
      <c r="DU96" s="66" t="str">
        <f t="shared" si="163"/>
        <v/>
      </c>
      <c r="DV96" s="47" t="s">
        <v>0</v>
      </c>
      <c r="DW96" s="58" t="str">
        <f>IF(BW96="","",MAX(DW$10:DW95)+1)</f>
        <v/>
      </c>
      <c r="DX96" s="73" t="str">
        <f t="shared" si="164"/>
        <v/>
      </c>
      <c r="DY96" s="73" t="str">
        <f t="shared" si="165"/>
        <v/>
      </c>
      <c r="DZ96" s="73" t="str">
        <f t="shared" si="166"/>
        <v/>
      </c>
      <c r="EA96" s="73" t="str">
        <f t="shared" si="167"/>
        <v/>
      </c>
      <c r="EB96" s="73" t="str">
        <f t="shared" si="168"/>
        <v/>
      </c>
      <c r="EC96" s="73" t="str">
        <f t="shared" si="169"/>
        <v/>
      </c>
      <c r="ED96" s="73" t="str">
        <f t="shared" si="170"/>
        <v/>
      </c>
      <c r="EE96" s="73" t="str">
        <f t="shared" si="171"/>
        <v/>
      </c>
      <c r="EF96" s="73" t="str">
        <f t="shared" si="172"/>
        <v/>
      </c>
      <c r="EG96" s="53" t="str">
        <f t="shared" si="121"/>
        <v/>
      </c>
      <c r="EH96" s="47" t="s">
        <v>0</v>
      </c>
      <c r="EI96" s="19" t="str">
        <f t="shared" si="173"/>
        <v/>
      </c>
      <c r="EJ96" s="47" t="s">
        <v>0</v>
      </c>
      <c r="EK96" s="19" t="str">
        <f t="shared" si="174"/>
        <v/>
      </c>
      <c r="EL96" s="47" t="s">
        <v>0</v>
      </c>
      <c r="EM96" s="208" t="str">
        <f t="shared" si="175"/>
        <v/>
      </c>
      <c r="EN96" s="47" t="s">
        <v>0</v>
      </c>
    </row>
    <row r="97" spans="1:144" x14ac:dyDescent="0.25">
      <c r="A97" t="s">
        <v>0</v>
      </c>
      <c r="B97" s="52" t="str">
        <f>IF(csv!F89="","",csv!T89)</f>
        <v/>
      </c>
      <c r="C97" s="31" t="s">
        <v>0</v>
      </c>
      <c r="D97" s="31" t="str">
        <f>IF(csv!F89="","",csv!F89)</f>
        <v/>
      </c>
      <c r="E97" s="31" t="str">
        <f>IF(csv!E89="","",csv!E89)</f>
        <v/>
      </c>
      <c r="F97" s="31" t="s">
        <v>0</v>
      </c>
      <c r="G97" s="73" t="str">
        <f>IF(csv!M89="","",csv!M89)</f>
        <v/>
      </c>
      <c r="H97" s="73" t="str">
        <f>IF(csv!N89="","",csv!N89)</f>
        <v/>
      </c>
      <c r="I97" s="31" t="s">
        <v>0</v>
      </c>
      <c r="J97" s="31" t="str">
        <f>IF(csv!P89="","",csv!P89)</f>
        <v/>
      </c>
      <c r="K97" s="31" t="str">
        <f>IF(csv!Q89="","",csv!Q89)</f>
        <v/>
      </c>
      <c r="L97" s="31" t="s">
        <v>0</v>
      </c>
      <c r="M97" s="66" t="str">
        <f>IF(csv!R89="","",csv!R89)</f>
        <v/>
      </c>
      <c r="N97" s="47" t="s">
        <v>0</v>
      </c>
      <c r="O97" s="52" t="str">
        <f t="shared" si="122"/>
        <v/>
      </c>
      <c r="P97" s="73" t="str">
        <f>IF(O97="","",IF(COUNTIF(O$10:O96,O97)=0,P96+1,P96))</f>
        <v/>
      </c>
      <c r="Q97" s="88" t="str">
        <f t="shared" si="123"/>
        <v/>
      </c>
      <c r="R97" s="89" t="str" cm="1">
        <f t="array" ref="R97">IF(S97="","",INDEX(natjecanjeStaze_naziv,MATCH(S97,natjecanjeStaze_stazaId,0)))</f>
        <v/>
      </c>
      <c r="S97" s="53" t="str">
        <f t="shared" si="106"/>
        <v/>
      </c>
      <c r="T97" s="47" t="s">
        <v>0</v>
      </c>
      <c r="U97" s="259" t="str">
        <f t="shared" si="107"/>
        <v/>
      </c>
      <c r="V97" s="260" t="str">
        <f t="shared" si="124"/>
        <v/>
      </c>
      <c r="W97" s="47" t="s">
        <v>0</v>
      </c>
      <c r="X97" s="52" t="str">
        <f t="shared" si="125"/>
        <v/>
      </c>
      <c r="Y97" s="73" t="str">
        <f t="shared" si="126"/>
        <v/>
      </c>
      <c r="Z97" s="31" t="str">
        <f t="shared" si="127"/>
        <v/>
      </c>
      <c r="AA97" s="66" t="str">
        <f>IF(Z97="","",MAX(AA$10:AA96)+1)</f>
        <v/>
      </c>
      <c r="AB97" s="47" t="s">
        <v>0</v>
      </c>
      <c r="AC97" s="130"/>
      <c r="AD97" s="47" t="s">
        <v>0</v>
      </c>
      <c r="AE97" s="19" t="str">
        <f t="shared" si="128"/>
        <v/>
      </c>
      <c r="AF97" s="47" t="s">
        <v>0</v>
      </c>
      <c r="AG97" s="151" t="str">
        <f t="shared" si="129"/>
        <v/>
      </c>
      <c r="AH97" s="47" t="s">
        <v>0</v>
      </c>
      <c r="AI97" s="52" t="str">
        <f t="shared" si="130"/>
        <v/>
      </c>
      <c r="AJ97" s="31" t="str">
        <f t="shared" si="131"/>
        <v/>
      </c>
      <c r="AK97" s="73" t="str">
        <f t="shared" si="132"/>
        <v/>
      </c>
      <c r="AL97" s="73" t="str">
        <f t="shared" si="133"/>
        <v/>
      </c>
      <c r="AM97" s="31" t="str" cm="1">
        <f t="array" ref="AM97">IF(AK97="",""&amp;AJ97,IF(AK97="NEMA",AJ97,INDEX(klub_naziv,MATCH(INDEX(klubAlias_klubId,AK97),klub_id,0))))</f>
        <v/>
      </c>
      <c r="AN97" s="31" t="str" cm="1">
        <f t="array" ref="AN97">IFERROR(""&amp;INDEX(registarNatjecatelji,DL97,4),"")</f>
        <v/>
      </c>
      <c r="AO97" s="73" t="str">
        <f t="shared" si="134"/>
        <v/>
      </c>
      <c r="AP97" s="66" t="str">
        <f t="shared" si="135"/>
        <v/>
      </c>
      <c r="AQ97" s="47" t="s">
        <v>0</v>
      </c>
      <c r="AR97" s="52" t="str">
        <f>IF(V97&lt;&gt;"NEMA","",IF(IFERROR(MATCH(U97,U$10:U96,0),0)&lt;&gt;0,"",U97))</f>
        <v/>
      </c>
      <c r="AS97" s="73" t="str">
        <f t="shared" si="108"/>
        <v/>
      </c>
      <c r="AT97" s="31" t="str">
        <f>IF(OR(AS97="",AS97&lt;&gt;"NEMA"),"",MAX(AT$10:AT96)+1)</f>
        <v/>
      </c>
      <c r="AU97" s="66" t="str">
        <f t="shared" si="109"/>
        <v/>
      </c>
      <c r="AV97" s="47" t="s">
        <v>0</v>
      </c>
      <c r="AW97" s="19" t="str">
        <f t="shared" si="136"/>
        <v/>
      </c>
      <c r="AX97" s="47" t="s">
        <v>0</v>
      </c>
      <c r="AY97" s="82" t="str">
        <f>IF(AK97&lt;&gt;"NEMA","",IF(IFERROR(MATCH(AJ97,AJ$10:AJ96,0),0)&lt;&gt;0,"",AJ97))</f>
        <v/>
      </c>
      <c r="AZ97" s="47" t="s">
        <v>0</v>
      </c>
      <c r="BA97" s="130"/>
      <c r="BB97" s="47" t="s">
        <v>0</v>
      </c>
      <c r="BC97" s="58" t="str">
        <f t="shared" si="137"/>
        <v/>
      </c>
      <c r="BD97" s="31" t="str">
        <f t="shared" si="138"/>
        <v/>
      </c>
      <c r="BE97" s="31" t="str">
        <f>IF(BD97="","",MAX(BE$10:BE96)+1)</f>
        <v/>
      </c>
      <c r="BF97" s="31" t="str">
        <f t="shared" si="139"/>
        <v/>
      </c>
      <c r="BG97" s="31" t="str">
        <f t="shared" si="140"/>
        <v/>
      </c>
      <c r="BH97" s="31" t="str">
        <f>IF(BA97="","",MAX(BH$10:BH96)+1)</f>
        <v/>
      </c>
      <c r="BI97" s="31" t="str">
        <f t="shared" si="141"/>
        <v/>
      </c>
      <c r="BJ97" s="66" t="str">
        <f t="shared" si="142"/>
        <v/>
      </c>
      <c r="BK97" s="47" t="s">
        <v>0</v>
      </c>
      <c r="BL97" s="19" t="str">
        <f t="shared" si="143"/>
        <v/>
      </c>
      <c r="BM97" s="47" t="s">
        <v>0</v>
      </c>
      <c r="BN97" s="151" t="str">
        <f t="shared" si="110"/>
        <v/>
      </c>
      <c r="BO97" s="47" t="s">
        <v>0</v>
      </c>
      <c r="BP97" s="58" t="str">
        <f t="shared" si="101"/>
        <v/>
      </c>
      <c r="BQ97" s="73" t="str">
        <f t="shared" si="102"/>
        <v/>
      </c>
      <c r="BR97" s="266" t="str">
        <f t="shared" si="103"/>
        <v/>
      </c>
      <c r="BS97" s="267" t="str">
        <f t="shared" si="104"/>
        <v/>
      </c>
      <c r="BT97" s="191" t="str">
        <f t="shared" si="105"/>
        <v/>
      </c>
      <c r="BU97" s="47" t="s">
        <v>0</v>
      </c>
      <c r="BV97" s="52" t="str">
        <f t="shared" si="144"/>
        <v/>
      </c>
      <c r="BW97" s="31" t="str">
        <f t="shared" si="145"/>
        <v/>
      </c>
      <c r="BX97" s="73" t="str">
        <f t="shared" si="111"/>
        <v/>
      </c>
      <c r="BY97" s="73" t="str">
        <f t="shared" si="112"/>
        <v/>
      </c>
      <c r="BZ97" s="31" t="str">
        <f t="shared" si="113"/>
        <v/>
      </c>
      <c r="CA97" s="66" t="str">
        <f t="shared" si="114"/>
        <v/>
      </c>
      <c r="CB97" s="47" t="s">
        <v>0</v>
      </c>
      <c r="CC97" s="82" t="str">
        <f t="shared" si="146"/>
        <v/>
      </c>
      <c r="CD97" s="47" t="s">
        <v>0</v>
      </c>
      <c r="CE97" s="19" t="str">
        <f t="shared" si="147"/>
        <v/>
      </c>
      <c r="CF97" s="47" t="s">
        <v>0</v>
      </c>
      <c r="CG97" s="130"/>
      <c r="CH97" s="47" t="s">
        <v>0</v>
      </c>
      <c r="CI97" s="52" t="str">
        <f t="shared" si="148"/>
        <v/>
      </c>
      <c r="CJ97" s="73" t="str">
        <f>IF(CG97="","",MAX(CJ$10:CJ96)+1)</f>
        <v/>
      </c>
      <c r="CK97" s="53" t="str">
        <f t="shared" si="149"/>
        <v/>
      </c>
      <c r="CL97" s="47" t="s">
        <v>0</v>
      </c>
      <c r="CM97" s="19" t="str">
        <f t="shared" si="150"/>
        <v/>
      </c>
      <c r="CN97" s="47" t="s">
        <v>0</v>
      </c>
      <c r="CO97" s="108"/>
      <c r="CP97" s="110"/>
      <c r="CQ97" s="47"/>
      <c r="CR97" s="58" t="str">
        <f>IF(AND(BX97="NEMA",BY97="NEMA",OR(CG97="",CK97="NEMA")),MAX(CR$10:CR96)+1,"")</f>
        <v/>
      </c>
      <c r="CS97" s="53" t="str">
        <f t="shared" si="151"/>
        <v/>
      </c>
      <c r="CT97" t="s">
        <v>0</v>
      </c>
      <c r="CU97" s="133" t="str">
        <f t="shared" si="115"/>
        <v/>
      </c>
      <c r="CV97" t="s">
        <v>0</v>
      </c>
      <c r="CW97" s="52" t="str">
        <f t="shared" si="116"/>
        <v/>
      </c>
      <c r="CX97" s="66" t="str">
        <f t="shared" si="152"/>
        <v/>
      </c>
      <c r="CY97" t="s">
        <v>0</v>
      </c>
      <c r="CZ97" s="19" t="str">
        <f t="shared" si="153"/>
        <v/>
      </c>
      <c r="DA97" s="47" t="s">
        <v>0</v>
      </c>
      <c r="DB97" s="52" t="str">
        <f t="shared" si="154"/>
        <v/>
      </c>
      <c r="DC97" s="66" t="str">
        <f t="shared" si="155"/>
        <v/>
      </c>
      <c r="DD97" s="47" t="s">
        <v>0</v>
      </c>
      <c r="DE97" s="52" t="str">
        <f t="shared" si="156"/>
        <v/>
      </c>
      <c r="DF97" s="53" t="str">
        <f t="shared" si="117"/>
        <v/>
      </c>
      <c r="DG97" s="47" t="s">
        <v>0</v>
      </c>
      <c r="DH97" s="52" t="str">
        <f t="shared" si="157"/>
        <v/>
      </c>
      <c r="DI97" s="53" t="str">
        <f t="shared" si="118"/>
        <v/>
      </c>
      <c r="DJ97" s="47" t="s">
        <v>0</v>
      </c>
      <c r="DK97" s="52" t="str">
        <f t="shared" si="158"/>
        <v/>
      </c>
      <c r="DL97" s="53" t="str">
        <f t="shared" si="119"/>
        <v/>
      </c>
      <c r="DM97" s="47" t="s">
        <v>0</v>
      </c>
      <c r="DN97" s="58" t="str">
        <f t="shared" si="159"/>
        <v/>
      </c>
      <c r="DO97" s="53" t="str" cm="1">
        <f t="array" ref="DO97">IF(DN97&lt;&gt;"",INDEX(imePrezime_id,DN97,0),IF(CR97&lt;&gt;"",CR97,""))</f>
        <v/>
      </c>
      <c r="DP97" s="47" t="s">
        <v>0</v>
      </c>
      <c r="DQ97" s="58" t="str">
        <f t="shared" si="160"/>
        <v/>
      </c>
      <c r="DR97" s="73" t="str">
        <f t="shared" si="120"/>
        <v/>
      </c>
      <c r="DS97" s="73" t="str">
        <f t="shared" si="161"/>
        <v/>
      </c>
      <c r="DT97" s="73" t="str">
        <f t="shared" si="162"/>
        <v/>
      </c>
      <c r="DU97" s="66" t="str">
        <f t="shared" si="163"/>
        <v/>
      </c>
      <c r="DV97" s="47" t="s">
        <v>0</v>
      </c>
      <c r="DW97" s="58" t="str">
        <f>IF(BW97="","",MAX(DW$10:DW96)+1)</f>
        <v/>
      </c>
      <c r="DX97" s="73" t="str">
        <f t="shared" si="164"/>
        <v/>
      </c>
      <c r="DY97" s="73" t="str">
        <f t="shared" si="165"/>
        <v/>
      </c>
      <c r="DZ97" s="73" t="str">
        <f t="shared" si="166"/>
        <v/>
      </c>
      <c r="EA97" s="73" t="str">
        <f t="shared" si="167"/>
        <v/>
      </c>
      <c r="EB97" s="73" t="str">
        <f t="shared" si="168"/>
        <v/>
      </c>
      <c r="EC97" s="73" t="str">
        <f t="shared" si="169"/>
        <v/>
      </c>
      <c r="ED97" s="73" t="str">
        <f t="shared" si="170"/>
        <v/>
      </c>
      <c r="EE97" s="73" t="str">
        <f t="shared" si="171"/>
        <v/>
      </c>
      <c r="EF97" s="73" t="str">
        <f t="shared" si="172"/>
        <v/>
      </c>
      <c r="EG97" s="53" t="str">
        <f t="shared" si="121"/>
        <v/>
      </c>
      <c r="EH97" s="47" t="s">
        <v>0</v>
      </c>
      <c r="EI97" s="19" t="str">
        <f t="shared" si="173"/>
        <v/>
      </c>
      <c r="EJ97" s="47" t="s">
        <v>0</v>
      </c>
      <c r="EK97" s="19" t="str">
        <f t="shared" si="174"/>
        <v/>
      </c>
      <c r="EL97" s="47" t="s">
        <v>0</v>
      </c>
      <c r="EM97" s="208" t="str">
        <f t="shared" si="175"/>
        <v/>
      </c>
      <c r="EN97" s="47" t="s">
        <v>0</v>
      </c>
    </row>
    <row r="98" spans="1:144" x14ac:dyDescent="0.25">
      <c r="A98" t="s">
        <v>0</v>
      </c>
      <c r="B98" s="52" t="str">
        <f>IF(csv!F90="","",csv!T90)</f>
        <v/>
      </c>
      <c r="C98" s="31" t="s">
        <v>0</v>
      </c>
      <c r="D98" s="31" t="str">
        <f>IF(csv!F90="","",csv!F90)</f>
        <v/>
      </c>
      <c r="E98" s="31" t="str">
        <f>IF(csv!E90="","",csv!E90)</f>
        <v/>
      </c>
      <c r="F98" s="31" t="s">
        <v>0</v>
      </c>
      <c r="G98" s="73" t="str">
        <f>IF(csv!M90="","",csv!M90)</f>
        <v/>
      </c>
      <c r="H98" s="73" t="str">
        <f>IF(csv!N90="","",csv!N90)</f>
        <v/>
      </c>
      <c r="I98" s="31" t="s">
        <v>0</v>
      </c>
      <c r="J98" s="31" t="str">
        <f>IF(csv!P90="","",csv!P90)</f>
        <v/>
      </c>
      <c r="K98" s="31" t="str">
        <f>IF(csv!Q90="","",csv!Q90)</f>
        <v/>
      </c>
      <c r="L98" s="31" t="s">
        <v>0</v>
      </c>
      <c r="M98" s="66" t="str">
        <f>IF(csv!R90="","",csv!R90)</f>
        <v/>
      </c>
      <c r="N98" s="47" t="s">
        <v>0</v>
      </c>
      <c r="O98" s="52" t="str">
        <f t="shared" si="122"/>
        <v/>
      </c>
      <c r="P98" s="73" t="str">
        <f>IF(O98="","",IF(COUNTIF(O$10:O97,O98)=0,P97+1,P97))</f>
        <v/>
      </c>
      <c r="Q98" s="88" t="str">
        <f t="shared" si="123"/>
        <v/>
      </c>
      <c r="R98" s="89" t="str" cm="1">
        <f t="array" ref="R98">IF(S98="","",INDEX(natjecanjeStaze_naziv,MATCH(S98,natjecanjeStaze_stazaId,0)))</f>
        <v/>
      </c>
      <c r="S98" s="53" t="str">
        <f t="shared" si="106"/>
        <v/>
      </c>
      <c r="T98" s="47" t="s">
        <v>0</v>
      </c>
      <c r="U98" s="259" t="str">
        <f t="shared" si="107"/>
        <v/>
      </c>
      <c r="V98" s="260" t="str">
        <f t="shared" si="124"/>
        <v/>
      </c>
      <c r="W98" s="47" t="s">
        <v>0</v>
      </c>
      <c r="X98" s="52" t="str">
        <f t="shared" si="125"/>
        <v/>
      </c>
      <c r="Y98" s="73" t="str">
        <f t="shared" si="126"/>
        <v/>
      </c>
      <c r="Z98" s="31" t="str">
        <f t="shared" si="127"/>
        <v/>
      </c>
      <c r="AA98" s="66" t="str">
        <f>IF(Z98="","",MAX(AA$10:AA97)+1)</f>
        <v/>
      </c>
      <c r="AB98" s="47" t="s">
        <v>0</v>
      </c>
      <c r="AC98" s="130"/>
      <c r="AD98" s="47" t="s">
        <v>0</v>
      </c>
      <c r="AE98" s="19" t="str">
        <f t="shared" si="128"/>
        <v/>
      </c>
      <c r="AF98" s="47" t="s">
        <v>0</v>
      </c>
      <c r="AG98" s="151" t="str">
        <f t="shared" si="129"/>
        <v/>
      </c>
      <c r="AH98" s="47" t="s">
        <v>0</v>
      </c>
      <c r="AI98" s="52" t="str">
        <f t="shared" si="130"/>
        <v/>
      </c>
      <c r="AJ98" s="31" t="str">
        <f t="shared" si="131"/>
        <v/>
      </c>
      <c r="AK98" s="73" t="str">
        <f t="shared" si="132"/>
        <v/>
      </c>
      <c r="AL98" s="73" t="str">
        <f t="shared" si="133"/>
        <v/>
      </c>
      <c r="AM98" s="31" t="str" cm="1">
        <f t="array" ref="AM98">IF(AK98="",""&amp;AJ98,IF(AK98="NEMA",AJ98,INDEX(klub_naziv,MATCH(INDEX(klubAlias_klubId,AK98),klub_id,0))))</f>
        <v/>
      </c>
      <c r="AN98" s="31" t="str" cm="1">
        <f t="array" ref="AN98">IFERROR(""&amp;INDEX(registarNatjecatelji,DL98,4),"")</f>
        <v/>
      </c>
      <c r="AO98" s="73" t="str">
        <f t="shared" si="134"/>
        <v/>
      </c>
      <c r="AP98" s="66" t="str">
        <f t="shared" si="135"/>
        <v/>
      </c>
      <c r="AQ98" s="47" t="s">
        <v>0</v>
      </c>
      <c r="AR98" s="52" t="str">
        <f>IF(V98&lt;&gt;"NEMA","",IF(IFERROR(MATCH(U98,U$10:U97,0),0)&lt;&gt;0,"",U98))</f>
        <v/>
      </c>
      <c r="AS98" s="73" t="str">
        <f t="shared" si="108"/>
        <v/>
      </c>
      <c r="AT98" s="31" t="str">
        <f>IF(OR(AS98="",AS98&lt;&gt;"NEMA"),"",MAX(AT$10:AT97)+1)</f>
        <v/>
      </c>
      <c r="AU98" s="66" t="str">
        <f t="shared" si="109"/>
        <v/>
      </c>
      <c r="AV98" s="47" t="s">
        <v>0</v>
      </c>
      <c r="AW98" s="19" t="str">
        <f t="shared" si="136"/>
        <v/>
      </c>
      <c r="AX98" s="47" t="s">
        <v>0</v>
      </c>
      <c r="AY98" s="82" t="str">
        <f>IF(AK98&lt;&gt;"NEMA","",IF(IFERROR(MATCH(AJ98,AJ$10:AJ97,0),0)&lt;&gt;0,"",AJ98))</f>
        <v/>
      </c>
      <c r="AZ98" s="47" t="s">
        <v>0</v>
      </c>
      <c r="BA98" s="130"/>
      <c r="BB98" s="47" t="s">
        <v>0</v>
      </c>
      <c r="BC98" s="58" t="str">
        <f t="shared" si="137"/>
        <v/>
      </c>
      <c r="BD98" s="31" t="str">
        <f t="shared" si="138"/>
        <v/>
      </c>
      <c r="BE98" s="31" t="str">
        <f>IF(BD98="","",MAX(BE$10:BE97)+1)</f>
        <v/>
      </c>
      <c r="BF98" s="31" t="str">
        <f t="shared" si="139"/>
        <v/>
      </c>
      <c r="BG98" s="31" t="str">
        <f t="shared" si="140"/>
        <v/>
      </c>
      <c r="BH98" s="31" t="str">
        <f>IF(BA98="","",MAX(BH$10:BH97)+1)</f>
        <v/>
      </c>
      <c r="BI98" s="31" t="str">
        <f t="shared" si="141"/>
        <v/>
      </c>
      <c r="BJ98" s="66" t="str">
        <f t="shared" si="142"/>
        <v/>
      </c>
      <c r="BK98" s="47" t="s">
        <v>0</v>
      </c>
      <c r="BL98" s="19" t="str">
        <f t="shared" si="143"/>
        <v/>
      </c>
      <c r="BM98" s="47" t="s">
        <v>0</v>
      </c>
      <c r="BN98" s="151" t="str">
        <f t="shared" si="110"/>
        <v/>
      </c>
      <c r="BO98" s="47" t="s">
        <v>0</v>
      </c>
      <c r="BP98" s="58" t="str">
        <f t="shared" si="101"/>
        <v/>
      </c>
      <c r="BQ98" s="73" t="str">
        <f t="shared" si="102"/>
        <v/>
      </c>
      <c r="BR98" s="266" t="str">
        <f t="shared" si="103"/>
        <v/>
      </c>
      <c r="BS98" s="267" t="str">
        <f t="shared" si="104"/>
        <v/>
      </c>
      <c r="BT98" s="191" t="str">
        <f t="shared" si="105"/>
        <v/>
      </c>
      <c r="BU98" s="47" t="s">
        <v>0</v>
      </c>
      <c r="BV98" s="52" t="str">
        <f t="shared" si="144"/>
        <v/>
      </c>
      <c r="BW98" s="31" t="str">
        <f t="shared" si="145"/>
        <v/>
      </c>
      <c r="BX98" s="73" t="str">
        <f t="shared" si="111"/>
        <v/>
      </c>
      <c r="BY98" s="73" t="str">
        <f t="shared" si="112"/>
        <v/>
      </c>
      <c r="BZ98" s="31" t="str">
        <f t="shared" si="113"/>
        <v/>
      </c>
      <c r="CA98" s="66" t="str">
        <f t="shared" si="114"/>
        <v/>
      </c>
      <c r="CB98" s="47" t="s">
        <v>0</v>
      </c>
      <c r="CC98" s="82" t="str">
        <f t="shared" si="146"/>
        <v/>
      </c>
      <c r="CD98" s="47" t="s">
        <v>0</v>
      </c>
      <c r="CE98" s="19" t="str">
        <f t="shared" si="147"/>
        <v/>
      </c>
      <c r="CF98" s="47" t="s">
        <v>0</v>
      </c>
      <c r="CG98" s="130"/>
      <c r="CH98" s="47" t="s">
        <v>0</v>
      </c>
      <c r="CI98" s="52" t="str">
        <f t="shared" si="148"/>
        <v/>
      </c>
      <c r="CJ98" s="73" t="str">
        <f>IF(CG98="","",MAX(CJ$10:CJ97)+1)</f>
        <v/>
      </c>
      <c r="CK98" s="53" t="str">
        <f t="shared" si="149"/>
        <v/>
      </c>
      <c r="CL98" s="47" t="s">
        <v>0</v>
      </c>
      <c r="CM98" s="19" t="str">
        <f t="shared" si="150"/>
        <v/>
      </c>
      <c r="CN98" s="47" t="s">
        <v>0</v>
      </c>
      <c r="CO98" s="108"/>
      <c r="CP98" s="110"/>
      <c r="CQ98" s="47"/>
      <c r="CR98" s="58" t="str">
        <f>IF(AND(BX98="NEMA",BY98="NEMA",OR(CG98="",CK98="NEMA")),MAX(CR$10:CR97)+1,"")</f>
        <v/>
      </c>
      <c r="CS98" s="53" t="str">
        <f t="shared" si="151"/>
        <v/>
      </c>
      <c r="CT98" t="s">
        <v>0</v>
      </c>
      <c r="CU98" s="133" t="str">
        <f t="shared" si="115"/>
        <v/>
      </c>
      <c r="CV98" t="s">
        <v>0</v>
      </c>
      <c r="CW98" s="52" t="str">
        <f t="shared" si="116"/>
        <v/>
      </c>
      <c r="CX98" s="66" t="str">
        <f t="shared" si="152"/>
        <v/>
      </c>
      <c r="CY98" t="s">
        <v>0</v>
      </c>
      <c r="CZ98" s="19" t="str">
        <f t="shared" si="153"/>
        <v/>
      </c>
      <c r="DA98" s="47" t="s">
        <v>0</v>
      </c>
      <c r="DB98" s="52" t="str">
        <f t="shared" si="154"/>
        <v/>
      </c>
      <c r="DC98" s="66" t="str">
        <f t="shared" si="155"/>
        <v/>
      </c>
      <c r="DD98" s="47" t="s">
        <v>0</v>
      </c>
      <c r="DE98" s="52" t="str">
        <f t="shared" si="156"/>
        <v/>
      </c>
      <c r="DF98" s="53" t="str">
        <f t="shared" si="117"/>
        <v/>
      </c>
      <c r="DG98" s="47" t="s">
        <v>0</v>
      </c>
      <c r="DH98" s="52" t="str">
        <f t="shared" si="157"/>
        <v/>
      </c>
      <c r="DI98" s="53" t="str">
        <f t="shared" si="118"/>
        <v/>
      </c>
      <c r="DJ98" s="47" t="s">
        <v>0</v>
      </c>
      <c r="DK98" s="52" t="str">
        <f t="shared" si="158"/>
        <v/>
      </c>
      <c r="DL98" s="53" t="str">
        <f t="shared" si="119"/>
        <v/>
      </c>
      <c r="DM98" s="47" t="s">
        <v>0</v>
      </c>
      <c r="DN98" s="58" t="str">
        <f t="shared" si="159"/>
        <v/>
      </c>
      <c r="DO98" s="53" t="str" cm="1">
        <f t="array" ref="DO98">IF(DN98&lt;&gt;"",INDEX(imePrezime_id,DN98,0),IF(CR98&lt;&gt;"",CR98,""))</f>
        <v/>
      </c>
      <c r="DP98" s="47" t="s">
        <v>0</v>
      </c>
      <c r="DQ98" s="58" t="str">
        <f t="shared" si="160"/>
        <v/>
      </c>
      <c r="DR98" s="73" t="str">
        <f t="shared" si="120"/>
        <v/>
      </c>
      <c r="DS98" s="73" t="str">
        <f t="shared" si="161"/>
        <v/>
      </c>
      <c r="DT98" s="73" t="str">
        <f t="shared" si="162"/>
        <v/>
      </c>
      <c r="DU98" s="66" t="str">
        <f t="shared" si="163"/>
        <v/>
      </c>
      <c r="DV98" s="47" t="s">
        <v>0</v>
      </c>
      <c r="DW98" s="58" t="str">
        <f>IF(BW98="","",MAX(DW$10:DW97)+1)</f>
        <v/>
      </c>
      <c r="DX98" s="73" t="str">
        <f t="shared" si="164"/>
        <v/>
      </c>
      <c r="DY98" s="73" t="str">
        <f t="shared" si="165"/>
        <v/>
      </c>
      <c r="DZ98" s="73" t="str">
        <f t="shared" si="166"/>
        <v/>
      </c>
      <c r="EA98" s="73" t="str">
        <f t="shared" si="167"/>
        <v/>
      </c>
      <c r="EB98" s="73" t="str">
        <f t="shared" si="168"/>
        <v/>
      </c>
      <c r="EC98" s="73" t="str">
        <f t="shared" si="169"/>
        <v/>
      </c>
      <c r="ED98" s="73" t="str">
        <f t="shared" si="170"/>
        <v/>
      </c>
      <c r="EE98" s="73" t="str">
        <f t="shared" si="171"/>
        <v/>
      </c>
      <c r="EF98" s="73" t="str">
        <f t="shared" si="172"/>
        <v/>
      </c>
      <c r="EG98" s="53" t="str">
        <f t="shared" si="121"/>
        <v/>
      </c>
      <c r="EH98" s="47" t="s">
        <v>0</v>
      </c>
      <c r="EI98" s="19" t="str">
        <f t="shared" si="173"/>
        <v/>
      </c>
      <c r="EJ98" s="47" t="s">
        <v>0</v>
      </c>
      <c r="EK98" s="19" t="str">
        <f t="shared" si="174"/>
        <v/>
      </c>
      <c r="EL98" s="47" t="s">
        <v>0</v>
      </c>
      <c r="EM98" s="208" t="str">
        <f t="shared" si="175"/>
        <v/>
      </c>
      <c r="EN98" s="47" t="s">
        <v>0</v>
      </c>
    </row>
    <row r="99" spans="1:144" x14ac:dyDescent="0.25">
      <c r="A99" t="s">
        <v>0</v>
      </c>
      <c r="B99" s="52" t="str">
        <f>IF(csv!F91="","",csv!T91)</f>
        <v/>
      </c>
      <c r="C99" s="31" t="s">
        <v>0</v>
      </c>
      <c r="D99" s="31" t="str">
        <f>IF(csv!F91="","",csv!F91)</f>
        <v/>
      </c>
      <c r="E99" s="31" t="str">
        <f>IF(csv!E91="","",csv!E91)</f>
        <v/>
      </c>
      <c r="F99" s="31" t="s">
        <v>0</v>
      </c>
      <c r="G99" s="73" t="str">
        <f>IF(csv!M91="","",csv!M91)</f>
        <v/>
      </c>
      <c r="H99" s="73" t="str">
        <f>IF(csv!N91="","",csv!N91)</f>
        <v/>
      </c>
      <c r="I99" s="31" t="s">
        <v>0</v>
      </c>
      <c r="J99" s="31" t="str">
        <f>IF(csv!P91="","",csv!P91)</f>
        <v/>
      </c>
      <c r="K99" s="31" t="str">
        <f>IF(csv!Q91="","",csv!Q91)</f>
        <v/>
      </c>
      <c r="L99" s="31" t="s">
        <v>0</v>
      </c>
      <c r="M99" s="66" t="str">
        <f>IF(csv!R91="","",csv!R91)</f>
        <v/>
      </c>
      <c r="N99" s="47" t="s">
        <v>0</v>
      </c>
      <c r="O99" s="52" t="str">
        <f t="shared" si="122"/>
        <v/>
      </c>
      <c r="P99" s="73" t="str">
        <f>IF(O99="","",IF(COUNTIF(O$10:O98,O99)=0,P98+1,P98))</f>
        <v/>
      </c>
      <c r="Q99" s="88" t="str">
        <f t="shared" si="123"/>
        <v/>
      </c>
      <c r="R99" s="89" t="str" cm="1">
        <f t="array" ref="R99">IF(S99="","",INDEX(natjecanjeStaze_naziv,MATCH(S99,natjecanjeStaze_stazaId,0)))</f>
        <v/>
      </c>
      <c r="S99" s="53" t="str">
        <f t="shared" si="106"/>
        <v/>
      </c>
      <c r="T99" s="47" t="s">
        <v>0</v>
      </c>
      <c r="U99" s="259" t="str">
        <f t="shared" si="107"/>
        <v/>
      </c>
      <c r="V99" s="260" t="str">
        <f t="shared" si="124"/>
        <v/>
      </c>
      <c r="W99" s="47" t="s">
        <v>0</v>
      </c>
      <c r="X99" s="52" t="str">
        <f t="shared" si="125"/>
        <v/>
      </c>
      <c r="Y99" s="73" t="str">
        <f t="shared" si="126"/>
        <v/>
      </c>
      <c r="Z99" s="31" t="str">
        <f t="shared" si="127"/>
        <v/>
      </c>
      <c r="AA99" s="66" t="str">
        <f>IF(Z99="","",MAX(AA$10:AA98)+1)</f>
        <v/>
      </c>
      <c r="AB99" s="47" t="s">
        <v>0</v>
      </c>
      <c r="AC99" s="130"/>
      <c r="AD99" s="47" t="s">
        <v>0</v>
      </c>
      <c r="AE99" s="19" t="str">
        <f t="shared" si="128"/>
        <v/>
      </c>
      <c r="AF99" s="47" t="s">
        <v>0</v>
      </c>
      <c r="AG99" s="151" t="str">
        <f t="shared" si="129"/>
        <v/>
      </c>
      <c r="AH99" s="47" t="s">
        <v>0</v>
      </c>
      <c r="AI99" s="52" t="str">
        <f t="shared" si="130"/>
        <v/>
      </c>
      <c r="AJ99" s="31" t="str">
        <f t="shared" si="131"/>
        <v/>
      </c>
      <c r="AK99" s="73" t="str">
        <f t="shared" si="132"/>
        <v/>
      </c>
      <c r="AL99" s="73" t="str">
        <f t="shared" si="133"/>
        <v/>
      </c>
      <c r="AM99" s="31" t="str" cm="1">
        <f t="array" ref="AM99">IF(AK99="",""&amp;AJ99,IF(AK99="NEMA",AJ99,INDEX(klub_naziv,MATCH(INDEX(klubAlias_klubId,AK99),klub_id,0))))</f>
        <v/>
      </c>
      <c r="AN99" s="31" t="str" cm="1">
        <f t="array" ref="AN99">IFERROR(""&amp;INDEX(registarNatjecatelji,DL99,4),"")</f>
        <v/>
      </c>
      <c r="AO99" s="73" t="str">
        <f t="shared" si="134"/>
        <v/>
      </c>
      <c r="AP99" s="66" t="str">
        <f t="shared" si="135"/>
        <v/>
      </c>
      <c r="AQ99" s="47" t="s">
        <v>0</v>
      </c>
      <c r="AR99" s="52" t="str">
        <f>IF(V99&lt;&gt;"NEMA","",IF(IFERROR(MATCH(U99,U$10:U98,0),0)&lt;&gt;0,"",U99))</f>
        <v/>
      </c>
      <c r="AS99" s="73" t="str">
        <f t="shared" si="108"/>
        <v/>
      </c>
      <c r="AT99" s="31" t="str">
        <f>IF(OR(AS99="",AS99&lt;&gt;"NEMA"),"",MAX(AT$10:AT98)+1)</f>
        <v/>
      </c>
      <c r="AU99" s="66" t="str">
        <f t="shared" si="109"/>
        <v/>
      </c>
      <c r="AV99" s="47" t="s">
        <v>0</v>
      </c>
      <c r="AW99" s="19" t="str">
        <f t="shared" si="136"/>
        <v/>
      </c>
      <c r="AX99" s="47" t="s">
        <v>0</v>
      </c>
      <c r="AY99" s="82" t="str">
        <f>IF(AK99&lt;&gt;"NEMA","",IF(IFERROR(MATCH(AJ99,AJ$10:AJ98,0),0)&lt;&gt;0,"",AJ99))</f>
        <v/>
      </c>
      <c r="AZ99" s="47" t="s">
        <v>0</v>
      </c>
      <c r="BA99" s="130"/>
      <c r="BB99" s="47" t="s">
        <v>0</v>
      </c>
      <c r="BC99" s="58" t="str">
        <f t="shared" si="137"/>
        <v/>
      </c>
      <c r="BD99" s="31" t="str">
        <f t="shared" si="138"/>
        <v/>
      </c>
      <c r="BE99" s="31" t="str">
        <f>IF(BD99="","",MAX(BE$10:BE98)+1)</f>
        <v/>
      </c>
      <c r="BF99" s="31" t="str">
        <f t="shared" si="139"/>
        <v/>
      </c>
      <c r="BG99" s="31" t="str">
        <f t="shared" si="140"/>
        <v/>
      </c>
      <c r="BH99" s="31" t="str">
        <f>IF(BA99="","",MAX(BH$10:BH98)+1)</f>
        <v/>
      </c>
      <c r="BI99" s="31" t="str">
        <f t="shared" si="141"/>
        <v/>
      </c>
      <c r="BJ99" s="66" t="str">
        <f t="shared" si="142"/>
        <v/>
      </c>
      <c r="BK99" s="47" t="s">
        <v>0</v>
      </c>
      <c r="BL99" s="19" t="str">
        <f t="shared" si="143"/>
        <v/>
      </c>
      <c r="BM99" s="47" t="s">
        <v>0</v>
      </c>
      <c r="BN99" s="151" t="str">
        <f t="shared" si="110"/>
        <v/>
      </c>
      <c r="BO99" s="47" t="s">
        <v>0</v>
      </c>
      <c r="BP99" s="58" t="str">
        <f t="shared" si="101"/>
        <v/>
      </c>
      <c r="BQ99" s="73" t="str">
        <f t="shared" si="102"/>
        <v/>
      </c>
      <c r="BR99" s="266" t="str">
        <f t="shared" si="103"/>
        <v/>
      </c>
      <c r="BS99" s="267" t="str">
        <f t="shared" si="104"/>
        <v/>
      </c>
      <c r="BT99" s="191" t="str">
        <f t="shared" si="105"/>
        <v/>
      </c>
      <c r="BU99" s="47" t="s">
        <v>0</v>
      </c>
      <c r="BV99" s="52" t="str">
        <f t="shared" si="144"/>
        <v/>
      </c>
      <c r="BW99" s="31" t="str">
        <f t="shared" si="145"/>
        <v/>
      </c>
      <c r="BX99" s="73" t="str">
        <f t="shared" si="111"/>
        <v/>
      </c>
      <c r="BY99" s="73" t="str">
        <f t="shared" si="112"/>
        <v/>
      </c>
      <c r="BZ99" s="31" t="str">
        <f t="shared" si="113"/>
        <v/>
      </c>
      <c r="CA99" s="66" t="str">
        <f t="shared" si="114"/>
        <v/>
      </c>
      <c r="CB99" s="47" t="s">
        <v>0</v>
      </c>
      <c r="CC99" s="82" t="str">
        <f t="shared" si="146"/>
        <v/>
      </c>
      <c r="CD99" s="47" t="s">
        <v>0</v>
      </c>
      <c r="CE99" s="19" t="str">
        <f t="shared" si="147"/>
        <v/>
      </c>
      <c r="CF99" s="47" t="s">
        <v>0</v>
      </c>
      <c r="CG99" s="130"/>
      <c r="CH99" s="47" t="s">
        <v>0</v>
      </c>
      <c r="CI99" s="52" t="str">
        <f t="shared" si="148"/>
        <v/>
      </c>
      <c r="CJ99" s="73" t="str">
        <f>IF(CG99="","",MAX(CJ$10:CJ98)+1)</f>
        <v/>
      </c>
      <c r="CK99" s="53" t="str">
        <f t="shared" si="149"/>
        <v/>
      </c>
      <c r="CL99" s="47" t="s">
        <v>0</v>
      </c>
      <c r="CM99" s="19" t="str">
        <f t="shared" si="150"/>
        <v/>
      </c>
      <c r="CN99" s="47" t="s">
        <v>0</v>
      </c>
      <c r="CO99" s="108"/>
      <c r="CP99" s="110"/>
      <c r="CQ99" s="47"/>
      <c r="CR99" s="58" t="str">
        <f>IF(AND(BX99="NEMA",BY99="NEMA",OR(CG99="",CK99="NEMA")),MAX(CR$10:CR98)+1,"")</f>
        <v/>
      </c>
      <c r="CS99" s="53" t="str">
        <f t="shared" si="151"/>
        <v/>
      </c>
      <c r="CT99" t="s">
        <v>0</v>
      </c>
      <c r="CU99" s="133" t="str">
        <f t="shared" si="115"/>
        <v/>
      </c>
      <c r="CV99" t="s">
        <v>0</v>
      </c>
      <c r="CW99" s="52" t="str">
        <f t="shared" si="116"/>
        <v/>
      </c>
      <c r="CX99" s="66" t="str">
        <f t="shared" si="152"/>
        <v/>
      </c>
      <c r="CY99" t="s">
        <v>0</v>
      </c>
      <c r="CZ99" s="19" t="str">
        <f t="shared" si="153"/>
        <v/>
      </c>
      <c r="DA99" s="47" t="s">
        <v>0</v>
      </c>
      <c r="DB99" s="52" t="str">
        <f t="shared" si="154"/>
        <v/>
      </c>
      <c r="DC99" s="66" t="str">
        <f t="shared" si="155"/>
        <v/>
      </c>
      <c r="DD99" s="47" t="s">
        <v>0</v>
      </c>
      <c r="DE99" s="52" t="str">
        <f t="shared" si="156"/>
        <v/>
      </c>
      <c r="DF99" s="53" t="str">
        <f t="shared" si="117"/>
        <v/>
      </c>
      <c r="DG99" s="47" t="s">
        <v>0</v>
      </c>
      <c r="DH99" s="52" t="str">
        <f t="shared" si="157"/>
        <v/>
      </c>
      <c r="DI99" s="53" t="str">
        <f t="shared" si="118"/>
        <v/>
      </c>
      <c r="DJ99" s="47" t="s">
        <v>0</v>
      </c>
      <c r="DK99" s="52" t="str">
        <f t="shared" si="158"/>
        <v/>
      </c>
      <c r="DL99" s="53" t="str">
        <f t="shared" si="119"/>
        <v/>
      </c>
      <c r="DM99" s="47" t="s">
        <v>0</v>
      </c>
      <c r="DN99" s="58" t="str">
        <f t="shared" si="159"/>
        <v/>
      </c>
      <c r="DO99" s="53" t="str" cm="1">
        <f t="array" ref="DO99">IF(DN99&lt;&gt;"",INDEX(imePrezime_id,DN99,0),IF(CR99&lt;&gt;"",CR99,""))</f>
        <v/>
      </c>
      <c r="DP99" s="47" t="s">
        <v>0</v>
      </c>
      <c r="DQ99" s="58" t="str">
        <f t="shared" si="160"/>
        <v/>
      </c>
      <c r="DR99" s="73" t="str">
        <f t="shared" si="120"/>
        <v/>
      </c>
      <c r="DS99" s="73" t="str">
        <f t="shared" si="161"/>
        <v/>
      </c>
      <c r="DT99" s="73" t="str">
        <f t="shared" si="162"/>
        <v/>
      </c>
      <c r="DU99" s="66" t="str">
        <f t="shared" si="163"/>
        <v/>
      </c>
      <c r="DV99" s="47" t="s">
        <v>0</v>
      </c>
      <c r="DW99" s="58" t="str">
        <f>IF(BW99="","",MAX(DW$10:DW98)+1)</f>
        <v/>
      </c>
      <c r="DX99" s="73" t="str">
        <f t="shared" si="164"/>
        <v/>
      </c>
      <c r="DY99" s="73" t="str">
        <f t="shared" si="165"/>
        <v/>
      </c>
      <c r="DZ99" s="73" t="str">
        <f t="shared" si="166"/>
        <v/>
      </c>
      <c r="EA99" s="73" t="str">
        <f t="shared" si="167"/>
        <v/>
      </c>
      <c r="EB99" s="73" t="str">
        <f t="shared" si="168"/>
        <v/>
      </c>
      <c r="EC99" s="73" t="str">
        <f t="shared" si="169"/>
        <v/>
      </c>
      <c r="ED99" s="73" t="str">
        <f t="shared" si="170"/>
        <v/>
      </c>
      <c r="EE99" s="73" t="str">
        <f t="shared" si="171"/>
        <v/>
      </c>
      <c r="EF99" s="73" t="str">
        <f t="shared" si="172"/>
        <v/>
      </c>
      <c r="EG99" s="53" t="str">
        <f t="shared" si="121"/>
        <v/>
      </c>
      <c r="EH99" s="47" t="s">
        <v>0</v>
      </c>
      <c r="EI99" s="19" t="str">
        <f t="shared" si="173"/>
        <v/>
      </c>
      <c r="EJ99" s="47" t="s">
        <v>0</v>
      </c>
      <c r="EK99" s="19" t="str">
        <f t="shared" si="174"/>
        <v/>
      </c>
      <c r="EL99" s="47" t="s">
        <v>0</v>
      </c>
      <c r="EM99" s="208" t="str">
        <f t="shared" si="175"/>
        <v/>
      </c>
      <c r="EN99" s="47" t="s">
        <v>0</v>
      </c>
    </row>
    <row r="100" spans="1:144" x14ac:dyDescent="0.25">
      <c r="A100" t="s">
        <v>0</v>
      </c>
      <c r="B100" s="52" t="str">
        <f>IF(csv!F92="","",csv!T92)</f>
        <v/>
      </c>
      <c r="C100" s="31" t="s">
        <v>0</v>
      </c>
      <c r="D100" s="31" t="str">
        <f>IF(csv!F92="","",csv!F92)</f>
        <v/>
      </c>
      <c r="E100" s="31" t="str">
        <f>IF(csv!E92="","",csv!E92)</f>
        <v/>
      </c>
      <c r="F100" s="31" t="s">
        <v>0</v>
      </c>
      <c r="G100" s="73" t="str">
        <f>IF(csv!M92="","",csv!M92)</f>
        <v/>
      </c>
      <c r="H100" s="73" t="str">
        <f>IF(csv!N92="","",csv!N92)</f>
        <v/>
      </c>
      <c r="I100" s="31" t="s">
        <v>0</v>
      </c>
      <c r="J100" s="31" t="str">
        <f>IF(csv!P92="","",csv!P92)</f>
        <v/>
      </c>
      <c r="K100" s="31" t="str">
        <f>IF(csv!Q92="","",csv!Q92)</f>
        <v/>
      </c>
      <c r="L100" s="31" t="s">
        <v>0</v>
      </c>
      <c r="M100" s="66" t="str">
        <f>IF(csv!R92="","",csv!R92)</f>
        <v/>
      </c>
      <c r="N100" s="47" t="s">
        <v>0</v>
      </c>
      <c r="O100" s="52" t="str">
        <f t="shared" si="122"/>
        <v/>
      </c>
      <c r="P100" s="73" t="str">
        <f>IF(O100="","",IF(COUNTIF(O$10:O99,O100)=0,P99+1,P99))</f>
        <v/>
      </c>
      <c r="Q100" s="88" t="str">
        <f t="shared" si="123"/>
        <v/>
      </c>
      <c r="R100" s="89" t="str" cm="1">
        <f t="array" ref="R100">IF(S100="","",INDEX(natjecanjeStaze_naziv,MATCH(S100,natjecanjeStaze_stazaId,0)))</f>
        <v/>
      </c>
      <c r="S100" s="53" t="str">
        <f t="shared" si="106"/>
        <v/>
      </c>
      <c r="T100" s="47" t="s">
        <v>0</v>
      </c>
      <c r="U100" s="259" t="str">
        <f t="shared" si="107"/>
        <v/>
      </c>
      <c r="V100" s="260" t="str">
        <f t="shared" si="124"/>
        <v/>
      </c>
      <c r="W100" s="47" t="s">
        <v>0</v>
      </c>
      <c r="X100" s="52" t="str">
        <f t="shared" si="125"/>
        <v/>
      </c>
      <c r="Y100" s="73" t="str">
        <f t="shared" si="126"/>
        <v/>
      </c>
      <c r="Z100" s="31" t="str">
        <f t="shared" si="127"/>
        <v/>
      </c>
      <c r="AA100" s="66" t="str">
        <f>IF(Z100="","",MAX(AA$10:AA99)+1)</f>
        <v/>
      </c>
      <c r="AB100" s="47" t="s">
        <v>0</v>
      </c>
      <c r="AC100" s="130"/>
      <c r="AD100" s="47" t="s">
        <v>0</v>
      </c>
      <c r="AE100" s="19" t="str">
        <f t="shared" si="128"/>
        <v/>
      </c>
      <c r="AF100" s="47" t="s">
        <v>0</v>
      </c>
      <c r="AG100" s="151" t="str">
        <f t="shared" si="129"/>
        <v/>
      </c>
      <c r="AH100" s="47" t="s">
        <v>0</v>
      </c>
      <c r="AI100" s="52" t="str">
        <f t="shared" si="130"/>
        <v/>
      </c>
      <c r="AJ100" s="31" t="str">
        <f t="shared" si="131"/>
        <v/>
      </c>
      <c r="AK100" s="73" t="str">
        <f t="shared" si="132"/>
        <v/>
      </c>
      <c r="AL100" s="73" t="str">
        <f t="shared" si="133"/>
        <v/>
      </c>
      <c r="AM100" s="31" t="str" cm="1">
        <f t="array" ref="AM100">IF(AK100="",""&amp;AJ100,IF(AK100="NEMA",AJ100,INDEX(klub_naziv,MATCH(INDEX(klubAlias_klubId,AK100),klub_id,0))))</f>
        <v/>
      </c>
      <c r="AN100" s="31" t="str" cm="1">
        <f t="array" ref="AN100">IFERROR(""&amp;INDEX(registarNatjecatelji,DL100,4),"")</f>
        <v/>
      </c>
      <c r="AO100" s="73" t="str">
        <f t="shared" si="134"/>
        <v/>
      </c>
      <c r="AP100" s="66" t="str">
        <f t="shared" si="135"/>
        <v/>
      </c>
      <c r="AQ100" s="47" t="s">
        <v>0</v>
      </c>
      <c r="AR100" s="52" t="str">
        <f>IF(V100&lt;&gt;"NEMA","",IF(IFERROR(MATCH(U100,U$10:U99,0),0)&lt;&gt;0,"",U100))</f>
        <v/>
      </c>
      <c r="AS100" s="73" t="str">
        <f t="shared" si="108"/>
        <v/>
      </c>
      <c r="AT100" s="31" t="str">
        <f>IF(OR(AS100="",AS100&lt;&gt;"NEMA"),"",MAX(AT$10:AT99)+1)</f>
        <v/>
      </c>
      <c r="AU100" s="66" t="str">
        <f t="shared" si="109"/>
        <v/>
      </c>
      <c r="AV100" s="47" t="s">
        <v>0</v>
      </c>
      <c r="AW100" s="19" t="str">
        <f t="shared" si="136"/>
        <v/>
      </c>
      <c r="AX100" s="47" t="s">
        <v>0</v>
      </c>
      <c r="AY100" s="82" t="str">
        <f>IF(AK100&lt;&gt;"NEMA","",IF(IFERROR(MATCH(AJ100,AJ$10:AJ99,0),0)&lt;&gt;0,"",AJ100))</f>
        <v/>
      </c>
      <c r="AZ100" s="47" t="s">
        <v>0</v>
      </c>
      <c r="BA100" s="130"/>
      <c r="BB100" s="47" t="s">
        <v>0</v>
      </c>
      <c r="BC100" s="58" t="str">
        <f t="shared" si="137"/>
        <v/>
      </c>
      <c r="BD100" s="31" t="str">
        <f t="shared" si="138"/>
        <v/>
      </c>
      <c r="BE100" s="31" t="str">
        <f>IF(BD100="","",MAX(BE$10:BE99)+1)</f>
        <v/>
      </c>
      <c r="BF100" s="31" t="str">
        <f t="shared" si="139"/>
        <v/>
      </c>
      <c r="BG100" s="31" t="str">
        <f t="shared" si="140"/>
        <v/>
      </c>
      <c r="BH100" s="31" t="str">
        <f>IF(BA100="","",MAX(BH$10:BH99)+1)</f>
        <v/>
      </c>
      <c r="BI100" s="31" t="str">
        <f t="shared" si="141"/>
        <v/>
      </c>
      <c r="BJ100" s="66" t="str">
        <f t="shared" si="142"/>
        <v/>
      </c>
      <c r="BK100" s="47" t="s">
        <v>0</v>
      </c>
      <c r="BL100" s="19" t="str">
        <f t="shared" si="143"/>
        <v/>
      </c>
      <c r="BM100" s="47" t="s">
        <v>0</v>
      </c>
      <c r="BN100" s="151" t="str">
        <f t="shared" si="110"/>
        <v/>
      </c>
      <c r="BO100" s="47" t="s">
        <v>0</v>
      </c>
      <c r="BP100" s="58" t="str">
        <f t="shared" si="101"/>
        <v/>
      </c>
      <c r="BQ100" s="73" t="str">
        <f t="shared" si="102"/>
        <v/>
      </c>
      <c r="BR100" s="266" t="str">
        <f t="shared" si="103"/>
        <v/>
      </c>
      <c r="BS100" s="267" t="str">
        <f t="shared" si="104"/>
        <v/>
      </c>
      <c r="BT100" s="191" t="str">
        <f t="shared" si="105"/>
        <v/>
      </c>
      <c r="BU100" s="47" t="s">
        <v>0</v>
      </c>
      <c r="BV100" s="52" t="str">
        <f t="shared" si="144"/>
        <v/>
      </c>
      <c r="BW100" s="31" t="str">
        <f t="shared" si="145"/>
        <v/>
      </c>
      <c r="BX100" s="73" t="str">
        <f t="shared" si="111"/>
        <v/>
      </c>
      <c r="BY100" s="73" t="str">
        <f t="shared" si="112"/>
        <v/>
      </c>
      <c r="BZ100" s="31" t="str">
        <f t="shared" si="113"/>
        <v/>
      </c>
      <c r="CA100" s="66" t="str">
        <f t="shared" si="114"/>
        <v/>
      </c>
      <c r="CB100" s="47" t="s">
        <v>0</v>
      </c>
      <c r="CC100" s="82" t="str">
        <f t="shared" si="146"/>
        <v/>
      </c>
      <c r="CD100" s="47" t="s">
        <v>0</v>
      </c>
      <c r="CE100" s="19" t="str">
        <f t="shared" si="147"/>
        <v/>
      </c>
      <c r="CF100" s="47" t="s">
        <v>0</v>
      </c>
      <c r="CG100" s="130"/>
      <c r="CH100" s="47" t="s">
        <v>0</v>
      </c>
      <c r="CI100" s="52" t="str">
        <f t="shared" si="148"/>
        <v/>
      </c>
      <c r="CJ100" s="73" t="str">
        <f>IF(CG100="","",MAX(CJ$10:CJ99)+1)</f>
        <v/>
      </c>
      <c r="CK100" s="53" t="str">
        <f t="shared" si="149"/>
        <v/>
      </c>
      <c r="CL100" s="47" t="s">
        <v>0</v>
      </c>
      <c r="CM100" s="19" t="str">
        <f t="shared" si="150"/>
        <v/>
      </c>
      <c r="CN100" s="47" t="s">
        <v>0</v>
      </c>
      <c r="CO100" s="108"/>
      <c r="CP100" s="110"/>
      <c r="CQ100" s="47"/>
      <c r="CR100" s="58" t="str">
        <f>IF(AND(BX100="NEMA",BY100="NEMA",OR(CG100="",CK100="NEMA")),MAX(CR$10:CR99)+1,"")</f>
        <v/>
      </c>
      <c r="CS100" s="53" t="str">
        <f t="shared" si="151"/>
        <v/>
      </c>
      <c r="CT100" t="s">
        <v>0</v>
      </c>
      <c r="CU100" s="133" t="str">
        <f t="shared" si="115"/>
        <v/>
      </c>
      <c r="CV100" t="s">
        <v>0</v>
      </c>
      <c r="CW100" s="52" t="str">
        <f t="shared" si="116"/>
        <v/>
      </c>
      <c r="CX100" s="66" t="str">
        <f t="shared" si="152"/>
        <v/>
      </c>
      <c r="CY100" t="s">
        <v>0</v>
      </c>
      <c r="CZ100" s="19" t="str">
        <f t="shared" si="153"/>
        <v/>
      </c>
      <c r="DA100" s="47" t="s">
        <v>0</v>
      </c>
      <c r="DB100" s="52" t="str">
        <f t="shared" si="154"/>
        <v/>
      </c>
      <c r="DC100" s="66" t="str">
        <f t="shared" si="155"/>
        <v/>
      </c>
      <c r="DD100" s="47" t="s">
        <v>0</v>
      </c>
      <c r="DE100" s="52" t="str">
        <f t="shared" si="156"/>
        <v/>
      </c>
      <c r="DF100" s="53" t="str">
        <f t="shared" si="117"/>
        <v/>
      </c>
      <c r="DG100" s="47" t="s">
        <v>0</v>
      </c>
      <c r="DH100" s="52" t="str">
        <f t="shared" si="157"/>
        <v/>
      </c>
      <c r="DI100" s="53" t="str">
        <f t="shared" si="118"/>
        <v/>
      </c>
      <c r="DJ100" s="47" t="s">
        <v>0</v>
      </c>
      <c r="DK100" s="52" t="str">
        <f t="shared" si="158"/>
        <v/>
      </c>
      <c r="DL100" s="53" t="str">
        <f t="shared" si="119"/>
        <v/>
      </c>
      <c r="DM100" s="47" t="s">
        <v>0</v>
      </c>
      <c r="DN100" s="58" t="str">
        <f t="shared" si="159"/>
        <v/>
      </c>
      <c r="DO100" s="53" t="str" cm="1">
        <f t="array" ref="DO100">IF(DN100&lt;&gt;"",INDEX(imePrezime_id,DN100,0),IF(CR100&lt;&gt;"",CR100,""))</f>
        <v/>
      </c>
      <c r="DP100" s="47" t="s">
        <v>0</v>
      </c>
      <c r="DQ100" s="58" t="str">
        <f t="shared" si="160"/>
        <v/>
      </c>
      <c r="DR100" s="73" t="str">
        <f t="shared" si="120"/>
        <v/>
      </c>
      <c r="DS100" s="73" t="str">
        <f t="shared" si="161"/>
        <v/>
      </c>
      <c r="DT100" s="73" t="str">
        <f t="shared" si="162"/>
        <v/>
      </c>
      <c r="DU100" s="66" t="str">
        <f t="shared" si="163"/>
        <v/>
      </c>
      <c r="DV100" s="47" t="s">
        <v>0</v>
      </c>
      <c r="DW100" s="58" t="str">
        <f>IF(BW100="","",MAX(DW$10:DW99)+1)</f>
        <v/>
      </c>
      <c r="DX100" s="73" t="str">
        <f t="shared" si="164"/>
        <v/>
      </c>
      <c r="DY100" s="73" t="str">
        <f t="shared" si="165"/>
        <v/>
      </c>
      <c r="DZ100" s="73" t="str">
        <f t="shared" si="166"/>
        <v/>
      </c>
      <c r="EA100" s="73" t="str">
        <f t="shared" si="167"/>
        <v/>
      </c>
      <c r="EB100" s="73" t="str">
        <f t="shared" si="168"/>
        <v/>
      </c>
      <c r="EC100" s="73" t="str">
        <f t="shared" si="169"/>
        <v/>
      </c>
      <c r="ED100" s="73" t="str">
        <f t="shared" si="170"/>
        <v/>
      </c>
      <c r="EE100" s="73" t="str">
        <f t="shared" si="171"/>
        <v/>
      </c>
      <c r="EF100" s="73" t="str">
        <f t="shared" si="172"/>
        <v/>
      </c>
      <c r="EG100" s="53" t="str">
        <f t="shared" si="121"/>
        <v/>
      </c>
      <c r="EH100" s="47" t="s">
        <v>0</v>
      </c>
      <c r="EI100" s="19" t="str">
        <f t="shared" si="173"/>
        <v/>
      </c>
      <c r="EJ100" s="47" t="s">
        <v>0</v>
      </c>
      <c r="EK100" s="19" t="str">
        <f t="shared" si="174"/>
        <v/>
      </c>
      <c r="EL100" s="47" t="s">
        <v>0</v>
      </c>
      <c r="EM100" s="208" t="str">
        <f t="shared" si="175"/>
        <v/>
      </c>
      <c r="EN100" s="47" t="s">
        <v>0</v>
      </c>
    </row>
    <row r="101" spans="1:144" x14ac:dyDescent="0.25">
      <c r="A101" t="s">
        <v>0</v>
      </c>
      <c r="B101" s="52" t="str">
        <f>IF(csv!F93="","",csv!T93)</f>
        <v/>
      </c>
      <c r="C101" s="31" t="s">
        <v>0</v>
      </c>
      <c r="D101" s="31" t="str">
        <f>IF(csv!F93="","",csv!F93)</f>
        <v/>
      </c>
      <c r="E101" s="31" t="str">
        <f>IF(csv!E93="","",csv!E93)</f>
        <v/>
      </c>
      <c r="F101" s="31" t="s">
        <v>0</v>
      </c>
      <c r="G101" s="73" t="str">
        <f>IF(csv!M93="","",csv!M93)</f>
        <v/>
      </c>
      <c r="H101" s="73" t="str">
        <f>IF(csv!N93="","",csv!N93)</f>
        <v/>
      </c>
      <c r="I101" s="31" t="s">
        <v>0</v>
      </c>
      <c r="J101" s="31" t="str">
        <f>IF(csv!P93="","",csv!P93)</f>
        <v/>
      </c>
      <c r="K101" s="31" t="str">
        <f>IF(csv!Q93="","",csv!Q93)</f>
        <v/>
      </c>
      <c r="L101" s="31" t="s">
        <v>0</v>
      </c>
      <c r="M101" s="66" t="str">
        <f>IF(csv!R93="","",csv!R93)</f>
        <v/>
      </c>
      <c r="N101" s="47" t="s">
        <v>0</v>
      </c>
      <c r="O101" s="52" t="str">
        <f t="shared" si="122"/>
        <v/>
      </c>
      <c r="P101" s="73" t="str">
        <f>IF(O101="","",IF(COUNTIF(O$10:O100,O101)=0,P100+1,P100))</f>
        <v/>
      </c>
      <c r="Q101" s="88" t="str">
        <f t="shared" si="123"/>
        <v/>
      </c>
      <c r="R101" s="89" t="str" cm="1">
        <f t="array" ref="R101">IF(S101="","",INDEX(natjecanjeStaze_naziv,MATCH(S101,natjecanjeStaze_stazaId,0)))</f>
        <v/>
      </c>
      <c r="S101" s="53" t="str">
        <f t="shared" si="106"/>
        <v/>
      </c>
      <c r="T101" s="47" t="s">
        <v>0</v>
      </c>
      <c r="U101" s="259" t="str">
        <f t="shared" si="107"/>
        <v/>
      </c>
      <c r="V101" s="260" t="str">
        <f t="shared" si="124"/>
        <v/>
      </c>
      <c r="W101" s="47" t="s">
        <v>0</v>
      </c>
      <c r="X101" s="52" t="str">
        <f t="shared" si="125"/>
        <v/>
      </c>
      <c r="Y101" s="73" t="str">
        <f t="shared" si="126"/>
        <v/>
      </c>
      <c r="Z101" s="31" t="str">
        <f t="shared" si="127"/>
        <v/>
      </c>
      <c r="AA101" s="66" t="str">
        <f>IF(Z101="","",MAX(AA$10:AA100)+1)</f>
        <v/>
      </c>
      <c r="AB101" s="47" t="s">
        <v>0</v>
      </c>
      <c r="AC101" s="130"/>
      <c r="AD101" s="47" t="s">
        <v>0</v>
      </c>
      <c r="AE101" s="19" t="str">
        <f t="shared" si="128"/>
        <v/>
      </c>
      <c r="AF101" s="47" t="s">
        <v>0</v>
      </c>
      <c r="AG101" s="151" t="str">
        <f t="shared" si="129"/>
        <v/>
      </c>
      <c r="AH101" s="47" t="s">
        <v>0</v>
      </c>
      <c r="AI101" s="52" t="str">
        <f t="shared" si="130"/>
        <v/>
      </c>
      <c r="AJ101" s="31" t="str">
        <f t="shared" si="131"/>
        <v/>
      </c>
      <c r="AK101" s="73" t="str">
        <f t="shared" si="132"/>
        <v/>
      </c>
      <c r="AL101" s="73" t="str">
        <f t="shared" si="133"/>
        <v/>
      </c>
      <c r="AM101" s="31" t="str" cm="1">
        <f t="array" ref="AM101">IF(AK101="",""&amp;AJ101,IF(AK101="NEMA",AJ101,INDEX(klub_naziv,MATCH(INDEX(klubAlias_klubId,AK101),klub_id,0))))</f>
        <v/>
      </c>
      <c r="AN101" s="31" t="str" cm="1">
        <f t="array" ref="AN101">IFERROR(""&amp;INDEX(registarNatjecatelji,DL101,4),"")</f>
        <v/>
      </c>
      <c r="AO101" s="73" t="str">
        <f t="shared" si="134"/>
        <v/>
      </c>
      <c r="AP101" s="66" t="str">
        <f t="shared" si="135"/>
        <v/>
      </c>
      <c r="AQ101" s="47" t="s">
        <v>0</v>
      </c>
      <c r="AR101" s="52" t="str">
        <f>IF(V101&lt;&gt;"NEMA","",IF(IFERROR(MATCH(U101,U$10:U100,0),0)&lt;&gt;0,"",U101))</f>
        <v/>
      </c>
      <c r="AS101" s="73" t="str">
        <f t="shared" si="108"/>
        <v/>
      </c>
      <c r="AT101" s="31" t="str">
        <f>IF(OR(AS101="",AS101&lt;&gt;"NEMA"),"",MAX(AT$10:AT100)+1)</f>
        <v/>
      </c>
      <c r="AU101" s="66" t="str">
        <f t="shared" si="109"/>
        <v/>
      </c>
      <c r="AV101" s="47" t="s">
        <v>0</v>
      </c>
      <c r="AW101" s="19" t="str">
        <f t="shared" si="136"/>
        <v/>
      </c>
      <c r="AX101" s="47" t="s">
        <v>0</v>
      </c>
      <c r="AY101" s="82" t="str">
        <f>IF(AK101&lt;&gt;"NEMA","",IF(IFERROR(MATCH(AJ101,AJ$10:AJ100,0),0)&lt;&gt;0,"",AJ101))</f>
        <v/>
      </c>
      <c r="AZ101" s="47" t="s">
        <v>0</v>
      </c>
      <c r="BA101" s="130"/>
      <c r="BB101" s="47" t="s">
        <v>0</v>
      </c>
      <c r="BC101" s="58" t="str">
        <f t="shared" si="137"/>
        <v/>
      </c>
      <c r="BD101" s="31" t="str">
        <f t="shared" si="138"/>
        <v/>
      </c>
      <c r="BE101" s="31" t="str">
        <f>IF(BD101="","",MAX(BE$10:BE100)+1)</f>
        <v/>
      </c>
      <c r="BF101" s="31" t="str">
        <f t="shared" si="139"/>
        <v/>
      </c>
      <c r="BG101" s="31" t="str">
        <f t="shared" si="140"/>
        <v/>
      </c>
      <c r="BH101" s="31" t="str">
        <f>IF(BA101="","",MAX(BH$10:BH100)+1)</f>
        <v/>
      </c>
      <c r="BI101" s="31" t="str">
        <f t="shared" si="141"/>
        <v/>
      </c>
      <c r="BJ101" s="66" t="str">
        <f t="shared" si="142"/>
        <v/>
      </c>
      <c r="BK101" s="47" t="s">
        <v>0</v>
      </c>
      <c r="BL101" s="19" t="str">
        <f t="shared" si="143"/>
        <v/>
      </c>
      <c r="BM101" s="47" t="s">
        <v>0</v>
      </c>
      <c r="BN101" s="151" t="str">
        <f t="shared" si="110"/>
        <v/>
      </c>
      <c r="BO101" s="47" t="s">
        <v>0</v>
      </c>
      <c r="BP101" s="58" t="str">
        <f t="shared" si="101"/>
        <v/>
      </c>
      <c r="BQ101" s="73" t="str">
        <f t="shared" si="102"/>
        <v/>
      </c>
      <c r="BR101" s="266" t="str">
        <f t="shared" si="103"/>
        <v/>
      </c>
      <c r="BS101" s="267" t="str">
        <f t="shared" si="104"/>
        <v/>
      </c>
      <c r="BT101" s="191" t="str">
        <f t="shared" si="105"/>
        <v/>
      </c>
      <c r="BU101" s="47" t="s">
        <v>0</v>
      </c>
      <c r="BV101" s="52" t="str">
        <f t="shared" si="144"/>
        <v/>
      </c>
      <c r="BW101" s="31" t="str">
        <f t="shared" si="145"/>
        <v/>
      </c>
      <c r="BX101" s="73" t="str">
        <f t="shared" si="111"/>
        <v/>
      </c>
      <c r="BY101" s="73" t="str">
        <f t="shared" si="112"/>
        <v/>
      </c>
      <c r="BZ101" s="31" t="str">
        <f t="shared" si="113"/>
        <v/>
      </c>
      <c r="CA101" s="66" t="str">
        <f t="shared" si="114"/>
        <v/>
      </c>
      <c r="CB101" s="47" t="s">
        <v>0</v>
      </c>
      <c r="CC101" s="82" t="str">
        <f t="shared" si="146"/>
        <v/>
      </c>
      <c r="CD101" s="47" t="s">
        <v>0</v>
      </c>
      <c r="CE101" s="19" t="str">
        <f t="shared" si="147"/>
        <v/>
      </c>
      <c r="CF101" s="47" t="s">
        <v>0</v>
      </c>
      <c r="CG101" s="130"/>
      <c r="CH101" s="47" t="s">
        <v>0</v>
      </c>
      <c r="CI101" s="52" t="str">
        <f t="shared" si="148"/>
        <v/>
      </c>
      <c r="CJ101" s="73" t="str">
        <f>IF(CG101="","",MAX(CJ$10:CJ100)+1)</f>
        <v/>
      </c>
      <c r="CK101" s="53" t="str">
        <f t="shared" si="149"/>
        <v/>
      </c>
      <c r="CL101" s="47" t="s">
        <v>0</v>
      </c>
      <c r="CM101" s="19" t="str">
        <f t="shared" si="150"/>
        <v/>
      </c>
      <c r="CN101" s="47" t="s">
        <v>0</v>
      </c>
      <c r="CO101" s="108"/>
      <c r="CP101" s="110"/>
      <c r="CQ101" s="47"/>
      <c r="CR101" s="58" t="str">
        <f>IF(AND(BX101="NEMA",BY101="NEMA",OR(CG101="",CK101="NEMA")),MAX(CR$10:CR100)+1,"")</f>
        <v/>
      </c>
      <c r="CS101" s="53" t="str">
        <f t="shared" si="151"/>
        <v/>
      </c>
      <c r="CT101" t="s">
        <v>0</v>
      </c>
      <c r="CU101" s="133" t="str">
        <f t="shared" si="115"/>
        <v/>
      </c>
      <c r="CV101" t="s">
        <v>0</v>
      </c>
      <c r="CW101" s="52" t="str">
        <f t="shared" si="116"/>
        <v/>
      </c>
      <c r="CX101" s="66" t="str">
        <f t="shared" si="152"/>
        <v/>
      </c>
      <c r="CY101" t="s">
        <v>0</v>
      </c>
      <c r="CZ101" s="19" t="str">
        <f t="shared" si="153"/>
        <v/>
      </c>
      <c r="DA101" s="47" t="s">
        <v>0</v>
      </c>
      <c r="DB101" s="52" t="str">
        <f t="shared" si="154"/>
        <v/>
      </c>
      <c r="DC101" s="66" t="str">
        <f t="shared" si="155"/>
        <v/>
      </c>
      <c r="DD101" s="47" t="s">
        <v>0</v>
      </c>
      <c r="DE101" s="52" t="str">
        <f t="shared" si="156"/>
        <v/>
      </c>
      <c r="DF101" s="53" t="str">
        <f t="shared" si="117"/>
        <v/>
      </c>
      <c r="DG101" s="47" t="s">
        <v>0</v>
      </c>
      <c r="DH101" s="52" t="str">
        <f t="shared" si="157"/>
        <v/>
      </c>
      <c r="DI101" s="53" t="str">
        <f t="shared" si="118"/>
        <v/>
      </c>
      <c r="DJ101" s="47" t="s">
        <v>0</v>
      </c>
      <c r="DK101" s="52" t="str">
        <f t="shared" si="158"/>
        <v/>
      </c>
      <c r="DL101" s="53" t="str">
        <f t="shared" si="119"/>
        <v/>
      </c>
      <c r="DM101" s="47" t="s">
        <v>0</v>
      </c>
      <c r="DN101" s="58" t="str">
        <f t="shared" si="159"/>
        <v/>
      </c>
      <c r="DO101" s="53" t="str" cm="1">
        <f t="array" ref="DO101">IF(DN101&lt;&gt;"",INDEX(imePrezime_id,DN101,0),IF(CR101&lt;&gt;"",CR101,""))</f>
        <v/>
      </c>
      <c r="DP101" s="47" t="s">
        <v>0</v>
      </c>
      <c r="DQ101" s="58" t="str">
        <f t="shared" si="160"/>
        <v/>
      </c>
      <c r="DR101" s="73" t="str">
        <f t="shared" si="120"/>
        <v/>
      </c>
      <c r="DS101" s="73" t="str">
        <f t="shared" si="161"/>
        <v/>
      </c>
      <c r="DT101" s="73" t="str">
        <f t="shared" si="162"/>
        <v/>
      </c>
      <c r="DU101" s="66" t="str">
        <f t="shared" si="163"/>
        <v/>
      </c>
      <c r="DV101" s="47" t="s">
        <v>0</v>
      </c>
      <c r="DW101" s="58" t="str">
        <f>IF(BW101="","",MAX(DW$10:DW100)+1)</f>
        <v/>
      </c>
      <c r="DX101" s="73" t="str">
        <f t="shared" si="164"/>
        <v/>
      </c>
      <c r="DY101" s="73" t="str">
        <f t="shared" si="165"/>
        <v/>
      </c>
      <c r="DZ101" s="73" t="str">
        <f t="shared" si="166"/>
        <v/>
      </c>
      <c r="EA101" s="73" t="str">
        <f t="shared" si="167"/>
        <v/>
      </c>
      <c r="EB101" s="73" t="str">
        <f t="shared" si="168"/>
        <v/>
      </c>
      <c r="EC101" s="73" t="str">
        <f t="shared" si="169"/>
        <v/>
      </c>
      <c r="ED101" s="73" t="str">
        <f t="shared" si="170"/>
        <v/>
      </c>
      <c r="EE101" s="73" t="str">
        <f t="shared" si="171"/>
        <v/>
      </c>
      <c r="EF101" s="73" t="str">
        <f t="shared" si="172"/>
        <v/>
      </c>
      <c r="EG101" s="53" t="str">
        <f t="shared" si="121"/>
        <v/>
      </c>
      <c r="EH101" s="47" t="s">
        <v>0</v>
      </c>
      <c r="EI101" s="19" t="str">
        <f t="shared" si="173"/>
        <v/>
      </c>
      <c r="EJ101" s="47" t="s">
        <v>0</v>
      </c>
      <c r="EK101" s="19" t="str">
        <f t="shared" si="174"/>
        <v/>
      </c>
      <c r="EL101" s="47" t="s">
        <v>0</v>
      </c>
      <c r="EM101" s="208" t="str">
        <f t="shared" si="175"/>
        <v/>
      </c>
      <c r="EN101" s="47" t="s">
        <v>0</v>
      </c>
    </row>
    <row r="102" spans="1:144" x14ac:dyDescent="0.25">
      <c r="A102" t="s">
        <v>0</v>
      </c>
      <c r="B102" s="52" t="str">
        <f>IF(csv!F94="","",csv!T94)</f>
        <v/>
      </c>
      <c r="C102" s="31" t="s">
        <v>0</v>
      </c>
      <c r="D102" s="31" t="str">
        <f>IF(csv!F94="","",csv!F94)</f>
        <v/>
      </c>
      <c r="E102" s="31" t="str">
        <f>IF(csv!E94="","",csv!E94)</f>
        <v/>
      </c>
      <c r="F102" s="31" t="s">
        <v>0</v>
      </c>
      <c r="G102" s="73" t="str">
        <f>IF(csv!M94="","",csv!M94)</f>
        <v/>
      </c>
      <c r="H102" s="73" t="str">
        <f>IF(csv!N94="","",csv!N94)</f>
        <v/>
      </c>
      <c r="I102" s="31" t="s">
        <v>0</v>
      </c>
      <c r="J102" s="31" t="str">
        <f>IF(csv!P94="","",csv!P94)</f>
        <v/>
      </c>
      <c r="K102" s="31" t="str">
        <f>IF(csv!Q94="","",csv!Q94)</f>
        <v/>
      </c>
      <c r="L102" s="31" t="s">
        <v>0</v>
      </c>
      <c r="M102" s="66" t="str">
        <f>IF(csv!R94="","",csv!R94)</f>
        <v/>
      </c>
      <c r="N102" s="47" t="s">
        <v>0</v>
      </c>
      <c r="O102" s="52" t="str">
        <f t="shared" si="122"/>
        <v/>
      </c>
      <c r="P102" s="73" t="str">
        <f>IF(O102="","",IF(COUNTIF(O$10:O101,O102)=0,P101+1,P101))</f>
        <v/>
      </c>
      <c r="Q102" s="88" t="str">
        <f t="shared" si="123"/>
        <v/>
      </c>
      <c r="R102" s="89" t="str" cm="1">
        <f t="array" ref="R102">IF(S102="","",INDEX(natjecanjeStaze_naziv,MATCH(S102,natjecanjeStaze_stazaId,0)))</f>
        <v/>
      </c>
      <c r="S102" s="53" t="str">
        <f t="shared" si="106"/>
        <v/>
      </c>
      <c r="T102" s="47" t="s">
        <v>0</v>
      </c>
      <c r="U102" s="259" t="str">
        <f t="shared" si="107"/>
        <v/>
      </c>
      <c r="V102" s="260" t="str">
        <f t="shared" si="124"/>
        <v/>
      </c>
      <c r="W102" s="47" t="s">
        <v>0</v>
      </c>
      <c r="X102" s="52" t="str">
        <f t="shared" si="125"/>
        <v/>
      </c>
      <c r="Y102" s="73" t="str">
        <f t="shared" si="126"/>
        <v/>
      </c>
      <c r="Z102" s="31" t="str">
        <f t="shared" si="127"/>
        <v/>
      </c>
      <c r="AA102" s="66" t="str">
        <f>IF(Z102="","",MAX(AA$10:AA101)+1)</f>
        <v/>
      </c>
      <c r="AB102" s="47" t="s">
        <v>0</v>
      </c>
      <c r="AC102" s="130"/>
      <c r="AD102" s="47" t="s">
        <v>0</v>
      </c>
      <c r="AE102" s="19" t="str">
        <f t="shared" si="128"/>
        <v/>
      </c>
      <c r="AF102" s="47" t="s">
        <v>0</v>
      </c>
      <c r="AG102" s="151" t="str">
        <f t="shared" si="129"/>
        <v/>
      </c>
      <c r="AH102" s="47" t="s">
        <v>0</v>
      </c>
      <c r="AI102" s="52" t="str">
        <f t="shared" si="130"/>
        <v/>
      </c>
      <c r="AJ102" s="31" t="str">
        <f t="shared" si="131"/>
        <v/>
      </c>
      <c r="AK102" s="73" t="str">
        <f t="shared" si="132"/>
        <v/>
      </c>
      <c r="AL102" s="73" t="str">
        <f t="shared" si="133"/>
        <v/>
      </c>
      <c r="AM102" s="31" t="str" cm="1">
        <f t="array" ref="AM102">IF(AK102="",""&amp;AJ102,IF(AK102="NEMA",AJ102,INDEX(klub_naziv,MATCH(INDEX(klubAlias_klubId,AK102),klub_id,0))))</f>
        <v/>
      </c>
      <c r="AN102" s="31" t="str" cm="1">
        <f t="array" ref="AN102">IFERROR(""&amp;INDEX(registarNatjecatelji,DL102,4),"")</f>
        <v/>
      </c>
      <c r="AO102" s="73" t="str">
        <f t="shared" si="134"/>
        <v/>
      </c>
      <c r="AP102" s="66" t="str">
        <f t="shared" si="135"/>
        <v/>
      </c>
      <c r="AQ102" s="47" t="s">
        <v>0</v>
      </c>
      <c r="AR102" s="52" t="str">
        <f>IF(V102&lt;&gt;"NEMA","",IF(IFERROR(MATCH(U102,U$10:U101,0),0)&lt;&gt;0,"",U102))</f>
        <v/>
      </c>
      <c r="AS102" s="73" t="str">
        <f t="shared" si="108"/>
        <v/>
      </c>
      <c r="AT102" s="31" t="str">
        <f>IF(OR(AS102="",AS102&lt;&gt;"NEMA"),"",MAX(AT$10:AT101)+1)</f>
        <v/>
      </c>
      <c r="AU102" s="66" t="str">
        <f t="shared" si="109"/>
        <v/>
      </c>
      <c r="AV102" s="47" t="s">
        <v>0</v>
      </c>
      <c r="AW102" s="19" t="str">
        <f t="shared" si="136"/>
        <v/>
      </c>
      <c r="AX102" s="47" t="s">
        <v>0</v>
      </c>
      <c r="AY102" s="82" t="str">
        <f>IF(AK102&lt;&gt;"NEMA","",IF(IFERROR(MATCH(AJ102,AJ$10:AJ101,0),0)&lt;&gt;0,"",AJ102))</f>
        <v/>
      </c>
      <c r="AZ102" s="47" t="s">
        <v>0</v>
      </c>
      <c r="BA102" s="130"/>
      <c r="BB102" s="47" t="s">
        <v>0</v>
      </c>
      <c r="BC102" s="58" t="str">
        <f t="shared" si="137"/>
        <v/>
      </c>
      <c r="BD102" s="31" t="str">
        <f t="shared" si="138"/>
        <v/>
      </c>
      <c r="BE102" s="31" t="str">
        <f>IF(BD102="","",MAX(BE$10:BE101)+1)</f>
        <v/>
      </c>
      <c r="BF102" s="31" t="str">
        <f t="shared" si="139"/>
        <v/>
      </c>
      <c r="BG102" s="31" t="str">
        <f t="shared" si="140"/>
        <v/>
      </c>
      <c r="BH102" s="31" t="str">
        <f>IF(BA102="","",MAX(BH$10:BH101)+1)</f>
        <v/>
      </c>
      <c r="BI102" s="31" t="str">
        <f t="shared" si="141"/>
        <v/>
      </c>
      <c r="BJ102" s="66" t="str">
        <f t="shared" si="142"/>
        <v/>
      </c>
      <c r="BK102" s="47" t="s">
        <v>0</v>
      </c>
      <c r="BL102" s="19" t="str">
        <f t="shared" si="143"/>
        <v/>
      </c>
      <c r="BM102" s="47" t="s">
        <v>0</v>
      </c>
      <c r="BN102" s="151" t="str">
        <f t="shared" si="110"/>
        <v/>
      </c>
      <c r="BO102" s="47" t="s">
        <v>0</v>
      </c>
      <c r="BP102" s="58" t="str">
        <f t="shared" si="101"/>
        <v/>
      </c>
      <c r="BQ102" s="73" t="str">
        <f t="shared" si="102"/>
        <v/>
      </c>
      <c r="BR102" s="266" t="str">
        <f t="shared" si="103"/>
        <v/>
      </c>
      <c r="BS102" s="267" t="str">
        <f t="shared" si="104"/>
        <v/>
      </c>
      <c r="BT102" s="191" t="str">
        <f t="shared" si="105"/>
        <v/>
      </c>
      <c r="BU102" s="47" t="s">
        <v>0</v>
      </c>
      <c r="BV102" s="52" t="str">
        <f t="shared" si="144"/>
        <v/>
      </c>
      <c r="BW102" s="31" t="str">
        <f t="shared" si="145"/>
        <v/>
      </c>
      <c r="BX102" s="73" t="str">
        <f t="shared" si="111"/>
        <v/>
      </c>
      <c r="BY102" s="73" t="str">
        <f t="shared" si="112"/>
        <v/>
      </c>
      <c r="BZ102" s="31" t="str">
        <f t="shared" si="113"/>
        <v/>
      </c>
      <c r="CA102" s="66" t="str">
        <f t="shared" si="114"/>
        <v/>
      </c>
      <c r="CB102" s="47" t="s">
        <v>0</v>
      </c>
      <c r="CC102" s="82" t="str">
        <f t="shared" si="146"/>
        <v/>
      </c>
      <c r="CD102" s="47" t="s">
        <v>0</v>
      </c>
      <c r="CE102" s="19" t="str">
        <f t="shared" si="147"/>
        <v/>
      </c>
      <c r="CF102" s="47" t="s">
        <v>0</v>
      </c>
      <c r="CG102" s="130"/>
      <c r="CH102" s="47" t="s">
        <v>0</v>
      </c>
      <c r="CI102" s="52" t="str">
        <f t="shared" si="148"/>
        <v/>
      </c>
      <c r="CJ102" s="73" t="str">
        <f>IF(CG102="","",MAX(CJ$10:CJ101)+1)</f>
        <v/>
      </c>
      <c r="CK102" s="53" t="str">
        <f t="shared" si="149"/>
        <v/>
      </c>
      <c r="CL102" s="47" t="s">
        <v>0</v>
      </c>
      <c r="CM102" s="19" t="str">
        <f t="shared" si="150"/>
        <v/>
      </c>
      <c r="CN102" s="47" t="s">
        <v>0</v>
      </c>
      <c r="CO102" s="108"/>
      <c r="CP102" s="110"/>
      <c r="CQ102" s="47"/>
      <c r="CR102" s="58" t="str">
        <f>IF(AND(BX102="NEMA",BY102="NEMA",OR(CG102="",CK102="NEMA")),MAX(CR$10:CR101)+1,"")</f>
        <v/>
      </c>
      <c r="CS102" s="53" t="str">
        <f t="shared" si="151"/>
        <v/>
      </c>
      <c r="CT102" t="s">
        <v>0</v>
      </c>
      <c r="CU102" s="133" t="str">
        <f t="shared" si="115"/>
        <v/>
      </c>
      <c r="CV102" t="s">
        <v>0</v>
      </c>
      <c r="CW102" s="52" t="str">
        <f t="shared" si="116"/>
        <v/>
      </c>
      <c r="CX102" s="66" t="str">
        <f t="shared" si="152"/>
        <v/>
      </c>
      <c r="CY102" t="s">
        <v>0</v>
      </c>
      <c r="CZ102" s="19" t="str">
        <f t="shared" si="153"/>
        <v/>
      </c>
      <c r="DA102" s="47" t="s">
        <v>0</v>
      </c>
      <c r="DB102" s="52" t="str">
        <f t="shared" si="154"/>
        <v/>
      </c>
      <c r="DC102" s="66" t="str">
        <f t="shared" si="155"/>
        <v/>
      </c>
      <c r="DD102" s="47" t="s">
        <v>0</v>
      </c>
      <c r="DE102" s="52" t="str">
        <f t="shared" si="156"/>
        <v/>
      </c>
      <c r="DF102" s="53" t="str">
        <f t="shared" si="117"/>
        <v/>
      </c>
      <c r="DG102" s="47" t="s">
        <v>0</v>
      </c>
      <c r="DH102" s="52" t="str">
        <f t="shared" si="157"/>
        <v/>
      </c>
      <c r="DI102" s="53" t="str">
        <f t="shared" si="118"/>
        <v/>
      </c>
      <c r="DJ102" s="47" t="s">
        <v>0</v>
      </c>
      <c r="DK102" s="52" t="str">
        <f t="shared" si="158"/>
        <v/>
      </c>
      <c r="DL102" s="53" t="str">
        <f t="shared" si="119"/>
        <v/>
      </c>
      <c r="DM102" s="47" t="s">
        <v>0</v>
      </c>
      <c r="DN102" s="58" t="str">
        <f t="shared" si="159"/>
        <v/>
      </c>
      <c r="DO102" s="53" t="str" cm="1">
        <f t="array" ref="DO102">IF(DN102&lt;&gt;"",INDEX(imePrezime_id,DN102,0),IF(CR102&lt;&gt;"",CR102,""))</f>
        <v/>
      </c>
      <c r="DP102" s="47" t="s">
        <v>0</v>
      </c>
      <c r="DQ102" s="58" t="str">
        <f t="shared" si="160"/>
        <v/>
      </c>
      <c r="DR102" s="73" t="str">
        <f t="shared" si="120"/>
        <v/>
      </c>
      <c r="DS102" s="73" t="str">
        <f t="shared" si="161"/>
        <v/>
      </c>
      <c r="DT102" s="73" t="str">
        <f t="shared" si="162"/>
        <v/>
      </c>
      <c r="DU102" s="66" t="str">
        <f t="shared" si="163"/>
        <v/>
      </c>
      <c r="DV102" s="47" t="s">
        <v>0</v>
      </c>
      <c r="DW102" s="58" t="str">
        <f>IF(BW102="","",MAX(DW$10:DW101)+1)</f>
        <v/>
      </c>
      <c r="DX102" s="73" t="str">
        <f t="shared" si="164"/>
        <v/>
      </c>
      <c r="DY102" s="73" t="str">
        <f t="shared" si="165"/>
        <v/>
      </c>
      <c r="DZ102" s="73" t="str">
        <f t="shared" si="166"/>
        <v/>
      </c>
      <c r="EA102" s="73" t="str">
        <f t="shared" si="167"/>
        <v/>
      </c>
      <c r="EB102" s="73" t="str">
        <f t="shared" si="168"/>
        <v/>
      </c>
      <c r="EC102" s="73" t="str">
        <f t="shared" si="169"/>
        <v/>
      </c>
      <c r="ED102" s="73" t="str">
        <f t="shared" si="170"/>
        <v/>
      </c>
      <c r="EE102" s="73" t="str">
        <f t="shared" si="171"/>
        <v/>
      </c>
      <c r="EF102" s="73" t="str">
        <f t="shared" si="172"/>
        <v/>
      </c>
      <c r="EG102" s="53" t="str">
        <f t="shared" si="121"/>
        <v/>
      </c>
      <c r="EH102" s="47" t="s">
        <v>0</v>
      </c>
      <c r="EI102" s="19" t="str">
        <f t="shared" si="173"/>
        <v/>
      </c>
      <c r="EJ102" s="47" t="s">
        <v>0</v>
      </c>
      <c r="EK102" s="19" t="str">
        <f t="shared" si="174"/>
        <v/>
      </c>
      <c r="EL102" s="47" t="s">
        <v>0</v>
      </c>
      <c r="EM102" s="208" t="str">
        <f t="shared" si="175"/>
        <v/>
      </c>
      <c r="EN102" s="47" t="s">
        <v>0</v>
      </c>
    </row>
    <row r="103" spans="1:144" x14ac:dyDescent="0.25">
      <c r="A103" t="s">
        <v>0</v>
      </c>
      <c r="B103" s="52" t="str">
        <f>IF(csv!F95="","",csv!T95)</f>
        <v/>
      </c>
      <c r="C103" s="31" t="s">
        <v>0</v>
      </c>
      <c r="D103" s="31" t="str">
        <f>IF(csv!F95="","",csv!F95)</f>
        <v/>
      </c>
      <c r="E103" s="31" t="str">
        <f>IF(csv!E95="","",csv!E95)</f>
        <v/>
      </c>
      <c r="F103" s="31" t="s">
        <v>0</v>
      </c>
      <c r="G103" s="73" t="str">
        <f>IF(csv!M95="","",csv!M95)</f>
        <v/>
      </c>
      <c r="H103" s="73" t="str">
        <f>IF(csv!N95="","",csv!N95)</f>
        <v/>
      </c>
      <c r="I103" s="31" t="s">
        <v>0</v>
      </c>
      <c r="J103" s="31" t="str">
        <f>IF(csv!P95="","",csv!P95)</f>
        <v/>
      </c>
      <c r="K103" s="31" t="str">
        <f>IF(csv!Q95="","",csv!Q95)</f>
        <v/>
      </c>
      <c r="L103" s="31" t="s">
        <v>0</v>
      </c>
      <c r="M103" s="66" t="str">
        <f>IF(csv!R95="","",csv!R95)</f>
        <v/>
      </c>
      <c r="N103" s="47" t="s">
        <v>0</v>
      </c>
      <c r="O103" s="52" t="str">
        <f t="shared" si="122"/>
        <v/>
      </c>
      <c r="P103" s="73" t="str">
        <f>IF(O103="","",IF(COUNTIF(O$10:O102,O103)=0,P102+1,P102))</f>
        <v/>
      </c>
      <c r="Q103" s="88" t="str">
        <f t="shared" si="123"/>
        <v/>
      </c>
      <c r="R103" s="89" t="str" cm="1">
        <f t="array" ref="R103">IF(S103="","",INDEX(natjecanjeStaze_naziv,MATCH(S103,natjecanjeStaze_stazaId,0)))</f>
        <v/>
      </c>
      <c r="S103" s="53" t="str">
        <f t="shared" si="106"/>
        <v/>
      </c>
      <c r="T103" s="47" t="s">
        <v>0</v>
      </c>
      <c r="U103" s="259" t="str">
        <f t="shared" si="107"/>
        <v/>
      </c>
      <c r="V103" s="260" t="str">
        <f t="shared" si="124"/>
        <v/>
      </c>
      <c r="W103" s="47" t="s">
        <v>0</v>
      </c>
      <c r="X103" s="52" t="str">
        <f t="shared" si="125"/>
        <v/>
      </c>
      <c r="Y103" s="73" t="str">
        <f t="shared" si="126"/>
        <v/>
      </c>
      <c r="Z103" s="31" t="str">
        <f t="shared" si="127"/>
        <v/>
      </c>
      <c r="AA103" s="66" t="str">
        <f>IF(Z103="","",MAX(AA$10:AA102)+1)</f>
        <v/>
      </c>
      <c r="AB103" s="47" t="s">
        <v>0</v>
      </c>
      <c r="AC103" s="130"/>
      <c r="AD103" s="47" t="s">
        <v>0</v>
      </c>
      <c r="AE103" s="19" t="str">
        <f t="shared" si="128"/>
        <v/>
      </c>
      <c r="AF103" s="47" t="s">
        <v>0</v>
      </c>
      <c r="AG103" s="151" t="str">
        <f t="shared" si="129"/>
        <v/>
      </c>
      <c r="AH103" s="47" t="s">
        <v>0</v>
      </c>
      <c r="AI103" s="52" t="str">
        <f t="shared" si="130"/>
        <v/>
      </c>
      <c r="AJ103" s="31" t="str">
        <f t="shared" si="131"/>
        <v/>
      </c>
      <c r="AK103" s="73" t="str">
        <f t="shared" si="132"/>
        <v/>
      </c>
      <c r="AL103" s="73" t="str">
        <f t="shared" si="133"/>
        <v/>
      </c>
      <c r="AM103" s="31" t="str" cm="1">
        <f t="array" ref="AM103">IF(AK103="",""&amp;AJ103,IF(AK103="NEMA",AJ103,INDEX(klub_naziv,MATCH(INDEX(klubAlias_klubId,AK103),klub_id,0))))</f>
        <v/>
      </c>
      <c r="AN103" s="31" t="str" cm="1">
        <f t="array" ref="AN103">IFERROR(""&amp;INDEX(registarNatjecatelji,DL103,4),"")</f>
        <v/>
      </c>
      <c r="AO103" s="73" t="str">
        <f t="shared" si="134"/>
        <v/>
      </c>
      <c r="AP103" s="66" t="str">
        <f t="shared" si="135"/>
        <v/>
      </c>
      <c r="AQ103" s="47" t="s">
        <v>0</v>
      </c>
      <c r="AR103" s="52" t="str">
        <f>IF(V103&lt;&gt;"NEMA","",IF(IFERROR(MATCH(U103,U$10:U102,0),0)&lt;&gt;0,"",U103))</f>
        <v/>
      </c>
      <c r="AS103" s="73" t="str">
        <f t="shared" si="108"/>
        <v/>
      </c>
      <c r="AT103" s="31" t="str">
        <f>IF(OR(AS103="",AS103&lt;&gt;"NEMA"),"",MAX(AT$10:AT102)+1)</f>
        <v/>
      </c>
      <c r="AU103" s="66" t="str">
        <f t="shared" si="109"/>
        <v/>
      </c>
      <c r="AV103" s="47" t="s">
        <v>0</v>
      </c>
      <c r="AW103" s="19" t="str">
        <f t="shared" si="136"/>
        <v/>
      </c>
      <c r="AX103" s="47" t="s">
        <v>0</v>
      </c>
      <c r="AY103" s="82" t="str">
        <f>IF(AK103&lt;&gt;"NEMA","",IF(IFERROR(MATCH(AJ103,AJ$10:AJ102,0),0)&lt;&gt;0,"",AJ103))</f>
        <v/>
      </c>
      <c r="AZ103" s="47" t="s">
        <v>0</v>
      </c>
      <c r="BA103" s="130"/>
      <c r="BB103" s="47" t="s">
        <v>0</v>
      </c>
      <c r="BC103" s="58" t="str">
        <f t="shared" si="137"/>
        <v/>
      </c>
      <c r="BD103" s="31" t="str">
        <f t="shared" si="138"/>
        <v/>
      </c>
      <c r="BE103" s="31" t="str">
        <f>IF(BD103="","",MAX(BE$10:BE102)+1)</f>
        <v/>
      </c>
      <c r="BF103" s="31" t="str">
        <f t="shared" si="139"/>
        <v/>
      </c>
      <c r="BG103" s="31" t="str">
        <f t="shared" si="140"/>
        <v/>
      </c>
      <c r="BH103" s="31" t="str">
        <f>IF(BA103="","",MAX(BH$10:BH102)+1)</f>
        <v/>
      </c>
      <c r="BI103" s="31" t="str">
        <f t="shared" si="141"/>
        <v/>
      </c>
      <c r="BJ103" s="66" t="str">
        <f t="shared" si="142"/>
        <v/>
      </c>
      <c r="BK103" s="47" t="s">
        <v>0</v>
      </c>
      <c r="BL103" s="19" t="str">
        <f t="shared" si="143"/>
        <v/>
      </c>
      <c r="BM103" s="47" t="s">
        <v>0</v>
      </c>
      <c r="BN103" s="151" t="str">
        <f t="shared" si="110"/>
        <v/>
      </c>
      <c r="BO103" s="47" t="s">
        <v>0</v>
      </c>
      <c r="BP103" s="58" t="str">
        <f t="shared" si="101"/>
        <v/>
      </c>
      <c r="BQ103" s="73" t="str">
        <f t="shared" si="102"/>
        <v/>
      </c>
      <c r="BR103" s="266" t="str">
        <f t="shared" si="103"/>
        <v/>
      </c>
      <c r="BS103" s="267" t="str">
        <f t="shared" si="104"/>
        <v/>
      </c>
      <c r="BT103" s="191" t="str">
        <f t="shared" si="105"/>
        <v/>
      </c>
      <c r="BU103" s="47" t="s">
        <v>0</v>
      </c>
      <c r="BV103" s="52" t="str">
        <f t="shared" si="144"/>
        <v/>
      </c>
      <c r="BW103" s="31" t="str">
        <f t="shared" si="145"/>
        <v/>
      </c>
      <c r="BX103" s="73" t="str">
        <f t="shared" si="111"/>
        <v/>
      </c>
      <c r="BY103" s="73" t="str">
        <f t="shared" si="112"/>
        <v/>
      </c>
      <c r="BZ103" s="31" t="str">
        <f t="shared" si="113"/>
        <v/>
      </c>
      <c r="CA103" s="66" t="str">
        <f t="shared" si="114"/>
        <v/>
      </c>
      <c r="CB103" s="47" t="s">
        <v>0</v>
      </c>
      <c r="CC103" s="82" t="str">
        <f t="shared" si="146"/>
        <v/>
      </c>
      <c r="CD103" s="47" t="s">
        <v>0</v>
      </c>
      <c r="CE103" s="19" t="str">
        <f t="shared" si="147"/>
        <v/>
      </c>
      <c r="CF103" s="47" t="s">
        <v>0</v>
      </c>
      <c r="CG103" s="130"/>
      <c r="CH103" s="47" t="s">
        <v>0</v>
      </c>
      <c r="CI103" s="52" t="str">
        <f t="shared" si="148"/>
        <v/>
      </c>
      <c r="CJ103" s="73" t="str">
        <f>IF(CG103="","",MAX(CJ$10:CJ102)+1)</f>
        <v/>
      </c>
      <c r="CK103" s="53" t="str">
        <f t="shared" si="149"/>
        <v/>
      </c>
      <c r="CL103" s="47" t="s">
        <v>0</v>
      </c>
      <c r="CM103" s="19" t="str">
        <f t="shared" si="150"/>
        <v/>
      </c>
      <c r="CN103" s="47" t="s">
        <v>0</v>
      </c>
      <c r="CO103" s="108"/>
      <c r="CP103" s="110"/>
      <c r="CQ103" s="47"/>
      <c r="CR103" s="58" t="str">
        <f>IF(AND(BX103="NEMA",BY103="NEMA",OR(CG103="",CK103="NEMA")),MAX(CR$10:CR102)+1,"")</f>
        <v/>
      </c>
      <c r="CS103" s="53" t="str">
        <f t="shared" si="151"/>
        <v/>
      </c>
      <c r="CT103" t="s">
        <v>0</v>
      </c>
      <c r="CU103" s="133" t="str">
        <f t="shared" si="115"/>
        <v/>
      </c>
      <c r="CV103" t="s">
        <v>0</v>
      </c>
      <c r="CW103" s="52" t="str">
        <f t="shared" si="116"/>
        <v/>
      </c>
      <c r="CX103" s="66" t="str">
        <f t="shared" si="152"/>
        <v/>
      </c>
      <c r="CY103" t="s">
        <v>0</v>
      </c>
      <c r="CZ103" s="19" t="str">
        <f t="shared" si="153"/>
        <v/>
      </c>
      <c r="DA103" s="47" t="s">
        <v>0</v>
      </c>
      <c r="DB103" s="52" t="str">
        <f t="shared" si="154"/>
        <v/>
      </c>
      <c r="DC103" s="66" t="str">
        <f t="shared" si="155"/>
        <v/>
      </c>
      <c r="DD103" s="47" t="s">
        <v>0</v>
      </c>
      <c r="DE103" s="52" t="str">
        <f t="shared" si="156"/>
        <v/>
      </c>
      <c r="DF103" s="53" t="str">
        <f t="shared" si="117"/>
        <v/>
      </c>
      <c r="DG103" s="47" t="s">
        <v>0</v>
      </c>
      <c r="DH103" s="52" t="str">
        <f t="shared" si="157"/>
        <v/>
      </c>
      <c r="DI103" s="53" t="str">
        <f t="shared" si="118"/>
        <v/>
      </c>
      <c r="DJ103" s="47" t="s">
        <v>0</v>
      </c>
      <c r="DK103" s="52" t="str">
        <f t="shared" si="158"/>
        <v/>
      </c>
      <c r="DL103" s="53" t="str">
        <f t="shared" si="119"/>
        <v/>
      </c>
      <c r="DM103" s="47" t="s">
        <v>0</v>
      </c>
      <c r="DN103" s="58" t="str">
        <f t="shared" si="159"/>
        <v/>
      </c>
      <c r="DO103" s="53" t="str" cm="1">
        <f t="array" ref="DO103">IF(DN103&lt;&gt;"",INDEX(imePrezime_id,DN103,0),IF(CR103&lt;&gt;"",CR103,""))</f>
        <v/>
      </c>
      <c r="DP103" s="47" t="s">
        <v>0</v>
      </c>
      <c r="DQ103" s="58" t="str">
        <f t="shared" si="160"/>
        <v/>
      </c>
      <c r="DR103" s="73" t="str">
        <f t="shared" si="120"/>
        <v/>
      </c>
      <c r="DS103" s="73" t="str">
        <f t="shared" si="161"/>
        <v/>
      </c>
      <c r="DT103" s="73" t="str">
        <f t="shared" si="162"/>
        <v/>
      </c>
      <c r="DU103" s="66" t="str">
        <f t="shared" si="163"/>
        <v/>
      </c>
      <c r="DV103" s="47" t="s">
        <v>0</v>
      </c>
      <c r="DW103" s="58" t="str">
        <f>IF(BW103="","",MAX(DW$10:DW102)+1)</f>
        <v/>
      </c>
      <c r="DX103" s="73" t="str">
        <f t="shared" si="164"/>
        <v/>
      </c>
      <c r="DY103" s="73" t="str">
        <f t="shared" si="165"/>
        <v/>
      </c>
      <c r="DZ103" s="73" t="str">
        <f t="shared" si="166"/>
        <v/>
      </c>
      <c r="EA103" s="73" t="str">
        <f t="shared" si="167"/>
        <v/>
      </c>
      <c r="EB103" s="73" t="str">
        <f t="shared" si="168"/>
        <v/>
      </c>
      <c r="EC103" s="73" t="str">
        <f t="shared" si="169"/>
        <v/>
      </c>
      <c r="ED103" s="73" t="str">
        <f t="shared" si="170"/>
        <v/>
      </c>
      <c r="EE103" s="73" t="str">
        <f t="shared" si="171"/>
        <v/>
      </c>
      <c r="EF103" s="73" t="str">
        <f t="shared" si="172"/>
        <v/>
      </c>
      <c r="EG103" s="53" t="str">
        <f t="shared" si="121"/>
        <v/>
      </c>
      <c r="EH103" s="47" t="s">
        <v>0</v>
      </c>
      <c r="EI103" s="19" t="str">
        <f t="shared" si="173"/>
        <v/>
      </c>
      <c r="EJ103" s="47" t="s">
        <v>0</v>
      </c>
      <c r="EK103" s="19" t="str">
        <f t="shared" si="174"/>
        <v/>
      </c>
      <c r="EL103" s="47" t="s">
        <v>0</v>
      </c>
      <c r="EM103" s="208" t="str">
        <f t="shared" si="175"/>
        <v/>
      </c>
      <c r="EN103" s="47" t="s">
        <v>0</v>
      </c>
    </row>
    <row r="104" spans="1:144" x14ac:dyDescent="0.25">
      <c r="A104" t="s">
        <v>0</v>
      </c>
      <c r="B104" s="52" t="str">
        <f>IF(csv!F96="","",csv!T96)</f>
        <v/>
      </c>
      <c r="C104" s="31" t="s">
        <v>0</v>
      </c>
      <c r="D104" s="31" t="str">
        <f>IF(csv!F96="","",csv!F96)</f>
        <v/>
      </c>
      <c r="E104" s="31" t="str">
        <f>IF(csv!E96="","",csv!E96)</f>
        <v/>
      </c>
      <c r="F104" s="31" t="s">
        <v>0</v>
      </c>
      <c r="G104" s="73" t="str">
        <f>IF(csv!M96="","",csv!M96)</f>
        <v/>
      </c>
      <c r="H104" s="73" t="str">
        <f>IF(csv!N96="","",csv!N96)</f>
        <v/>
      </c>
      <c r="I104" s="31" t="s">
        <v>0</v>
      </c>
      <c r="J104" s="31" t="str">
        <f>IF(csv!P96="","",csv!P96)</f>
        <v/>
      </c>
      <c r="K104" s="31" t="str">
        <f>IF(csv!Q96="","",csv!Q96)</f>
        <v/>
      </c>
      <c r="L104" s="31" t="s">
        <v>0</v>
      </c>
      <c r="M104" s="66" t="str">
        <f>IF(csv!R96="","",csv!R96)</f>
        <v/>
      </c>
      <c r="N104" s="47" t="s">
        <v>0</v>
      </c>
      <c r="O104" s="52" t="str">
        <f t="shared" si="122"/>
        <v/>
      </c>
      <c r="P104" s="73" t="str">
        <f>IF(O104="","",IF(COUNTIF(O$10:O103,O104)=0,P103+1,P103))</f>
        <v/>
      </c>
      <c r="Q104" s="88" t="str">
        <f t="shared" si="123"/>
        <v/>
      </c>
      <c r="R104" s="89" t="str" cm="1">
        <f t="array" ref="R104">IF(S104="","",INDEX(natjecanjeStaze_naziv,MATCH(S104,natjecanjeStaze_stazaId,0)))</f>
        <v/>
      </c>
      <c r="S104" s="53" t="str">
        <f t="shared" si="106"/>
        <v/>
      </c>
      <c r="T104" s="47" t="s">
        <v>0</v>
      </c>
      <c r="U104" s="259" t="str">
        <f t="shared" si="107"/>
        <v/>
      </c>
      <c r="V104" s="260" t="str">
        <f t="shared" si="124"/>
        <v/>
      </c>
      <c r="W104" s="47" t="s">
        <v>0</v>
      </c>
      <c r="X104" s="52" t="str">
        <f t="shared" si="125"/>
        <v/>
      </c>
      <c r="Y104" s="73" t="str">
        <f t="shared" si="126"/>
        <v/>
      </c>
      <c r="Z104" s="31" t="str">
        <f t="shared" si="127"/>
        <v/>
      </c>
      <c r="AA104" s="66" t="str">
        <f>IF(Z104="","",MAX(AA$10:AA103)+1)</f>
        <v/>
      </c>
      <c r="AB104" s="47" t="s">
        <v>0</v>
      </c>
      <c r="AC104" s="130"/>
      <c r="AD104" s="47" t="s">
        <v>0</v>
      </c>
      <c r="AE104" s="19" t="str">
        <f t="shared" si="128"/>
        <v/>
      </c>
      <c r="AF104" s="47" t="s">
        <v>0</v>
      </c>
      <c r="AG104" s="151" t="str">
        <f t="shared" si="129"/>
        <v/>
      </c>
      <c r="AH104" s="47" t="s">
        <v>0</v>
      </c>
      <c r="AI104" s="52" t="str">
        <f t="shared" si="130"/>
        <v/>
      </c>
      <c r="AJ104" s="31" t="str">
        <f t="shared" si="131"/>
        <v/>
      </c>
      <c r="AK104" s="73" t="str">
        <f t="shared" si="132"/>
        <v/>
      </c>
      <c r="AL104" s="73" t="str">
        <f t="shared" si="133"/>
        <v/>
      </c>
      <c r="AM104" s="31" t="str" cm="1">
        <f t="array" ref="AM104">IF(AK104="",""&amp;AJ104,IF(AK104="NEMA",AJ104,INDEX(klub_naziv,MATCH(INDEX(klubAlias_klubId,AK104),klub_id,0))))</f>
        <v/>
      </c>
      <c r="AN104" s="31" t="str" cm="1">
        <f t="array" ref="AN104">IFERROR(""&amp;INDEX(registarNatjecatelji,DL104,4),"")</f>
        <v/>
      </c>
      <c r="AO104" s="73" t="str">
        <f t="shared" si="134"/>
        <v/>
      </c>
      <c r="AP104" s="66" t="str">
        <f t="shared" si="135"/>
        <v/>
      </c>
      <c r="AQ104" s="47" t="s">
        <v>0</v>
      </c>
      <c r="AR104" s="52" t="str">
        <f>IF(V104&lt;&gt;"NEMA","",IF(IFERROR(MATCH(U104,U$10:U103,0),0)&lt;&gt;0,"",U104))</f>
        <v/>
      </c>
      <c r="AS104" s="73" t="str">
        <f t="shared" si="108"/>
        <v/>
      </c>
      <c r="AT104" s="31" t="str">
        <f>IF(OR(AS104="",AS104&lt;&gt;"NEMA"),"",MAX(AT$10:AT103)+1)</f>
        <v/>
      </c>
      <c r="AU104" s="66" t="str">
        <f t="shared" si="109"/>
        <v/>
      </c>
      <c r="AV104" s="47" t="s">
        <v>0</v>
      </c>
      <c r="AW104" s="19" t="str">
        <f t="shared" si="136"/>
        <v/>
      </c>
      <c r="AX104" s="47" t="s">
        <v>0</v>
      </c>
      <c r="AY104" s="82" t="str">
        <f>IF(AK104&lt;&gt;"NEMA","",IF(IFERROR(MATCH(AJ104,AJ$10:AJ103,0),0)&lt;&gt;0,"",AJ104))</f>
        <v/>
      </c>
      <c r="AZ104" s="47" t="s">
        <v>0</v>
      </c>
      <c r="BA104" s="130"/>
      <c r="BB104" s="47" t="s">
        <v>0</v>
      </c>
      <c r="BC104" s="58" t="str">
        <f t="shared" si="137"/>
        <v/>
      </c>
      <c r="BD104" s="31" t="str">
        <f t="shared" si="138"/>
        <v/>
      </c>
      <c r="BE104" s="31" t="str">
        <f>IF(BD104="","",MAX(BE$10:BE103)+1)</f>
        <v/>
      </c>
      <c r="BF104" s="31" t="str">
        <f t="shared" si="139"/>
        <v/>
      </c>
      <c r="BG104" s="31" t="str">
        <f t="shared" si="140"/>
        <v/>
      </c>
      <c r="BH104" s="31" t="str">
        <f>IF(BA104="","",MAX(BH$10:BH103)+1)</f>
        <v/>
      </c>
      <c r="BI104" s="31" t="str">
        <f t="shared" si="141"/>
        <v/>
      </c>
      <c r="BJ104" s="66" t="str">
        <f t="shared" si="142"/>
        <v/>
      </c>
      <c r="BK104" s="47" t="s">
        <v>0</v>
      </c>
      <c r="BL104" s="19" t="str">
        <f t="shared" si="143"/>
        <v/>
      </c>
      <c r="BM104" s="47" t="s">
        <v>0</v>
      </c>
      <c r="BN104" s="151" t="str">
        <f t="shared" si="110"/>
        <v/>
      </c>
      <c r="BO104" s="47" t="s">
        <v>0</v>
      </c>
      <c r="BP104" s="58" t="str">
        <f t="shared" si="101"/>
        <v/>
      </c>
      <c r="BQ104" s="73" t="str">
        <f t="shared" si="102"/>
        <v/>
      </c>
      <c r="BR104" s="266" t="str">
        <f t="shared" si="103"/>
        <v/>
      </c>
      <c r="BS104" s="267" t="str">
        <f t="shared" si="104"/>
        <v/>
      </c>
      <c r="BT104" s="191" t="str">
        <f t="shared" si="105"/>
        <v/>
      </c>
      <c r="BU104" s="47" t="s">
        <v>0</v>
      </c>
      <c r="BV104" s="52" t="str">
        <f t="shared" si="144"/>
        <v/>
      </c>
      <c r="BW104" s="31" t="str">
        <f t="shared" si="145"/>
        <v/>
      </c>
      <c r="BX104" s="73" t="str">
        <f t="shared" si="111"/>
        <v/>
      </c>
      <c r="BY104" s="73" t="str">
        <f t="shared" si="112"/>
        <v/>
      </c>
      <c r="BZ104" s="31" t="str">
        <f t="shared" si="113"/>
        <v/>
      </c>
      <c r="CA104" s="66" t="str">
        <f t="shared" si="114"/>
        <v/>
      </c>
      <c r="CB104" s="47" t="s">
        <v>0</v>
      </c>
      <c r="CC104" s="82" t="str">
        <f t="shared" si="146"/>
        <v/>
      </c>
      <c r="CD104" s="47" t="s">
        <v>0</v>
      </c>
      <c r="CE104" s="19" t="str">
        <f t="shared" si="147"/>
        <v/>
      </c>
      <c r="CF104" s="47" t="s">
        <v>0</v>
      </c>
      <c r="CG104" s="130"/>
      <c r="CH104" s="47" t="s">
        <v>0</v>
      </c>
      <c r="CI104" s="52" t="str">
        <f t="shared" si="148"/>
        <v/>
      </c>
      <c r="CJ104" s="73" t="str">
        <f>IF(CG104="","",MAX(CJ$10:CJ103)+1)</f>
        <v/>
      </c>
      <c r="CK104" s="53" t="str">
        <f t="shared" si="149"/>
        <v/>
      </c>
      <c r="CL104" s="47" t="s">
        <v>0</v>
      </c>
      <c r="CM104" s="19" t="str">
        <f t="shared" si="150"/>
        <v/>
      </c>
      <c r="CN104" s="47" t="s">
        <v>0</v>
      </c>
      <c r="CO104" s="108"/>
      <c r="CP104" s="110"/>
      <c r="CQ104" s="47"/>
      <c r="CR104" s="58" t="str">
        <f>IF(AND(BX104="NEMA",BY104="NEMA",OR(CG104="",CK104="NEMA")),MAX(CR$10:CR103)+1,"")</f>
        <v/>
      </c>
      <c r="CS104" s="53" t="str">
        <f t="shared" si="151"/>
        <v/>
      </c>
      <c r="CT104" t="s">
        <v>0</v>
      </c>
      <c r="CU104" s="133" t="str">
        <f t="shared" si="115"/>
        <v/>
      </c>
      <c r="CV104" t="s">
        <v>0</v>
      </c>
      <c r="CW104" s="52" t="str">
        <f t="shared" si="116"/>
        <v/>
      </c>
      <c r="CX104" s="66" t="str">
        <f t="shared" si="152"/>
        <v/>
      </c>
      <c r="CY104" t="s">
        <v>0</v>
      </c>
      <c r="CZ104" s="19" t="str">
        <f t="shared" si="153"/>
        <v/>
      </c>
      <c r="DA104" s="47" t="s">
        <v>0</v>
      </c>
      <c r="DB104" s="52" t="str">
        <f t="shared" si="154"/>
        <v/>
      </c>
      <c r="DC104" s="66" t="str">
        <f t="shared" si="155"/>
        <v/>
      </c>
      <c r="DD104" s="47" t="s">
        <v>0</v>
      </c>
      <c r="DE104" s="52" t="str">
        <f t="shared" si="156"/>
        <v/>
      </c>
      <c r="DF104" s="53" t="str">
        <f t="shared" si="117"/>
        <v/>
      </c>
      <c r="DG104" s="47" t="s">
        <v>0</v>
      </c>
      <c r="DH104" s="52" t="str">
        <f t="shared" si="157"/>
        <v/>
      </c>
      <c r="DI104" s="53" t="str">
        <f t="shared" si="118"/>
        <v/>
      </c>
      <c r="DJ104" s="47" t="s">
        <v>0</v>
      </c>
      <c r="DK104" s="52" t="str">
        <f t="shared" si="158"/>
        <v/>
      </c>
      <c r="DL104" s="53" t="str">
        <f t="shared" si="119"/>
        <v/>
      </c>
      <c r="DM104" s="47" t="s">
        <v>0</v>
      </c>
      <c r="DN104" s="58" t="str">
        <f t="shared" si="159"/>
        <v/>
      </c>
      <c r="DO104" s="53" t="str" cm="1">
        <f t="array" ref="DO104">IF(DN104&lt;&gt;"",INDEX(imePrezime_id,DN104,0),IF(CR104&lt;&gt;"",CR104,""))</f>
        <v/>
      </c>
      <c r="DP104" s="47" t="s">
        <v>0</v>
      </c>
      <c r="DQ104" s="58" t="str">
        <f t="shared" si="160"/>
        <v/>
      </c>
      <c r="DR104" s="73" t="str">
        <f t="shared" si="120"/>
        <v/>
      </c>
      <c r="DS104" s="73" t="str">
        <f t="shared" si="161"/>
        <v/>
      </c>
      <c r="DT104" s="73" t="str">
        <f t="shared" si="162"/>
        <v/>
      </c>
      <c r="DU104" s="66" t="str">
        <f t="shared" si="163"/>
        <v/>
      </c>
      <c r="DV104" s="47" t="s">
        <v>0</v>
      </c>
      <c r="DW104" s="58" t="str">
        <f>IF(BW104="","",MAX(DW$10:DW103)+1)</f>
        <v/>
      </c>
      <c r="DX104" s="73" t="str">
        <f t="shared" si="164"/>
        <v/>
      </c>
      <c r="DY104" s="73" t="str">
        <f t="shared" si="165"/>
        <v/>
      </c>
      <c r="DZ104" s="73" t="str">
        <f t="shared" si="166"/>
        <v/>
      </c>
      <c r="EA104" s="73" t="str">
        <f t="shared" si="167"/>
        <v/>
      </c>
      <c r="EB104" s="73" t="str">
        <f t="shared" si="168"/>
        <v/>
      </c>
      <c r="EC104" s="73" t="str">
        <f t="shared" si="169"/>
        <v/>
      </c>
      <c r="ED104" s="73" t="str">
        <f t="shared" si="170"/>
        <v/>
      </c>
      <c r="EE104" s="73" t="str">
        <f t="shared" si="171"/>
        <v/>
      </c>
      <c r="EF104" s="73" t="str">
        <f t="shared" si="172"/>
        <v/>
      </c>
      <c r="EG104" s="53" t="str">
        <f t="shared" si="121"/>
        <v/>
      </c>
      <c r="EH104" s="47" t="s">
        <v>0</v>
      </c>
      <c r="EI104" s="19" t="str">
        <f t="shared" si="173"/>
        <v/>
      </c>
      <c r="EJ104" s="47" t="s">
        <v>0</v>
      </c>
      <c r="EK104" s="19" t="str">
        <f t="shared" si="174"/>
        <v/>
      </c>
      <c r="EL104" s="47" t="s">
        <v>0</v>
      </c>
      <c r="EM104" s="208" t="str">
        <f t="shared" si="175"/>
        <v/>
      </c>
      <c r="EN104" s="47" t="s">
        <v>0</v>
      </c>
    </row>
    <row r="105" spans="1:144" x14ac:dyDescent="0.25">
      <c r="A105" t="s">
        <v>0</v>
      </c>
      <c r="B105" s="52" t="str">
        <f>IF(csv!F97="","",csv!T97)</f>
        <v/>
      </c>
      <c r="C105" s="31" t="s">
        <v>0</v>
      </c>
      <c r="D105" s="31" t="str">
        <f>IF(csv!F97="","",csv!F97)</f>
        <v/>
      </c>
      <c r="E105" s="31" t="str">
        <f>IF(csv!E97="","",csv!E97)</f>
        <v/>
      </c>
      <c r="F105" s="31" t="s">
        <v>0</v>
      </c>
      <c r="G105" s="73" t="str">
        <f>IF(csv!M97="","",csv!M97)</f>
        <v/>
      </c>
      <c r="H105" s="73" t="str">
        <f>IF(csv!N97="","",csv!N97)</f>
        <v/>
      </c>
      <c r="I105" s="31" t="s">
        <v>0</v>
      </c>
      <c r="J105" s="31" t="str">
        <f>IF(csv!P97="","",csv!P97)</f>
        <v/>
      </c>
      <c r="K105" s="31" t="str">
        <f>IF(csv!Q97="","",csv!Q97)</f>
        <v/>
      </c>
      <c r="L105" s="31" t="s">
        <v>0</v>
      </c>
      <c r="M105" s="66" t="str">
        <f>IF(csv!R97="","",csv!R97)</f>
        <v/>
      </c>
      <c r="N105" s="47" t="s">
        <v>0</v>
      </c>
      <c r="O105" s="52" t="str">
        <f t="shared" si="122"/>
        <v/>
      </c>
      <c r="P105" s="73" t="str">
        <f>IF(O105="","",IF(COUNTIF(O$10:O104,O105)=0,P104+1,P104))</f>
        <v/>
      </c>
      <c r="Q105" s="88" t="str">
        <f t="shared" si="123"/>
        <v/>
      </c>
      <c r="R105" s="89" t="str" cm="1">
        <f t="array" ref="R105">IF(S105="","",INDEX(natjecanjeStaze_naziv,MATCH(S105,natjecanjeStaze_stazaId,0)))</f>
        <v/>
      </c>
      <c r="S105" s="53" t="str">
        <f t="shared" si="106"/>
        <v/>
      </c>
      <c r="T105" s="47" t="s">
        <v>0</v>
      </c>
      <c r="U105" s="259" t="str">
        <f t="shared" si="107"/>
        <v/>
      </c>
      <c r="V105" s="260" t="str">
        <f t="shared" si="124"/>
        <v/>
      </c>
      <c r="W105" s="47" t="s">
        <v>0</v>
      </c>
      <c r="X105" s="52" t="str">
        <f t="shared" si="125"/>
        <v/>
      </c>
      <c r="Y105" s="73" t="str">
        <f t="shared" si="126"/>
        <v/>
      </c>
      <c r="Z105" s="31" t="str">
        <f t="shared" si="127"/>
        <v/>
      </c>
      <c r="AA105" s="66" t="str">
        <f>IF(Z105="","",MAX(AA$10:AA104)+1)</f>
        <v/>
      </c>
      <c r="AB105" s="47" t="s">
        <v>0</v>
      </c>
      <c r="AC105" s="130"/>
      <c r="AD105" s="47" t="s">
        <v>0</v>
      </c>
      <c r="AE105" s="19" t="str">
        <f t="shared" si="128"/>
        <v/>
      </c>
      <c r="AF105" s="47" t="s">
        <v>0</v>
      </c>
      <c r="AG105" s="151" t="str">
        <f t="shared" si="129"/>
        <v/>
      </c>
      <c r="AH105" s="47" t="s">
        <v>0</v>
      </c>
      <c r="AI105" s="52" t="str">
        <f t="shared" si="130"/>
        <v/>
      </c>
      <c r="AJ105" s="31" t="str">
        <f t="shared" si="131"/>
        <v/>
      </c>
      <c r="AK105" s="73" t="str">
        <f t="shared" si="132"/>
        <v/>
      </c>
      <c r="AL105" s="73" t="str">
        <f t="shared" si="133"/>
        <v/>
      </c>
      <c r="AM105" s="31" t="str" cm="1">
        <f t="array" ref="AM105">IF(AK105="",""&amp;AJ105,IF(AK105="NEMA",AJ105,INDEX(klub_naziv,MATCH(INDEX(klubAlias_klubId,AK105),klub_id,0))))</f>
        <v/>
      </c>
      <c r="AN105" s="31" t="str" cm="1">
        <f t="array" ref="AN105">IFERROR(""&amp;INDEX(registarNatjecatelji,DL105,4),"")</f>
        <v/>
      </c>
      <c r="AO105" s="73" t="str">
        <f t="shared" si="134"/>
        <v/>
      </c>
      <c r="AP105" s="66" t="str">
        <f t="shared" si="135"/>
        <v/>
      </c>
      <c r="AQ105" s="47" t="s">
        <v>0</v>
      </c>
      <c r="AR105" s="52" t="str">
        <f>IF(V105&lt;&gt;"NEMA","",IF(IFERROR(MATCH(U105,U$10:U104,0),0)&lt;&gt;0,"",U105))</f>
        <v/>
      </c>
      <c r="AS105" s="73" t="str">
        <f t="shared" si="108"/>
        <v/>
      </c>
      <c r="AT105" s="31" t="str">
        <f>IF(OR(AS105="",AS105&lt;&gt;"NEMA"),"",MAX(AT$10:AT104)+1)</f>
        <v/>
      </c>
      <c r="AU105" s="66" t="str">
        <f t="shared" si="109"/>
        <v/>
      </c>
      <c r="AV105" s="47" t="s">
        <v>0</v>
      </c>
      <c r="AW105" s="19" t="str">
        <f t="shared" si="136"/>
        <v/>
      </c>
      <c r="AX105" s="47" t="s">
        <v>0</v>
      </c>
      <c r="AY105" s="82" t="str">
        <f>IF(AK105&lt;&gt;"NEMA","",IF(IFERROR(MATCH(AJ105,AJ$10:AJ104,0),0)&lt;&gt;0,"",AJ105))</f>
        <v/>
      </c>
      <c r="AZ105" s="47" t="s">
        <v>0</v>
      </c>
      <c r="BA105" s="130"/>
      <c r="BB105" s="47" t="s">
        <v>0</v>
      </c>
      <c r="BC105" s="58" t="str">
        <f t="shared" si="137"/>
        <v/>
      </c>
      <c r="BD105" s="31" t="str">
        <f t="shared" si="138"/>
        <v/>
      </c>
      <c r="BE105" s="31" t="str">
        <f>IF(BD105="","",MAX(BE$10:BE104)+1)</f>
        <v/>
      </c>
      <c r="BF105" s="31" t="str">
        <f t="shared" si="139"/>
        <v/>
      </c>
      <c r="BG105" s="31" t="str">
        <f t="shared" si="140"/>
        <v/>
      </c>
      <c r="BH105" s="31" t="str">
        <f>IF(BA105="","",MAX(BH$10:BH104)+1)</f>
        <v/>
      </c>
      <c r="BI105" s="31" t="str">
        <f t="shared" si="141"/>
        <v/>
      </c>
      <c r="BJ105" s="66" t="str">
        <f t="shared" si="142"/>
        <v/>
      </c>
      <c r="BK105" s="47" t="s">
        <v>0</v>
      </c>
      <c r="BL105" s="19" t="str">
        <f t="shared" si="143"/>
        <v/>
      </c>
      <c r="BM105" s="47" t="s">
        <v>0</v>
      </c>
      <c r="BN105" s="151" t="str">
        <f t="shared" si="110"/>
        <v/>
      </c>
      <c r="BO105" s="47" t="s">
        <v>0</v>
      </c>
      <c r="BP105" s="58" t="str">
        <f t="shared" si="101"/>
        <v/>
      </c>
      <c r="BQ105" s="73" t="str">
        <f t="shared" si="102"/>
        <v/>
      </c>
      <c r="BR105" s="266" t="str">
        <f t="shared" si="103"/>
        <v/>
      </c>
      <c r="BS105" s="267" t="str">
        <f t="shared" si="104"/>
        <v/>
      </c>
      <c r="BT105" s="191" t="str">
        <f t="shared" si="105"/>
        <v/>
      </c>
      <c r="BU105" s="47" t="s">
        <v>0</v>
      </c>
      <c r="BV105" s="52" t="str">
        <f t="shared" si="144"/>
        <v/>
      </c>
      <c r="BW105" s="31" t="str">
        <f t="shared" si="145"/>
        <v/>
      </c>
      <c r="BX105" s="73" t="str">
        <f t="shared" si="111"/>
        <v/>
      </c>
      <c r="BY105" s="73" t="str">
        <f t="shared" si="112"/>
        <v/>
      </c>
      <c r="BZ105" s="31" t="str">
        <f t="shared" si="113"/>
        <v/>
      </c>
      <c r="CA105" s="66" t="str">
        <f t="shared" si="114"/>
        <v/>
      </c>
      <c r="CB105" s="47" t="s">
        <v>0</v>
      </c>
      <c r="CC105" s="82" t="str">
        <f t="shared" si="146"/>
        <v/>
      </c>
      <c r="CD105" s="47" t="s">
        <v>0</v>
      </c>
      <c r="CE105" s="19" t="str">
        <f t="shared" si="147"/>
        <v/>
      </c>
      <c r="CF105" s="47" t="s">
        <v>0</v>
      </c>
      <c r="CG105" s="130"/>
      <c r="CH105" s="47" t="s">
        <v>0</v>
      </c>
      <c r="CI105" s="52" t="str">
        <f t="shared" si="148"/>
        <v/>
      </c>
      <c r="CJ105" s="73" t="str">
        <f>IF(CG105="","",MAX(CJ$10:CJ104)+1)</f>
        <v/>
      </c>
      <c r="CK105" s="53" t="str">
        <f t="shared" si="149"/>
        <v/>
      </c>
      <c r="CL105" s="47" t="s">
        <v>0</v>
      </c>
      <c r="CM105" s="19" t="str">
        <f t="shared" si="150"/>
        <v/>
      </c>
      <c r="CN105" s="47" t="s">
        <v>0</v>
      </c>
      <c r="CO105" s="108"/>
      <c r="CP105" s="110"/>
      <c r="CQ105" s="47"/>
      <c r="CR105" s="58" t="str">
        <f>IF(AND(BX105="NEMA",BY105="NEMA",OR(CG105="",CK105="NEMA")),MAX(CR$10:CR104)+1,"")</f>
        <v/>
      </c>
      <c r="CS105" s="53" t="str">
        <f t="shared" si="151"/>
        <v/>
      </c>
      <c r="CT105" t="s">
        <v>0</v>
      </c>
      <c r="CU105" s="133" t="str">
        <f t="shared" si="115"/>
        <v/>
      </c>
      <c r="CV105" t="s">
        <v>0</v>
      </c>
      <c r="CW105" s="52" t="str">
        <f t="shared" si="116"/>
        <v/>
      </c>
      <c r="CX105" s="66" t="str">
        <f t="shared" si="152"/>
        <v/>
      </c>
      <c r="CY105" t="s">
        <v>0</v>
      </c>
      <c r="CZ105" s="19" t="str">
        <f t="shared" si="153"/>
        <v/>
      </c>
      <c r="DA105" s="47" t="s">
        <v>0</v>
      </c>
      <c r="DB105" s="52" t="str">
        <f t="shared" si="154"/>
        <v/>
      </c>
      <c r="DC105" s="66" t="str">
        <f t="shared" si="155"/>
        <v/>
      </c>
      <c r="DD105" s="47" t="s">
        <v>0</v>
      </c>
      <c r="DE105" s="52" t="str">
        <f t="shared" si="156"/>
        <v/>
      </c>
      <c r="DF105" s="53" t="str">
        <f t="shared" si="117"/>
        <v/>
      </c>
      <c r="DG105" s="47" t="s">
        <v>0</v>
      </c>
      <c r="DH105" s="52" t="str">
        <f t="shared" si="157"/>
        <v/>
      </c>
      <c r="DI105" s="53" t="str">
        <f t="shared" si="118"/>
        <v/>
      </c>
      <c r="DJ105" s="47" t="s">
        <v>0</v>
      </c>
      <c r="DK105" s="52" t="str">
        <f t="shared" si="158"/>
        <v/>
      </c>
      <c r="DL105" s="53" t="str">
        <f t="shared" si="119"/>
        <v/>
      </c>
      <c r="DM105" s="47" t="s">
        <v>0</v>
      </c>
      <c r="DN105" s="58" t="str">
        <f t="shared" si="159"/>
        <v/>
      </c>
      <c r="DO105" s="53" t="str" cm="1">
        <f t="array" ref="DO105">IF(DN105&lt;&gt;"",INDEX(imePrezime_id,DN105,0),IF(CR105&lt;&gt;"",CR105,""))</f>
        <v/>
      </c>
      <c r="DP105" s="47" t="s">
        <v>0</v>
      </c>
      <c r="DQ105" s="58" t="str">
        <f t="shared" si="160"/>
        <v/>
      </c>
      <c r="DR105" s="73" t="str">
        <f t="shared" si="120"/>
        <v/>
      </c>
      <c r="DS105" s="73" t="str">
        <f t="shared" si="161"/>
        <v/>
      </c>
      <c r="DT105" s="73" t="str">
        <f t="shared" si="162"/>
        <v/>
      </c>
      <c r="DU105" s="66" t="str">
        <f t="shared" si="163"/>
        <v/>
      </c>
      <c r="DV105" s="47" t="s">
        <v>0</v>
      </c>
      <c r="DW105" s="58" t="str">
        <f>IF(BW105="","",MAX(DW$10:DW104)+1)</f>
        <v/>
      </c>
      <c r="DX105" s="73" t="str">
        <f t="shared" si="164"/>
        <v/>
      </c>
      <c r="DY105" s="73" t="str">
        <f t="shared" si="165"/>
        <v/>
      </c>
      <c r="DZ105" s="73" t="str">
        <f t="shared" si="166"/>
        <v/>
      </c>
      <c r="EA105" s="73" t="str">
        <f t="shared" si="167"/>
        <v/>
      </c>
      <c r="EB105" s="73" t="str">
        <f t="shared" si="168"/>
        <v/>
      </c>
      <c r="EC105" s="73" t="str">
        <f t="shared" si="169"/>
        <v/>
      </c>
      <c r="ED105" s="73" t="str">
        <f t="shared" si="170"/>
        <v/>
      </c>
      <c r="EE105" s="73" t="str">
        <f t="shared" si="171"/>
        <v/>
      </c>
      <c r="EF105" s="73" t="str">
        <f t="shared" si="172"/>
        <v/>
      </c>
      <c r="EG105" s="53" t="str">
        <f t="shared" si="121"/>
        <v/>
      </c>
      <c r="EH105" s="47" t="s">
        <v>0</v>
      </c>
      <c r="EI105" s="19" t="str">
        <f t="shared" si="173"/>
        <v/>
      </c>
      <c r="EJ105" s="47" t="s">
        <v>0</v>
      </c>
      <c r="EK105" s="19" t="str">
        <f t="shared" si="174"/>
        <v/>
      </c>
      <c r="EL105" s="47" t="s">
        <v>0</v>
      </c>
      <c r="EM105" s="208" t="str">
        <f t="shared" si="175"/>
        <v/>
      </c>
      <c r="EN105" s="47" t="s">
        <v>0</v>
      </c>
    </row>
    <row r="106" spans="1:144" x14ac:dyDescent="0.25">
      <c r="A106" t="s">
        <v>0</v>
      </c>
      <c r="B106" s="52" t="str">
        <f>IF(csv!F98="","",csv!T98)</f>
        <v/>
      </c>
      <c r="C106" s="31" t="s">
        <v>0</v>
      </c>
      <c r="D106" s="31" t="str">
        <f>IF(csv!F98="","",csv!F98)</f>
        <v/>
      </c>
      <c r="E106" s="31" t="str">
        <f>IF(csv!E98="","",csv!E98)</f>
        <v/>
      </c>
      <c r="F106" s="31" t="s">
        <v>0</v>
      </c>
      <c r="G106" s="73" t="str">
        <f>IF(csv!M98="","",csv!M98)</f>
        <v/>
      </c>
      <c r="H106" s="73" t="str">
        <f>IF(csv!N98="","",csv!N98)</f>
        <v/>
      </c>
      <c r="I106" s="31" t="s">
        <v>0</v>
      </c>
      <c r="J106" s="31" t="str">
        <f>IF(csv!P98="","",csv!P98)</f>
        <v/>
      </c>
      <c r="K106" s="31" t="str">
        <f>IF(csv!Q98="","",csv!Q98)</f>
        <v/>
      </c>
      <c r="L106" s="31" t="s">
        <v>0</v>
      </c>
      <c r="M106" s="66" t="str">
        <f>IF(csv!R98="","",csv!R98)</f>
        <v/>
      </c>
      <c r="N106" s="47" t="s">
        <v>0</v>
      </c>
      <c r="O106" s="52" t="str">
        <f t="shared" si="122"/>
        <v/>
      </c>
      <c r="P106" s="73" t="str">
        <f>IF(O106="","",IF(COUNTIF(O$10:O105,O106)=0,P105+1,P105))</f>
        <v/>
      </c>
      <c r="Q106" s="88" t="str">
        <f t="shared" si="123"/>
        <v/>
      </c>
      <c r="R106" s="89" t="str" cm="1">
        <f t="array" ref="R106">IF(S106="","",INDEX(natjecanjeStaze_naziv,MATCH(S106,natjecanjeStaze_stazaId,0)))</f>
        <v/>
      </c>
      <c r="S106" s="53" t="str">
        <f t="shared" si="106"/>
        <v/>
      </c>
      <c r="T106" s="47" t="s">
        <v>0</v>
      </c>
      <c r="U106" s="259" t="str">
        <f t="shared" si="107"/>
        <v/>
      </c>
      <c r="V106" s="260" t="str">
        <f t="shared" si="124"/>
        <v/>
      </c>
      <c r="W106" s="47" t="s">
        <v>0</v>
      </c>
      <c r="X106" s="52" t="str">
        <f t="shared" si="125"/>
        <v/>
      </c>
      <c r="Y106" s="73" t="str">
        <f t="shared" si="126"/>
        <v/>
      </c>
      <c r="Z106" s="31" t="str">
        <f t="shared" si="127"/>
        <v/>
      </c>
      <c r="AA106" s="66" t="str">
        <f>IF(Z106="","",MAX(AA$10:AA105)+1)</f>
        <v/>
      </c>
      <c r="AB106" s="47" t="s">
        <v>0</v>
      </c>
      <c r="AC106" s="130"/>
      <c r="AD106" s="47" t="s">
        <v>0</v>
      </c>
      <c r="AE106" s="19" t="str">
        <f t="shared" si="128"/>
        <v/>
      </c>
      <c r="AF106" s="47" t="s">
        <v>0</v>
      </c>
      <c r="AG106" s="151" t="str">
        <f t="shared" si="129"/>
        <v/>
      </c>
      <c r="AH106" s="47" t="s">
        <v>0</v>
      </c>
      <c r="AI106" s="52" t="str">
        <f t="shared" si="130"/>
        <v/>
      </c>
      <c r="AJ106" s="31" t="str">
        <f t="shared" si="131"/>
        <v/>
      </c>
      <c r="AK106" s="73" t="str">
        <f t="shared" si="132"/>
        <v/>
      </c>
      <c r="AL106" s="73" t="str">
        <f t="shared" si="133"/>
        <v/>
      </c>
      <c r="AM106" s="31" t="str" cm="1">
        <f t="array" ref="AM106">IF(AK106="",""&amp;AJ106,IF(AK106="NEMA",AJ106,INDEX(klub_naziv,MATCH(INDEX(klubAlias_klubId,AK106),klub_id,0))))</f>
        <v/>
      </c>
      <c r="AN106" s="31" t="str" cm="1">
        <f t="array" ref="AN106">IFERROR(""&amp;INDEX(registarNatjecatelji,DL106,4),"")</f>
        <v/>
      </c>
      <c r="AO106" s="73" t="str">
        <f t="shared" si="134"/>
        <v/>
      </c>
      <c r="AP106" s="66" t="str">
        <f t="shared" si="135"/>
        <v/>
      </c>
      <c r="AQ106" s="47" t="s">
        <v>0</v>
      </c>
      <c r="AR106" s="52" t="str">
        <f>IF(V106&lt;&gt;"NEMA","",IF(IFERROR(MATCH(U106,U$10:U105,0),0)&lt;&gt;0,"",U106))</f>
        <v/>
      </c>
      <c r="AS106" s="73" t="str">
        <f t="shared" si="108"/>
        <v/>
      </c>
      <c r="AT106" s="31" t="str">
        <f>IF(OR(AS106="",AS106&lt;&gt;"NEMA"),"",MAX(AT$10:AT105)+1)</f>
        <v/>
      </c>
      <c r="AU106" s="66" t="str">
        <f t="shared" si="109"/>
        <v/>
      </c>
      <c r="AV106" s="47" t="s">
        <v>0</v>
      </c>
      <c r="AW106" s="19" t="str">
        <f t="shared" si="136"/>
        <v/>
      </c>
      <c r="AX106" s="47" t="s">
        <v>0</v>
      </c>
      <c r="AY106" s="82" t="str">
        <f>IF(AK106&lt;&gt;"NEMA","",IF(IFERROR(MATCH(AJ106,AJ$10:AJ105,0),0)&lt;&gt;0,"",AJ106))</f>
        <v/>
      </c>
      <c r="AZ106" s="47" t="s">
        <v>0</v>
      </c>
      <c r="BA106" s="130"/>
      <c r="BB106" s="47" t="s">
        <v>0</v>
      </c>
      <c r="BC106" s="58" t="str">
        <f t="shared" si="137"/>
        <v/>
      </c>
      <c r="BD106" s="31" t="str">
        <f t="shared" si="138"/>
        <v/>
      </c>
      <c r="BE106" s="31" t="str">
        <f>IF(BD106="","",MAX(BE$10:BE105)+1)</f>
        <v/>
      </c>
      <c r="BF106" s="31" t="str">
        <f t="shared" si="139"/>
        <v/>
      </c>
      <c r="BG106" s="31" t="str">
        <f t="shared" si="140"/>
        <v/>
      </c>
      <c r="BH106" s="31" t="str">
        <f>IF(BA106="","",MAX(BH$10:BH105)+1)</f>
        <v/>
      </c>
      <c r="BI106" s="31" t="str">
        <f t="shared" si="141"/>
        <v/>
      </c>
      <c r="BJ106" s="66" t="str">
        <f t="shared" si="142"/>
        <v/>
      </c>
      <c r="BK106" s="47" t="s">
        <v>0</v>
      </c>
      <c r="BL106" s="19" t="str">
        <f t="shared" si="143"/>
        <v/>
      </c>
      <c r="BM106" s="47" t="s">
        <v>0</v>
      </c>
      <c r="BN106" s="151" t="str">
        <f t="shared" si="110"/>
        <v/>
      </c>
      <c r="BO106" s="47" t="s">
        <v>0</v>
      </c>
      <c r="BP106" s="58" t="str">
        <f t="shared" si="101"/>
        <v/>
      </c>
      <c r="BQ106" s="73" t="str">
        <f t="shared" si="102"/>
        <v/>
      </c>
      <c r="BR106" s="266" t="str">
        <f t="shared" si="103"/>
        <v/>
      </c>
      <c r="BS106" s="267" t="str">
        <f t="shared" si="104"/>
        <v/>
      </c>
      <c r="BT106" s="191" t="str">
        <f t="shared" si="105"/>
        <v/>
      </c>
      <c r="BU106" s="47" t="s">
        <v>0</v>
      </c>
      <c r="BV106" s="52" t="str">
        <f t="shared" si="144"/>
        <v/>
      </c>
      <c r="BW106" s="31" t="str">
        <f t="shared" si="145"/>
        <v/>
      </c>
      <c r="BX106" s="73" t="str">
        <f t="shared" si="111"/>
        <v/>
      </c>
      <c r="BY106" s="73" t="str">
        <f t="shared" si="112"/>
        <v/>
      </c>
      <c r="BZ106" s="31" t="str">
        <f t="shared" si="113"/>
        <v/>
      </c>
      <c r="CA106" s="66" t="str">
        <f t="shared" si="114"/>
        <v/>
      </c>
      <c r="CB106" s="47" t="s">
        <v>0</v>
      </c>
      <c r="CC106" s="82" t="str">
        <f t="shared" si="146"/>
        <v/>
      </c>
      <c r="CD106" s="47" t="s">
        <v>0</v>
      </c>
      <c r="CE106" s="19" t="str">
        <f t="shared" si="147"/>
        <v/>
      </c>
      <c r="CF106" s="47" t="s">
        <v>0</v>
      </c>
      <c r="CG106" s="130"/>
      <c r="CH106" s="47" t="s">
        <v>0</v>
      </c>
      <c r="CI106" s="52" t="str">
        <f t="shared" si="148"/>
        <v/>
      </c>
      <c r="CJ106" s="73" t="str">
        <f>IF(CG106="","",MAX(CJ$10:CJ105)+1)</f>
        <v/>
      </c>
      <c r="CK106" s="53" t="str">
        <f t="shared" si="149"/>
        <v/>
      </c>
      <c r="CL106" s="47" t="s">
        <v>0</v>
      </c>
      <c r="CM106" s="19" t="str">
        <f t="shared" si="150"/>
        <v/>
      </c>
      <c r="CN106" s="47" t="s">
        <v>0</v>
      </c>
      <c r="CO106" s="108"/>
      <c r="CP106" s="110"/>
      <c r="CQ106" s="47"/>
      <c r="CR106" s="58" t="str">
        <f>IF(AND(BX106="NEMA",BY106="NEMA",OR(CG106="",CK106="NEMA")),MAX(CR$10:CR105)+1,"")</f>
        <v/>
      </c>
      <c r="CS106" s="53" t="str">
        <f t="shared" si="151"/>
        <v/>
      </c>
      <c r="CT106" t="s">
        <v>0</v>
      </c>
      <c r="CU106" s="133" t="str">
        <f t="shared" si="115"/>
        <v/>
      </c>
      <c r="CV106" t="s">
        <v>0</v>
      </c>
      <c r="CW106" s="52" t="str">
        <f t="shared" si="116"/>
        <v/>
      </c>
      <c r="CX106" s="66" t="str">
        <f t="shared" si="152"/>
        <v/>
      </c>
      <c r="CY106" t="s">
        <v>0</v>
      </c>
      <c r="CZ106" s="19" t="str">
        <f t="shared" si="153"/>
        <v/>
      </c>
      <c r="DA106" s="47" t="s">
        <v>0</v>
      </c>
      <c r="DB106" s="52" t="str">
        <f t="shared" si="154"/>
        <v/>
      </c>
      <c r="DC106" s="66" t="str">
        <f t="shared" si="155"/>
        <v/>
      </c>
      <c r="DD106" s="47" t="s">
        <v>0</v>
      </c>
      <c r="DE106" s="52" t="str">
        <f t="shared" si="156"/>
        <v/>
      </c>
      <c r="DF106" s="53" t="str">
        <f t="shared" si="117"/>
        <v/>
      </c>
      <c r="DG106" s="47" t="s">
        <v>0</v>
      </c>
      <c r="DH106" s="52" t="str">
        <f t="shared" si="157"/>
        <v/>
      </c>
      <c r="DI106" s="53" t="str">
        <f t="shared" si="118"/>
        <v/>
      </c>
      <c r="DJ106" s="47" t="s">
        <v>0</v>
      </c>
      <c r="DK106" s="52" t="str">
        <f t="shared" si="158"/>
        <v/>
      </c>
      <c r="DL106" s="53" t="str">
        <f t="shared" si="119"/>
        <v/>
      </c>
      <c r="DM106" s="47" t="s">
        <v>0</v>
      </c>
      <c r="DN106" s="58" t="str">
        <f t="shared" si="159"/>
        <v/>
      </c>
      <c r="DO106" s="53" t="str" cm="1">
        <f t="array" ref="DO106">IF(DN106&lt;&gt;"",INDEX(imePrezime_id,DN106,0),IF(CR106&lt;&gt;"",CR106,""))</f>
        <v/>
      </c>
      <c r="DP106" s="47" t="s">
        <v>0</v>
      </c>
      <c r="DQ106" s="58" t="str">
        <f t="shared" si="160"/>
        <v/>
      </c>
      <c r="DR106" s="73" t="str">
        <f t="shared" si="120"/>
        <v/>
      </c>
      <c r="DS106" s="73" t="str">
        <f t="shared" si="161"/>
        <v/>
      </c>
      <c r="DT106" s="73" t="str">
        <f t="shared" si="162"/>
        <v/>
      </c>
      <c r="DU106" s="66" t="str">
        <f t="shared" si="163"/>
        <v/>
      </c>
      <c r="DV106" s="47" t="s">
        <v>0</v>
      </c>
      <c r="DW106" s="58" t="str">
        <f>IF(BW106="","",MAX(DW$10:DW105)+1)</f>
        <v/>
      </c>
      <c r="DX106" s="73" t="str">
        <f t="shared" si="164"/>
        <v/>
      </c>
      <c r="DY106" s="73" t="str">
        <f t="shared" si="165"/>
        <v/>
      </c>
      <c r="DZ106" s="73" t="str">
        <f t="shared" si="166"/>
        <v/>
      </c>
      <c r="EA106" s="73" t="str">
        <f t="shared" si="167"/>
        <v/>
      </c>
      <c r="EB106" s="73" t="str">
        <f t="shared" si="168"/>
        <v/>
      </c>
      <c r="EC106" s="73" t="str">
        <f t="shared" si="169"/>
        <v/>
      </c>
      <c r="ED106" s="73" t="str">
        <f t="shared" si="170"/>
        <v/>
      </c>
      <c r="EE106" s="73" t="str">
        <f t="shared" si="171"/>
        <v/>
      </c>
      <c r="EF106" s="73" t="str">
        <f t="shared" si="172"/>
        <v/>
      </c>
      <c r="EG106" s="53" t="str">
        <f t="shared" si="121"/>
        <v/>
      </c>
      <c r="EH106" s="47" t="s">
        <v>0</v>
      </c>
      <c r="EI106" s="19" t="str">
        <f t="shared" si="173"/>
        <v/>
      </c>
      <c r="EJ106" s="47" t="s">
        <v>0</v>
      </c>
      <c r="EK106" s="19" t="str">
        <f t="shared" si="174"/>
        <v/>
      </c>
      <c r="EL106" s="47" t="s">
        <v>0</v>
      </c>
      <c r="EM106" s="208" t="str">
        <f t="shared" si="175"/>
        <v/>
      </c>
      <c r="EN106" s="47" t="s">
        <v>0</v>
      </c>
    </row>
    <row r="107" spans="1:144" x14ac:dyDescent="0.25">
      <c r="A107" t="s">
        <v>0</v>
      </c>
      <c r="B107" s="52" t="str">
        <f>IF(csv!F99="","",csv!T99)</f>
        <v/>
      </c>
      <c r="C107" s="31" t="s">
        <v>0</v>
      </c>
      <c r="D107" s="31" t="str">
        <f>IF(csv!F99="","",csv!F99)</f>
        <v/>
      </c>
      <c r="E107" s="31" t="str">
        <f>IF(csv!E99="","",csv!E99)</f>
        <v/>
      </c>
      <c r="F107" s="31" t="s">
        <v>0</v>
      </c>
      <c r="G107" s="73" t="str">
        <f>IF(csv!M99="","",csv!M99)</f>
        <v/>
      </c>
      <c r="H107" s="73" t="str">
        <f>IF(csv!N99="","",csv!N99)</f>
        <v/>
      </c>
      <c r="I107" s="31" t="s">
        <v>0</v>
      </c>
      <c r="J107" s="31" t="str">
        <f>IF(csv!P99="","",csv!P99)</f>
        <v/>
      </c>
      <c r="K107" s="31" t="str">
        <f>IF(csv!Q99="","",csv!Q99)</f>
        <v/>
      </c>
      <c r="L107" s="31" t="s">
        <v>0</v>
      </c>
      <c r="M107" s="66" t="str">
        <f>IF(csv!R99="","",csv!R99)</f>
        <v/>
      </c>
      <c r="N107" s="47" t="s">
        <v>0</v>
      </c>
      <c r="O107" s="52" t="str">
        <f t="shared" si="122"/>
        <v/>
      </c>
      <c r="P107" s="73" t="str">
        <f>IF(O107="","",IF(COUNTIF(O$10:O106,O107)=0,P106+1,P106))</f>
        <v/>
      </c>
      <c r="Q107" s="88" t="str">
        <f t="shared" si="123"/>
        <v/>
      </c>
      <c r="R107" s="89" t="str" cm="1">
        <f t="array" ref="R107">IF(S107="","",INDEX(natjecanjeStaze_naziv,MATCH(S107,natjecanjeStaze_stazaId,0)))</f>
        <v/>
      </c>
      <c r="S107" s="53" t="str">
        <f t="shared" si="106"/>
        <v/>
      </c>
      <c r="T107" s="47" t="s">
        <v>0</v>
      </c>
      <c r="U107" s="259" t="str">
        <f t="shared" si="107"/>
        <v/>
      </c>
      <c r="V107" s="260" t="str">
        <f t="shared" si="124"/>
        <v/>
      </c>
      <c r="W107" s="47" t="s">
        <v>0</v>
      </c>
      <c r="X107" s="52" t="str">
        <f t="shared" si="125"/>
        <v/>
      </c>
      <c r="Y107" s="73" t="str">
        <f t="shared" si="126"/>
        <v/>
      </c>
      <c r="Z107" s="31" t="str">
        <f t="shared" si="127"/>
        <v/>
      </c>
      <c r="AA107" s="66" t="str">
        <f>IF(Z107="","",MAX(AA$10:AA106)+1)</f>
        <v/>
      </c>
      <c r="AB107" s="47" t="s">
        <v>0</v>
      </c>
      <c r="AC107" s="130"/>
      <c r="AD107" s="47" t="s">
        <v>0</v>
      </c>
      <c r="AE107" s="19" t="str">
        <f t="shared" si="128"/>
        <v/>
      </c>
      <c r="AF107" s="47" t="s">
        <v>0</v>
      </c>
      <c r="AG107" s="151" t="str">
        <f t="shared" si="129"/>
        <v/>
      </c>
      <c r="AH107" s="47" t="s">
        <v>0</v>
      </c>
      <c r="AI107" s="52" t="str">
        <f t="shared" si="130"/>
        <v/>
      </c>
      <c r="AJ107" s="31" t="str">
        <f t="shared" si="131"/>
        <v/>
      </c>
      <c r="AK107" s="73" t="str">
        <f t="shared" si="132"/>
        <v/>
      </c>
      <c r="AL107" s="73" t="str">
        <f t="shared" si="133"/>
        <v/>
      </c>
      <c r="AM107" s="31" t="str" cm="1">
        <f t="array" ref="AM107">IF(AK107="",""&amp;AJ107,IF(AK107="NEMA",AJ107,INDEX(klub_naziv,MATCH(INDEX(klubAlias_klubId,AK107),klub_id,0))))</f>
        <v/>
      </c>
      <c r="AN107" s="31" t="str" cm="1">
        <f t="array" ref="AN107">IFERROR(""&amp;INDEX(registarNatjecatelji,DL107,4),"")</f>
        <v/>
      </c>
      <c r="AO107" s="73" t="str">
        <f t="shared" si="134"/>
        <v/>
      </c>
      <c r="AP107" s="66" t="str">
        <f t="shared" si="135"/>
        <v/>
      </c>
      <c r="AQ107" s="47" t="s">
        <v>0</v>
      </c>
      <c r="AR107" s="52" t="str">
        <f>IF(V107&lt;&gt;"NEMA","",IF(IFERROR(MATCH(U107,U$10:U106,0),0)&lt;&gt;0,"",U107))</f>
        <v/>
      </c>
      <c r="AS107" s="73" t="str">
        <f t="shared" si="108"/>
        <v/>
      </c>
      <c r="AT107" s="31" t="str">
        <f>IF(OR(AS107="",AS107&lt;&gt;"NEMA"),"",MAX(AT$10:AT106)+1)</f>
        <v/>
      </c>
      <c r="AU107" s="66" t="str">
        <f t="shared" si="109"/>
        <v/>
      </c>
      <c r="AV107" s="47" t="s">
        <v>0</v>
      </c>
      <c r="AW107" s="19" t="str">
        <f t="shared" si="136"/>
        <v/>
      </c>
      <c r="AX107" s="47" t="s">
        <v>0</v>
      </c>
      <c r="AY107" s="82" t="str">
        <f>IF(AK107&lt;&gt;"NEMA","",IF(IFERROR(MATCH(AJ107,AJ$10:AJ106,0),0)&lt;&gt;0,"",AJ107))</f>
        <v/>
      </c>
      <c r="AZ107" s="47" t="s">
        <v>0</v>
      </c>
      <c r="BA107" s="130"/>
      <c r="BB107" s="47" t="s">
        <v>0</v>
      </c>
      <c r="BC107" s="58" t="str">
        <f t="shared" si="137"/>
        <v/>
      </c>
      <c r="BD107" s="31" t="str">
        <f t="shared" si="138"/>
        <v/>
      </c>
      <c r="BE107" s="31" t="str">
        <f>IF(BD107="","",MAX(BE$10:BE106)+1)</f>
        <v/>
      </c>
      <c r="BF107" s="31" t="str">
        <f t="shared" si="139"/>
        <v/>
      </c>
      <c r="BG107" s="31" t="str">
        <f t="shared" si="140"/>
        <v/>
      </c>
      <c r="BH107" s="31" t="str">
        <f>IF(BA107="","",MAX(BH$10:BH106)+1)</f>
        <v/>
      </c>
      <c r="BI107" s="31" t="str">
        <f t="shared" si="141"/>
        <v/>
      </c>
      <c r="BJ107" s="66" t="str">
        <f t="shared" si="142"/>
        <v/>
      </c>
      <c r="BK107" s="47" t="s">
        <v>0</v>
      </c>
      <c r="BL107" s="19" t="str">
        <f t="shared" si="143"/>
        <v/>
      </c>
      <c r="BM107" s="47" t="s">
        <v>0</v>
      </c>
      <c r="BN107" s="151" t="str">
        <f t="shared" si="110"/>
        <v/>
      </c>
      <c r="BO107" s="47" t="s">
        <v>0</v>
      </c>
      <c r="BP107" s="58" t="str">
        <f t="shared" si="101"/>
        <v/>
      </c>
      <c r="BQ107" s="73" t="str">
        <f t="shared" si="102"/>
        <v/>
      </c>
      <c r="BR107" s="266" t="str">
        <f t="shared" si="103"/>
        <v/>
      </c>
      <c r="BS107" s="267" t="str">
        <f t="shared" si="104"/>
        <v/>
      </c>
      <c r="BT107" s="191" t="str">
        <f t="shared" si="105"/>
        <v/>
      </c>
      <c r="BU107" s="47" t="s">
        <v>0</v>
      </c>
      <c r="BV107" s="52" t="str">
        <f t="shared" si="144"/>
        <v/>
      </c>
      <c r="BW107" s="31" t="str">
        <f t="shared" si="145"/>
        <v/>
      </c>
      <c r="BX107" s="73" t="str">
        <f t="shared" si="111"/>
        <v/>
      </c>
      <c r="BY107" s="73" t="str">
        <f t="shared" si="112"/>
        <v/>
      </c>
      <c r="BZ107" s="31" t="str">
        <f t="shared" si="113"/>
        <v/>
      </c>
      <c r="CA107" s="66" t="str">
        <f t="shared" si="114"/>
        <v/>
      </c>
      <c r="CB107" s="47" t="s">
        <v>0</v>
      </c>
      <c r="CC107" s="82" t="str">
        <f t="shared" si="146"/>
        <v/>
      </c>
      <c r="CD107" s="47" t="s">
        <v>0</v>
      </c>
      <c r="CE107" s="19" t="str">
        <f t="shared" si="147"/>
        <v/>
      </c>
      <c r="CF107" s="47" t="s">
        <v>0</v>
      </c>
      <c r="CG107" s="130"/>
      <c r="CH107" s="47" t="s">
        <v>0</v>
      </c>
      <c r="CI107" s="52" t="str">
        <f t="shared" si="148"/>
        <v/>
      </c>
      <c r="CJ107" s="73" t="str">
        <f>IF(CG107="","",MAX(CJ$10:CJ106)+1)</f>
        <v/>
      </c>
      <c r="CK107" s="53" t="str">
        <f t="shared" si="149"/>
        <v/>
      </c>
      <c r="CL107" s="47" t="s">
        <v>0</v>
      </c>
      <c r="CM107" s="19" t="str">
        <f t="shared" si="150"/>
        <v/>
      </c>
      <c r="CN107" s="47" t="s">
        <v>0</v>
      </c>
      <c r="CO107" s="108"/>
      <c r="CP107" s="110"/>
      <c r="CQ107" s="47"/>
      <c r="CR107" s="58" t="str">
        <f>IF(AND(BX107="NEMA",BY107="NEMA",OR(CG107="",CK107="NEMA")),MAX(CR$10:CR106)+1,"")</f>
        <v/>
      </c>
      <c r="CS107" s="53" t="str">
        <f t="shared" si="151"/>
        <v/>
      </c>
      <c r="CT107" t="s">
        <v>0</v>
      </c>
      <c r="CU107" s="133" t="str">
        <f t="shared" si="115"/>
        <v/>
      </c>
      <c r="CV107" t="s">
        <v>0</v>
      </c>
      <c r="CW107" s="52" t="str">
        <f t="shared" si="116"/>
        <v/>
      </c>
      <c r="CX107" s="66" t="str">
        <f t="shared" si="152"/>
        <v/>
      </c>
      <c r="CY107" t="s">
        <v>0</v>
      </c>
      <c r="CZ107" s="19" t="str">
        <f t="shared" si="153"/>
        <v/>
      </c>
      <c r="DA107" s="47" t="s">
        <v>0</v>
      </c>
      <c r="DB107" s="52" t="str">
        <f t="shared" si="154"/>
        <v/>
      </c>
      <c r="DC107" s="66" t="str">
        <f t="shared" si="155"/>
        <v/>
      </c>
      <c r="DD107" s="47" t="s">
        <v>0</v>
      </c>
      <c r="DE107" s="52" t="str">
        <f t="shared" si="156"/>
        <v/>
      </c>
      <c r="DF107" s="53" t="str">
        <f t="shared" si="117"/>
        <v/>
      </c>
      <c r="DG107" s="47" t="s">
        <v>0</v>
      </c>
      <c r="DH107" s="52" t="str">
        <f t="shared" si="157"/>
        <v/>
      </c>
      <c r="DI107" s="53" t="str">
        <f t="shared" si="118"/>
        <v/>
      </c>
      <c r="DJ107" s="47" t="s">
        <v>0</v>
      </c>
      <c r="DK107" s="52" t="str">
        <f t="shared" si="158"/>
        <v/>
      </c>
      <c r="DL107" s="53" t="str">
        <f t="shared" si="119"/>
        <v/>
      </c>
      <c r="DM107" s="47" t="s">
        <v>0</v>
      </c>
      <c r="DN107" s="58" t="str">
        <f t="shared" si="159"/>
        <v/>
      </c>
      <c r="DO107" s="53" t="str" cm="1">
        <f t="array" ref="DO107">IF(DN107&lt;&gt;"",INDEX(imePrezime_id,DN107,0),IF(CR107&lt;&gt;"",CR107,""))</f>
        <v/>
      </c>
      <c r="DP107" s="47" t="s">
        <v>0</v>
      </c>
      <c r="DQ107" s="58" t="str">
        <f t="shared" si="160"/>
        <v/>
      </c>
      <c r="DR107" s="73" t="str">
        <f t="shared" si="120"/>
        <v/>
      </c>
      <c r="DS107" s="73" t="str">
        <f t="shared" si="161"/>
        <v/>
      </c>
      <c r="DT107" s="73" t="str">
        <f t="shared" si="162"/>
        <v/>
      </c>
      <c r="DU107" s="66" t="str">
        <f t="shared" si="163"/>
        <v/>
      </c>
      <c r="DV107" s="47" t="s">
        <v>0</v>
      </c>
      <c r="DW107" s="58" t="str">
        <f>IF(BW107="","",MAX(DW$10:DW106)+1)</f>
        <v/>
      </c>
      <c r="DX107" s="73" t="str">
        <f t="shared" si="164"/>
        <v/>
      </c>
      <c r="DY107" s="73" t="str">
        <f t="shared" si="165"/>
        <v/>
      </c>
      <c r="DZ107" s="73" t="str">
        <f t="shared" si="166"/>
        <v/>
      </c>
      <c r="EA107" s="73" t="str">
        <f t="shared" si="167"/>
        <v/>
      </c>
      <c r="EB107" s="73" t="str">
        <f t="shared" si="168"/>
        <v/>
      </c>
      <c r="EC107" s="73" t="str">
        <f t="shared" si="169"/>
        <v/>
      </c>
      <c r="ED107" s="73" t="str">
        <f t="shared" si="170"/>
        <v/>
      </c>
      <c r="EE107" s="73" t="str">
        <f t="shared" si="171"/>
        <v/>
      </c>
      <c r="EF107" s="73" t="str">
        <f t="shared" si="172"/>
        <v/>
      </c>
      <c r="EG107" s="53" t="str">
        <f t="shared" si="121"/>
        <v/>
      </c>
      <c r="EH107" s="47" t="s">
        <v>0</v>
      </c>
      <c r="EI107" s="19" t="str">
        <f t="shared" si="173"/>
        <v/>
      </c>
      <c r="EJ107" s="47" t="s">
        <v>0</v>
      </c>
      <c r="EK107" s="19" t="str">
        <f t="shared" si="174"/>
        <v/>
      </c>
      <c r="EL107" s="47" t="s">
        <v>0</v>
      </c>
      <c r="EM107" s="208" t="str">
        <f t="shared" si="175"/>
        <v/>
      </c>
      <c r="EN107" s="47" t="s">
        <v>0</v>
      </c>
    </row>
    <row r="108" spans="1:144" x14ac:dyDescent="0.25">
      <c r="A108" t="s">
        <v>0</v>
      </c>
      <c r="B108" s="52" t="str">
        <f>IF(csv!F100="","",csv!T100)</f>
        <v/>
      </c>
      <c r="C108" s="31" t="s">
        <v>0</v>
      </c>
      <c r="D108" s="31" t="str">
        <f>IF(csv!F100="","",csv!F100)</f>
        <v/>
      </c>
      <c r="E108" s="31" t="str">
        <f>IF(csv!E100="","",csv!E100)</f>
        <v/>
      </c>
      <c r="F108" s="31" t="s">
        <v>0</v>
      </c>
      <c r="G108" s="73" t="str">
        <f>IF(csv!M100="","",csv!M100)</f>
        <v/>
      </c>
      <c r="H108" s="73" t="str">
        <f>IF(csv!N100="","",csv!N100)</f>
        <v/>
      </c>
      <c r="I108" s="31" t="s">
        <v>0</v>
      </c>
      <c r="J108" s="31" t="str">
        <f>IF(csv!P100="","",csv!P100)</f>
        <v/>
      </c>
      <c r="K108" s="31" t="str">
        <f>IF(csv!Q100="","",csv!Q100)</f>
        <v/>
      </c>
      <c r="L108" s="31" t="s">
        <v>0</v>
      </c>
      <c r="M108" s="66" t="str">
        <f>IF(csv!R100="","",csv!R100)</f>
        <v/>
      </c>
      <c r="N108" s="47" t="s">
        <v>0</v>
      </c>
      <c r="O108" s="52" t="str">
        <f t="shared" si="122"/>
        <v/>
      </c>
      <c r="P108" s="73" t="str">
        <f>IF(O108="","",IF(COUNTIF(O$10:O107,O108)=0,P107+1,P107))</f>
        <v/>
      </c>
      <c r="Q108" s="88" t="str">
        <f t="shared" si="123"/>
        <v/>
      </c>
      <c r="R108" s="89" t="str" cm="1">
        <f t="array" ref="R108">IF(S108="","",INDEX(natjecanjeStaze_naziv,MATCH(S108,natjecanjeStaze_stazaId,0)))</f>
        <v/>
      </c>
      <c r="S108" s="53" t="str">
        <f t="shared" si="106"/>
        <v/>
      </c>
      <c r="T108" s="47" t="s">
        <v>0</v>
      </c>
      <c r="U108" s="259" t="str">
        <f t="shared" si="107"/>
        <v/>
      </c>
      <c r="V108" s="260" t="str">
        <f t="shared" si="124"/>
        <v/>
      </c>
      <c r="W108" s="47" t="s">
        <v>0</v>
      </c>
      <c r="X108" s="52" t="str">
        <f t="shared" si="125"/>
        <v/>
      </c>
      <c r="Y108" s="73" t="str">
        <f t="shared" si="126"/>
        <v/>
      </c>
      <c r="Z108" s="31" t="str">
        <f t="shared" si="127"/>
        <v/>
      </c>
      <c r="AA108" s="66" t="str">
        <f>IF(Z108="","",MAX(AA$10:AA107)+1)</f>
        <v/>
      </c>
      <c r="AB108" s="47" t="s">
        <v>0</v>
      </c>
      <c r="AC108" s="130"/>
      <c r="AD108" s="47" t="s">
        <v>0</v>
      </c>
      <c r="AE108" s="19" t="str">
        <f t="shared" si="128"/>
        <v/>
      </c>
      <c r="AF108" s="47" t="s">
        <v>0</v>
      </c>
      <c r="AG108" s="151" t="str">
        <f t="shared" si="129"/>
        <v/>
      </c>
      <c r="AH108" s="47" t="s">
        <v>0</v>
      </c>
      <c r="AI108" s="52" t="str">
        <f t="shared" si="130"/>
        <v/>
      </c>
      <c r="AJ108" s="31" t="str">
        <f t="shared" si="131"/>
        <v/>
      </c>
      <c r="AK108" s="73" t="str">
        <f t="shared" si="132"/>
        <v/>
      </c>
      <c r="AL108" s="73" t="str">
        <f t="shared" si="133"/>
        <v/>
      </c>
      <c r="AM108" s="31" t="str" cm="1">
        <f t="array" ref="AM108">IF(AK108="",""&amp;AJ108,IF(AK108="NEMA",AJ108,INDEX(klub_naziv,MATCH(INDEX(klubAlias_klubId,AK108),klub_id,0))))</f>
        <v/>
      </c>
      <c r="AN108" s="31" t="str" cm="1">
        <f t="array" ref="AN108">IFERROR(""&amp;INDEX(registarNatjecatelji,DL108,4),"")</f>
        <v/>
      </c>
      <c r="AO108" s="73" t="str">
        <f t="shared" si="134"/>
        <v/>
      </c>
      <c r="AP108" s="66" t="str">
        <f t="shared" si="135"/>
        <v/>
      </c>
      <c r="AQ108" s="47" t="s">
        <v>0</v>
      </c>
      <c r="AR108" s="52" t="str">
        <f>IF(V108&lt;&gt;"NEMA","",IF(IFERROR(MATCH(U108,U$10:U107,0),0)&lt;&gt;0,"",U108))</f>
        <v/>
      </c>
      <c r="AS108" s="73" t="str">
        <f t="shared" si="108"/>
        <v/>
      </c>
      <c r="AT108" s="31" t="str">
        <f>IF(OR(AS108="",AS108&lt;&gt;"NEMA"),"",MAX(AT$10:AT107)+1)</f>
        <v/>
      </c>
      <c r="AU108" s="66" t="str">
        <f t="shared" si="109"/>
        <v/>
      </c>
      <c r="AV108" s="47" t="s">
        <v>0</v>
      </c>
      <c r="AW108" s="19" t="str">
        <f t="shared" si="136"/>
        <v/>
      </c>
      <c r="AX108" s="47" t="s">
        <v>0</v>
      </c>
      <c r="AY108" s="82" t="str">
        <f>IF(AK108&lt;&gt;"NEMA","",IF(IFERROR(MATCH(AJ108,AJ$10:AJ107,0),0)&lt;&gt;0,"",AJ108))</f>
        <v/>
      </c>
      <c r="AZ108" s="47" t="s">
        <v>0</v>
      </c>
      <c r="BA108" s="130"/>
      <c r="BB108" s="47" t="s">
        <v>0</v>
      </c>
      <c r="BC108" s="58" t="str">
        <f t="shared" si="137"/>
        <v/>
      </c>
      <c r="BD108" s="31" t="str">
        <f t="shared" si="138"/>
        <v/>
      </c>
      <c r="BE108" s="31" t="str">
        <f>IF(BD108="","",MAX(BE$10:BE107)+1)</f>
        <v/>
      </c>
      <c r="BF108" s="31" t="str">
        <f t="shared" si="139"/>
        <v/>
      </c>
      <c r="BG108" s="31" t="str">
        <f t="shared" si="140"/>
        <v/>
      </c>
      <c r="BH108" s="31" t="str">
        <f>IF(BA108="","",MAX(BH$10:BH107)+1)</f>
        <v/>
      </c>
      <c r="BI108" s="31" t="str">
        <f t="shared" si="141"/>
        <v/>
      </c>
      <c r="BJ108" s="66" t="str">
        <f t="shared" si="142"/>
        <v/>
      </c>
      <c r="BK108" s="47" t="s">
        <v>0</v>
      </c>
      <c r="BL108" s="19" t="str">
        <f t="shared" si="143"/>
        <v/>
      </c>
      <c r="BM108" s="47" t="s">
        <v>0</v>
      </c>
      <c r="BN108" s="151" t="str">
        <f t="shared" si="110"/>
        <v/>
      </c>
      <c r="BO108" s="47" t="s">
        <v>0</v>
      </c>
      <c r="BP108" s="58" t="str">
        <f t="shared" si="101"/>
        <v/>
      </c>
      <c r="BQ108" s="73" t="str">
        <f t="shared" si="102"/>
        <v/>
      </c>
      <c r="BR108" s="266" t="str">
        <f t="shared" si="103"/>
        <v/>
      </c>
      <c r="BS108" s="267" t="str">
        <f t="shared" si="104"/>
        <v/>
      </c>
      <c r="BT108" s="191" t="str">
        <f t="shared" si="105"/>
        <v/>
      </c>
      <c r="BU108" s="47" t="s">
        <v>0</v>
      </c>
      <c r="BV108" s="52" t="str">
        <f t="shared" si="144"/>
        <v/>
      </c>
      <c r="BW108" s="31" t="str">
        <f t="shared" si="145"/>
        <v/>
      </c>
      <c r="BX108" s="73" t="str">
        <f t="shared" si="111"/>
        <v/>
      </c>
      <c r="BY108" s="73" t="str">
        <f t="shared" si="112"/>
        <v/>
      </c>
      <c r="BZ108" s="31" t="str">
        <f t="shared" si="113"/>
        <v/>
      </c>
      <c r="CA108" s="66" t="str">
        <f t="shared" si="114"/>
        <v/>
      </c>
      <c r="CB108" s="47" t="s">
        <v>0</v>
      </c>
      <c r="CC108" s="82" t="str">
        <f t="shared" si="146"/>
        <v/>
      </c>
      <c r="CD108" s="47" t="s">
        <v>0</v>
      </c>
      <c r="CE108" s="19" t="str">
        <f t="shared" si="147"/>
        <v/>
      </c>
      <c r="CF108" s="47" t="s">
        <v>0</v>
      </c>
      <c r="CG108" s="130"/>
      <c r="CH108" s="47" t="s">
        <v>0</v>
      </c>
      <c r="CI108" s="52" t="str">
        <f t="shared" si="148"/>
        <v/>
      </c>
      <c r="CJ108" s="73" t="str">
        <f>IF(CG108="","",MAX(CJ$10:CJ107)+1)</f>
        <v/>
      </c>
      <c r="CK108" s="53" t="str">
        <f t="shared" si="149"/>
        <v/>
      </c>
      <c r="CL108" s="47" t="s">
        <v>0</v>
      </c>
      <c r="CM108" s="19" t="str">
        <f t="shared" si="150"/>
        <v/>
      </c>
      <c r="CN108" s="47" t="s">
        <v>0</v>
      </c>
      <c r="CO108" s="108"/>
      <c r="CP108" s="110"/>
      <c r="CQ108" s="47"/>
      <c r="CR108" s="58" t="str">
        <f>IF(AND(BX108="NEMA",BY108="NEMA",OR(CG108="",CK108="NEMA")),MAX(CR$10:CR107)+1,"")</f>
        <v/>
      </c>
      <c r="CS108" s="53" t="str">
        <f t="shared" si="151"/>
        <v/>
      </c>
      <c r="CT108" t="s">
        <v>0</v>
      </c>
      <c r="CU108" s="133" t="str">
        <f t="shared" si="115"/>
        <v/>
      </c>
      <c r="CV108" t="s">
        <v>0</v>
      </c>
      <c r="CW108" s="52" t="str">
        <f t="shared" si="116"/>
        <v/>
      </c>
      <c r="CX108" s="66" t="str">
        <f t="shared" si="152"/>
        <v/>
      </c>
      <c r="CY108" t="s">
        <v>0</v>
      </c>
      <c r="CZ108" s="19" t="str">
        <f t="shared" si="153"/>
        <v/>
      </c>
      <c r="DA108" s="47" t="s">
        <v>0</v>
      </c>
      <c r="DB108" s="52" t="str">
        <f t="shared" si="154"/>
        <v/>
      </c>
      <c r="DC108" s="66" t="str">
        <f t="shared" si="155"/>
        <v/>
      </c>
      <c r="DD108" s="47" t="s">
        <v>0</v>
      </c>
      <c r="DE108" s="52" t="str">
        <f t="shared" si="156"/>
        <v/>
      </c>
      <c r="DF108" s="53" t="str">
        <f t="shared" si="117"/>
        <v/>
      </c>
      <c r="DG108" s="47" t="s">
        <v>0</v>
      </c>
      <c r="DH108" s="52" t="str">
        <f t="shared" si="157"/>
        <v/>
      </c>
      <c r="DI108" s="53" t="str">
        <f t="shared" si="118"/>
        <v/>
      </c>
      <c r="DJ108" s="47" t="s">
        <v>0</v>
      </c>
      <c r="DK108" s="52" t="str">
        <f t="shared" si="158"/>
        <v/>
      </c>
      <c r="DL108" s="53" t="str">
        <f t="shared" si="119"/>
        <v/>
      </c>
      <c r="DM108" s="47" t="s">
        <v>0</v>
      </c>
      <c r="DN108" s="58" t="str">
        <f t="shared" si="159"/>
        <v/>
      </c>
      <c r="DO108" s="53" t="str" cm="1">
        <f t="array" ref="DO108">IF(DN108&lt;&gt;"",INDEX(imePrezime_id,DN108,0),IF(CR108&lt;&gt;"",CR108,""))</f>
        <v/>
      </c>
      <c r="DP108" s="47" t="s">
        <v>0</v>
      </c>
      <c r="DQ108" s="58" t="str">
        <f t="shared" si="160"/>
        <v/>
      </c>
      <c r="DR108" s="73" t="str">
        <f t="shared" si="120"/>
        <v/>
      </c>
      <c r="DS108" s="73" t="str">
        <f t="shared" si="161"/>
        <v/>
      </c>
      <c r="DT108" s="73" t="str">
        <f t="shared" si="162"/>
        <v/>
      </c>
      <c r="DU108" s="66" t="str">
        <f t="shared" si="163"/>
        <v/>
      </c>
      <c r="DV108" s="47" t="s">
        <v>0</v>
      </c>
      <c r="DW108" s="58" t="str">
        <f>IF(BW108="","",MAX(DW$10:DW107)+1)</f>
        <v/>
      </c>
      <c r="DX108" s="73" t="str">
        <f t="shared" si="164"/>
        <v/>
      </c>
      <c r="DY108" s="73" t="str">
        <f t="shared" si="165"/>
        <v/>
      </c>
      <c r="DZ108" s="73" t="str">
        <f t="shared" si="166"/>
        <v/>
      </c>
      <c r="EA108" s="73" t="str">
        <f t="shared" si="167"/>
        <v/>
      </c>
      <c r="EB108" s="73" t="str">
        <f t="shared" si="168"/>
        <v/>
      </c>
      <c r="EC108" s="73" t="str">
        <f t="shared" si="169"/>
        <v/>
      </c>
      <c r="ED108" s="73" t="str">
        <f t="shared" si="170"/>
        <v/>
      </c>
      <c r="EE108" s="73" t="str">
        <f t="shared" si="171"/>
        <v/>
      </c>
      <c r="EF108" s="73" t="str">
        <f t="shared" si="172"/>
        <v/>
      </c>
      <c r="EG108" s="53" t="str">
        <f t="shared" si="121"/>
        <v/>
      </c>
      <c r="EH108" s="47" t="s">
        <v>0</v>
      </c>
      <c r="EI108" s="19" t="str">
        <f t="shared" si="173"/>
        <v/>
      </c>
      <c r="EJ108" s="47" t="s">
        <v>0</v>
      </c>
      <c r="EK108" s="19" t="str">
        <f t="shared" si="174"/>
        <v/>
      </c>
      <c r="EL108" s="47" t="s">
        <v>0</v>
      </c>
      <c r="EM108" s="208" t="str">
        <f t="shared" si="175"/>
        <v/>
      </c>
      <c r="EN108" s="47" t="s">
        <v>0</v>
      </c>
    </row>
    <row r="109" spans="1:144" x14ac:dyDescent="0.25">
      <c r="A109" t="s">
        <v>0</v>
      </c>
      <c r="B109" s="52" t="str">
        <f>IF(csv!F101="","",csv!T101)</f>
        <v/>
      </c>
      <c r="C109" s="31" t="s">
        <v>0</v>
      </c>
      <c r="D109" s="31" t="str">
        <f>IF(csv!F101="","",csv!F101)</f>
        <v/>
      </c>
      <c r="E109" s="31" t="str">
        <f>IF(csv!E101="","",csv!E101)</f>
        <v/>
      </c>
      <c r="F109" s="31" t="s">
        <v>0</v>
      </c>
      <c r="G109" s="73" t="str">
        <f>IF(csv!M101="","",csv!M101)</f>
        <v/>
      </c>
      <c r="H109" s="73" t="str">
        <f>IF(csv!N101="","",csv!N101)</f>
        <v/>
      </c>
      <c r="I109" s="31" t="s">
        <v>0</v>
      </c>
      <c r="J109" s="31" t="str">
        <f>IF(csv!P101="","",csv!P101)</f>
        <v/>
      </c>
      <c r="K109" s="31" t="str">
        <f>IF(csv!Q101="","",csv!Q101)</f>
        <v/>
      </c>
      <c r="L109" s="31" t="s">
        <v>0</v>
      </c>
      <c r="M109" s="66" t="str">
        <f>IF(csv!R101="","",csv!R101)</f>
        <v/>
      </c>
      <c r="N109" s="47" t="s">
        <v>0</v>
      </c>
      <c r="O109" s="52" t="str">
        <f t="shared" si="122"/>
        <v/>
      </c>
      <c r="P109" s="73" t="str">
        <f>IF(O109="","",IF(COUNTIF(O$10:O108,O109)=0,P108+1,P108))</f>
        <v/>
      </c>
      <c r="Q109" s="88" t="str">
        <f t="shared" si="123"/>
        <v/>
      </c>
      <c r="R109" s="89" t="str" cm="1">
        <f t="array" ref="R109">IF(S109="","",INDEX(natjecanjeStaze_naziv,MATCH(S109,natjecanjeStaze_stazaId,0)))</f>
        <v/>
      </c>
      <c r="S109" s="53" t="str">
        <f t="shared" si="106"/>
        <v/>
      </c>
      <c r="T109" s="47" t="s">
        <v>0</v>
      </c>
      <c r="U109" s="259" t="str">
        <f t="shared" si="107"/>
        <v/>
      </c>
      <c r="V109" s="260" t="str">
        <f t="shared" si="124"/>
        <v/>
      </c>
      <c r="W109" s="47" t="s">
        <v>0</v>
      </c>
      <c r="X109" s="52" t="str">
        <f t="shared" si="125"/>
        <v/>
      </c>
      <c r="Y109" s="73" t="str">
        <f t="shared" si="126"/>
        <v/>
      </c>
      <c r="Z109" s="31" t="str">
        <f t="shared" si="127"/>
        <v/>
      </c>
      <c r="AA109" s="66" t="str">
        <f>IF(Z109="","",MAX(AA$10:AA108)+1)</f>
        <v/>
      </c>
      <c r="AB109" s="47" t="s">
        <v>0</v>
      </c>
      <c r="AC109" s="130"/>
      <c r="AD109" s="47" t="s">
        <v>0</v>
      </c>
      <c r="AE109" s="19" t="str">
        <f t="shared" si="128"/>
        <v/>
      </c>
      <c r="AF109" s="47" t="s">
        <v>0</v>
      </c>
      <c r="AG109" s="151" t="str">
        <f t="shared" si="129"/>
        <v/>
      </c>
      <c r="AH109" s="47" t="s">
        <v>0</v>
      </c>
      <c r="AI109" s="52" t="str">
        <f t="shared" si="130"/>
        <v/>
      </c>
      <c r="AJ109" s="31" t="str">
        <f t="shared" si="131"/>
        <v/>
      </c>
      <c r="AK109" s="73" t="str">
        <f t="shared" si="132"/>
        <v/>
      </c>
      <c r="AL109" s="73" t="str">
        <f t="shared" si="133"/>
        <v/>
      </c>
      <c r="AM109" s="31" t="str" cm="1">
        <f t="array" ref="AM109">IF(AK109="",""&amp;AJ109,IF(AK109="NEMA",AJ109,INDEX(klub_naziv,MATCH(INDEX(klubAlias_klubId,AK109),klub_id,0))))</f>
        <v/>
      </c>
      <c r="AN109" s="31" t="str" cm="1">
        <f t="array" ref="AN109">IFERROR(""&amp;INDEX(registarNatjecatelji,DL109,4),"")</f>
        <v/>
      </c>
      <c r="AO109" s="73" t="str">
        <f t="shared" si="134"/>
        <v/>
      </c>
      <c r="AP109" s="66" t="str">
        <f t="shared" si="135"/>
        <v/>
      </c>
      <c r="AQ109" s="47" t="s">
        <v>0</v>
      </c>
      <c r="AR109" s="52" t="str">
        <f>IF(V109&lt;&gt;"NEMA","",IF(IFERROR(MATCH(U109,U$10:U108,0),0)&lt;&gt;0,"",U109))</f>
        <v/>
      </c>
      <c r="AS109" s="73" t="str">
        <f t="shared" si="108"/>
        <v/>
      </c>
      <c r="AT109" s="31" t="str">
        <f>IF(OR(AS109="",AS109&lt;&gt;"NEMA"),"",MAX(AT$10:AT108)+1)</f>
        <v/>
      </c>
      <c r="AU109" s="66" t="str">
        <f t="shared" si="109"/>
        <v/>
      </c>
      <c r="AV109" s="47" t="s">
        <v>0</v>
      </c>
      <c r="AW109" s="19" t="str">
        <f t="shared" si="136"/>
        <v/>
      </c>
      <c r="AX109" s="47" t="s">
        <v>0</v>
      </c>
      <c r="AY109" s="82" t="str">
        <f>IF(AK109&lt;&gt;"NEMA","",IF(IFERROR(MATCH(AJ109,AJ$10:AJ108,0),0)&lt;&gt;0,"",AJ109))</f>
        <v/>
      </c>
      <c r="AZ109" s="47" t="s">
        <v>0</v>
      </c>
      <c r="BA109" s="130"/>
      <c r="BB109" s="47" t="s">
        <v>0</v>
      </c>
      <c r="BC109" s="58" t="str">
        <f t="shared" si="137"/>
        <v/>
      </c>
      <c r="BD109" s="31" t="str">
        <f t="shared" si="138"/>
        <v/>
      </c>
      <c r="BE109" s="31" t="str">
        <f>IF(BD109="","",MAX(BE$10:BE108)+1)</f>
        <v/>
      </c>
      <c r="BF109" s="31" t="str">
        <f t="shared" si="139"/>
        <v/>
      </c>
      <c r="BG109" s="31" t="str">
        <f t="shared" si="140"/>
        <v/>
      </c>
      <c r="BH109" s="31" t="str">
        <f>IF(BA109="","",MAX(BH$10:BH108)+1)</f>
        <v/>
      </c>
      <c r="BI109" s="31" t="str">
        <f t="shared" si="141"/>
        <v/>
      </c>
      <c r="BJ109" s="66" t="str">
        <f t="shared" si="142"/>
        <v/>
      </c>
      <c r="BK109" s="47" t="s">
        <v>0</v>
      </c>
      <c r="BL109" s="19" t="str">
        <f t="shared" si="143"/>
        <v/>
      </c>
      <c r="BM109" s="47" t="s">
        <v>0</v>
      </c>
      <c r="BN109" s="151" t="str">
        <f t="shared" si="110"/>
        <v/>
      </c>
      <c r="BO109" s="47" t="s">
        <v>0</v>
      </c>
      <c r="BP109" s="58" t="str">
        <f t="shared" si="101"/>
        <v/>
      </c>
      <c r="BQ109" s="73" t="str">
        <f t="shared" si="102"/>
        <v/>
      </c>
      <c r="BR109" s="266" t="str">
        <f t="shared" si="103"/>
        <v/>
      </c>
      <c r="BS109" s="267" t="str">
        <f t="shared" si="104"/>
        <v/>
      </c>
      <c r="BT109" s="191" t="str">
        <f t="shared" si="105"/>
        <v/>
      </c>
      <c r="BU109" s="47" t="s">
        <v>0</v>
      </c>
      <c r="BV109" s="52" t="str">
        <f t="shared" si="144"/>
        <v/>
      </c>
      <c r="BW109" s="31" t="str">
        <f t="shared" si="145"/>
        <v/>
      </c>
      <c r="BX109" s="73" t="str">
        <f t="shared" si="111"/>
        <v/>
      </c>
      <c r="BY109" s="73" t="str">
        <f t="shared" si="112"/>
        <v/>
      </c>
      <c r="BZ109" s="31" t="str">
        <f t="shared" si="113"/>
        <v/>
      </c>
      <c r="CA109" s="66" t="str">
        <f t="shared" si="114"/>
        <v/>
      </c>
      <c r="CB109" s="47" t="s">
        <v>0</v>
      </c>
      <c r="CC109" s="82" t="str">
        <f t="shared" si="146"/>
        <v/>
      </c>
      <c r="CD109" s="47" t="s">
        <v>0</v>
      </c>
      <c r="CE109" s="19" t="str">
        <f t="shared" si="147"/>
        <v/>
      </c>
      <c r="CF109" s="47" t="s">
        <v>0</v>
      </c>
      <c r="CG109" s="130"/>
      <c r="CH109" s="47" t="s">
        <v>0</v>
      </c>
      <c r="CI109" s="52" t="str">
        <f t="shared" si="148"/>
        <v/>
      </c>
      <c r="CJ109" s="73" t="str">
        <f>IF(CG109="","",MAX(CJ$10:CJ108)+1)</f>
        <v/>
      </c>
      <c r="CK109" s="53" t="str">
        <f t="shared" si="149"/>
        <v/>
      </c>
      <c r="CL109" s="47" t="s">
        <v>0</v>
      </c>
      <c r="CM109" s="19" t="str">
        <f t="shared" si="150"/>
        <v/>
      </c>
      <c r="CN109" s="47" t="s">
        <v>0</v>
      </c>
      <c r="CO109" s="108"/>
      <c r="CP109" s="110"/>
      <c r="CQ109" s="47"/>
      <c r="CR109" s="58" t="str">
        <f>IF(AND(BX109="NEMA",BY109="NEMA",OR(CG109="",CK109="NEMA")),MAX(CR$10:CR108)+1,"")</f>
        <v/>
      </c>
      <c r="CS109" s="53" t="str">
        <f t="shared" si="151"/>
        <v/>
      </c>
      <c r="CT109" t="s">
        <v>0</v>
      </c>
      <c r="CU109" s="133" t="str">
        <f t="shared" si="115"/>
        <v/>
      </c>
      <c r="CV109" t="s">
        <v>0</v>
      </c>
      <c r="CW109" s="52" t="str">
        <f t="shared" si="116"/>
        <v/>
      </c>
      <c r="CX109" s="66" t="str">
        <f t="shared" si="152"/>
        <v/>
      </c>
      <c r="CY109" t="s">
        <v>0</v>
      </c>
      <c r="CZ109" s="19" t="str">
        <f t="shared" si="153"/>
        <v/>
      </c>
      <c r="DA109" s="47" t="s">
        <v>0</v>
      </c>
      <c r="DB109" s="52" t="str">
        <f t="shared" si="154"/>
        <v/>
      </c>
      <c r="DC109" s="66" t="str">
        <f t="shared" si="155"/>
        <v/>
      </c>
      <c r="DD109" s="47" t="s">
        <v>0</v>
      </c>
      <c r="DE109" s="52" t="str">
        <f t="shared" si="156"/>
        <v/>
      </c>
      <c r="DF109" s="53" t="str">
        <f t="shared" si="117"/>
        <v/>
      </c>
      <c r="DG109" s="47" t="s">
        <v>0</v>
      </c>
      <c r="DH109" s="52" t="str">
        <f t="shared" si="157"/>
        <v/>
      </c>
      <c r="DI109" s="53" t="str">
        <f t="shared" si="118"/>
        <v/>
      </c>
      <c r="DJ109" s="47" t="s">
        <v>0</v>
      </c>
      <c r="DK109" s="52" t="str">
        <f t="shared" si="158"/>
        <v/>
      </c>
      <c r="DL109" s="53" t="str">
        <f t="shared" si="119"/>
        <v/>
      </c>
      <c r="DM109" s="47" t="s">
        <v>0</v>
      </c>
      <c r="DN109" s="58" t="str">
        <f t="shared" si="159"/>
        <v/>
      </c>
      <c r="DO109" s="53" t="str" cm="1">
        <f t="array" ref="DO109">IF(DN109&lt;&gt;"",INDEX(imePrezime_id,DN109,0),IF(CR109&lt;&gt;"",CR109,""))</f>
        <v/>
      </c>
      <c r="DP109" s="47" t="s">
        <v>0</v>
      </c>
      <c r="DQ109" s="58" t="str">
        <f t="shared" si="160"/>
        <v/>
      </c>
      <c r="DR109" s="73" t="str">
        <f t="shared" si="120"/>
        <v/>
      </c>
      <c r="DS109" s="73" t="str">
        <f t="shared" si="161"/>
        <v/>
      </c>
      <c r="DT109" s="73" t="str">
        <f t="shared" si="162"/>
        <v/>
      </c>
      <c r="DU109" s="66" t="str">
        <f t="shared" si="163"/>
        <v/>
      </c>
      <c r="DV109" s="47" t="s">
        <v>0</v>
      </c>
      <c r="DW109" s="58" t="str">
        <f>IF(BW109="","",MAX(DW$10:DW108)+1)</f>
        <v/>
      </c>
      <c r="DX109" s="73" t="str">
        <f t="shared" si="164"/>
        <v/>
      </c>
      <c r="DY109" s="73" t="str">
        <f t="shared" si="165"/>
        <v/>
      </c>
      <c r="DZ109" s="73" t="str">
        <f t="shared" si="166"/>
        <v/>
      </c>
      <c r="EA109" s="73" t="str">
        <f t="shared" si="167"/>
        <v/>
      </c>
      <c r="EB109" s="73" t="str">
        <f t="shared" si="168"/>
        <v/>
      </c>
      <c r="EC109" s="73" t="str">
        <f t="shared" si="169"/>
        <v/>
      </c>
      <c r="ED109" s="73" t="str">
        <f t="shared" si="170"/>
        <v/>
      </c>
      <c r="EE109" s="73" t="str">
        <f t="shared" si="171"/>
        <v/>
      </c>
      <c r="EF109" s="73" t="str">
        <f t="shared" si="172"/>
        <v/>
      </c>
      <c r="EG109" s="53" t="str">
        <f t="shared" si="121"/>
        <v/>
      </c>
      <c r="EH109" s="47" t="s">
        <v>0</v>
      </c>
      <c r="EI109" s="19" t="str">
        <f t="shared" si="173"/>
        <v/>
      </c>
      <c r="EJ109" s="47" t="s">
        <v>0</v>
      </c>
      <c r="EK109" s="19" t="str">
        <f t="shared" si="174"/>
        <v/>
      </c>
      <c r="EL109" s="47" t="s">
        <v>0</v>
      </c>
      <c r="EM109" s="208" t="str">
        <f t="shared" si="175"/>
        <v/>
      </c>
      <c r="EN109" s="47" t="s">
        <v>0</v>
      </c>
    </row>
    <row r="110" spans="1:144" x14ac:dyDescent="0.25">
      <c r="A110" t="s">
        <v>0</v>
      </c>
      <c r="B110" s="52" t="str">
        <f>IF(csv!F102="","",csv!T102)</f>
        <v/>
      </c>
      <c r="C110" s="31" t="s">
        <v>0</v>
      </c>
      <c r="D110" s="31" t="str">
        <f>IF(csv!F102="","",csv!F102)</f>
        <v/>
      </c>
      <c r="E110" s="31" t="str">
        <f>IF(csv!E102="","",csv!E102)</f>
        <v/>
      </c>
      <c r="F110" s="31" t="s">
        <v>0</v>
      </c>
      <c r="G110" s="73" t="str">
        <f>IF(csv!M102="","",csv!M102)</f>
        <v/>
      </c>
      <c r="H110" s="73" t="str">
        <f>IF(csv!N102="","",csv!N102)</f>
        <v/>
      </c>
      <c r="I110" s="31" t="s">
        <v>0</v>
      </c>
      <c r="J110" s="31" t="str">
        <f>IF(csv!P102="","",csv!P102)</f>
        <v/>
      </c>
      <c r="K110" s="31" t="str">
        <f>IF(csv!Q102="","",csv!Q102)</f>
        <v/>
      </c>
      <c r="L110" s="31" t="s">
        <v>0</v>
      </c>
      <c r="M110" s="66" t="str">
        <f>IF(csv!R102="","",csv!R102)</f>
        <v/>
      </c>
      <c r="N110" s="47" t="s">
        <v>0</v>
      </c>
      <c r="O110" s="52" t="str">
        <f t="shared" si="122"/>
        <v/>
      </c>
      <c r="P110" s="73" t="str">
        <f>IF(O110="","",IF(COUNTIF(O$10:O109,O110)=0,P109+1,P109))</f>
        <v/>
      </c>
      <c r="Q110" s="88" t="str">
        <f t="shared" si="123"/>
        <v/>
      </c>
      <c r="R110" s="89" t="str" cm="1">
        <f t="array" ref="R110">IF(S110="","",INDEX(natjecanjeStaze_naziv,MATCH(S110,natjecanjeStaze_stazaId,0)))</f>
        <v/>
      </c>
      <c r="S110" s="53" t="str">
        <f t="shared" si="106"/>
        <v/>
      </c>
      <c r="T110" s="47" t="s">
        <v>0</v>
      </c>
      <c r="U110" s="259" t="str">
        <f t="shared" si="107"/>
        <v/>
      </c>
      <c r="V110" s="260" t="str">
        <f t="shared" si="124"/>
        <v/>
      </c>
      <c r="W110" s="47" t="s">
        <v>0</v>
      </c>
      <c r="X110" s="52" t="str">
        <f t="shared" si="125"/>
        <v/>
      </c>
      <c r="Y110" s="73" t="str">
        <f t="shared" si="126"/>
        <v/>
      </c>
      <c r="Z110" s="31" t="str">
        <f t="shared" si="127"/>
        <v/>
      </c>
      <c r="AA110" s="66" t="str">
        <f>IF(Z110="","",MAX(AA$10:AA109)+1)</f>
        <v/>
      </c>
      <c r="AB110" s="47" t="s">
        <v>0</v>
      </c>
      <c r="AC110" s="130"/>
      <c r="AD110" s="47" t="s">
        <v>0</v>
      </c>
      <c r="AE110" s="19" t="str">
        <f t="shared" si="128"/>
        <v/>
      </c>
      <c r="AF110" s="47" t="s">
        <v>0</v>
      </c>
      <c r="AG110" s="151" t="str">
        <f t="shared" si="129"/>
        <v/>
      </c>
      <c r="AH110" s="47" t="s">
        <v>0</v>
      </c>
      <c r="AI110" s="52" t="str">
        <f t="shared" si="130"/>
        <v/>
      </c>
      <c r="AJ110" s="31" t="str">
        <f t="shared" si="131"/>
        <v/>
      </c>
      <c r="AK110" s="73" t="str">
        <f t="shared" si="132"/>
        <v/>
      </c>
      <c r="AL110" s="73" t="str">
        <f t="shared" si="133"/>
        <v/>
      </c>
      <c r="AM110" s="31" t="str" cm="1">
        <f t="array" ref="AM110">IF(AK110="",""&amp;AJ110,IF(AK110="NEMA",AJ110,INDEX(klub_naziv,MATCH(INDEX(klubAlias_klubId,AK110),klub_id,0))))</f>
        <v/>
      </c>
      <c r="AN110" s="31" t="str" cm="1">
        <f t="array" ref="AN110">IFERROR(""&amp;INDEX(registarNatjecatelji,DL110,4),"")</f>
        <v/>
      </c>
      <c r="AO110" s="73" t="str">
        <f t="shared" si="134"/>
        <v/>
      </c>
      <c r="AP110" s="66" t="str">
        <f t="shared" si="135"/>
        <v/>
      </c>
      <c r="AQ110" s="47" t="s">
        <v>0</v>
      </c>
      <c r="AR110" s="52" t="str">
        <f>IF(V110&lt;&gt;"NEMA","",IF(IFERROR(MATCH(U110,U$10:U109,0),0)&lt;&gt;0,"",U110))</f>
        <v/>
      </c>
      <c r="AS110" s="73" t="str">
        <f t="shared" si="108"/>
        <v/>
      </c>
      <c r="AT110" s="31" t="str">
        <f>IF(OR(AS110="",AS110&lt;&gt;"NEMA"),"",MAX(AT$10:AT109)+1)</f>
        <v/>
      </c>
      <c r="AU110" s="66" t="str">
        <f t="shared" si="109"/>
        <v/>
      </c>
      <c r="AV110" s="47" t="s">
        <v>0</v>
      </c>
      <c r="AW110" s="19" t="str">
        <f t="shared" si="136"/>
        <v/>
      </c>
      <c r="AX110" s="47" t="s">
        <v>0</v>
      </c>
      <c r="AY110" s="82" t="str">
        <f>IF(AK110&lt;&gt;"NEMA","",IF(IFERROR(MATCH(AJ110,AJ$10:AJ109,0),0)&lt;&gt;0,"",AJ110))</f>
        <v/>
      </c>
      <c r="AZ110" s="47" t="s">
        <v>0</v>
      </c>
      <c r="BA110" s="130"/>
      <c r="BB110" s="47" t="s">
        <v>0</v>
      </c>
      <c r="BC110" s="58" t="str">
        <f t="shared" si="137"/>
        <v/>
      </c>
      <c r="BD110" s="31" t="str">
        <f t="shared" si="138"/>
        <v/>
      </c>
      <c r="BE110" s="31" t="str">
        <f>IF(BD110="","",MAX(BE$10:BE109)+1)</f>
        <v/>
      </c>
      <c r="BF110" s="31" t="str">
        <f t="shared" si="139"/>
        <v/>
      </c>
      <c r="BG110" s="31" t="str">
        <f t="shared" si="140"/>
        <v/>
      </c>
      <c r="BH110" s="31" t="str">
        <f>IF(BA110="","",MAX(BH$10:BH109)+1)</f>
        <v/>
      </c>
      <c r="BI110" s="31" t="str">
        <f t="shared" si="141"/>
        <v/>
      </c>
      <c r="BJ110" s="66" t="str">
        <f t="shared" si="142"/>
        <v/>
      </c>
      <c r="BK110" s="47" t="s">
        <v>0</v>
      </c>
      <c r="BL110" s="19" t="str">
        <f t="shared" si="143"/>
        <v/>
      </c>
      <c r="BM110" s="47" t="s">
        <v>0</v>
      </c>
      <c r="BN110" s="151" t="str">
        <f t="shared" si="110"/>
        <v/>
      </c>
      <c r="BO110" s="47" t="s">
        <v>0</v>
      </c>
      <c r="BP110" s="58" t="str">
        <f t="shared" si="101"/>
        <v/>
      </c>
      <c r="BQ110" s="73" t="str">
        <f t="shared" si="102"/>
        <v/>
      </c>
      <c r="BR110" s="266" t="str">
        <f t="shared" si="103"/>
        <v/>
      </c>
      <c r="BS110" s="267" t="str">
        <f t="shared" si="104"/>
        <v/>
      </c>
      <c r="BT110" s="191" t="str">
        <f t="shared" si="105"/>
        <v/>
      </c>
      <c r="BU110" s="47" t="s">
        <v>0</v>
      </c>
      <c r="BV110" s="52" t="str">
        <f t="shared" si="144"/>
        <v/>
      </c>
      <c r="BW110" s="31" t="str">
        <f t="shared" si="145"/>
        <v/>
      </c>
      <c r="BX110" s="73" t="str">
        <f t="shared" si="111"/>
        <v/>
      </c>
      <c r="BY110" s="73" t="str">
        <f t="shared" si="112"/>
        <v/>
      </c>
      <c r="BZ110" s="31" t="str">
        <f t="shared" si="113"/>
        <v/>
      </c>
      <c r="CA110" s="66" t="str">
        <f t="shared" si="114"/>
        <v/>
      </c>
      <c r="CB110" s="47" t="s">
        <v>0</v>
      </c>
      <c r="CC110" s="82" t="str">
        <f t="shared" si="146"/>
        <v/>
      </c>
      <c r="CD110" s="47" t="s">
        <v>0</v>
      </c>
      <c r="CE110" s="19" t="str">
        <f t="shared" si="147"/>
        <v/>
      </c>
      <c r="CF110" s="47" t="s">
        <v>0</v>
      </c>
      <c r="CG110" s="130"/>
      <c r="CH110" s="47" t="s">
        <v>0</v>
      </c>
      <c r="CI110" s="52" t="str">
        <f t="shared" si="148"/>
        <v/>
      </c>
      <c r="CJ110" s="73" t="str">
        <f>IF(CG110="","",MAX(CJ$10:CJ109)+1)</f>
        <v/>
      </c>
      <c r="CK110" s="53" t="str">
        <f t="shared" si="149"/>
        <v/>
      </c>
      <c r="CL110" s="47" t="s">
        <v>0</v>
      </c>
      <c r="CM110" s="19" t="str">
        <f t="shared" si="150"/>
        <v/>
      </c>
      <c r="CN110" s="47" t="s">
        <v>0</v>
      </c>
      <c r="CO110" s="108"/>
      <c r="CP110" s="110"/>
      <c r="CQ110" s="47"/>
      <c r="CR110" s="58" t="str">
        <f>IF(AND(BX110="NEMA",BY110="NEMA",OR(CG110="",CK110="NEMA")),MAX(CR$10:CR109)+1,"")</f>
        <v/>
      </c>
      <c r="CS110" s="53" t="str">
        <f t="shared" si="151"/>
        <v/>
      </c>
      <c r="CT110" t="s">
        <v>0</v>
      </c>
      <c r="CU110" s="133" t="str">
        <f t="shared" si="115"/>
        <v/>
      </c>
      <c r="CV110" t="s">
        <v>0</v>
      </c>
      <c r="CW110" s="52" t="str">
        <f t="shared" si="116"/>
        <v/>
      </c>
      <c r="CX110" s="66" t="str">
        <f t="shared" si="152"/>
        <v/>
      </c>
      <c r="CY110" t="s">
        <v>0</v>
      </c>
      <c r="CZ110" s="19" t="str">
        <f t="shared" si="153"/>
        <v/>
      </c>
      <c r="DA110" s="47" t="s">
        <v>0</v>
      </c>
      <c r="DB110" s="52" t="str">
        <f t="shared" si="154"/>
        <v/>
      </c>
      <c r="DC110" s="66" t="str">
        <f t="shared" si="155"/>
        <v/>
      </c>
      <c r="DD110" s="47" t="s">
        <v>0</v>
      </c>
      <c r="DE110" s="52" t="str">
        <f t="shared" si="156"/>
        <v/>
      </c>
      <c r="DF110" s="53" t="str">
        <f t="shared" si="117"/>
        <v/>
      </c>
      <c r="DG110" s="47" t="s">
        <v>0</v>
      </c>
      <c r="DH110" s="52" t="str">
        <f t="shared" si="157"/>
        <v/>
      </c>
      <c r="DI110" s="53" t="str">
        <f t="shared" si="118"/>
        <v/>
      </c>
      <c r="DJ110" s="47" t="s">
        <v>0</v>
      </c>
      <c r="DK110" s="52" t="str">
        <f t="shared" si="158"/>
        <v/>
      </c>
      <c r="DL110" s="53" t="str">
        <f t="shared" si="119"/>
        <v/>
      </c>
      <c r="DM110" s="47" t="s">
        <v>0</v>
      </c>
      <c r="DN110" s="58" t="str">
        <f t="shared" si="159"/>
        <v/>
      </c>
      <c r="DO110" s="53" t="str" cm="1">
        <f t="array" ref="DO110">IF(DN110&lt;&gt;"",INDEX(imePrezime_id,DN110,0),IF(CR110&lt;&gt;"",CR110,""))</f>
        <v/>
      </c>
      <c r="DP110" s="47" t="s">
        <v>0</v>
      </c>
      <c r="DQ110" s="58" t="str">
        <f t="shared" si="160"/>
        <v/>
      </c>
      <c r="DR110" s="73" t="str">
        <f t="shared" si="120"/>
        <v/>
      </c>
      <c r="DS110" s="73" t="str">
        <f t="shared" si="161"/>
        <v/>
      </c>
      <c r="DT110" s="73" t="str">
        <f t="shared" si="162"/>
        <v/>
      </c>
      <c r="DU110" s="66" t="str">
        <f t="shared" si="163"/>
        <v/>
      </c>
      <c r="DV110" s="47" t="s">
        <v>0</v>
      </c>
      <c r="DW110" s="58" t="str">
        <f>IF(BW110="","",MAX(DW$10:DW109)+1)</f>
        <v/>
      </c>
      <c r="DX110" s="73" t="str">
        <f t="shared" si="164"/>
        <v/>
      </c>
      <c r="DY110" s="73" t="str">
        <f t="shared" si="165"/>
        <v/>
      </c>
      <c r="DZ110" s="73" t="str">
        <f t="shared" si="166"/>
        <v/>
      </c>
      <c r="EA110" s="73" t="str">
        <f t="shared" si="167"/>
        <v/>
      </c>
      <c r="EB110" s="73" t="str">
        <f t="shared" si="168"/>
        <v/>
      </c>
      <c r="EC110" s="73" t="str">
        <f t="shared" si="169"/>
        <v/>
      </c>
      <c r="ED110" s="73" t="str">
        <f t="shared" si="170"/>
        <v/>
      </c>
      <c r="EE110" s="73" t="str">
        <f t="shared" si="171"/>
        <v/>
      </c>
      <c r="EF110" s="73" t="str">
        <f t="shared" si="172"/>
        <v/>
      </c>
      <c r="EG110" s="53" t="str">
        <f t="shared" si="121"/>
        <v/>
      </c>
      <c r="EH110" s="47" t="s">
        <v>0</v>
      </c>
      <c r="EI110" s="19" t="str">
        <f t="shared" si="173"/>
        <v/>
      </c>
      <c r="EJ110" s="47" t="s">
        <v>0</v>
      </c>
      <c r="EK110" s="19" t="str">
        <f t="shared" si="174"/>
        <v/>
      </c>
      <c r="EL110" s="47" t="s">
        <v>0</v>
      </c>
      <c r="EM110" s="208" t="str">
        <f t="shared" si="175"/>
        <v/>
      </c>
      <c r="EN110" s="47" t="s">
        <v>0</v>
      </c>
    </row>
    <row r="111" spans="1:144" x14ac:dyDescent="0.25">
      <c r="A111" t="s">
        <v>0</v>
      </c>
      <c r="B111" s="52" t="str">
        <f>IF(csv!F103="","",csv!T103)</f>
        <v/>
      </c>
      <c r="C111" s="31" t="s">
        <v>0</v>
      </c>
      <c r="D111" s="31" t="str">
        <f>IF(csv!F103="","",csv!F103)</f>
        <v/>
      </c>
      <c r="E111" s="31" t="str">
        <f>IF(csv!E103="","",csv!E103)</f>
        <v/>
      </c>
      <c r="F111" s="31" t="s">
        <v>0</v>
      </c>
      <c r="G111" s="73" t="str">
        <f>IF(csv!M103="","",csv!M103)</f>
        <v/>
      </c>
      <c r="H111" s="73" t="str">
        <f>IF(csv!N103="","",csv!N103)</f>
        <v/>
      </c>
      <c r="I111" s="31" t="s">
        <v>0</v>
      </c>
      <c r="J111" s="31" t="str">
        <f>IF(csv!P103="","",csv!P103)</f>
        <v/>
      </c>
      <c r="K111" s="31" t="str">
        <f>IF(csv!Q103="","",csv!Q103)</f>
        <v/>
      </c>
      <c r="L111" s="31" t="s">
        <v>0</v>
      </c>
      <c r="M111" s="66" t="str">
        <f>IF(csv!R103="","",csv!R103)</f>
        <v/>
      </c>
      <c r="N111" s="47" t="s">
        <v>0</v>
      </c>
      <c r="O111" s="52" t="str">
        <f t="shared" si="122"/>
        <v/>
      </c>
      <c r="P111" s="73" t="str">
        <f>IF(O111="","",IF(COUNTIF(O$10:O110,O111)=0,P110+1,P110))</f>
        <v/>
      </c>
      <c r="Q111" s="88" t="str">
        <f t="shared" si="123"/>
        <v/>
      </c>
      <c r="R111" s="89" t="str" cm="1">
        <f t="array" ref="R111">IF(S111="","",INDEX(natjecanjeStaze_naziv,MATCH(S111,natjecanjeStaze_stazaId,0)))</f>
        <v/>
      </c>
      <c r="S111" s="53" t="str">
        <f t="shared" si="106"/>
        <v/>
      </c>
      <c r="T111" s="47" t="s">
        <v>0</v>
      </c>
      <c r="U111" s="259" t="str">
        <f t="shared" si="107"/>
        <v/>
      </c>
      <c r="V111" s="260" t="str">
        <f t="shared" si="124"/>
        <v/>
      </c>
      <c r="W111" s="47" t="s">
        <v>0</v>
      </c>
      <c r="X111" s="52" t="str">
        <f t="shared" si="125"/>
        <v/>
      </c>
      <c r="Y111" s="73" t="str">
        <f t="shared" si="126"/>
        <v/>
      </c>
      <c r="Z111" s="31" t="str">
        <f t="shared" si="127"/>
        <v/>
      </c>
      <c r="AA111" s="66" t="str">
        <f>IF(Z111="","",MAX(AA$10:AA110)+1)</f>
        <v/>
      </c>
      <c r="AB111" s="47" t="s">
        <v>0</v>
      </c>
      <c r="AC111" s="130"/>
      <c r="AD111" s="47" t="s">
        <v>0</v>
      </c>
      <c r="AE111" s="19" t="str">
        <f t="shared" si="128"/>
        <v/>
      </c>
      <c r="AF111" s="47" t="s">
        <v>0</v>
      </c>
      <c r="AG111" s="151" t="str">
        <f t="shared" si="129"/>
        <v/>
      </c>
      <c r="AH111" s="47" t="s">
        <v>0</v>
      </c>
      <c r="AI111" s="52" t="str">
        <f t="shared" si="130"/>
        <v/>
      </c>
      <c r="AJ111" s="31" t="str">
        <f t="shared" si="131"/>
        <v/>
      </c>
      <c r="AK111" s="73" t="str">
        <f t="shared" si="132"/>
        <v/>
      </c>
      <c r="AL111" s="73" t="str">
        <f t="shared" si="133"/>
        <v/>
      </c>
      <c r="AM111" s="31" t="str" cm="1">
        <f t="array" ref="AM111">IF(AK111="",""&amp;AJ111,IF(AK111="NEMA",AJ111,INDEX(klub_naziv,MATCH(INDEX(klubAlias_klubId,AK111),klub_id,0))))</f>
        <v/>
      </c>
      <c r="AN111" s="31" t="str" cm="1">
        <f t="array" ref="AN111">IFERROR(""&amp;INDEX(registarNatjecatelji,DL111,4),"")</f>
        <v/>
      </c>
      <c r="AO111" s="73" t="str">
        <f t="shared" si="134"/>
        <v/>
      </c>
      <c r="AP111" s="66" t="str">
        <f t="shared" si="135"/>
        <v/>
      </c>
      <c r="AQ111" s="47" t="s">
        <v>0</v>
      </c>
      <c r="AR111" s="52" t="str">
        <f>IF(V111&lt;&gt;"NEMA","",IF(IFERROR(MATCH(U111,U$10:U110,0),0)&lt;&gt;0,"",U111))</f>
        <v/>
      </c>
      <c r="AS111" s="73" t="str">
        <f t="shared" si="108"/>
        <v/>
      </c>
      <c r="AT111" s="31" t="str">
        <f>IF(OR(AS111="",AS111&lt;&gt;"NEMA"),"",MAX(AT$10:AT110)+1)</f>
        <v/>
      </c>
      <c r="AU111" s="66" t="str">
        <f t="shared" si="109"/>
        <v/>
      </c>
      <c r="AV111" s="47" t="s">
        <v>0</v>
      </c>
      <c r="AW111" s="19" t="str">
        <f t="shared" si="136"/>
        <v/>
      </c>
      <c r="AX111" s="47" t="s">
        <v>0</v>
      </c>
      <c r="AY111" s="82" t="str">
        <f>IF(AK111&lt;&gt;"NEMA","",IF(IFERROR(MATCH(AJ111,AJ$10:AJ110,0),0)&lt;&gt;0,"",AJ111))</f>
        <v/>
      </c>
      <c r="AZ111" s="47" t="s">
        <v>0</v>
      </c>
      <c r="BA111" s="130"/>
      <c r="BB111" s="47" t="s">
        <v>0</v>
      </c>
      <c r="BC111" s="58" t="str">
        <f t="shared" si="137"/>
        <v/>
      </c>
      <c r="BD111" s="31" t="str">
        <f t="shared" si="138"/>
        <v/>
      </c>
      <c r="BE111" s="31" t="str">
        <f>IF(BD111="","",MAX(BE$10:BE110)+1)</f>
        <v/>
      </c>
      <c r="BF111" s="31" t="str">
        <f t="shared" si="139"/>
        <v/>
      </c>
      <c r="BG111" s="31" t="str">
        <f t="shared" si="140"/>
        <v/>
      </c>
      <c r="BH111" s="31" t="str">
        <f>IF(BA111="","",MAX(BH$10:BH110)+1)</f>
        <v/>
      </c>
      <c r="BI111" s="31" t="str">
        <f t="shared" si="141"/>
        <v/>
      </c>
      <c r="BJ111" s="66" t="str">
        <f t="shared" si="142"/>
        <v/>
      </c>
      <c r="BK111" s="47" t="s">
        <v>0</v>
      </c>
      <c r="BL111" s="19" t="str">
        <f t="shared" si="143"/>
        <v/>
      </c>
      <c r="BM111" s="47" t="s">
        <v>0</v>
      </c>
      <c r="BN111" s="151" t="str">
        <f t="shared" si="110"/>
        <v/>
      </c>
      <c r="BO111" s="47" t="s">
        <v>0</v>
      </c>
      <c r="BP111" s="58" t="str">
        <f t="shared" si="101"/>
        <v/>
      </c>
      <c r="BQ111" s="73" t="str">
        <f t="shared" si="102"/>
        <v/>
      </c>
      <c r="BR111" s="266" t="str">
        <f t="shared" si="103"/>
        <v/>
      </c>
      <c r="BS111" s="267" t="str">
        <f t="shared" si="104"/>
        <v/>
      </c>
      <c r="BT111" s="191" t="str">
        <f t="shared" si="105"/>
        <v/>
      </c>
      <c r="BU111" s="47" t="s">
        <v>0</v>
      </c>
      <c r="BV111" s="52" t="str">
        <f t="shared" si="144"/>
        <v/>
      </c>
      <c r="BW111" s="31" t="str">
        <f t="shared" si="145"/>
        <v/>
      </c>
      <c r="BX111" s="73" t="str">
        <f t="shared" si="111"/>
        <v/>
      </c>
      <c r="BY111" s="73" t="str">
        <f t="shared" si="112"/>
        <v/>
      </c>
      <c r="BZ111" s="31" t="str">
        <f t="shared" si="113"/>
        <v/>
      </c>
      <c r="CA111" s="66" t="str">
        <f t="shared" si="114"/>
        <v/>
      </c>
      <c r="CB111" s="47" t="s">
        <v>0</v>
      </c>
      <c r="CC111" s="82" t="str">
        <f t="shared" si="146"/>
        <v/>
      </c>
      <c r="CD111" s="47" t="s">
        <v>0</v>
      </c>
      <c r="CE111" s="19" t="str">
        <f t="shared" si="147"/>
        <v/>
      </c>
      <c r="CF111" s="47" t="s">
        <v>0</v>
      </c>
      <c r="CG111" s="130"/>
      <c r="CH111" s="47" t="s">
        <v>0</v>
      </c>
      <c r="CI111" s="52" t="str">
        <f t="shared" si="148"/>
        <v/>
      </c>
      <c r="CJ111" s="73" t="str">
        <f>IF(CG111="","",MAX(CJ$10:CJ110)+1)</f>
        <v/>
      </c>
      <c r="CK111" s="53" t="str">
        <f t="shared" si="149"/>
        <v/>
      </c>
      <c r="CL111" s="47" t="s">
        <v>0</v>
      </c>
      <c r="CM111" s="19" t="str">
        <f t="shared" si="150"/>
        <v/>
      </c>
      <c r="CN111" s="47" t="s">
        <v>0</v>
      </c>
      <c r="CO111" s="108"/>
      <c r="CP111" s="110"/>
      <c r="CQ111" s="47"/>
      <c r="CR111" s="58" t="str">
        <f>IF(AND(BX111="NEMA",BY111="NEMA",OR(CG111="",CK111="NEMA")),MAX(CR$10:CR110)+1,"")</f>
        <v/>
      </c>
      <c r="CS111" s="53" t="str">
        <f t="shared" si="151"/>
        <v/>
      </c>
      <c r="CT111" t="s">
        <v>0</v>
      </c>
      <c r="CU111" s="133" t="str">
        <f t="shared" si="115"/>
        <v/>
      </c>
      <c r="CV111" t="s">
        <v>0</v>
      </c>
      <c r="CW111" s="52" t="str">
        <f t="shared" si="116"/>
        <v/>
      </c>
      <c r="CX111" s="66" t="str">
        <f t="shared" si="152"/>
        <v/>
      </c>
      <c r="CY111" t="s">
        <v>0</v>
      </c>
      <c r="CZ111" s="19" t="str">
        <f t="shared" si="153"/>
        <v/>
      </c>
      <c r="DA111" s="47" t="s">
        <v>0</v>
      </c>
      <c r="DB111" s="52" t="str">
        <f t="shared" si="154"/>
        <v/>
      </c>
      <c r="DC111" s="66" t="str">
        <f t="shared" si="155"/>
        <v/>
      </c>
      <c r="DD111" s="47" t="s">
        <v>0</v>
      </c>
      <c r="DE111" s="52" t="str">
        <f t="shared" si="156"/>
        <v/>
      </c>
      <c r="DF111" s="53" t="str">
        <f t="shared" si="117"/>
        <v/>
      </c>
      <c r="DG111" s="47" t="s">
        <v>0</v>
      </c>
      <c r="DH111" s="52" t="str">
        <f t="shared" si="157"/>
        <v/>
      </c>
      <c r="DI111" s="53" t="str">
        <f t="shared" si="118"/>
        <v/>
      </c>
      <c r="DJ111" s="47" t="s">
        <v>0</v>
      </c>
      <c r="DK111" s="52" t="str">
        <f t="shared" si="158"/>
        <v/>
      </c>
      <c r="DL111" s="53" t="str">
        <f t="shared" si="119"/>
        <v/>
      </c>
      <c r="DM111" s="47" t="s">
        <v>0</v>
      </c>
      <c r="DN111" s="58" t="str">
        <f t="shared" si="159"/>
        <v/>
      </c>
      <c r="DO111" s="53" t="str" cm="1">
        <f t="array" ref="DO111">IF(DN111&lt;&gt;"",INDEX(imePrezime_id,DN111,0),IF(CR111&lt;&gt;"",CR111,""))</f>
        <v/>
      </c>
      <c r="DP111" s="47" t="s">
        <v>0</v>
      </c>
      <c r="DQ111" s="58" t="str">
        <f t="shared" si="160"/>
        <v/>
      </c>
      <c r="DR111" s="73" t="str">
        <f t="shared" si="120"/>
        <v/>
      </c>
      <c r="DS111" s="73" t="str">
        <f t="shared" si="161"/>
        <v/>
      </c>
      <c r="DT111" s="73" t="str">
        <f t="shared" si="162"/>
        <v/>
      </c>
      <c r="DU111" s="66" t="str">
        <f t="shared" si="163"/>
        <v/>
      </c>
      <c r="DV111" s="47" t="s">
        <v>0</v>
      </c>
      <c r="DW111" s="58" t="str">
        <f>IF(BW111="","",MAX(DW$10:DW110)+1)</f>
        <v/>
      </c>
      <c r="DX111" s="73" t="str">
        <f t="shared" si="164"/>
        <v/>
      </c>
      <c r="DY111" s="73" t="str">
        <f t="shared" si="165"/>
        <v/>
      </c>
      <c r="DZ111" s="73" t="str">
        <f t="shared" si="166"/>
        <v/>
      </c>
      <c r="EA111" s="73" t="str">
        <f t="shared" si="167"/>
        <v/>
      </c>
      <c r="EB111" s="73" t="str">
        <f t="shared" si="168"/>
        <v/>
      </c>
      <c r="EC111" s="73" t="str">
        <f t="shared" si="169"/>
        <v/>
      </c>
      <c r="ED111" s="73" t="str">
        <f t="shared" si="170"/>
        <v/>
      </c>
      <c r="EE111" s="73" t="str">
        <f t="shared" si="171"/>
        <v/>
      </c>
      <c r="EF111" s="73" t="str">
        <f t="shared" si="172"/>
        <v/>
      </c>
      <c r="EG111" s="53" t="str">
        <f t="shared" si="121"/>
        <v/>
      </c>
      <c r="EH111" s="47" t="s">
        <v>0</v>
      </c>
      <c r="EI111" s="19" t="str">
        <f t="shared" si="173"/>
        <v/>
      </c>
      <c r="EJ111" s="47" t="s">
        <v>0</v>
      </c>
      <c r="EK111" s="19" t="str">
        <f t="shared" si="174"/>
        <v/>
      </c>
      <c r="EL111" s="47" t="s">
        <v>0</v>
      </c>
      <c r="EM111" s="208" t="str">
        <f t="shared" si="175"/>
        <v/>
      </c>
      <c r="EN111" s="47" t="s">
        <v>0</v>
      </c>
    </row>
    <row r="112" spans="1:144" x14ac:dyDescent="0.25">
      <c r="A112" t="s">
        <v>0</v>
      </c>
      <c r="B112" s="52" t="str">
        <f>IF(csv!F104="","",csv!T104)</f>
        <v/>
      </c>
      <c r="C112" s="31" t="s">
        <v>0</v>
      </c>
      <c r="D112" s="31" t="str">
        <f>IF(csv!F104="","",csv!F104)</f>
        <v/>
      </c>
      <c r="E112" s="31" t="str">
        <f>IF(csv!E104="","",csv!E104)</f>
        <v/>
      </c>
      <c r="F112" s="31" t="s">
        <v>0</v>
      </c>
      <c r="G112" s="73" t="str">
        <f>IF(csv!M104="","",csv!M104)</f>
        <v/>
      </c>
      <c r="H112" s="73" t="str">
        <f>IF(csv!N104="","",csv!N104)</f>
        <v/>
      </c>
      <c r="I112" s="31" t="s">
        <v>0</v>
      </c>
      <c r="J112" s="31" t="str">
        <f>IF(csv!P104="","",csv!P104)</f>
        <v/>
      </c>
      <c r="K112" s="31" t="str">
        <f>IF(csv!Q104="","",csv!Q104)</f>
        <v/>
      </c>
      <c r="L112" s="31" t="s">
        <v>0</v>
      </c>
      <c r="M112" s="66" t="str">
        <f>IF(csv!R104="","",csv!R104)</f>
        <v/>
      </c>
      <c r="N112" s="47" t="s">
        <v>0</v>
      </c>
      <c r="O112" s="52" t="str">
        <f t="shared" si="122"/>
        <v/>
      </c>
      <c r="P112" s="73" t="str">
        <f>IF(O112="","",IF(COUNTIF(O$10:O111,O112)=0,P111+1,P111))</f>
        <v/>
      </c>
      <c r="Q112" s="88" t="str">
        <f t="shared" si="123"/>
        <v/>
      </c>
      <c r="R112" s="89" t="str" cm="1">
        <f t="array" ref="R112">IF(S112="","",INDEX(natjecanjeStaze_naziv,MATCH(S112,natjecanjeStaze_stazaId,0)))</f>
        <v/>
      </c>
      <c r="S112" s="53" t="str">
        <f t="shared" si="106"/>
        <v/>
      </c>
      <c r="T112" s="47" t="s">
        <v>0</v>
      </c>
      <c r="U112" s="259" t="str">
        <f t="shared" si="107"/>
        <v/>
      </c>
      <c r="V112" s="260" t="str">
        <f t="shared" si="124"/>
        <v/>
      </c>
      <c r="W112" s="47" t="s">
        <v>0</v>
      </c>
      <c r="X112" s="52" t="str">
        <f t="shared" si="125"/>
        <v/>
      </c>
      <c r="Y112" s="73" t="str">
        <f t="shared" si="126"/>
        <v/>
      </c>
      <c r="Z112" s="31" t="str">
        <f t="shared" si="127"/>
        <v/>
      </c>
      <c r="AA112" s="66" t="str">
        <f>IF(Z112="","",MAX(AA$10:AA111)+1)</f>
        <v/>
      </c>
      <c r="AB112" s="47" t="s">
        <v>0</v>
      </c>
      <c r="AC112" s="130"/>
      <c r="AD112" s="47" t="s">
        <v>0</v>
      </c>
      <c r="AE112" s="19" t="str">
        <f t="shared" si="128"/>
        <v/>
      </c>
      <c r="AF112" s="47" t="s">
        <v>0</v>
      </c>
      <c r="AG112" s="151" t="str">
        <f t="shared" si="129"/>
        <v/>
      </c>
      <c r="AH112" s="47" t="s">
        <v>0</v>
      </c>
      <c r="AI112" s="52" t="str">
        <f t="shared" si="130"/>
        <v/>
      </c>
      <c r="AJ112" s="31" t="str">
        <f t="shared" si="131"/>
        <v/>
      </c>
      <c r="AK112" s="73" t="str">
        <f t="shared" si="132"/>
        <v/>
      </c>
      <c r="AL112" s="73" t="str">
        <f t="shared" si="133"/>
        <v/>
      </c>
      <c r="AM112" s="31" t="str" cm="1">
        <f t="array" ref="AM112">IF(AK112="",""&amp;AJ112,IF(AK112="NEMA",AJ112,INDEX(klub_naziv,MATCH(INDEX(klubAlias_klubId,AK112),klub_id,0))))</f>
        <v/>
      </c>
      <c r="AN112" s="31" t="str" cm="1">
        <f t="array" ref="AN112">IFERROR(""&amp;INDEX(registarNatjecatelji,DL112,4),"")</f>
        <v/>
      </c>
      <c r="AO112" s="73" t="str">
        <f t="shared" si="134"/>
        <v/>
      </c>
      <c r="AP112" s="66" t="str">
        <f t="shared" si="135"/>
        <v/>
      </c>
      <c r="AQ112" s="47" t="s">
        <v>0</v>
      </c>
      <c r="AR112" s="52" t="str">
        <f>IF(V112&lt;&gt;"NEMA","",IF(IFERROR(MATCH(U112,U$10:U111,0),0)&lt;&gt;0,"",U112))</f>
        <v/>
      </c>
      <c r="AS112" s="73" t="str">
        <f t="shared" si="108"/>
        <v/>
      </c>
      <c r="AT112" s="31" t="str">
        <f>IF(OR(AS112="",AS112&lt;&gt;"NEMA"),"",MAX(AT$10:AT111)+1)</f>
        <v/>
      </c>
      <c r="AU112" s="66" t="str">
        <f t="shared" si="109"/>
        <v/>
      </c>
      <c r="AV112" s="47" t="s">
        <v>0</v>
      </c>
      <c r="AW112" s="19" t="str">
        <f t="shared" si="136"/>
        <v/>
      </c>
      <c r="AX112" s="47" t="s">
        <v>0</v>
      </c>
      <c r="AY112" s="82" t="str">
        <f>IF(AK112&lt;&gt;"NEMA","",IF(IFERROR(MATCH(AJ112,AJ$10:AJ111,0),0)&lt;&gt;0,"",AJ112))</f>
        <v/>
      </c>
      <c r="AZ112" s="47" t="s">
        <v>0</v>
      </c>
      <c r="BA112" s="130"/>
      <c r="BB112" s="47" t="s">
        <v>0</v>
      </c>
      <c r="BC112" s="58" t="str">
        <f t="shared" si="137"/>
        <v/>
      </c>
      <c r="BD112" s="31" t="str">
        <f t="shared" si="138"/>
        <v/>
      </c>
      <c r="BE112" s="31" t="str">
        <f>IF(BD112="","",MAX(BE$10:BE111)+1)</f>
        <v/>
      </c>
      <c r="BF112" s="31" t="str">
        <f t="shared" si="139"/>
        <v/>
      </c>
      <c r="BG112" s="31" t="str">
        <f t="shared" si="140"/>
        <v/>
      </c>
      <c r="BH112" s="31" t="str">
        <f>IF(BA112="","",MAX(BH$10:BH111)+1)</f>
        <v/>
      </c>
      <c r="BI112" s="31" t="str">
        <f t="shared" si="141"/>
        <v/>
      </c>
      <c r="BJ112" s="66" t="str">
        <f t="shared" si="142"/>
        <v/>
      </c>
      <c r="BK112" s="47" t="s">
        <v>0</v>
      </c>
      <c r="BL112" s="19" t="str">
        <f t="shared" si="143"/>
        <v/>
      </c>
      <c r="BM112" s="47" t="s">
        <v>0</v>
      </c>
      <c r="BN112" s="151" t="str">
        <f t="shared" si="110"/>
        <v/>
      </c>
      <c r="BO112" s="47" t="s">
        <v>0</v>
      </c>
      <c r="BP112" s="58" t="str">
        <f t="shared" si="101"/>
        <v/>
      </c>
      <c r="BQ112" s="73" t="str">
        <f t="shared" si="102"/>
        <v/>
      </c>
      <c r="BR112" s="266" t="str">
        <f t="shared" si="103"/>
        <v/>
      </c>
      <c r="BS112" s="267" t="str">
        <f t="shared" si="104"/>
        <v/>
      </c>
      <c r="BT112" s="191" t="str">
        <f t="shared" si="105"/>
        <v/>
      </c>
      <c r="BU112" s="47" t="s">
        <v>0</v>
      </c>
      <c r="BV112" s="52" t="str">
        <f t="shared" si="144"/>
        <v/>
      </c>
      <c r="BW112" s="31" t="str">
        <f t="shared" si="145"/>
        <v/>
      </c>
      <c r="BX112" s="73" t="str">
        <f t="shared" si="111"/>
        <v/>
      </c>
      <c r="BY112" s="73" t="str">
        <f t="shared" si="112"/>
        <v/>
      </c>
      <c r="BZ112" s="31" t="str">
        <f t="shared" si="113"/>
        <v/>
      </c>
      <c r="CA112" s="66" t="str">
        <f t="shared" si="114"/>
        <v/>
      </c>
      <c r="CB112" s="47" t="s">
        <v>0</v>
      </c>
      <c r="CC112" s="82" t="str">
        <f t="shared" si="146"/>
        <v/>
      </c>
      <c r="CD112" s="47" t="s">
        <v>0</v>
      </c>
      <c r="CE112" s="19" t="str">
        <f t="shared" si="147"/>
        <v/>
      </c>
      <c r="CF112" s="47" t="s">
        <v>0</v>
      </c>
      <c r="CG112" s="130"/>
      <c r="CH112" s="47" t="s">
        <v>0</v>
      </c>
      <c r="CI112" s="52" t="str">
        <f t="shared" si="148"/>
        <v/>
      </c>
      <c r="CJ112" s="73" t="str">
        <f>IF(CG112="","",MAX(CJ$10:CJ111)+1)</f>
        <v/>
      </c>
      <c r="CK112" s="53" t="str">
        <f t="shared" si="149"/>
        <v/>
      </c>
      <c r="CL112" s="47" t="s">
        <v>0</v>
      </c>
      <c r="CM112" s="19" t="str">
        <f t="shared" si="150"/>
        <v/>
      </c>
      <c r="CN112" s="47" t="s">
        <v>0</v>
      </c>
      <c r="CO112" s="108"/>
      <c r="CP112" s="110"/>
      <c r="CQ112" s="47"/>
      <c r="CR112" s="58" t="str">
        <f>IF(AND(BX112="NEMA",BY112="NEMA",OR(CG112="",CK112="NEMA")),MAX(CR$10:CR111)+1,"")</f>
        <v/>
      </c>
      <c r="CS112" s="53" t="str">
        <f t="shared" si="151"/>
        <v/>
      </c>
      <c r="CT112" t="s">
        <v>0</v>
      </c>
      <c r="CU112" s="133" t="str">
        <f t="shared" si="115"/>
        <v/>
      </c>
      <c r="CV112" t="s">
        <v>0</v>
      </c>
      <c r="CW112" s="52" t="str">
        <f t="shared" si="116"/>
        <v/>
      </c>
      <c r="CX112" s="66" t="str">
        <f t="shared" si="152"/>
        <v/>
      </c>
      <c r="CY112" t="s">
        <v>0</v>
      </c>
      <c r="CZ112" s="19" t="str">
        <f t="shared" si="153"/>
        <v/>
      </c>
      <c r="DA112" s="47" t="s">
        <v>0</v>
      </c>
      <c r="DB112" s="52" t="str">
        <f t="shared" si="154"/>
        <v/>
      </c>
      <c r="DC112" s="66" t="str">
        <f t="shared" si="155"/>
        <v/>
      </c>
      <c r="DD112" s="47" t="s">
        <v>0</v>
      </c>
      <c r="DE112" s="52" t="str">
        <f t="shared" si="156"/>
        <v/>
      </c>
      <c r="DF112" s="53" t="str">
        <f t="shared" si="117"/>
        <v/>
      </c>
      <c r="DG112" s="47" t="s">
        <v>0</v>
      </c>
      <c r="DH112" s="52" t="str">
        <f t="shared" si="157"/>
        <v/>
      </c>
      <c r="DI112" s="53" t="str">
        <f t="shared" si="118"/>
        <v/>
      </c>
      <c r="DJ112" s="47" t="s">
        <v>0</v>
      </c>
      <c r="DK112" s="52" t="str">
        <f t="shared" si="158"/>
        <v/>
      </c>
      <c r="DL112" s="53" t="str">
        <f t="shared" si="119"/>
        <v/>
      </c>
      <c r="DM112" s="47" t="s">
        <v>0</v>
      </c>
      <c r="DN112" s="58" t="str">
        <f t="shared" si="159"/>
        <v/>
      </c>
      <c r="DO112" s="53" t="str" cm="1">
        <f t="array" ref="DO112">IF(DN112&lt;&gt;"",INDEX(imePrezime_id,DN112,0),IF(CR112&lt;&gt;"",CR112,""))</f>
        <v/>
      </c>
      <c r="DP112" s="47" t="s">
        <v>0</v>
      </c>
      <c r="DQ112" s="58" t="str">
        <f t="shared" si="160"/>
        <v/>
      </c>
      <c r="DR112" s="73" t="str">
        <f t="shared" si="120"/>
        <v/>
      </c>
      <c r="DS112" s="73" t="str">
        <f t="shared" si="161"/>
        <v/>
      </c>
      <c r="DT112" s="73" t="str">
        <f t="shared" si="162"/>
        <v/>
      </c>
      <c r="DU112" s="66" t="str">
        <f t="shared" si="163"/>
        <v/>
      </c>
      <c r="DV112" s="47" t="s">
        <v>0</v>
      </c>
      <c r="DW112" s="58" t="str">
        <f>IF(BW112="","",MAX(DW$10:DW111)+1)</f>
        <v/>
      </c>
      <c r="DX112" s="73" t="str">
        <f t="shared" si="164"/>
        <v/>
      </c>
      <c r="DY112" s="73" t="str">
        <f t="shared" si="165"/>
        <v/>
      </c>
      <c r="DZ112" s="73" t="str">
        <f t="shared" si="166"/>
        <v/>
      </c>
      <c r="EA112" s="73" t="str">
        <f t="shared" si="167"/>
        <v/>
      </c>
      <c r="EB112" s="73" t="str">
        <f t="shared" si="168"/>
        <v/>
      </c>
      <c r="EC112" s="73" t="str">
        <f t="shared" si="169"/>
        <v/>
      </c>
      <c r="ED112" s="73" t="str">
        <f t="shared" si="170"/>
        <v/>
      </c>
      <c r="EE112" s="73" t="str">
        <f t="shared" si="171"/>
        <v/>
      </c>
      <c r="EF112" s="73" t="str">
        <f t="shared" si="172"/>
        <v/>
      </c>
      <c r="EG112" s="53" t="str">
        <f t="shared" si="121"/>
        <v/>
      </c>
      <c r="EH112" s="47" t="s">
        <v>0</v>
      </c>
      <c r="EI112" s="19" t="str">
        <f t="shared" si="173"/>
        <v/>
      </c>
      <c r="EJ112" s="47" t="s">
        <v>0</v>
      </c>
      <c r="EK112" s="19" t="str">
        <f t="shared" si="174"/>
        <v/>
      </c>
      <c r="EL112" s="47" t="s">
        <v>0</v>
      </c>
      <c r="EM112" s="208" t="str">
        <f t="shared" si="175"/>
        <v/>
      </c>
      <c r="EN112" s="47" t="s">
        <v>0</v>
      </c>
    </row>
    <row r="113" spans="1:144" x14ac:dyDescent="0.25">
      <c r="A113" t="s">
        <v>0</v>
      </c>
      <c r="B113" s="52" t="str">
        <f>IF(csv!F105="","",csv!T105)</f>
        <v/>
      </c>
      <c r="C113" s="31" t="s">
        <v>0</v>
      </c>
      <c r="D113" s="31" t="str">
        <f>IF(csv!F105="","",csv!F105)</f>
        <v/>
      </c>
      <c r="E113" s="31" t="str">
        <f>IF(csv!E105="","",csv!E105)</f>
        <v/>
      </c>
      <c r="F113" s="31" t="s">
        <v>0</v>
      </c>
      <c r="G113" s="73" t="str">
        <f>IF(csv!M105="","",csv!M105)</f>
        <v/>
      </c>
      <c r="H113" s="73" t="str">
        <f>IF(csv!N105="","",csv!N105)</f>
        <v/>
      </c>
      <c r="I113" s="31" t="s">
        <v>0</v>
      </c>
      <c r="J113" s="31" t="str">
        <f>IF(csv!P105="","",csv!P105)</f>
        <v/>
      </c>
      <c r="K113" s="31" t="str">
        <f>IF(csv!Q105="","",csv!Q105)</f>
        <v/>
      </c>
      <c r="L113" s="31" t="s">
        <v>0</v>
      </c>
      <c r="M113" s="66" t="str">
        <f>IF(csv!R105="","",csv!R105)</f>
        <v/>
      </c>
      <c r="N113" s="47" t="s">
        <v>0</v>
      </c>
      <c r="O113" s="52" t="str">
        <f t="shared" si="122"/>
        <v/>
      </c>
      <c r="P113" s="73" t="str">
        <f>IF(O113="","",IF(COUNTIF(O$10:O112,O113)=0,P112+1,P112))</f>
        <v/>
      </c>
      <c r="Q113" s="88" t="str">
        <f t="shared" si="123"/>
        <v/>
      </c>
      <c r="R113" s="89" t="str" cm="1">
        <f t="array" ref="R113">IF(S113="","",INDEX(natjecanjeStaze_naziv,MATCH(S113,natjecanjeStaze_stazaId,0)))</f>
        <v/>
      </c>
      <c r="S113" s="53" t="str">
        <f t="shared" si="106"/>
        <v/>
      </c>
      <c r="T113" s="47" t="s">
        <v>0</v>
      </c>
      <c r="U113" s="259" t="str">
        <f t="shared" si="107"/>
        <v/>
      </c>
      <c r="V113" s="260" t="str">
        <f t="shared" si="124"/>
        <v/>
      </c>
      <c r="W113" s="47" t="s">
        <v>0</v>
      </c>
      <c r="X113" s="52" t="str">
        <f t="shared" si="125"/>
        <v/>
      </c>
      <c r="Y113" s="73" t="str">
        <f t="shared" si="126"/>
        <v/>
      </c>
      <c r="Z113" s="31" t="str">
        <f t="shared" si="127"/>
        <v/>
      </c>
      <c r="AA113" s="66" t="str">
        <f>IF(Z113="","",MAX(AA$10:AA112)+1)</f>
        <v/>
      </c>
      <c r="AB113" s="47" t="s">
        <v>0</v>
      </c>
      <c r="AC113" s="130"/>
      <c r="AD113" s="47" t="s">
        <v>0</v>
      </c>
      <c r="AE113" s="19" t="str">
        <f t="shared" si="128"/>
        <v/>
      </c>
      <c r="AF113" s="47" t="s">
        <v>0</v>
      </c>
      <c r="AG113" s="151" t="str">
        <f t="shared" si="129"/>
        <v/>
      </c>
      <c r="AH113" s="47" t="s">
        <v>0</v>
      </c>
      <c r="AI113" s="52" t="str">
        <f t="shared" si="130"/>
        <v/>
      </c>
      <c r="AJ113" s="31" t="str">
        <f t="shared" si="131"/>
        <v/>
      </c>
      <c r="AK113" s="73" t="str">
        <f t="shared" si="132"/>
        <v/>
      </c>
      <c r="AL113" s="73" t="str">
        <f t="shared" si="133"/>
        <v/>
      </c>
      <c r="AM113" s="31" t="str" cm="1">
        <f t="array" ref="AM113">IF(AK113="",""&amp;AJ113,IF(AK113="NEMA",AJ113,INDEX(klub_naziv,MATCH(INDEX(klubAlias_klubId,AK113),klub_id,0))))</f>
        <v/>
      </c>
      <c r="AN113" s="31" t="str" cm="1">
        <f t="array" ref="AN113">IFERROR(""&amp;INDEX(registarNatjecatelji,DL113,4),"")</f>
        <v/>
      </c>
      <c r="AO113" s="73" t="str">
        <f t="shared" si="134"/>
        <v/>
      </c>
      <c r="AP113" s="66" t="str">
        <f t="shared" si="135"/>
        <v/>
      </c>
      <c r="AQ113" s="47" t="s">
        <v>0</v>
      </c>
      <c r="AR113" s="52" t="str">
        <f>IF(V113&lt;&gt;"NEMA","",IF(IFERROR(MATCH(U113,U$10:U112,0),0)&lt;&gt;0,"",U113))</f>
        <v/>
      </c>
      <c r="AS113" s="73" t="str">
        <f t="shared" si="108"/>
        <v/>
      </c>
      <c r="AT113" s="31" t="str">
        <f>IF(OR(AS113="",AS113&lt;&gt;"NEMA"),"",MAX(AT$10:AT112)+1)</f>
        <v/>
      </c>
      <c r="AU113" s="66" t="str">
        <f t="shared" si="109"/>
        <v/>
      </c>
      <c r="AV113" s="47" t="s">
        <v>0</v>
      </c>
      <c r="AW113" s="19" t="str">
        <f t="shared" si="136"/>
        <v/>
      </c>
      <c r="AX113" s="47" t="s">
        <v>0</v>
      </c>
      <c r="AY113" s="82" t="str">
        <f>IF(AK113&lt;&gt;"NEMA","",IF(IFERROR(MATCH(AJ113,AJ$10:AJ112,0),0)&lt;&gt;0,"",AJ113))</f>
        <v/>
      </c>
      <c r="AZ113" s="47" t="s">
        <v>0</v>
      </c>
      <c r="BA113" s="130"/>
      <c r="BB113" s="47" t="s">
        <v>0</v>
      </c>
      <c r="BC113" s="58" t="str">
        <f t="shared" si="137"/>
        <v/>
      </c>
      <c r="BD113" s="31" t="str">
        <f t="shared" si="138"/>
        <v/>
      </c>
      <c r="BE113" s="31" t="str">
        <f>IF(BD113="","",MAX(BE$10:BE112)+1)</f>
        <v/>
      </c>
      <c r="BF113" s="31" t="str">
        <f t="shared" si="139"/>
        <v/>
      </c>
      <c r="BG113" s="31" t="str">
        <f t="shared" si="140"/>
        <v/>
      </c>
      <c r="BH113" s="31" t="str">
        <f>IF(BA113="","",MAX(BH$10:BH112)+1)</f>
        <v/>
      </c>
      <c r="BI113" s="31" t="str">
        <f t="shared" si="141"/>
        <v/>
      </c>
      <c r="BJ113" s="66" t="str">
        <f t="shared" si="142"/>
        <v/>
      </c>
      <c r="BK113" s="47" t="s">
        <v>0</v>
      </c>
      <c r="BL113" s="19" t="str">
        <f t="shared" si="143"/>
        <v/>
      </c>
      <c r="BM113" s="47" t="s">
        <v>0</v>
      </c>
      <c r="BN113" s="151" t="str">
        <f t="shared" si="110"/>
        <v/>
      </c>
      <c r="BO113" s="47" t="s">
        <v>0</v>
      </c>
      <c r="BP113" s="58" t="str">
        <f t="shared" si="101"/>
        <v/>
      </c>
      <c r="BQ113" s="73" t="str">
        <f t="shared" si="102"/>
        <v/>
      </c>
      <c r="BR113" s="266" t="str">
        <f t="shared" si="103"/>
        <v/>
      </c>
      <c r="BS113" s="267" t="str">
        <f t="shared" si="104"/>
        <v/>
      </c>
      <c r="BT113" s="191" t="str">
        <f t="shared" si="105"/>
        <v/>
      </c>
      <c r="BU113" s="47" t="s">
        <v>0</v>
      </c>
      <c r="BV113" s="52" t="str">
        <f t="shared" si="144"/>
        <v/>
      </c>
      <c r="BW113" s="31" t="str">
        <f t="shared" si="145"/>
        <v/>
      </c>
      <c r="BX113" s="73" t="str">
        <f t="shared" si="111"/>
        <v/>
      </c>
      <c r="BY113" s="73" t="str">
        <f t="shared" si="112"/>
        <v/>
      </c>
      <c r="BZ113" s="31" t="str">
        <f t="shared" si="113"/>
        <v/>
      </c>
      <c r="CA113" s="66" t="str">
        <f t="shared" si="114"/>
        <v/>
      </c>
      <c r="CB113" s="47" t="s">
        <v>0</v>
      </c>
      <c r="CC113" s="82" t="str">
        <f t="shared" si="146"/>
        <v/>
      </c>
      <c r="CD113" s="47" t="s">
        <v>0</v>
      </c>
      <c r="CE113" s="19" t="str">
        <f t="shared" si="147"/>
        <v/>
      </c>
      <c r="CF113" s="47" t="s">
        <v>0</v>
      </c>
      <c r="CG113" s="130"/>
      <c r="CH113" s="47" t="s">
        <v>0</v>
      </c>
      <c r="CI113" s="52" t="str">
        <f t="shared" si="148"/>
        <v/>
      </c>
      <c r="CJ113" s="73" t="str">
        <f>IF(CG113="","",MAX(CJ$10:CJ112)+1)</f>
        <v/>
      </c>
      <c r="CK113" s="53" t="str">
        <f t="shared" si="149"/>
        <v/>
      </c>
      <c r="CL113" s="47" t="s">
        <v>0</v>
      </c>
      <c r="CM113" s="19" t="str">
        <f t="shared" si="150"/>
        <v/>
      </c>
      <c r="CN113" s="47" t="s">
        <v>0</v>
      </c>
      <c r="CO113" s="108"/>
      <c r="CP113" s="110"/>
      <c r="CQ113" s="47"/>
      <c r="CR113" s="58" t="str">
        <f>IF(AND(BX113="NEMA",BY113="NEMA",OR(CG113="",CK113="NEMA")),MAX(CR$10:CR112)+1,"")</f>
        <v/>
      </c>
      <c r="CS113" s="53" t="str">
        <f t="shared" si="151"/>
        <v/>
      </c>
      <c r="CT113" t="s">
        <v>0</v>
      </c>
      <c r="CU113" s="133" t="str">
        <f t="shared" si="115"/>
        <v/>
      </c>
      <c r="CV113" t="s">
        <v>0</v>
      </c>
      <c r="CW113" s="52" t="str">
        <f t="shared" si="116"/>
        <v/>
      </c>
      <c r="CX113" s="66" t="str">
        <f t="shared" si="152"/>
        <v/>
      </c>
      <c r="CY113" t="s">
        <v>0</v>
      </c>
      <c r="CZ113" s="19" t="str">
        <f t="shared" si="153"/>
        <v/>
      </c>
      <c r="DA113" s="47" t="s">
        <v>0</v>
      </c>
      <c r="DB113" s="52" t="str">
        <f t="shared" si="154"/>
        <v/>
      </c>
      <c r="DC113" s="66" t="str">
        <f t="shared" si="155"/>
        <v/>
      </c>
      <c r="DD113" s="47" t="s">
        <v>0</v>
      </c>
      <c r="DE113" s="52" t="str">
        <f t="shared" si="156"/>
        <v/>
      </c>
      <c r="DF113" s="53" t="str">
        <f t="shared" si="117"/>
        <v/>
      </c>
      <c r="DG113" s="47" t="s">
        <v>0</v>
      </c>
      <c r="DH113" s="52" t="str">
        <f t="shared" si="157"/>
        <v/>
      </c>
      <c r="DI113" s="53" t="str">
        <f t="shared" si="118"/>
        <v/>
      </c>
      <c r="DJ113" s="47" t="s">
        <v>0</v>
      </c>
      <c r="DK113" s="52" t="str">
        <f t="shared" si="158"/>
        <v/>
      </c>
      <c r="DL113" s="53" t="str">
        <f t="shared" si="119"/>
        <v/>
      </c>
      <c r="DM113" s="47" t="s">
        <v>0</v>
      </c>
      <c r="DN113" s="58" t="str">
        <f t="shared" si="159"/>
        <v/>
      </c>
      <c r="DO113" s="53" t="str" cm="1">
        <f t="array" ref="DO113">IF(DN113&lt;&gt;"",INDEX(imePrezime_id,DN113,0),IF(CR113&lt;&gt;"",CR113,""))</f>
        <v/>
      </c>
      <c r="DP113" s="47" t="s">
        <v>0</v>
      </c>
      <c r="DQ113" s="58" t="str">
        <f t="shared" si="160"/>
        <v/>
      </c>
      <c r="DR113" s="73" t="str">
        <f t="shared" si="120"/>
        <v/>
      </c>
      <c r="DS113" s="73" t="str">
        <f t="shared" si="161"/>
        <v/>
      </c>
      <c r="DT113" s="73" t="str">
        <f t="shared" si="162"/>
        <v/>
      </c>
      <c r="DU113" s="66" t="str">
        <f t="shared" si="163"/>
        <v/>
      </c>
      <c r="DV113" s="47" t="s">
        <v>0</v>
      </c>
      <c r="DW113" s="58" t="str">
        <f>IF(BW113="","",MAX(DW$10:DW112)+1)</f>
        <v/>
      </c>
      <c r="DX113" s="73" t="str">
        <f t="shared" si="164"/>
        <v/>
      </c>
      <c r="DY113" s="73" t="str">
        <f t="shared" si="165"/>
        <v/>
      </c>
      <c r="DZ113" s="73" t="str">
        <f t="shared" si="166"/>
        <v/>
      </c>
      <c r="EA113" s="73" t="str">
        <f t="shared" si="167"/>
        <v/>
      </c>
      <c r="EB113" s="73" t="str">
        <f t="shared" si="168"/>
        <v/>
      </c>
      <c r="EC113" s="73" t="str">
        <f t="shared" si="169"/>
        <v/>
      </c>
      <c r="ED113" s="73" t="str">
        <f t="shared" si="170"/>
        <v/>
      </c>
      <c r="EE113" s="73" t="str">
        <f t="shared" si="171"/>
        <v/>
      </c>
      <c r="EF113" s="73" t="str">
        <f t="shared" si="172"/>
        <v/>
      </c>
      <c r="EG113" s="53" t="str">
        <f t="shared" si="121"/>
        <v/>
      </c>
      <c r="EH113" s="47" t="s">
        <v>0</v>
      </c>
      <c r="EI113" s="19" t="str">
        <f t="shared" si="173"/>
        <v/>
      </c>
      <c r="EJ113" s="47" t="s">
        <v>0</v>
      </c>
      <c r="EK113" s="19" t="str">
        <f t="shared" si="174"/>
        <v/>
      </c>
      <c r="EL113" s="47" t="s">
        <v>0</v>
      </c>
      <c r="EM113" s="208" t="str">
        <f t="shared" si="175"/>
        <v/>
      </c>
      <c r="EN113" s="47" t="s">
        <v>0</v>
      </c>
    </row>
    <row r="114" spans="1:144" x14ac:dyDescent="0.25">
      <c r="A114" t="s">
        <v>0</v>
      </c>
      <c r="B114" s="52" t="str">
        <f>IF(csv!F106="","",csv!T106)</f>
        <v/>
      </c>
      <c r="C114" s="31" t="s">
        <v>0</v>
      </c>
      <c r="D114" s="31" t="str">
        <f>IF(csv!F106="","",csv!F106)</f>
        <v/>
      </c>
      <c r="E114" s="31" t="str">
        <f>IF(csv!E106="","",csv!E106)</f>
        <v/>
      </c>
      <c r="F114" s="31" t="s">
        <v>0</v>
      </c>
      <c r="G114" s="73" t="str">
        <f>IF(csv!M106="","",csv!M106)</f>
        <v/>
      </c>
      <c r="H114" s="73" t="str">
        <f>IF(csv!N106="","",csv!N106)</f>
        <v/>
      </c>
      <c r="I114" s="31" t="s">
        <v>0</v>
      </c>
      <c r="J114" s="31" t="str">
        <f>IF(csv!P106="","",csv!P106)</f>
        <v/>
      </c>
      <c r="K114" s="31" t="str">
        <f>IF(csv!Q106="","",csv!Q106)</f>
        <v/>
      </c>
      <c r="L114" s="31" t="s">
        <v>0</v>
      </c>
      <c r="M114" s="66" t="str">
        <f>IF(csv!R106="","",csv!R106)</f>
        <v/>
      </c>
      <c r="N114" s="47" t="s">
        <v>0</v>
      </c>
      <c r="O114" s="52" t="str">
        <f t="shared" si="122"/>
        <v/>
      </c>
      <c r="P114" s="73" t="str">
        <f>IF(O114="","",IF(COUNTIF(O$10:O113,O114)=0,P113+1,P113))</f>
        <v/>
      </c>
      <c r="Q114" s="88" t="str">
        <f t="shared" si="123"/>
        <v/>
      </c>
      <c r="R114" s="89" t="str" cm="1">
        <f t="array" ref="R114">IF(S114="","",INDEX(natjecanjeStaze_naziv,MATCH(S114,natjecanjeStaze_stazaId,0)))</f>
        <v/>
      </c>
      <c r="S114" s="53" t="str">
        <f t="shared" si="106"/>
        <v/>
      </c>
      <c r="T114" s="47" t="s">
        <v>0</v>
      </c>
      <c r="U114" s="259" t="str">
        <f t="shared" si="107"/>
        <v/>
      </c>
      <c r="V114" s="260" t="str">
        <f t="shared" si="124"/>
        <v/>
      </c>
      <c r="W114" s="47" t="s">
        <v>0</v>
      </c>
      <c r="X114" s="52" t="str">
        <f t="shared" si="125"/>
        <v/>
      </c>
      <c r="Y114" s="73" t="str">
        <f t="shared" si="126"/>
        <v/>
      </c>
      <c r="Z114" s="31" t="str">
        <f t="shared" si="127"/>
        <v/>
      </c>
      <c r="AA114" s="66" t="str">
        <f>IF(Z114="","",MAX(AA$10:AA113)+1)</f>
        <v/>
      </c>
      <c r="AB114" s="47" t="s">
        <v>0</v>
      </c>
      <c r="AC114" s="130"/>
      <c r="AD114" s="47" t="s">
        <v>0</v>
      </c>
      <c r="AE114" s="19" t="str">
        <f t="shared" si="128"/>
        <v/>
      </c>
      <c r="AF114" s="47" t="s">
        <v>0</v>
      </c>
      <c r="AG114" s="151" t="str">
        <f t="shared" si="129"/>
        <v/>
      </c>
      <c r="AH114" s="47" t="s">
        <v>0</v>
      </c>
      <c r="AI114" s="52" t="str">
        <f t="shared" si="130"/>
        <v/>
      </c>
      <c r="AJ114" s="31" t="str">
        <f t="shared" si="131"/>
        <v/>
      </c>
      <c r="AK114" s="73" t="str">
        <f t="shared" si="132"/>
        <v/>
      </c>
      <c r="AL114" s="73" t="str">
        <f t="shared" si="133"/>
        <v/>
      </c>
      <c r="AM114" s="31" t="str" cm="1">
        <f t="array" ref="AM114">IF(AK114="",""&amp;AJ114,IF(AK114="NEMA",AJ114,INDEX(klub_naziv,MATCH(INDEX(klubAlias_klubId,AK114),klub_id,0))))</f>
        <v/>
      </c>
      <c r="AN114" s="31" t="str" cm="1">
        <f t="array" ref="AN114">IFERROR(""&amp;INDEX(registarNatjecatelji,DL114,4),"")</f>
        <v/>
      </c>
      <c r="AO114" s="73" t="str">
        <f t="shared" si="134"/>
        <v/>
      </c>
      <c r="AP114" s="66" t="str">
        <f t="shared" si="135"/>
        <v/>
      </c>
      <c r="AQ114" s="47" t="s">
        <v>0</v>
      </c>
      <c r="AR114" s="52" t="str">
        <f>IF(V114&lt;&gt;"NEMA","",IF(IFERROR(MATCH(U114,U$10:U113,0),0)&lt;&gt;0,"",U114))</f>
        <v/>
      </c>
      <c r="AS114" s="73" t="str">
        <f t="shared" si="108"/>
        <v/>
      </c>
      <c r="AT114" s="31" t="str">
        <f>IF(OR(AS114="",AS114&lt;&gt;"NEMA"),"",MAX(AT$10:AT113)+1)</f>
        <v/>
      </c>
      <c r="AU114" s="66" t="str">
        <f t="shared" si="109"/>
        <v/>
      </c>
      <c r="AV114" s="47" t="s">
        <v>0</v>
      </c>
      <c r="AW114" s="19" t="str">
        <f t="shared" si="136"/>
        <v/>
      </c>
      <c r="AX114" s="47" t="s">
        <v>0</v>
      </c>
      <c r="AY114" s="82" t="str">
        <f>IF(AK114&lt;&gt;"NEMA","",IF(IFERROR(MATCH(AJ114,AJ$10:AJ113,0),0)&lt;&gt;0,"",AJ114))</f>
        <v/>
      </c>
      <c r="AZ114" s="47" t="s">
        <v>0</v>
      </c>
      <c r="BA114" s="130"/>
      <c r="BB114" s="47" t="s">
        <v>0</v>
      </c>
      <c r="BC114" s="58" t="str">
        <f t="shared" si="137"/>
        <v/>
      </c>
      <c r="BD114" s="31" t="str">
        <f t="shared" si="138"/>
        <v/>
      </c>
      <c r="BE114" s="31" t="str">
        <f>IF(BD114="","",MAX(BE$10:BE113)+1)</f>
        <v/>
      </c>
      <c r="BF114" s="31" t="str">
        <f t="shared" si="139"/>
        <v/>
      </c>
      <c r="BG114" s="31" t="str">
        <f t="shared" si="140"/>
        <v/>
      </c>
      <c r="BH114" s="31" t="str">
        <f>IF(BA114="","",MAX(BH$10:BH113)+1)</f>
        <v/>
      </c>
      <c r="BI114" s="31" t="str">
        <f t="shared" si="141"/>
        <v/>
      </c>
      <c r="BJ114" s="66" t="str">
        <f t="shared" si="142"/>
        <v/>
      </c>
      <c r="BK114" s="47" t="s">
        <v>0</v>
      </c>
      <c r="BL114" s="19" t="str">
        <f t="shared" si="143"/>
        <v/>
      </c>
      <c r="BM114" s="47" t="s">
        <v>0</v>
      </c>
      <c r="BN114" s="151" t="str">
        <f t="shared" si="110"/>
        <v/>
      </c>
      <c r="BO114" s="47" t="s">
        <v>0</v>
      </c>
      <c r="BP114" s="58" t="str">
        <f t="shared" si="101"/>
        <v/>
      </c>
      <c r="BQ114" s="73" t="str">
        <f t="shared" si="102"/>
        <v/>
      </c>
      <c r="BR114" s="266" t="str">
        <f t="shared" si="103"/>
        <v/>
      </c>
      <c r="BS114" s="267" t="str">
        <f t="shared" si="104"/>
        <v/>
      </c>
      <c r="BT114" s="191" t="str">
        <f t="shared" si="105"/>
        <v/>
      </c>
      <c r="BU114" s="47" t="s">
        <v>0</v>
      </c>
      <c r="BV114" s="52" t="str">
        <f t="shared" si="144"/>
        <v/>
      </c>
      <c r="BW114" s="31" t="str">
        <f t="shared" si="145"/>
        <v/>
      </c>
      <c r="BX114" s="73" t="str">
        <f t="shared" si="111"/>
        <v/>
      </c>
      <c r="BY114" s="73" t="str">
        <f t="shared" si="112"/>
        <v/>
      </c>
      <c r="BZ114" s="31" t="str">
        <f t="shared" si="113"/>
        <v/>
      </c>
      <c r="CA114" s="66" t="str">
        <f t="shared" si="114"/>
        <v/>
      </c>
      <c r="CB114" s="47" t="s">
        <v>0</v>
      </c>
      <c r="CC114" s="82" t="str">
        <f t="shared" si="146"/>
        <v/>
      </c>
      <c r="CD114" s="47" t="s">
        <v>0</v>
      </c>
      <c r="CE114" s="19" t="str">
        <f t="shared" si="147"/>
        <v/>
      </c>
      <c r="CF114" s="47" t="s">
        <v>0</v>
      </c>
      <c r="CG114" s="130"/>
      <c r="CH114" s="47" t="s">
        <v>0</v>
      </c>
      <c r="CI114" s="52" t="str">
        <f t="shared" si="148"/>
        <v/>
      </c>
      <c r="CJ114" s="73" t="str">
        <f>IF(CG114="","",MAX(CJ$10:CJ113)+1)</f>
        <v/>
      </c>
      <c r="CK114" s="53" t="str">
        <f t="shared" si="149"/>
        <v/>
      </c>
      <c r="CL114" s="47" t="s">
        <v>0</v>
      </c>
      <c r="CM114" s="19" t="str">
        <f t="shared" si="150"/>
        <v/>
      </c>
      <c r="CN114" s="47" t="s">
        <v>0</v>
      </c>
      <c r="CO114" s="108"/>
      <c r="CP114" s="110"/>
      <c r="CQ114" s="47"/>
      <c r="CR114" s="58" t="str">
        <f>IF(AND(BX114="NEMA",BY114="NEMA",OR(CG114="",CK114="NEMA")),MAX(CR$10:CR113)+1,"")</f>
        <v/>
      </c>
      <c r="CS114" s="53" t="str">
        <f t="shared" si="151"/>
        <v/>
      </c>
      <c r="CT114" t="s">
        <v>0</v>
      </c>
      <c r="CU114" s="133" t="str">
        <f t="shared" si="115"/>
        <v/>
      </c>
      <c r="CV114" t="s">
        <v>0</v>
      </c>
      <c r="CW114" s="52" t="str">
        <f t="shared" si="116"/>
        <v/>
      </c>
      <c r="CX114" s="66" t="str">
        <f t="shared" si="152"/>
        <v/>
      </c>
      <c r="CY114" t="s">
        <v>0</v>
      </c>
      <c r="CZ114" s="19" t="str">
        <f t="shared" si="153"/>
        <v/>
      </c>
      <c r="DA114" s="47" t="s">
        <v>0</v>
      </c>
      <c r="DB114" s="52" t="str">
        <f t="shared" si="154"/>
        <v/>
      </c>
      <c r="DC114" s="66" t="str">
        <f t="shared" si="155"/>
        <v/>
      </c>
      <c r="DD114" s="47" t="s">
        <v>0</v>
      </c>
      <c r="DE114" s="52" t="str">
        <f t="shared" si="156"/>
        <v/>
      </c>
      <c r="DF114" s="53" t="str">
        <f t="shared" si="117"/>
        <v/>
      </c>
      <c r="DG114" s="47" t="s">
        <v>0</v>
      </c>
      <c r="DH114" s="52" t="str">
        <f t="shared" si="157"/>
        <v/>
      </c>
      <c r="DI114" s="53" t="str">
        <f t="shared" si="118"/>
        <v/>
      </c>
      <c r="DJ114" s="47" t="s">
        <v>0</v>
      </c>
      <c r="DK114" s="52" t="str">
        <f t="shared" si="158"/>
        <v/>
      </c>
      <c r="DL114" s="53" t="str">
        <f t="shared" si="119"/>
        <v/>
      </c>
      <c r="DM114" s="47" t="s">
        <v>0</v>
      </c>
      <c r="DN114" s="58" t="str">
        <f t="shared" si="159"/>
        <v/>
      </c>
      <c r="DO114" s="53" t="str" cm="1">
        <f t="array" ref="DO114">IF(DN114&lt;&gt;"",INDEX(imePrezime_id,DN114,0),IF(CR114&lt;&gt;"",CR114,""))</f>
        <v/>
      </c>
      <c r="DP114" s="47" t="s">
        <v>0</v>
      </c>
      <c r="DQ114" s="58" t="str">
        <f t="shared" si="160"/>
        <v/>
      </c>
      <c r="DR114" s="73" t="str">
        <f t="shared" si="120"/>
        <v/>
      </c>
      <c r="DS114" s="73" t="str">
        <f t="shared" si="161"/>
        <v/>
      </c>
      <c r="DT114" s="73" t="str">
        <f t="shared" si="162"/>
        <v/>
      </c>
      <c r="DU114" s="66" t="str">
        <f t="shared" si="163"/>
        <v/>
      </c>
      <c r="DV114" s="47" t="s">
        <v>0</v>
      </c>
      <c r="DW114" s="58" t="str">
        <f>IF(BW114="","",MAX(DW$10:DW113)+1)</f>
        <v/>
      </c>
      <c r="DX114" s="73" t="str">
        <f t="shared" si="164"/>
        <v/>
      </c>
      <c r="DY114" s="73" t="str">
        <f t="shared" si="165"/>
        <v/>
      </c>
      <c r="DZ114" s="73" t="str">
        <f t="shared" si="166"/>
        <v/>
      </c>
      <c r="EA114" s="73" t="str">
        <f t="shared" si="167"/>
        <v/>
      </c>
      <c r="EB114" s="73" t="str">
        <f t="shared" si="168"/>
        <v/>
      </c>
      <c r="EC114" s="73" t="str">
        <f t="shared" si="169"/>
        <v/>
      </c>
      <c r="ED114" s="73" t="str">
        <f t="shared" si="170"/>
        <v/>
      </c>
      <c r="EE114" s="73" t="str">
        <f t="shared" si="171"/>
        <v/>
      </c>
      <c r="EF114" s="73" t="str">
        <f t="shared" si="172"/>
        <v/>
      </c>
      <c r="EG114" s="53" t="str">
        <f t="shared" si="121"/>
        <v/>
      </c>
      <c r="EH114" s="47" t="s">
        <v>0</v>
      </c>
      <c r="EI114" s="19" t="str">
        <f t="shared" si="173"/>
        <v/>
      </c>
      <c r="EJ114" s="47" t="s">
        <v>0</v>
      </c>
      <c r="EK114" s="19" t="str">
        <f t="shared" si="174"/>
        <v/>
      </c>
      <c r="EL114" s="47" t="s">
        <v>0</v>
      </c>
      <c r="EM114" s="208" t="str">
        <f t="shared" si="175"/>
        <v/>
      </c>
      <c r="EN114" s="47" t="s">
        <v>0</v>
      </c>
    </row>
    <row r="115" spans="1:144" x14ac:dyDescent="0.25">
      <c r="A115" t="s">
        <v>0</v>
      </c>
      <c r="B115" s="52" t="str">
        <f>IF(csv!F107="","",csv!T107)</f>
        <v/>
      </c>
      <c r="C115" s="31" t="s">
        <v>0</v>
      </c>
      <c r="D115" s="31" t="str">
        <f>IF(csv!F107="","",csv!F107)</f>
        <v/>
      </c>
      <c r="E115" s="31" t="str">
        <f>IF(csv!E107="","",csv!E107)</f>
        <v/>
      </c>
      <c r="F115" s="31" t="s">
        <v>0</v>
      </c>
      <c r="G115" s="73" t="str">
        <f>IF(csv!M107="","",csv!M107)</f>
        <v/>
      </c>
      <c r="H115" s="73" t="str">
        <f>IF(csv!N107="","",csv!N107)</f>
        <v/>
      </c>
      <c r="I115" s="31" t="s">
        <v>0</v>
      </c>
      <c r="J115" s="31" t="str">
        <f>IF(csv!P107="","",csv!P107)</f>
        <v/>
      </c>
      <c r="K115" s="31" t="str">
        <f>IF(csv!Q107="","",csv!Q107)</f>
        <v/>
      </c>
      <c r="L115" s="31" t="s">
        <v>0</v>
      </c>
      <c r="M115" s="66" t="str">
        <f>IF(csv!R107="","",csv!R107)</f>
        <v/>
      </c>
      <c r="N115" s="47" t="s">
        <v>0</v>
      </c>
      <c r="O115" s="52" t="str">
        <f t="shared" si="122"/>
        <v/>
      </c>
      <c r="P115" s="73" t="str">
        <f>IF(O115="","",IF(COUNTIF(O$10:O114,O115)=0,P114+1,P114))</f>
        <v/>
      </c>
      <c r="Q115" s="88" t="str">
        <f t="shared" si="123"/>
        <v/>
      </c>
      <c r="R115" s="89" t="str" cm="1">
        <f t="array" ref="R115">IF(S115="","",INDEX(natjecanjeStaze_naziv,MATCH(S115,natjecanjeStaze_stazaId,0)))</f>
        <v/>
      </c>
      <c r="S115" s="53" t="str">
        <f t="shared" si="106"/>
        <v/>
      </c>
      <c r="T115" s="47" t="s">
        <v>0</v>
      </c>
      <c r="U115" s="259" t="str">
        <f t="shared" si="107"/>
        <v/>
      </c>
      <c r="V115" s="260" t="str">
        <f t="shared" si="124"/>
        <v/>
      </c>
      <c r="W115" s="47" t="s">
        <v>0</v>
      </c>
      <c r="X115" s="52" t="str">
        <f t="shared" si="125"/>
        <v/>
      </c>
      <c r="Y115" s="73" t="str">
        <f t="shared" si="126"/>
        <v/>
      </c>
      <c r="Z115" s="31" t="str">
        <f t="shared" si="127"/>
        <v/>
      </c>
      <c r="AA115" s="66" t="str">
        <f>IF(Z115="","",MAX(AA$10:AA114)+1)</f>
        <v/>
      </c>
      <c r="AB115" s="47" t="s">
        <v>0</v>
      </c>
      <c r="AC115" s="130"/>
      <c r="AD115" s="47" t="s">
        <v>0</v>
      </c>
      <c r="AE115" s="19" t="str">
        <f t="shared" si="128"/>
        <v/>
      </c>
      <c r="AF115" s="47" t="s">
        <v>0</v>
      </c>
      <c r="AG115" s="151" t="str">
        <f t="shared" si="129"/>
        <v/>
      </c>
      <c r="AH115" s="47" t="s">
        <v>0</v>
      </c>
      <c r="AI115" s="52" t="str">
        <f t="shared" si="130"/>
        <v/>
      </c>
      <c r="AJ115" s="31" t="str">
        <f t="shared" si="131"/>
        <v/>
      </c>
      <c r="AK115" s="73" t="str">
        <f t="shared" si="132"/>
        <v/>
      </c>
      <c r="AL115" s="73" t="str">
        <f t="shared" si="133"/>
        <v/>
      </c>
      <c r="AM115" s="31" t="str" cm="1">
        <f t="array" ref="AM115">IF(AK115="",""&amp;AJ115,IF(AK115="NEMA",AJ115,INDEX(klub_naziv,MATCH(INDEX(klubAlias_klubId,AK115),klub_id,0))))</f>
        <v/>
      </c>
      <c r="AN115" s="31" t="str" cm="1">
        <f t="array" ref="AN115">IFERROR(""&amp;INDEX(registarNatjecatelji,DL115,4),"")</f>
        <v/>
      </c>
      <c r="AO115" s="73" t="str">
        <f t="shared" si="134"/>
        <v/>
      </c>
      <c r="AP115" s="66" t="str">
        <f t="shared" si="135"/>
        <v/>
      </c>
      <c r="AQ115" s="47" t="s">
        <v>0</v>
      </c>
      <c r="AR115" s="52" t="str">
        <f>IF(V115&lt;&gt;"NEMA","",IF(IFERROR(MATCH(U115,U$10:U114,0),0)&lt;&gt;0,"",U115))</f>
        <v/>
      </c>
      <c r="AS115" s="73" t="str">
        <f t="shared" si="108"/>
        <v/>
      </c>
      <c r="AT115" s="31" t="str">
        <f>IF(OR(AS115="",AS115&lt;&gt;"NEMA"),"",MAX(AT$10:AT114)+1)</f>
        <v/>
      </c>
      <c r="AU115" s="66" t="str">
        <f t="shared" si="109"/>
        <v/>
      </c>
      <c r="AV115" s="47" t="s">
        <v>0</v>
      </c>
      <c r="AW115" s="19" t="str">
        <f t="shared" si="136"/>
        <v/>
      </c>
      <c r="AX115" s="47" t="s">
        <v>0</v>
      </c>
      <c r="AY115" s="82" t="str">
        <f>IF(AK115&lt;&gt;"NEMA","",IF(IFERROR(MATCH(AJ115,AJ$10:AJ114,0),0)&lt;&gt;0,"",AJ115))</f>
        <v/>
      </c>
      <c r="AZ115" s="47" t="s">
        <v>0</v>
      </c>
      <c r="BA115" s="130"/>
      <c r="BB115" s="47" t="s">
        <v>0</v>
      </c>
      <c r="BC115" s="58" t="str">
        <f t="shared" si="137"/>
        <v/>
      </c>
      <c r="BD115" s="31" t="str">
        <f t="shared" si="138"/>
        <v/>
      </c>
      <c r="BE115" s="31" t="str">
        <f>IF(BD115="","",MAX(BE$10:BE114)+1)</f>
        <v/>
      </c>
      <c r="BF115" s="31" t="str">
        <f t="shared" si="139"/>
        <v/>
      </c>
      <c r="BG115" s="31" t="str">
        <f t="shared" si="140"/>
        <v/>
      </c>
      <c r="BH115" s="31" t="str">
        <f>IF(BA115="","",MAX(BH$10:BH114)+1)</f>
        <v/>
      </c>
      <c r="BI115" s="31" t="str">
        <f t="shared" si="141"/>
        <v/>
      </c>
      <c r="BJ115" s="66" t="str">
        <f t="shared" si="142"/>
        <v/>
      </c>
      <c r="BK115" s="47" t="s">
        <v>0</v>
      </c>
      <c r="BL115" s="19" t="str">
        <f t="shared" si="143"/>
        <v/>
      </c>
      <c r="BM115" s="47" t="s">
        <v>0</v>
      </c>
      <c r="BN115" s="151" t="str">
        <f t="shared" si="110"/>
        <v/>
      </c>
      <c r="BO115" s="47" t="s">
        <v>0</v>
      </c>
      <c r="BP115" s="58" t="str">
        <f t="shared" si="101"/>
        <v/>
      </c>
      <c r="BQ115" s="73" t="str">
        <f t="shared" si="102"/>
        <v/>
      </c>
      <c r="BR115" s="266" t="str">
        <f t="shared" si="103"/>
        <v/>
      </c>
      <c r="BS115" s="267" t="str">
        <f t="shared" si="104"/>
        <v/>
      </c>
      <c r="BT115" s="191" t="str">
        <f t="shared" si="105"/>
        <v/>
      </c>
      <c r="BU115" s="47" t="s">
        <v>0</v>
      </c>
      <c r="BV115" s="52" t="str">
        <f t="shared" si="144"/>
        <v/>
      </c>
      <c r="BW115" s="31" t="str">
        <f t="shared" si="145"/>
        <v/>
      </c>
      <c r="BX115" s="73" t="str">
        <f t="shared" si="111"/>
        <v/>
      </c>
      <c r="BY115" s="73" t="str">
        <f t="shared" si="112"/>
        <v/>
      </c>
      <c r="BZ115" s="31" t="str">
        <f t="shared" si="113"/>
        <v/>
      </c>
      <c r="CA115" s="66" t="str">
        <f t="shared" si="114"/>
        <v/>
      </c>
      <c r="CB115" s="47" t="s">
        <v>0</v>
      </c>
      <c r="CC115" s="82" t="str">
        <f t="shared" si="146"/>
        <v/>
      </c>
      <c r="CD115" s="47" t="s">
        <v>0</v>
      </c>
      <c r="CE115" s="19" t="str">
        <f t="shared" si="147"/>
        <v/>
      </c>
      <c r="CF115" s="47" t="s">
        <v>0</v>
      </c>
      <c r="CG115" s="130"/>
      <c r="CH115" s="47" t="s">
        <v>0</v>
      </c>
      <c r="CI115" s="52" t="str">
        <f t="shared" si="148"/>
        <v/>
      </c>
      <c r="CJ115" s="73" t="str">
        <f>IF(CG115="","",MAX(CJ$10:CJ114)+1)</f>
        <v/>
      </c>
      <c r="CK115" s="53" t="str">
        <f t="shared" si="149"/>
        <v/>
      </c>
      <c r="CL115" s="47" t="s">
        <v>0</v>
      </c>
      <c r="CM115" s="19" t="str">
        <f t="shared" si="150"/>
        <v/>
      </c>
      <c r="CN115" s="47" t="s">
        <v>0</v>
      </c>
      <c r="CO115" s="108"/>
      <c r="CP115" s="110"/>
      <c r="CQ115" s="47"/>
      <c r="CR115" s="58" t="str">
        <f>IF(AND(BX115="NEMA",BY115="NEMA",OR(CG115="",CK115="NEMA")),MAX(CR$10:CR114)+1,"")</f>
        <v/>
      </c>
      <c r="CS115" s="53" t="str">
        <f t="shared" si="151"/>
        <v/>
      </c>
      <c r="CT115" t="s">
        <v>0</v>
      </c>
      <c r="CU115" s="133" t="str">
        <f t="shared" si="115"/>
        <v/>
      </c>
      <c r="CV115" t="s">
        <v>0</v>
      </c>
      <c r="CW115" s="52" t="str">
        <f t="shared" si="116"/>
        <v/>
      </c>
      <c r="CX115" s="66" t="str">
        <f t="shared" si="152"/>
        <v/>
      </c>
      <c r="CY115" t="s">
        <v>0</v>
      </c>
      <c r="CZ115" s="19" t="str">
        <f t="shared" si="153"/>
        <v/>
      </c>
      <c r="DA115" s="47" t="s">
        <v>0</v>
      </c>
      <c r="DB115" s="52" t="str">
        <f t="shared" si="154"/>
        <v/>
      </c>
      <c r="DC115" s="66" t="str">
        <f t="shared" si="155"/>
        <v/>
      </c>
      <c r="DD115" s="47" t="s">
        <v>0</v>
      </c>
      <c r="DE115" s="52" t="str">
        <f t="shared" si="156"/>
        <v/>
      </c>
      <c r="DF115" s="53" t="str">
        <f t="shared" si="117"/>
        <v/>
      </c>
      <c r="DG115" s="47" t="s">
        <v>0</v>
      </c>
      <c r="DH115" s="52" t="str">
        <f t="shared" si="157"/>
        <v/>
      </c>
      <c r="DI115" s="53" t="str">
        <f t="shared" si="118"/>
        <v/>
      </c>
      <c r="DJ115" s="47" t="s">
        <v>0</v>
      </c>
      <c r="DK115" s="52" t="str">
        <f t="shared" si="158"/>
        <v/>
      </c>
      <c r="DL115" s="53" t="str">
        <f t="shared" si="119"/>
        <v/>
      </c>
      <c r="DM115" s="47" t="s">
        <v>0</v>
      </c>
      <c r="DN115" s="58" t="str">
        <f t="shared" si="159"/>
        <v/>
      </c>
      <c r="DO115" s="53" t="str" cm="1">
        <f t="array" ref="DO115">IF(DN115&lt;&gt;"",INDEX(imePrezime_id,DN115,0),IF(CR115&lt;&gt;"",CR115,""))</f>
        <v/>
      </c>
      <c r="DP115" s="47" t="s">
        <v>0</v>
      </c>
      <c r="DQ115" s="58" t="str">
        <f t="shared" si="160"/>
        <v/>
      </c>
      <c r="DR115" s="73" t="str">
        <f t="shared" si="120"/>
        <v/>
      </c>
      <c r="DS115" s="73" t="str">
        <f t="shared" si="161"/>
        <v/>
      </c>
      <c r="DT115" s="73" t="str">
        <f t="shared" si="162"/>
        <v/>
      </c>
      <c r="DU115" s="66" t="str">
        <f t="shared" si="163"/>
        <v/>
      </c>
      <c r="DV115" s="47" t="s">
        <v>0</v>
      </c>
      <c r="DW115" s="58" t="str">
        <f>IF(BW115="","",MAX(DW$10:DW114)+1)</f>
        <v/>
      </c>
      <c r="DX115" s="73" t="str">
        <f t="shared" si="164"/>
        <v/>
      </c>
      <c r="DY115" s="73" t="str">
        <f t="shared" si="165"/>
        <v/>
      </c>
      <c r="DZ115" s="73" t="str">
        <f t="shared" si="166"/>
        <v/>
      </c>
      <c r="EA115" s="73" t="str">
        <f t="shared" si="167"/>
        <v/>
      </c>
      <c r="EB115" s="73" t="str">
        <f t="shared" si="168"/>
        <v/>
      </c>
      <c r="EC115" s="73" t="str">
        <f t="shared" si="169"/>
        <v/>
      </c>
      <c r="ED115" s="73" t="str">
        <f t="shared" si="170"/>
        <v/>
      </c>
      <c r="EE115" s="73" t="str">
        <f t="shared" si="171"/>
        <v/>
      </c>
      <c r="EF115" s="73" t="str">
        <f t="shared" si="172"/>
        <v/>
      </c>
      <c r="EG115" s="53" t="str">
        <f t="shared" si="121"/>
        <v/>
      </c>
      <c r="EH115" s="47" t="s">
        <v>0</v>
      </c>
      <c r="EI115" s="19" t="str">
        <f t="shared" si="173"/>
        <v/>
      </c>
      <c r="EJ115" s="47" t="s">
        <v>0</v>
      </c>
      <c r="EK115" s="19" t="str">
        <f t="shared" si="174"/>
        <v/>
      </c>
      <c r="EL115" s="47" t="s">
        <v>0</v>
      </c>
      <c r="EM115" s="208" t="str">
        <f t="shared" si="175"/>
        <v/>
      </c>
      <c r="EN115" s="47" t="s">
        <v>0</v>
      </c>
    </row>
    <row r="116" spans="1:144" x14ac:dyDescent="0.25">
      <c r="A116" t="s">
        <v>0</v>
      </c>
      <c r="B116" s="52" t="str">
        <f>IF(csv!F108="","",csv!T108)</f>
        <v/>
      </c>
      <c r="C116" s="31" t="s">
        <v>0</v>
      </c>
      <c r="D116" s="31" t="str">
        <f>IF(csv!F108="","",csv!F108)</f>
        <v/>
      </c>
      <c r="E116" s="31" t="str">
        <f>IF(csv!E108="","",csv!E108)</f>
        <v/>
      </c>
      <c r="F116" s="31" t="s">
        <v>0</v>
      </c>
      <c r="G116" s="73" t="str">
        <f>IF(csv!M108="","",csv!M108)</f>
        <v/>
      </c>
      <c r="H116" s="73" t="str">
        <f>IF(csv!N108="","",csv!N108)</f>
        <v/>
      </c>
      <c r="I116" s="31" t="s">
        <v>0</v>
      </c>
      <c r="J116" s="31" t="str">
        <f>IF(csv!P108="","",csv!P108)</f>
        <v/>
      </c>
      <c r="K116" s="31" t="str">
        <f>IF(csv!Q108="","",csv!Q108)</f>
        <v/>
      </c>
      <c r="L116" s="31" t="s">
        <v>0</v>
      </c>
      <c r="M116" s="66" t="str">
        <f>IF(csv!R108="","",csv!R108)</f>
        <v/>
      </c>
      <c r="N116" s="47" t="s">
        <v>0</v>
      </c>
      <c r="O116" s="52" t="str">
        <f t="shared" si="122"/>
        <v/>
      </c>
      <c r="P116" s="73" t="str">
        <f>IF(O116="","",IF(COUNTIF(O$10:O115,O116)=0,P115+1,P115))</f>
        <v/>
      </c>
      <c r="Q116" s="88" t="str">
        <f t="shared" si="123"/>
        <v/>
      </c>
      <c r="R116" s="89" t="str" cm="1">
        <f t="array" ref="R116">IF(S116="","",INDEX(natjecanjeStaze_naziv,MATCH(S116,natjecanjeStaze_stazaId,0)))</f>
        <v/>
      </c>
      <c r="S116" s="53" t="str">
        <f t="shared" si="106"/>
        <v/>
      </c>
      <c r="T116" s="47" t="s">
        <v>0</v>
      </c>
      <c r="U116" s="259" t="str">
        <f t="shared" si="107"/>
        <v/>
      </c>
      <c r="V116" s="260" t="str">
        <f t="shared" si="124"/>
        <v/>
      </c>
      <c r="W116" s="47" t="s">
        <v>0</v>
      </c>
      <c r="X116" s="52" t="str">
        <f t="shared" si="125"/>
        <v/>
      </c>
      <c r="Y116" s="73" t="str">
        <f t="shared" si="126"/>
        <v/>
      </c>
      <c r="Z116" s="31" t="str">
        <f t="shared" si="127"/>
        <v/>
      </c>
      <c r="AA116" s="66" t="str">
        <f>IF(Z116="","",MAX(AA$10:AA115)+1)</f>
        <v/>
      </c>
      <c r="AB116" s="47" t="s">
        <v>0</v>
      </c>
      <c r="AC116" s="130"/>
      <c r="AD116" s="47" t="s">
        <v>0</v>
      </c>
      <c r="AE116" s="19" t="str">
        <f t="shared" si="128"/>
        <v/>
      </c>
      <c r="AF116" s="47" t="s">
        <v>0</v>
      </c>
      <c r="AG116" s="151" t="str">
        <f t="shared" si="129"/>
        <v/>
      </c>
      <c r="AH116" s="47" t="s">
        <v>0</v>
      </c>
      <c r="AI116" s="52" t="str">
        <f t="shared" si="130"/>
        <v/>
      </c>
      <c r="AJ116" s="31" t="str">
        <f t="shared" si="131"/>
        <v/>
      </c>
      <c r="AK116" s="73" t="str">
        <f t="shared" si="132"/>
        <v/>
      </c>
      <c r="AL116" s="73" t="str">
        <f t="shared" si="133"/>
        <v/>
      </c>
      <c r="AM116" s="31" t="str" cm="1">
        <f t="array" ref="AM116">IF(AK116="",""&amp;AJ116,IF(AK116="NEMA",AJ116,INDEX(klub_naziv,MATCH(INDEX(klubAlias_klubId,AK116),klub_id,0))))</f>
        <v/>
      </c>
      <c r="AN116" s="31" t="str" cm="1">
        <f t="array" ref="AN116">IFERROR(""&amp;INDEX(registarNatjecatelji,DL116,4),"")</f>
        <v/>
      </c>
      <c r="AO116" s="73" t="str">
        <f t="shared" si="134"/>
        <v/>
      </c>
      <c r="AP116" s="66" t="str">
        <f t="shared" si="135"/>
        <v/>
      </c>
      <c r="AQ116" s="47" t="s">
        <v>0</v>
      </c>
      <c r="AR116" s="52" t="str">
        <f>IF(V116&lt;&gt;"NEMA","",IF(IFERROR(MATCH(U116,U$10:U115,0),0)&lt;&gt;0,"",U116))</f>
        <v/>
      </c>
      <c r="AS116" s="73" t="str">
        <f t="shared" si="108"/>
        <v/>
      </c>
      <c r="AT116" s="31" t="str">
        <f>IF(OR(AS116="",AS116&lt;&gt;"NEMA"),"",MAX(AT$10:AT115)+1)</f>
        <v/>
      </c>
      <c r="AU116" s="66" t="str">
        <f t="shared" si="109"/>
        <v/>
      </c>
      <c r="AV116" s="47" t="s">
        <v>0</v>
      </c>
      <c r="AW116" s="19" t="str">
        <f t="shared" si="136"/>
        <v/>
      </c>
      <c r="AX116" s="47" t="s">
        <v>0</v>
      </c>
      <c r="AY116" s="82" t="str">
        <f>IF(AK116&lt;&gt;"NEMA","",IF(IFERROR(MATCH(AJ116,AJ$10:AJ115,0),0)&lt;&gt;0,"",AJ116))</f>
        <v/>
      </c>
      <c r="AZ116" s="47" t="s">
        <v>0</v>
      </c>
      <c r="BA116" s="130"/>
      <c r="BB116" s="47" t="s">
        <v>0</v>
      </c>
      <c r="BC116" s="58" t="str">
        <f t="shared" si="137"/>
        <v/>
      </c>
      <c r="BD116" s="31" t="str">
        <f t="shared" si="138"/>
        <v/>
      </c>
      <c r="BE116" s="31" t="str">
        <f>IF(BD116="","",MAX(BE$10:BE115)+1)</f>
        <v/>
      </c>
      <c r="BF116" s="31" t="str">
        <f t="shared" si="139"/>
        <v/>
      </c>
      <c r="BG116" s="31" t="str">
        <f t="shared" si="140"/>
        <v/>
      </c>
      <c r="BH116" s="31" t="str">
        <f>IF(BA116="","",MAX(BH$10:BH115)+1)</f>
        <v/>
      </c>
      <c r="BI116" s="31" t="str">
        <f t="shared" si="141"/>
        <v/>
      </c>
      <c r="BJ116" s="66" t="str">
        <f t="shared" si="142"/>
        <v/>
      </c>
      <c r="BK116" s="47" t="s">
        <v>0</v>
      </c>
      <c r="BL116" s="19" t="str">
        <f t="shared" si="143"/>
        <v/>
      </c>
      <c r="BM116" s="47" t="s">
        <v>0</v>
      </c>
      <c r="BN116" s="151" t="str">
        <f t="shared" si="110"/>
        <v/>
      </c>
      <c r="BO116" s="47" t="s">
        <v>0</v>
      </c>
      <c r="BP116" s="58" t="str">
        <f t="shared" si="101"/>
        <v/>
      </c>
      <c r="BQ116" s="73" t="str">
        <f t="shared" si="102"/>
        <v/>
      </c>
      <c r="BR116" s="266" t="str">
        <f t="shared" si="103"/>
        <v/>
      </c>
      <c r="BS116" s="267" t="str">
        <f t="shared" si="104"/>
        <v/>
      </c>
      <c r="BT116" s="191" t="str">
        <f t="shared" si="105"/>
        <v/>
      </c>
      <c r="BU116" s="47" t="s">
        <v>0</v>
      </c>
      <c r="BV116" s="52" t="str">
        <f t="shared" si="144"/>
        <v/>
      </c>
      <c r="BW116" s="31" t="str">
        <f t="shared" si="145"/>
        <v/>
      </c>
      <c r="BX116" s="73" t="str">
        <f t="shared" si="111"/>
        <v/>
      </c>
      <c r="BY116" s="73" t="str">
        <f t="shared" si="112"/>
        <v/>
      </c>
      <c r="BZ116" s="31" t="str">
        <f t="shared" si="113"/>
        <v/>
      </c>
      <c r="CA116" s="66" t="str">
        <f t="shared" si="114"/>
        <v/>
      </c>
      <c r="CB116" s="47" t="s">
        <v>0</v>
      </c>
      <c r="CC116" s="82" t="str">
        <f t="shared" si="146"/>
        <v/>
      </c>
      <c r="CD116" s="47" t="s">
        <v>0</v>
      </c>
      <c r="CE116" s="19" t="str">
        <f t="shared" si="147"/>
        <v/>
      </c>
      <c r="CF116" s="47" t="s">
        <v>0</v>
      </c>
      <c r="CG116" s="130"/>
      <c r="CH116" s="47" t="s">
        <v>0</v>
      </c>
      <c r="CI116" s="52" t="str">
        <f t="shared" si="148"/>
        <v/>
      </c>
      <c r="CJ116" s="73" t="str">
        <f>IF(CG116="","",MAX(CJ$10:CJ115)+1)</f>
        <v/>
      </c>
      <c r="CK116" s="53" t="str">
        <f t="shared" si="149"/>
        <v/>
      </c>
      <c r="CL116" s="47" t="s">
        <v>0</v>
      </c>
      <c r="CM116" s="19" t="str">
        <f t="shared" si="150"/>
        <v/>
      </c>
      <c r="CN116" s="47" t="s">
        <v>0</v>
      </c>
      <c r="CO116" s="108"/>
      <c r="CP116" s="110"/>
      <c r="CQ116" s="47"/>
      <c r="CR116" s="58" t="str">
        <f>IF(AND(BX116="NEMA",BY116="NEMA",OR(CG116="",CK116="NEMA")),MAX(CR$10:CR115)+1,"")</f>
        <v/>
      </c>
      <c r="CS116" s="53" t="str">
        <f t="shared" si="151"/>
        <v/>
      </c>
      <c r="CT116" t="s">
        <v>0</v>
      </c>
      <c r="CU116" s="133" t="str">
        <f t="shared" si="115"/>
        <v/>
      </c>
      <c r="CV116" t="s">
        <v>0</v>
      </c>
      <c r="CW116" s="52" t="str">
        <f t="shared" si="116"/>
        <v/>
      </c>
      <c r="CX116" s="66" t="str">
        <f t="shared" si="152"/>
        <v/>
      </c>
      <c r="CY116" t="s">
        <v>0</v>
      </c>
      <c r="CZ116" s="19" t="str">
        <f t="shared" si="153"/>
        <v/>
      </c>
      <c r="DA116" s="47" t="s">
        <v>0</v>
      </c>
      <c r="DB116" s="52" t="str">
        <f t="shared" si="154"/>
        <v/>
      </c>
      <c r="DC116" s="66" t="str">
        <f t="shared" si="155"/>
        <v/>
      </c>
      <c r="DD116" s="47" t="s">
        <v>0</v>
      </c>
      <c r="DE116" s="52" t="str">
        <f t="shared" si="156"/>
        <v/>
      </c>
      <c r="DF116" s="53" t="str">
        <f t="shared" si="117"/>
        <v/>
      </c>
      <c r="DG116" s="47" t="s">
        <v>0</v>
      </c>
      <c r="DH116" s="52" t="str">
        <f t="shared" si="157"/>
        <v/>
      </c>
      <c r="DI116" s="53" t="str">
        <f t="shared" si="118"/>
        <v/>
      </c>
      <c r="DJ116" s="47" t="s">
        <v>0</v>
      </c>
      <c r="DK116" s="52" t="str">
        <f t="shared" si="158"/>
        <v/>
      </c>
      <c r="DL116" s="53" t="str">
        <f t="shared" si="119"/>
        <v/>
      </c>
      <c r="DM116" s="47" t="s">
        <v>0</v>
      </c>
      <c r="DN116" s="58" t="str">
        <f t="shared" si="159"/>
        <v/>
      </c>
      <c r="DO116" s="53" t="str" cm="1">
        <f t="array" ref="DO116">IF(DN116&lt;&gt;"",INDEX(imePrezime_id,DN116,0),IF(CR116&lt;&gt;"",CR116,""))</f>
        <v/>
      </c>
      <c r="DP116" s="47" t="s">
        <v>0</v>
      </c>
      <c r="DQ116" s="58" t="str">
        <f t="shared" si="160"/>
        <v/>
      </c>
      <c r="DR116" s="73" t="str">
        <f t="shared" si="120"/>
        <v/>
      </c>
      <c r="DS116" s="73" t="str">
        <f t="shared" si="161"/>
        <v/>
      </c>
      <c r="DT116" s="73" t="str">
        <f t="shared" si="162"/>
        <v/>
      </c>
      <c r="DU116" s="66" t="str">
        <f t="shared" si="163"/>
        <v/>
      </c>
      <c r="DV116" s="47" t="s">
        <v>0</v>
      </c>
      <c r="DW116" s="58" t="str">
        <f>IF(BW116="","",MAX(DW$10:DW115)+1)</f>
        <v/>
      </c>
      <c r="DX116" s="73" t="str">
        <f t="shared" si="164"/>
        <v/>
      </c>
      <c r="DY116" s="73" t="str">
        <f t="shared" si="165"/>
        <v/>
      </c>
      <c r="DZ116" s="73" t="str">
        <f t="shared" si="166"/>
        <v/>
      </c>
      <c r="EA116" s="73" t="str">
        <f t="shared" si="167"/>
        <v/>
      </c>
      <c r="EB116" s="73" t="str">
        <f t="shared" si="168"/>
        <v/>
      </c>
      <c r="EC116" s="73" t="str">
        <f t="shared" si="169"/>
        <v/>
      </c>
      <c r="ED116" s="73" t="str">
        <f t="shared" si="170"/>
        <v/>
      </c>
      <c r="EE116" s="73" t="str">
        <f t="shared" si="171"/>
        <v/>
      </c>
      <c r="EF116" s="73" t="str">
        <f t="shared" si="172"/>
        <v/>
      </c>
      <c r="EG116" s="53" t="str">
        <f t="shared" si="121"/>
        <v/>
      </c>
      <c r="EH116" s="47" t="s">
        <v>0</v>
      </c>
      <c r="EI116" s="19" t="str">
        <f t="shared" si="173"/>
        <v/>
      </c>
      <c r="EJ116" s="47" t="s">
        <v>0</v>
      </c>
      <c r="EK116" s="19" t="str">
        <f t="shared" si="174"/>
        <v/>
      </c>
      <c r="EL116" s="47" t="s">
        <v>0</v>
      </c>
      <c r="EM116" s="208" t="str">
        <f t="shared" si="175"/>
        <v/>
      </c>
      <c r="EN116" s="47" t="s">
        <v>0</v>
      </c>
    </row>
    <row r="117" spans="1:144" x14ac:dyDescent="0.25">
      <c r="A117" t="s">
        <v>0</v>
      </c>
      <c r="B117" s="52" t="str">
        <f>IF(csv!F109="","",csv!T109)</f>
        <v/>
      </c>
      <c r="C117" s="31" t="s">
        <v>0</v>
      </c>
      <c r="D117" s="31" t="str">
        <f>IF(csv!F109="","",csv!F109)</f>
        <v/>
      </c>
      <c r="E117" s="31" t="str">
        <f>IF(csv!E109="","",csv!E109)</f>
        <v/>
      </c>
      <c r="F117" s="31" t="s">
        <v>0</v>
      </c>
      <c r="G117" s="73" t="str">
        <f>IF(csv!M109="","",csv!M109)</f>
        <v/>
      </c>
      <c r="H117" s="73" t="str">
        <f>IF(csv!N109="","",csv!N109)</f>
        <v/>
      </c>
      <c r="I117" s="31" t="s">
        <v>0</v>
      </c>
      <c r="J117" s="31" t="str">
        <f>IF(csv!P109="","",csv!P109)</f>
        <v/>
      </c>
      <c r="K117" s="31" t="str">
        <f>IF(csv!Q109="","",csv!Q109)</f>
        <v/>
      </c>
      <c r="L117" s="31" t="s">
        <v>0</v>
      </c>
      <c r="M117" s="66" t="str">
        <f>IF(csv!R109="","",csv!R109)</f>
        <v/>
      </c>
      <c r="N117" s="47" t="s">
        <v>0</v>
      </c>
      <c r="O117" s="52" t="str">
        <f t="shared" si="122"/>
        <v/>
      </c>
      <c r="P117" s="73" t="str">
        <f>IF(O117="","",IF(COUNTIF(O$10:O116,O117)=0,P116+1,P116))</f>
        <v/>
      </c>
      <c r="Q117" s="88" t="str">
        <f t="shared" si="123"/>
        <v/>
      </c>
      <c r="R117" s="89" t="str" cm="1">
        <f t="array" ref="R117">IF(S117="","",INDEX(natjecanjeStaze_naziv,MATCH(S117,natjecanjeStaze_stazaId,0)))</f>
        <v/>
      </c>
      <c r="S117" s="53" t="str">
        <f t="shared" si="106"/>
        <v/>
      </c>
      <c r="T117" s="47" t="s">
        <v>0</v>
      </c>
      <c r="U117" s="259" t="str">
        <f t="shared" si="107"/>
        <v/>
      </c>
      <c r="V117" s="260" t="str">
        <f t="shared" si="124"/>
        <v/>
      </c>
      <c r="W117" s="47" t="s">
        <v>0</v>
      </c>
      <c r="X117" s="52" t="str">
        <f t="shared" si="125"/>
        <v/>
      </c>
      <c r="Y117" s="73" t="str">
        <f t="shared" si="126"/>
        <v/>
      </c>
      <c r="Z117" s="31" t="str">
        <f t="shared" si="127"/>
        <v/>
      </c>
      <c r="AA117" s="66" t="str">
        <f>IF(Z117="","",MAX(AA$10:AA116)+1)</f>
        <v/>
      </c>
      <c r="AB117" s="47" t="s">
        <v>0</v>
      </c>
      <c r="AC117" s="130"/>
      <c r="AD117" s="47" t="s">
        <v>0</v>
      </c>
      <c r="AE117" s="19" t="str">
        <f t="shared" si="128"/>
        <v/>
      </c>
      <c r="AF117" s="47" t="s">
        <v>0</v>
      </c>
      <c r="AG117" s="151" t="str">
        <f t="shared" si="129"/>
        <v/>
      </c>
      <c r="AH117" s="47" t="s">
        <v>0</v>
      </c>
      <c r="AI117" s="52" t="str">
        <f t="shared" si="130"/>
        <v/>
      </c>
      <c r="AJ117" s="31" t="str">
        <f t="shared" si="131"/>
        <v/>
      </c>
      <c r="AK117" s="73" t="str">
        <f t="shared" si="132"/>
        <v/>
      </c>
      <c r="AL117" s="73" t="str">
        <f t="shared" si="133"/>
        <v/>
      </c>
      <c r="AM117" s="31" t="str" cm="1">
        <f t="array" ref="AM117">IF(AK117="",""&amp;AJ117,IF(AK117="NEMA",AJ117,INDEX(klub_naziv,MATCH(INDEX(klubAlias_klubId,AK117),klub_id,0))))</f>
        <v/>
      </c>
      <c r="AN117" s="31" t="str" cm="1">
        <f t="array" ref="AN117">IFERROR(""&amp;INDEX(registarNatjecatelji,DL117,4),"")</f>
        <v/>
      </c>
      <c r="AO117" s="73" t="str">
        <f t="shared" si="134"/>
        <v/>
      </c>
      <c r="AP117" s="66" t="str">
        <f t="shared" si="135"/>
        <v/>
      </c>
      <c r="AQ117" s="47" t="s">
        <v>0</v>
      </c>
      <c r="AR117" s="52" t="str">
        <f>IF(V117&lt;&gt;"NEMA","",IF(IFERROR(MATCH(U117,U$10:U116,0),0)&lt;&gt;0,"",U117))</f>
        <v/>
      </c>
      <c r="AS117" s="73" t="str">
        <f t="shared" si="108"/>
        <v/>
      </c>
      <c r="AT117" s="31" t="str">
        <f>IF(OR(AS117="",AS117&lt;&gt;"NEMA"),"",MAX(AT$10:AT116)+1)</f>
        <v/>
      </c>
      <c r="AU117" s="66" t="str">
        <f t="shared" si="109"/>
        <v/>
      </c>
      <c r="AV117" s="47" t="s">
        <v>0</v>
      </c>
      <c r="AW117" s="19" t="str">
        <f t="shared" si="136"/>
        <v/>
      </c>
      <c r="AX117" s="47" t="s">
        <v>0</v>
      </c>
      <c r="AY117" s="82" t="str">
        <f>IF(AK117&lt;&gt;"NEMA","",IF(IFERROR(MATCH(AJ117,AJ$10:AJ116,0),0)&lt;&gt;0,"",AJ117))</f>
        <v/>
      </c>
      <c r="AZ117" s="47" t="s">
        <v>0</v>
      </c>
      <c r="BA117" s="130"/>
      <c r="BB117" s="47" t="s">
        <v>0</v>
      </c>
      <c r="BC117" s="58" t="str">
        <f t="shared" si="137"/>
        <v/>
      </c>
      <c r="BD117" s="31" t="str">
        <f t="shared" si="138"/>
        <v/>
      </c>
      <c r="BE117" s="31" t="str">
        <f>IF(BD117="","",MAX(BE$10:BE116)+1)</f>
        <v/>
      </c>
      <c r="BF117" s="31" t="str">
        <f t="shared" si="139"/>
        <v/>
      </c>
      <c r="BG117" s="31" t="str">
        <f t="shared" si="140"/>
        <v/>
      </c>
      <c r="BH117" s="31" t="str">
        <f>IF(BA117="","",MAX(BH$10:BH116)+1)</f>
        <v/>
      </c>
      <c r="BI117" s="31" t="str">
        <f t="shared" si="141"/>
        <v/>
      </c>
      <c r="BJ117" s="66" t="str">
        <f t="shared" si="142"/>
        <v/>
      </c>
      <c r="BK117" s="47" t="s">
        <v>0</v>
      </c>
      <c r="BL117" s="19" t="str">
        <f t="shared" si="143"/>
        <v/>
      </c>
      <c r="BM117" s="47" t="s">
        <v>0</v>
      </c>
      <c r="BN117" s="151" t="str">
        <f t="shared" si="110"/>
        <v/>
      </c>
      <c r="BO117" s="47" t="s">
        <v>0</v>
      </c>
      <c r="BP117" s="58" t="str">
        <f t="shared" si="101"/>
        <v/>
      </c>
      <c r="BQ117" s="73" t="str">
        <f t="shared" si="102"/>
        <v/>
      </c>
      <c r="BR117" s="266" t="str">
        <f t="shared" si="103"/>
        <v/>
      </c>
      <c r="BS117" s="267" t="str">
        <f t="shared" si="104"/>
        <v/>
      </c>
      <c r="BT117" s="191" t="str">
        <f t="shared" si="105"/>
        <v/>
      </c>
      <c r="BU117" s="47" t="s">
        <v>0</v>
      </c>
      <c r="BV117" s="52" t="str">
        <f t="shared" si="144"/>
        <v/>
      </c>
      <c r="BW117" s="31" t="str">
        <f t="shared" si="145"/>
        <v/>
      </c>
      <c r="BX117" s="73" t="str">
        <f t="shared" si="111"/>
        <v/>
      </c>
      <c r="BY117" s="73" t="str">
        <f t="shared" si="112"/>
        <v/>
      </c>
      <c r="BZ117" s="31" t="str">
        <f t="shared" si="113"/>
        <v/>
      </c>
      <c r="CA117" s="66" t="str">
        <f t="shared" si="114"/>
        <v/>
      </c>
      <c r="CB117" s="47" t="s">
        <v>0</v>
      </c>
      <c r="CC117" s="82" t="str">
        <f t="shared" si="146"/>
        <v/>
      </c>
      <c r="CD117" s="47" t="s">
        <v>0</v>
      </c>
      <c r="CE117" s="19" t="str">
        <f t="shared" si="147"/>
        <v/>
      </c>
      <c r="CF117" s="47" t="s">
        <v>0</v>
      </c>
      <c r="CG117" s="130"/>
      <c r="CH117" s="47" t="s">
        <v>0</v>
      </c>
      <c r="CI117" s="52" t="str">
        <f t="shared" si="148"/>
        <v/>
      </c>
      <c r="CJ117" s="73" t="str">
        <f>IF(CG117="","",MAX(CJ$10:CJ116)+1)</f>
        <v/>
      </c>
      <c r="CK117" s="53" t="str">
        <f t="shared" si="149"/>
        <v/>
      </c>
      <c r="CL117" s="47" t="s">
        <v>0</v>
      </c>
      <c r="CM117" s="19" t="str">
        <f t="shared" si="150"/>
        <v/>
      </c>
      <c r="CN117" s="47" t="s">
        <v>0</v>
      </c>
      <c r="CO117" s="108"/>
      <c r="CP117" s="110"/>
      <c r="CQ117" s="47"/>
      <c r="CR117" s="58" t="str">
        <f>IF(AND(BX117="NEMA",BY117="NEMA",OR(CG117="",CK117="NEMA")),MAX(CR$10:CR116)+1,"")</f>
        <v/>
      </c>
      <c r="CS117" s="53" t="str">
        <f t="shared" si="151"/>
        <v/>
      </c>
      <c r="CT117" t="s">
        <v>0</v>
      </c>
      <c r="CU117" s="133" t="str">
        <f t="shared" si="115"/>
        <v/>
      </c>
      <c r="CV117" t="s">
        <v>0</v>
      </c>
      <c r="CW117" s="52" t="str">
        <f t="shared" si="116"/>
        <v/>
      </c>
      <c r="CX117" s="66" t="str">
        <f t="shared" si="152"/>
        <v/>
      </c>
      <c r="CY117" t="s">
        <v>0</v>
      </c>
      <c r="CZ117" s="19" t="str">
        <f t="shared" si="153"/>
        <v/>
      </c>
      <c r="DA117" s="47" t="s">
        <v>0</v>
      </c>
      <c r="DB117" s="52" t="str">
        <f t="shared" si="154"/>
        <v/>
      </c>
      <c r="DC117" s="66" t="str">
        <f t="shared" si="155"/>
        <v/>
      </c>
      <c r="DD117" s="47" t="s">
        <v>0</v>
      </c>
      <c r="DE117" s="52" t="str">
        <f t="shared" si="156"/>
        <v/>
      </c>
      <c r="DF117" s="53" t="str">
        <f t="shared" si="117"/>
        <v/>
      </c>
      <c r="DG117" s="47" t="s">
        <v>0</v>
      </c>
      <c r="DH117" s="52" t="str">
        <f t="shared" si="157"/>
        <v/>
      </c>
      <c r="DI117" s="53" t="str">
        <f t="shared" si="118"/>
        <v/>
      </c>
      <c r="DJ117" s="47" t="s">
        <v>0</v>
      </c>
      <c r="DK117" s="52" t="str">
        <f t="shared" si="158"/>
        <v/>
      </c>
      <c r="DL117" s="53" t="str">
        <f t="shared" si="119"/>
        <v/>
      </c>
      <c r="DM117" s="47" t="s">
        <v>0</v>
      </c>
      <c r="DN117" s="58" t="str">
        <f t="shared" si="159"/>
        <v/>
      </c>
      <c r="DO117" s="53" t="str" cm="1">
        <f t="array" ref="DO117">IF(DN117&lt;&gt;"",INDEX(imePrezime_id,DN117,0),IF(CR117&lt;&gt;"",CR117,""))</f>
        <v/>
      </c>
      <c r="DP117" s="47" t="s">
        <v>0</v>
      </c>
      <c r="DQ117" s="58" t="str">
        <f t="shared" si="160"/>
        <v/>
      </c>
      <c r="DR117" s="73" t="str">
        <f t="shared" si="120"/>
        <v/>
      </c>
      <c r="DS117" s="73" t="str">
        <f t="shared" si="161"/>
        <v/>
      </c>
      <c r="DT117" s="73" t="str">
        <f t="shared" si="162"/>
        <v/>
      </c>
      <c r="DU117" s="66" t="str">
        <f t="shared" si="163"/>
        <v/>
      </c>
      <c r="DV117" s="47" t="s">
        <v>0</v>
      </c>
      <c r="DW117" s="58" t="str">
        <f>IF(BW117="","",MAX(DW$10:DW116)+1)</f>
        <v/>
      </c>
      <c r="DX117" s="73" t="str">
        <f t="shared" si="164"/>
        <v/>
      </c>
      <c r="DY117" s="73" t="str">
        <f t="shared" si="165"/>
        <v/>
      </c>
      <c r="DZ117" s="73" t="str">
        <f t="shared" si="166"/>
        <v/>
      </c>
      <c r="EA117" s="73" t="str">
        <f t="shared" si="167"/>
        <v/>
      </c>
      <c r="EB117" s="73" t="str">
        <f t="shared" si="168"/>
        <v/>
      </c>
      <c r="EC117" s="73" t="str">
        <f t="shared" si="169"/>
        <v/>
      </c>
      <c r="ED117" s="73" t="str">
        <f t="shared" si="170"/>
        <v/>
      </c>
      <c r="EE117" s="73" t="str">
        <f t="shared" si="171"/>
        <v/>
      </c>
      <c r="EF117" s="73" t="str">
        <f t="shared" si="172"/>
        <v/>
      </c>
      <c r="EG117" s="53" t="str">
        <f t="shared" si="121"/>
        <v/>
      </c>
      <c r="EH117" s="47" t="s">
        <v>0</v>
      </c>
      <c r="EI117" s="19" t="str">
        <f t="shared" si="173"/>
        <v/>
      </c>
      <c r="EJ117" s="47" t="s">
        <v>0</v>
      </c>
      <c r="EK117" s="19" t="str">
        <f t="shared" si="174"/>
        <v/>
      </c>
      <c r="EL117" s="47" t="s">
        <v>0</v>
      </c>
      <c r="EM117" s="208" t="str">
        <f t="shared" si="175"/>
        <v/>
      </c>
      <c r="EN117" s="47" t="s">
        <v>0</v>
      </c>
    </row>
    <row r="118" spans="1:144" x14ac:dyDescent="0.25">
      <c r="A118" t="s">
        <v>0</v>
      </c>
      <c r="B118" s="52" t="str">
        <f>IF(csv!F110="","",csv!T110)</f>
        <v/>
      </c>
      <c r="C118" s="31" t="s">
        <v>0</v>
      </c>
      <c r="D118" s="31" t="str">
        <f>IF(csv!F110="","",csv!F110)</f>
        <v/>
      </c>
      <c r="E118" s="31" t="str">
        <f>IF(csv!E110="","",csv!E110)</f>
        <v/>
      </c>
      <c r="F118" s="31" t="s">
        <v>0</v>
      </c>
      <c r="G118" s="73" t="str">
        <f>IF(csv!M110="","",csv!M110)</f>
        <v/>
      </c>
      <c r="H118" s="73" t="str">
        <f>IF(csv!N110="","",csv!N110)</f>
        <v/>
      </c>
      <c r="I118" s="31" t="s">
        <v>0</v>
      </c>
      <c r="J118" s="31" t="str">
        <f>IF(csv!P110="","",csv!P110)</f>
        <v/>
      </c>
      <c r="K118" s="31" t="str">
        <f>IF(csv!Q110="","",csv!Q110)</f>
        <v/>
      </c>
      <c r="L118" s="31" t="s">
        <v>0</v>
      </c>
      <c r="M118" s="66" t="str">
        <f>IF(csv!R110="","",csv!R110)</f>
        <v/>
      </c>
      <c r="N118" s="47" t="s">
        <v>0</v>
      </c>
      <c r="O118" s="52" t="str">
        <f t="shared" si="122"/>
        <v/>
      </c>
      <c r="P118" s="73" t="str">
        <f>IF(O118="","",IF(COUNTIF(O$10:O117,O118)=0,P117+1,P117))</f>
        <v/>
      </c>
      <c r="Q118" s="88" t="str">
        <f t="shared" si="123"/>
        <v/>
      </c>
      <c r="R118" s="89" t="str" cm="1">
        <f t="array" ref="R118">IF(S118="","",INDEX(natjecanjeStaze_naziv,MATCH(S118,natjecanjeStaze_stazaId,0)))</f>
        <v/>
      </c>
      <c r="S118" s="53" t="str">
        <f t="shared" si="106"/>
        <v/>
      </c>
      <c r="T118" s="47" t="s">
        <v>0</v>
      </c>
      <c r="U118" s="259" t="str">
        <f t="shared" si="107"/>
        <v/>
      </c>
      <c r="V118" s="260" t="str">
        <f t="shared" si="124"/>
        <v/>
      </c>
      <c r="W118" s="47" t="s">
        <v>0</v>
      </c>
      <c r="X118" s="52" t="str">
        <f t="shared" si="125"/>
        <v/>
      </c>
      <c r="Y118" s="73" t="str">
        <f t="shared" si="126"/>
        <v/>
      </c>
      <c r="Z118" s="31" t="str">
        <f t="shared" si="127"/>
        <v/>
      </c>
      <c r="AA118" s="66" t="str">
        <f>IF(Z118="","",MAX(AA$10:AA117)+1)</f>
        <v/>
      </c>
      <c r="AB118" s="47" t="s">
        <v>0</v>
      </c>
      <c r="AC118" s="130"/>
      <c r="AD118" s="47" t="s">
        <v>0</v>
      </c>
      <c r="AE118" s="19" t="str">
        <f t="shared" si="128"/>
        <v/>
      </c>
      <c r="AF118" s="47" t="s">
        <v>0</v>
      </c>
      <c r="AG118" s="151" t="str">
        <f t="shared" si="129"/>
        <v/>
      </c>
      <c r="AH118" s="47" t="s">
        <v>0</v>
      </c>
      <c r="AI118" s="52" t="str">
        <f t="shared" si="130"/>
        <v/>
      </c>
      <c r="AJ118" s="31" t="str">
        <f t="shared" si="131"/>
        <v/>
      </c>
      <c r="AK118" s="73" t="str">
        <f t="shared" si="132"/>
        <v/>
      </c>
      <c r="AL118" s="73" t="str">
        <f t="shared" si="133"/>
        <v/>
      </c>
      <c r="AM118" s="31" t="str" cm="1">
        <f t="array" ref="AM118">IF(AK118="",""&amp;AJ118,IF(AK118="NEMA",AJ118,INDEX(klub_naziv,MATCH(INDEX(klubAlias_klubId,AK118),klub_id,0))))</f>
        <v/>
      </c>
      <c r="AN118" s="31" t="str" cm="1">
        <f t="array" ref="AN118">IFERROR(""&amp;INDEX(registarNatjecatelji,DL118,4),"")</f>
        <v/>
      </c>
      <c r="AO118" s="73" t="str">
        <f t="shared" si="134"/>
        <v/>
      </c>
      <c r="AP118" s="66" t="str">
        <f t="shared" si="135"/>
        <v/>
      </c>
      <c r="AQ118" s="47" t="s">
        <v>0</v>
      </c>
      <c r="AR118" s="52" t="str">
        <f>IF(V118&lt;&gt;"NEMA","",IF(IFERROR(MATCH(U118,U$10:U117,0),0)&lt;&gt;0,"",U118))</f>
        <v/>
      </c>
      <c r="AS118" s="73" t="str">
        <f t="shared" si="108"/>
        <v/>
      </c>
      <c r="AT118" s="31" t="str">
        <f>IF(OR(AS118="",AS118&lt;&gt;"NEMA"),"",MAX(AT$10:AT117)+1)</f>
        <v/>
      </c>
      <c r="AU118" s="66" t="str">
        <f t="shared" si="109"/>
        <v/>
      </c>
      <c r="AV118" s="47" t="s">
        <v>0</v>
      </c>
      <c r="AW118" s="19" t="str">
        <f t="shared" si="136"/>
        <v/>
      </c>
      <c r="AX118" s="47" t="s">
        <v>0</v>
      </c>
      <c r="AY118" s="82" t="str">
        <f>IF(AK118&lt;&gt;"NEMA","",IF(IFERROR(MATCH(AJ118,AJ$10:AJ117,0),0)&lt;&gt;0,"",AJ118))</f>
        <v/>
      </c>
      <c r="AZ118" s="47" t="s">
        <v>0</v>
      </c>
      <c r="BA118" s="130"/>
      <c r="BB118" s="47" t="s">
        <v>0</v>
      </c>
      <c r="BC118" s="58" t="str">
        <f t="shared" si="137"/>
        <v/>
      </c>
      <c r="BD118" s="31" t="str">
        <f t="shared" si="138"/>
        <v/>
      </c>
      <c r="BE118" s="31" t="str">
        <f>IF(BD118="","",MAX(BE$10:BE117)+1)</f>
        <v/>
      </c>
      <c r="BF118" s="31" t="str">
        <f t="shared" si="139"/>
        <v/>
      </c>
      <c r="BG118" s="31" t="str">
        <f t="shared" si="140"/>
        <v/>
      </c>
      <c r="BH118" s="31" t="str">
        <f>IF(BA118="","",MAX(BH$10:BH117)+1)</f>
        <v/>
      </c>
      <c r="BI118" s="31" t="str">
        <f t="shared" si="141"/>
        <v/>
      </c>
      <c r="BJ118" s="66" t="str">
        <f t="shared" si="142"/>
        <v/>
      </c>
      <c r="BK118" s="47" t="s">
        <v>0</v>
      </c>
      <c r="BL118" s="19" t="str">
        <f t="shared" si="143"/>
        <v/>
      </c>
      <c r="BM118" s="47" t="s">
        <v>0</v>
      </c>
      <c r="BN118" s="151" t="str">
        <f t="shared" si="110"/>
        <v/>
      </c>
      <c r="BO118" s="47" t="s">
        <v>0</v>
      </c>
      <c r="BP118" s="58" t="str">
        <f t="shared" si="101"/>
        <v/>
      </c>
      <c r="BQ118" s="73" t="str">
        <f t="shared" si="102"/>
        <v/>
      </c>
      <c r="BR118" s="266" t="str">
        <f t="shared" si="103"/>
        <v/>
      </c>
      <c r="BS118" s="267" t="str">
        <f t="shared" si="104"/>
        <v/>
      </c>
      <c r="BT118" s="191" t="str">
        <f t="shared" si="105"/>
        <v/>
      </c>
      <c r="BU118" s="47" t="s">
        <v>0</v>
      </c>
      <c r="BV118" s="52" t="str">
        <f t="shared" si="144"/>
        <v/>
      </c>
      <c r="BW118" s="31" t="str">
        <f t="shared" si="145"/>
        <v/>
      </c>
      <c r="BX118" s="73" t="str">
        <f t="shared" si="111"/>
        <v/>
      </c>
      <c r="BY118" s="73" t="str">
        <f t="shared" si="112"/>
        <v/>
      </c>
      <c r="BZ118" s="31" t="str">
        <f t="shared" si="113"/>
        <v/>
      </c>
      <c r="CA118" s="66" t="str">
        <f t="shared" si="114"/>
        <v/>
      </c>
      <c r="CB118" s="47" t="s">
        <v>0</v>
      </c>
      <c r="CC118" s="82" t="str">
        <f t="shared" si="146"/>
        <v/>
      </c>
      <c r="CD118" s="47" t="s">
        <v>0</v>
      </c>
      <c r="CE118" s="19" t="str">
        <f t="shared" si="147"/>
        <v/>
      </c>
      <c r="CF118" s="47" t="s">
        <v>0</v>
      </c>
      <c r="CG118" s="130"/>
      <c r="CH118" s="47" t="s">
        <v>0</v>
      </c>
      <c r="CI118" s="52" t="str">
        <f t="shared" si="148"/>
        <v/>
      </c>
      <c r="CJ118" s="73" t="str">
        <f>IF(CG118="","",MAX(CJ$10:CJ117)+1)</f>
        <v/>
      </c>
      <c r="CK118" s="53" t="str">
        <f t="shared" si="149"/>
        <v/>
      </c>
      <c r="CL118" s="47" t="s">
        <v>0</v>
      </c>
      <c r="CM118" s="19" t="str">
        <f t="shared" si="150"/>
        <v/>
      </c>
      <c r="CN118" s="47" t="s">
        <v>0</v>
      </c>
      <c r="CO118" s="108"/>
      <c r="CP118" s="110"/>
      <c r="CQ118" s="47"/>
      <c r="CR118" s="58" t="str">
        <f>IF(AND(BX118="NEMA",BY118="NEMA",OR(CG118="",CK118="NEMA")),MAX(CR$10:CR117)+1,"")</f>
        <v/>
      </c>
      <c r="CS118" s="53" t="str">
        <f t="shared" si="151"/>
        <v/>
      </c>
      <c r="CT118" t="s">
        <v>0</v>
      </c>
      <c r="CU118" s="133" t="str">
        <f t="shared" si="115"/>
        <v/>
      </c>
      <c r="CV118" t="s">
        <v>0</v>
      </c>
      <c r="CW118" s="52" t="str">
        <f t="shared" si="116"/>
        <v/>
      </c>
      <c r="CX118" s="66" t="str">
        <f t="shared" si="152"/>
        <v/>
      </c>
      <c r="CY118" t="s">
        <v>0</v>
      </c>
      <c r="CZ118" s="19" t="str">
        <f t="shared" si="153"/>
        <v/>
      </c>
      <c r="DA118" s="47" t="s">
        <v>0</v>
      </c>
      <c r="DB118" s="52" t="str">
        <f t="shared" si="154"/>
        <v/>
      </c>
      <c r="DC118" s="66" t="str">
        <f t="shared" si="155"/>
        <v/>
      </c>
      <c r="DD118" s="47" t="s">
        <v>0</v>
      </c>
      <c r="DE118" s="52" t="str">
        <f t="shared" si="156"/>
        <v/>
      </c>
      <c r="DF118" s="53" t="str">
        <f t="shared" si="117"/>
        <v/>
      </c>
      <c r="DG118" s="47" t="s">
        <v>0</v>
      </c>
      <c r="DH118" s="52" t="str">
        <f t="shared" si="157"/>
        <v/>
      </c>
      <c r="DI118" s="53" t="str">
        <f t="shared" si="118"/>
        <v/>
      </c>
      <c r="DJ118" s="47" t="s">
        <v>0</v>
      </c>
      <c r="DK118" s="52" t="str">
        <f t="shared" si="158"/>
        <v/>
      </c>
      <c r="DL118" s="53" t="str">
        <f t="shared" si="119"/>
        <v/>
      </c>
      <c r="DM118" s="47" t="s">
        <v>0</v>
      </c>
      <c r="DN118" s="58" t="str">
        <f t="shared" si="159"/>
        <v/>
      </c>
      <c r="DO118" s="53" t="str" cm="1">
        <f t="array" ref="DO118">IF(DN118&lt;&gt;"",INDEX(imePrezime_id,DN118,0),IF(CR118&lt;&gt;"",CR118,""))</f>
        <v/>
      </c>
      <c r="DP118" s="47" t="s">
        <v>0</v>
      </c>
      <c r="DQ118" s="58" t="str">
        <f t="shared" si="160"/>
        <v/>
      </c>
      <c r="DR118" s="73" t="str">
        <f t="shared" si="120"/>
        <v/>
      </c>
      <c r="DS118" s="73" t="str">
        <f t="shared" si="161"/>
        <v/>
      </c>
      <c r="DT118" s="73" t="str">
        <f t="shared" si="162"/>
        <v/>
      </c>
      <c r="DU118" s="66" t="str">
        <f t="shared" si="163"/>
        <v/>
      </c>
      <c r="DV118" s="47" t="s">
        <v>0</v>
      </c>
      <c r="DW118" s="58" t="str">
        <f>IF(BW118="","",MAX(DW$10:DW117)+1)</f>
        <v/>
      </c>
      <c r="DX118" s="73" t="str">
        <f t="shared" si="164"/>
        <v/>
      </c>
      <c r="DY118" s="73" t="str">
        <f t="shared" si="165"/>
        <v/>
      </c>
      <c r="DZ118" s="73" t="str">
        <f t="shared" si="166"/>
        <v/>
      </c>
      <c r="EA118" s="73" t="str">
        <f t="shared" si="167"/>
        <v/>
      </c>
      <c r="EB118" s="73" t="str">
        <f t="shared" si="168"/>
        <v/>
      </c>
      <c r="EC118" s="73" t="str">
        <f t="shared" si="169"/>
        <v/>
      </c>
      <c r="ED118" s="73" t="str">
        <f t="shared" si="170"/>
        <v/>
      </c>
      <c r="EE118" s="73" t="str">
        <f t="shared" si="171"/>
        <v/>
      </c>
      <c r="EF118" s="73" t="str">
        <f t="shared" si="172"/>
        <v/>
      </c>
      <c r="EG118" s="53" t="str">
        <f t="shared" si="121"/>
        <v/>
      </c>
      <c r="EH118" s="47" t="s">
        <v>0</v>
      </c>
      <c r="EI118" s="19" t="str">
        <f t="shared" si="173"/>
        <v/>
      </c>
      <c r="EJ118" s="47" t="s">
        <v>0</v>
      </c>
      <c r="EK118" s="19" t="str">
        <f t="shared" si="174"/>
        <v/>
      </c>
      <c r="EL118" s="47" t="s">
        <v>0</v>
      </c>
      <c r="EM118" s="208" t="str">
        <f t="shared" si="175"/>
        <v/>
      </c>
      <c r="EN118" s="47" t="s">
        <v>0</v>
      </c>
    </row>
    <row r="119" spans="1:144" x14ac:dyDescent="0.25">
      <c r="A119" t="s">
        <v>0</v>
      </c>
      <c r="B119" s="52" t="str">
        <f>IF(csv!F111="","",csv!T111)</f>
        <v/>
      </c>
      <c r="C119" s="31" t="s">
        <v>0</v>
      </c>
      <c r="D119" s="31" t="str">
        <f>IF(csv!F111="","",csv!F111)</f>
        <v/>
      </c>
      <c r="E119" s="31" t="str">
        <f>IF(csv!E111="","",csv!E111)</f>
        <v/>
      </c>
      <c r="F119" s="31" t="s">
        <v>0</v>
      </c>
      <c r="G119" s="73" t="str">
        <f>IF(csv!M111="","",csv!M111)</f>
        <v/>
      </c>
      <c r="H119" s="73" t="str">
        <f>IF(csv!N111="","",csv!N111)</f>
        <v/>
      </c>
      <c r="I119" s="31" t="s">
        <v>0</v>
      </c>
      <c r="J119" s="31" t="str">
        <f>IF(csv!P111="","",csv!P111)</f>
        <v/>
      </c>
      <c r="K119" s="31" t="str">
        <f>IF(csv!Q111="","",csv!Q111)</f>
        <v/>
      </c>
      <c r="L119" s="31" t="s">
        <v>0</v>
      </c>
      <c r="M119" s="66" t="str">
        <f>IF(csv!R111="","",csv!R111)</f>
        <v/>
      </c>
      <c r="N119" s="47" t="s">
        <v>0</v>
      </c>
      <c r="O119" s="52" t="str">
        <f t="shared" si="122"/>
        <v/>
      </c>
      <c r="P119" s="73" t="str">
        <f>IF(O119="","",IF(COUNTIF(O$10:O118,O119)=0,P118+1,P118))</f>
        <v/>
      </c>
      <c r="Q119" s="88" t="str">
        <f t="shared" si="123"/>
        <v/>
      </c>
      <c r="R119" s="89" t="str" cm="1">
        <f t="array" ref="R119">IF(S119="","",INDEX(natjecanjeStaze_naziv,MATCH(S119,natjecanjeStaze_stazaId,0)))</f>
        <v/>
      </c>
      <c r="S119" s="53" t="str">
        <f t="shared" si="106"/>
        <v/>
      </c>
      <c r="T119" s="47" t="s">
        <v>0</v>
      </c>
      <c r="U119" s="259" t="str">
        <f t="shared" si="107"/>
        <v/>
      </c>
      <c r="V119" s="260" t="str">
        <f t="shared" si="124"/>
        <v/>
      </c>
      <c r="W119" s="47" t="s">
        <v>0</v>
      </c>
      <c r="X119" s="52" t="str">
        <f t="shared" si="125"/>
        <v/>
      </c>
      <c r="Y119" s="73" t="str">
        <f t="shared" si="126"/>
        <v/>
      </c>
      <c r="Z119" s="31" t="str">
        <f t="shared" si="127"/>
        <v/>
      </c>
      <c r="AA119" s="66" t="str">
        <f>IF(Z119="","",MAX(AA$10:AA118)+1)</f>
        <v/>
      </c>
      <c r="AB119" s="47" t="s">
        <v>0</v>
      </c>
      <c r="AC119" s="130"/>
      <c r="AD119" s="47" t="s">
        <v>0</v>
      </c>
      <c r="AE119" s="19" t="str">
        <f t="shared" si="128"/>
        <v/>
      </c>
      <c r="AF119" s="47" t="s">
        <v>0</v>
      </c>
      <c r="AG119" s="151" t="str">
        <f t="shared" si="129"/>
        <v/>
      </c>
      <c r="AH119" s="47" t="s">
        <v>0</v>
      </c>
      <c r="AI119" s="52" t="str">
        <f t="shared" si="130"/>
        <v/>
      </c>
      <c r="AJ119" s="31" t="str">
        <f t="shared" si="131"/>
        <v/>
      </c>
      <c r="AK119" s="73" t="str">
        <f t="shared" si="132"/>
        <v/>
      </c>
      <c r="AL119" s="73" t="str">
        <f t="shared" si="133"/>
        <v/>
      </c>
      <c r="AM119" s="31" t="str" cm="1">
        <f t="array" ref="AM119">IF(AK119="",""&amp;AJ119,IF(AK119="NEMA",AJ119,INDEX(klub_naziv,MATCH(INDEX(klubAlias_klubId,AK119),klub_id,0))))</f>
        <v/>
      </c>
      <c r="AN119" s="31" t="str" cm="1">
        <f t="array" ref="AN119">IFERROR(""&amp;INDEX(registarNatjecatelji,DL119,4),"")</f>
        <v/>
      </c>
      <c r="AO119" s="73" t="str">
        <f t="shared" si="134"/>
        <v/>
      </c>
      <c r="AP119" s="66" t="str">
        <f t="shared" si="135"/>
        <v/>
      </c>
      <c r="AQ119" s="47" t="s">
        <v>0</v>
      </c>
      <c r="AR119" s="52" t="str">
        <f>IF(V119&lt;&gt;"NEMA","",IF(IFERROR(MATCH(U119,U$10:U118,0),0)&lt;&gt;0,"",U119))</f>
        <v/>
      </c>
      <c r="AS119" s="73" t="str">
        <f t="shared" si="108"/>
        <v/>
      </c>
      <c r="AT119" s="31" t="str">
        <f>IF(OR(AS119="",AS119&lt;&gt;"NEMA"),"",MAX(AT$10:AT118)+1)</f>
        <v/>
      </c>
      <c r="AU119" s="66" t="str">
        <f t="shared" si="109"/>
        <v/>
      </c>
      <c r="AV119" s="47" t="s">
        <v>0</v>
      </c>
      <c r="AW119" s="19" t="str">
        <f t="shared" si="136"/>
        <v/>
      </c>
      <c r="AX119" s="47" t="s">
        <v>0</v>
      </c>
      <c r="AY119" s="82" t="str">
        <f>IF(AK119&lt;&gt;"NEMA","",IF(IFERROR(MATCH(AJ119,AJ$10:AJ118,0),0)&lt;&gt;0,"",AJ119))</f>
        <v/>
      </c>
      <c r="AZ119" s="47" t="s">
        <v>0</v>
      </c>
      <c r="BA119" s="130"/>
      <c r="BB119" s="47" t="s">
        <v>0</v>
      </c>
      <c r="BC119" s="58" t="str">
        <f t="shared" si="137"/>
        <v/>
      </c>
      <c r="BD119" s="31" t="str">
        <f t="shared" si="138"/>
        <v/>
      </c>
      <c r="BE119" s="31" t="str">
        <f>IF(BD119="","",MAX(BE$10:BE118)+1)</f>
        <v/>
      </c>
      <c r="BF119" s="31" t="str">
        <f t="shared" si="139"/>
        <v/>
      </c>
      <c r="BG119" s="31" t="str">
        <f t="shared" si="140"/>
        <v/>
      </c>
      <c r="BH119" s="31" t="str">
        <f>IF(BA119="","",MAX(BH$10:BH118)+1)</f>
        <v/>
      </c>
      <c r="BI119" s="31" t="str">
        <f t="shared" si="141"/>
        <v/>
      </c>
      <c r="BJ119" s="66" t="str">
        <f t="shared" si="142"/>
        <v/>
      </c>
      <c r="BK119" s="47" t="s">
        <v>0</v>
      </c>
      <c r="BL119" s="19" t="str">
        <f t="shared" si="143"/>
        <v/>
      </c>
      <c r="BM119" s="47" t="s">
        <v>0</v>
      </c>
      <c r="BN119" s="151" t="str">
        <f t="shared" si="110"/>
        <v/>
      </c>
      <c r="BO119" s="47" t="s">
        <v>0</v>
      </c>
      <c r="BP119" s="58" t="str">
        <f t="shared" si="101"/>
        <v/>
      </c>
      <c r="BQ119" s="73" t="str">
        <f t="shared" si="102"/>
        <v/>
      </c>
      <c r="BR119" s="266" t="str">
        <f t="shared" si="103"/>
        <v/>
      </c>
      <c r="BS119" s="267" t="str">
        <f t="shared" si="104"/>
        <v/>
      </c>
      <c r="BT119" s="191" t="str">
        <f t="shared" si="105"/>
        <v/>
      </c>
      <c r="BU119" s="47" t="s">
        <v>0</v>
      </c>
      <c r="BV119" s="52" t="str">
        <f t="shared" si="144"/>
        <v/>
      </c>
      <c r="BW119" s="31" t="str">
        <f t="shared" si="145"/>
        <v/>
      </c>
      <c r="BX119" s="73" t="str">
        <f t="shared" si="111"/>
        <v/>
      </c>
      <c r="BY119" s="73" t="str">
        <f t="shared" si="112"/>
        <v/>
      </c>
      <c r="BZ119" s="31" t="str">
        <f t="shared" si="113"/>
        <v/>
      </c>
      <c r="CA119" s="66" t="str">
        <f t="shared" si="114"/>
        <v/>
      </c>
      <c r="CB119" s="47" t="s">
        <v>0</v>
      </c>
      <c r="CC119" s="82" t="str">
        <f t="shared" si="146"/>
        <v/>
      </c>
      <c r="CD119" s="47" t="s">
        <v>0</v>
      </c>
      <c r="CE119" s="19" t="str">
        <f t="shared" si="147"/>
        <v/>
      </c>
      <c r="CF119" s="47" t="s">
        <v>0</v>
      </c>
      <c r="CG119" s="130"/>
      <c r="CH119" s="47" t="s">
        <v>0</v>
      </c>
      <c r="CI119" s="52" t="str">
        <f t="shared" si="148"/>
        <v/>
      </c>
      <c r="CJ119" s="73" t="str">
        <f>IF(CG119="","",MAX(CJ$10:CJ118)+1)</f>
        <v/>
      </c>
      <c r="CK119" s="53" t="str">
        <f t="shared" si="149"/>
        <v/>
      </c>
      <c r="CL119" s="47" t="s">
        <v>0</v>
      </c>
      <c r="CM119" s="19" t="str">
        <f t="shared" si="150"/>
        <v/>
      </c>
      <c r="CN119" s="47" t="s">
        <v>0</v>
      </c>
      <c r="CO119" s="108"/>
      <c r="CP119" s="110"/>
      <c r="CQ119" s="47"/>
      <c r="CR119" s="58" t="str">
        <f>IF(AND(BX119="NEMA",BY119="NEMA",OR(CG119="",CK119="NEMA")),MAX(CR$10:CR118)+1,"")</f>
        <v/>
      </c>
      <c r="CS119" s="53" t="str">
        <f t="shared" si="151"/>
        <v/>
      </c>
      <c r="CT119" t="s">
        <v>0</v>
      </c>
      <c r="CU119" s="133" t="str">
        <f t="shared" si="115"/>
        <v/>
      </c>
      <c r="CV119" t="s">
        <v>0</v>
      </c>
      <c r="CW119" s="52" t="str">
        <f t="shared" si="116"/>
        <v/>
      </c>
      <c r="CX119" s="66" t="str">
        <f t="shared" si="152"/>
        <v/>
      </c>
      <c r="CY119" t="s">
        <v>0</v>
      </c>
      <c r="CZ119" s="19" t="str">
        <f t="shared" si="153"/>
        <v/>
      </c>
      <c r="DA119" s="47" t="s">
        <v>0</v>
      </c>
      <c r="DB119" s="52" t="str">
        <f t="shared" si="154"/>
        <v/>
      </c>
      <c r="DC119" s="66" t="str">
        <f t="shared" si="155"/>
        <v/>
      </c>
      <c r="DD119" s="47" t="s">
        <v>0</v>
      </c>
      <c r="DE119" s="52" t="str">
        <f t="shared" si="156"/>
        <v/>
      </c>
      <c r="DF119" s="53" t="str">
        <f t="shared" si="117"/>
        <v/>
      </c>
      <c r="DG119" s="47" t="s">
        <v>0</v>
      </c>
      <c r="DH119" s="52" t="str">
        <f t="shared" si="157"/>
        <v/>
      </c>
      <c r="DI119" s="53" t="str">
        <f t="shared" si="118"/>
        <v/>
      </c>
      <c r="DJ119" s="47" t="s">
        <v>0</v>
      </c>
      <c r="DK119" s="52" t="str">
        <f t="shared" si="158"/>
        <v/>
      </c>
      <c r="DL119" s="53" t="str">
        <f t="shared" si="119"/>
        <v/>
      </c>
      <c r="DM119" s="47" t="s">
        <v>0</v>
      </c>
      <c r="DN119" s="58" t="str">
        <f t="shared" si="159"/>
        <v/>
      </c>
      <c r="DO119" s="53" t="str" cm="1">
        <f t="array" ref="DO119">IF(DN119&lt;&gt;"",INDEX(imePrezime_id,DN119,0),IF(CR119&lt;&gt;"",CR119,""))</f>
        <v/>
      </c>
      <c r="DP119" s="47" t="s">
        <v>0</v>
      </c>
      <c r="DQ119" s="58" t="str">
        <f t="shared" si="160"/>
        <v/>
      </c>
      <c r="DR119" s="73" t="str">
        <f t="shared" si="120"/>
        <v/>
      </c>
      <c r="DS119" s="73" t="str">
        <f t="shared" si="161"/>
        <v/>
      </c>
      <c r="DT119" s="73" t="str">
        <f t="shared" si="162"/>
        <v/>
      </c>
      <c r="DU119" s="66" t="str">
        <f t="shared" si="163"/>
        <v/>
      </c>
      <c r="DV119" s="47" t="s">
        <v>0</v>
      </c>
      <c r="DW119" s="58" t="str">
        <f>IF(BW119="","",MAX(DW$10:DW118)+1)</f>
        <v/>
      </c>
      <c r="DX119" s="73" t="str">
        <f t="shared" si="164"/>
        <v/>
      </c>
      <c r="DY119" s="73" t="str">
        <f t="shared" si="165"/>
        <v/>
      </c>
      <c r="DZ119" s="73" t="str">
        <f t="shared" si="166"/>
        <v/>
      </c>
      <c r="EA119" s="73" t="str">
        <f t="shared" si="167"/>
        <v/>
      </c>
      <c r="EB119" s="73" t="str">
        <f t="shared" si="168"/>
        <v/>
      </c>
      <c r="EC119" s="73" t="str">
        <f t="shared" si="169"/>
        <v/>
      </c>
      <c r="ED119" s="73" t="str">
        <f t="shared" si="170"/>
        <v/>
      </c>
      <c r="EE119" s="73" t="str">
        <f t="shared" si="171"/>
        <v/>
      </c>
      <c r="EF119" s="73" t="str">
        <f t="shared" si="172"/>
        <v/>
      </c>
      <c r="EG119" s="53" t="str">
        <f t="shared" si="121"/>
        <v/>
      </c>
      <c r="EH119" s="47" t="s">
        <v>0</v>
      </c>
      <c r="EI119" s="19" t="str">
        <f t="shared" si="173"/>
        <v/>
      </c>
      <c r="EJ119" s="47" t="s">
        <v>0</v>
      </c>
      <c r="EK119" s="19" t="str">
        <f t="shared" si="174"/>
        <v/>
      </c>
      <c r="EL119" s="47" t="s">
        <v>0</v>
      </c>
      <c r="EM119" s="208" t="str">
        <f t="shared" si="175"/>
        <v/>
      </c>
      <c r="EN119" s="47" t="s">
        <v>0</v>
      </c>
    </row>
    <row r="120" spans="1:144" x14ac:dyDescent="0.25">
      <c r="A120" t="s">
        <v>0</v>
      </c>
      <c r="B120" s="52" t="str">
        <f>IF(csv!F112="","",csv!T112)</f>
        <v/>
      </c>
      <c r="C120" s="31" t="s">
        <v>0</v>
      </c>
      <c r="D120" s="31" t="str">
        <f>IF(csv!F112="","",csv!F112)</f>
        <v/>
      </c>
      <c r="E120" s="31" t="str">
        <f>IF(csv!E112="","",csv!E112)</f>
        <v/>
      </c>
      <c r="F120" s="31" t="s">
        <v>0</v>
      </c>
      <c r="G120" s="73" t="str">
        <f>IF(csv!M112="","",csv!M112)</f>
        <v/>
      </c>
      <c r="H120" s="73" t="str">
        <f>IF(csv!N112="","",csv!N112)</f>
        <v/>
      </c>
      <c r="I120" s="31" t="s">
        <v>0</v>
      </c>
      <c r="J120" s="31" t="str">
        <f>IF(csv!P112="","",csv!P112)</f>
        <v/>
      </c>
      <c r="K120" s="31" t="str">
        <f>IF(csv!Q112="","",csv!Q112)</f>
        <v/>
      </c>
      <c r="L120" s="31" t="s">
        <v>0</v>
      </c>
      <c r="M120" s="66" t="str">
        <f>IF(csv!R112="","",csv!R112)</f>
        <v/>
      </c>
      <c r="N120" s="47" t="s">
        <v>0</v>
      </c>
      <c r="O120" s="52" t="str">
        <f t="shared" si="122"/>
        <v/>
      </c>
      <c r="P120" s="73" t="str">
        <f>IF(O120="","",IF(COUNTIF(O$10:O119,O120)=0,P119+1,P119))</f>
        <v/>
      </c>
      <c r="Q120" s="88" t="str">
        <f t="shared" si="123"/>
        <v/>
      </c>
      <c r="R120" s="89" t="str" cm="1">
        <f t="array" ref="R120">IF(S120="","",INDEX(natjecanjeStaze_naziv,MATCH(S120,natjecanjeStaze_stazaId,0)))</f>
        <v/>
      </c>
      <c r="S120" s="53" t="str">
        <f t="shared" si="106"/>
        <v/>
      </c>
      <c r="T120" s="47" t="s">
        <v>0</v>
      </c>
      <c r="U120" s="259" t="str">
        <f t="shared" si="107"/>
        <v/>
      </c>
      <c r="V120" s="260" t="str">
        <f t="shared" si="124"/>
        <v/>
      </c>
      <c r="W120" s="47" t="s">
        <v>0</v>
      </c>
      <c r="X120" s="52" t="str">
        <f t="shared" si="125"/>
        <v/>
      </c>
      <c r="Y120" s="73" t="str">
        <f t="shared" si="126"/>
        <v/>
      </c>
      <c r="Z120" s="31" t="str">
        <f t="shared" si="127"/>
        <v/>
      </c>
      <c r="AA120" s="66" t="str">
        <f>IF(Z120="","",MAX(AA$10:AA119)+1)</f>
        <v/>
      </c>
      <c r="AB120" s="47" t="s">
        <v>0</v>
      </c>
      <c r="AC120" s="130"/>
      <c r="AD120" s="47" t="s">
        <v>0</v>
      </c>
      <c r="AE120" s="19" t="str">
        <f t="shared" si="128"/>
        <v/>
      </c>
      <c r="AF120" s="47" t="s">
        <v>0</v>
      </c>
      <c r="AG120" s="151" t="str">
        <f t="shared" si="129"/>
        <v/>
      </c>
      <c r="AH120" s="47" t="s">
        <v>0</v>
      </c>
      <c r="AI120" s="52" t="str">
        <f t="shared" si="130"/>
        <v/>
      </c>
      <c r="AJ120" s="31" t="str">
        <f t="shared" si="131"/>
        <v/>
      </c>
      <c r="AK120" s="73" t="str">
        <f t="shared" si="132"/>
        <v/>
      </c>
      <c r="AL120" s="73" t="str">
        <f t="shared" si="133"/>
        <v/>
      </c>
      <c r="AM120" s="31" t="str" cm="1">
        <f t="array" ref="AM120">IF(AK120="",""&amp;AJ120,IF(AK120="NEMA",AJ120,INDEX(klub_naziv,MATCH(INDEX(klubAlias_klubId,AK120),klub_id,0))))</f>
        <v/>
      </c>
      <c r="AN120" s="31" t="str" cm="1">
        <f t="array" ref="AN120">IFERROR(""&amp;INDEX(registarNatjecatelji,DL120,4),"")</f>
        <v/>
      </c>
      <c r="AO120" s="73" t="str">
        <f t="shared" si="134"/>
        <v/>
      </c>
      <c r="AP120" s="66" t="str">
        <f t="shared" si="135"/>
        <v/>
      </c>
      <c r="AQ120" s="47" t="s">
        <v>0</v>
      </c>
      <c r="AR120" s="52" t="str">
        <f>IF(V120&lt;&gt;"NEMA","",IF(IFERROR(MATCH(U120,U$10:U119,0),0)&lt;&gt;0,"",U120))</f>
        <v/>
      </c>
      <c r="AS120" s="73" t="str">
        <f t="shared" si="108"/>
        <v/>
      </c>
      <c r="AT120" s="31" t="str">
        <f>IF(OR(AS120="",AS120&lt;&gt;"NEMA"),"",MAX(AT$10:AT119)+1)</f>
        <v/>
      </c>
      <c r="AU120" s="66" t="str">
        <f t="shared" si="109"/>
        <v/>
      </c>
      <c r="AV120" s="47" t="s">
        <v>0</v>
      </c>
      <c r="AW120" s="19" t="str">
        <f t="shared" si="136"/>
        <v/>
      </c>
      <c r="AX120" s="47" t="s">
        <v>0</v>
      </c>
      <c r="AY120" s="82" t="str">
        <f>IF(AK120&lt;&gt;"NEMA","",IF(IFERROR(MATCH(AJ120,AJ$10:AJ119,0),0)&lt;&gt;0,"",AJ120))</f>
        <v/>
      </c>
      <c r="AZ120" s="47" t="s">
        <v>0</v>
      </c>
      <c r="BA120" s="130"/>
      <c r="BB120" s="47" t="s">
        <v>0</v>
      </c>
      <c r="BC120" s="58" t="str">
        <f t="shared" si="137"/>
        <v/>
      </c>
      <c r="BD120" s="31" t="str">
        <f t="shared" si="138"/>
        <v/>
      </c>
      <c r="BE120" s="31" t="str">
        <f>IF(BD120="","",MAX(BE$10:BE119)+1)</f>
        <v/>
      </c>
      <c r="BF120" s="31" t="str">
        <f t="shared" si="139"/>
        <v/>
      </c>
      <c r="BG120" s="31" t="str">
        <f t="shared" si="140"/>
        <v/>
      </c>
      <c r="BH120" s="31" t="str">
        <f>IF(BA120="","",MAX(BH$10:BH119)+1)</f>
        <v/>
      </c>
      <c r="BI120" s="31" t="str">
        <f t="shared" si="141"/>
        <v/>
      </c>
      <c r="BJ120" s="66" t="str">
        <f t="shared" si="142"/>
        <v/>
      </c>
      <c r="BK120" s="47" t="s">
        <v>0</v>
      </c>
      <c r="BL120" s="19" t="str">
        <f t="shared" si="143"/>
        <v/>
      </c>
      <c r="BM120" s="47" t="s">
        <v>0</v>
      </c>
      <c r="BN120" s="151" t="str">
        <f t="shared" si="110"/>
        <v/>
      </c>
      <c r="BO120" s="47" t="s">
        <v>0</v>
      </c>
      <c r="BP120" s="58" t="str">
        <f t="shared" si="101"/>
        <v/>
      </c>
      <c r="BQ120" s="73" t="str">
        <f t="shared" si="102"/>
        <v/>
      </c>
      <c r="BR120" s="266" t="str">
        <f t="shared" si="103"/>
        <v/>
      </c>
      <c r="BS120" s="267" t="str">
        <f t="shared" si="104"/>
        <v/>
      </c>
      <c r="BT120" s="191" t="str">
        <f t="shared" si="105"/>
        <v/>
      </c>
      <c r="BU120" s="47" t="s">
        <v>0</v>
      </c>
      <c r="BV120" s="52" t="str">
        <f t="shared" si="144"/>
        <v/>
      </c>
      <c r="BW120" s="31" t="str">
        <f t="shared" si="145"/>
        <v/>
      </c>
      <c r="BX120" s="73" t="str">
        <f t="shared" si="111"/>
        <v/>
      </c>
      <c r="BY120" s="73" t="str">
        <f t="shared" si="112"/>
        <v/>
      </c>
      <c r="BZ120" s="31" t="str">
        <f t="shared" si="113"/>
        <v/>
      </c>
      <c r="CA120" s="66" t="str">
        <f t="shared" si="114"/>
        <v/>
      </c>
      <c r="CB120" s="47" t="s">
        <v>0</v>
      </c>
      <c r="CC120" s="82" t="str">
        <f t="shared" si="146"/>
        <v/>
      </c>
      <c r="CD120" s="47" t="s">
        <v>0</v>
      </c>
      <c r="CE120" s="19" t="str">
        <f t="shared" si="147"/>
        <v/>
      </c>
      <c r="CF120" s="47" t="s">
        <v>0</v>
      </c>
      <c r="CG120" s="130"/>
      <c r="CH120" s="47" t="s">
        <v>0</v>
      </c>
      <c r="CI120" s="52" t="str">
        <f t="shared" si="148"/>
        <v/>
      </c>
      <c r="CJ120" s="73" t="str">
        <f>IF(CG120="","",MAX(CJ$10:CJ119)+1)</f>
        <v/>
      </c>
      <c r="CK120" s="53" t="str">
        <f t="shared" si="149"/>
        <v/>
      </c>
      <c r="CL120" s="47" t="s">
        <v>0</v>
      </c>
      <c r="CM120" s="19" t="str">
        <f t="shared" si="150"/>
        <v/>
      </c>
      <c r="CN120" s="47" t="s">
        <v>0</v>
      </c>
      <c r="CO120" s="108"/>
      <c r="CP120" s="110"/>
      <c r="CQ120" s="47"/>
      <c r="CR120" s="58" t="str">
        <f>IF(AND(BX120="NEMA",BY120="NEMA",OR(CG120="",CK120="NEMA")),MAX(CR$10:CR119)+1,"")</f>
        <v/>
      </c>
      <c r="CS120" s="53" t="str">
        <f t="shared" si="151"/>
        <v/>
      </c>
      <c r="CT120" t="s">
        <v>0</v>
      </c>
      <c r="CU120" s="133" t="str">
        <f t="shared" si="115"/>
        <v/>
      </c>
      <c r="CV120" t="s">
        <v>0</v>
      </c>
      <c r="CW120" s="52" t="str">
        <f t="shared" si="116"/>
        <v/>
      </c>
      <c r="CX120" s="66" t="str">
        <f t="shared" si="152"/>
        <v/>
      </c>
      <c r="CY120" t="s">
        <v>0</v>
      </c>
      <c r="CZ120" s="19" t="str">
        <f t="shared" si="153"/>
        <v/>
      </c>
      <c r="DA120" s="47" t="s">
        <v>0</v>
      </c>
      <c r="DB120" s="52" t="str">
        <f t="shared" si="154"/>
        <v/>
      </c>
      <c r="DC120" s="66" t="str">
        <f t="shared" si="155"/>
        <v/>
      </c>
      <c r="DD120" s="47" t="s">
        <v>0</v>
      </c>
      <c r="DE120" s="52" t="str">
        <f t="shared" si="156"/>
        <v/>
      </c>
      <c r="DF120" s="53" t="str">
        <f t="shared" si="117"/>
        <v/>
      </c>
      <c r="DG120" s="47" t="s">
        <v>0</v>
      </c>
      <c r="DH120" s="52" t="str">
        <f t="shared" si="157"/>
        <v/>
      </c>
      <c r="DI120" s="53" t="str">
        <f t="shared" si="118"/>
        <v/>
      </c>
      <c r="DJ120" s="47" t="s">
        <v>0</v>
      </c>
      <c r="DK120" s="52" t="str">
        <f t="shared" si="158"/>
        <v/>
      </c>
      <c r="DL120" s="53" t="str">
        <f t="shared" si="119"/>
        <v/>
      </c>
      <c r="DM120" s="47" t="s">
        <v>0</v>
      </c>
      <c r="DN120" s="58" t="str">
        <f t="shared" si="159"/>
        <v/>
      </c>
      <c r="DO120" s="53" t="str" cm="1">
        <f t="array" ref="DO120">IF(DN120&lt;&gt;"",INDEX(imePrezime_id,DN120,0),IF(CR120&lt;&gt;"",CR120,""))</f>
        <v/>
      </c>
      <c r="DP120" s="47" t="s">
        <v>0</v>
      </c>
      <c r="DQ120" s="58" t="str">
        <f t="shared" si="160"/>
        <v/>
      </c>
      <c r="DR120" s="73" t="str">
        <f t="shared" si="120"/>
        <v/>
      </c>
      <c r="DS120" s="73" t="str">
        <f t="shared" si="161"/>
        <v/>
      </c>
      <c r="DT120" s="73" t="str">
        <f t="shared" si="162"/>
        <v/>
      </c>
      <c r="DU120" s="66" t="str">
        <f t="shared" si="163"/>
        <v/>
      </c>
      <c r="DV120" s="47" t="s">
        <v>0</v>
      </c>
      <c r="DW120" s="58" t="str">
        <f>IF(BW120="","",MAX(DW$10:DW119)+1)</f>
        <v/>
      </c>
      <c r="DX120" s="73" t="str">
        <f t="shared" si="164"/>
        <v/>
      </c>
      <c r="DY120" s="73" t="str">
        <f t="shared" si="165"/>
        <v/>
      </c>
      <c r="DZ120" s="73" t="str">
        <f t="shared" si="166"/>
        <v/>
      </c>
      <c r="EA120" s="73" t="str">
        <f t="shared" si="167"/>
        <v/>
      </c>
      <c r="EB120" s="73" t="str">
        <f t="shared" si="168"/>
        <v/>
      </c>
      <c r="EC120" s="73" t="str">
        <f t="shared" si="169"/>
        <v/>
      </c>
      <c r="ED120" s="73" t="str">
        <f t="shared" si="170"/>
        <v/>
      </c>
      <c r="EE120" s="73" t="str">
        <f t="shared" si="171"/>
        <v/>
      </c>
      <c r="EF120" s="73" t="str">
        <f t="shared" si="172"/>
        <v/>
      </c>
      <c r="EG120" s="53" t="str">
        <f t="shared" si="121"/>
        <v/>
      </c>
      <c r="EH120" s="47" t="s">
        <v>0</v>
      </c>
      <c r="EI120" s="19" t="str">
        <f t="shared" si="173"/>
        <v/>
      </c>
      <c r="EJ120" s="47" t="s">
        <v>0</v>
      </c>
      <c r="EK120" s="19" t="str">
        <f t="shared" si="174"/>
        <v/>
      </c>
      <c r="EL120" s="47" t="s">
        <v>0</v>
      </c>
      <c r="EM120" s="208" t="str">
        <f t="shared" si="175"/>
        <v/>
      </c>
      <c r="EN120" s="47" t="s">
        <v>0</v>
      </c>
    </row>
    <row r="121" spans="1:144" x14ac:dyDescent="0.25">
      <c r="A121" t="s">
        <v>0</v>
      </c>
      <c r="B121" s="52" t="str">
        <f>IF(csv!F113="","",csv!T113)</f>
        <v/>
      </c>
      <c r="C121" s="31" t="s">
        <v>0</v>
      </c>
      <c r="D121" s="31" t="str">
        <f>IF(csv!F113="","",csv!F113)</f>
        <v/>
      </c>
      <c r="E121" s="31" t="str">
        <f>IF(csv!E113="","",csv!E113)</f>
        <v/>
      </c>
      <c r="F121" s="31" t="s">
        <v>0</v>
      </c>
      <c r="G121" s="73" t="str">
        <f>IF(csv!M113="","",csv!M113)</f>
        <v/>
      </c>
      <c r="H121" s="73" t="str">
        <f>IF(csv!N113="","",csv!N113)</f>
        <v/>
      </c>
      <c r="I121" s="31" t="s">
        <v>0</v>
      </c>
      <c r="J121" s="31" t="str">
        <f>IF(csv!P113="","",csv!P113)</f>
        <v/>
      </c>
      <c r="K121" s="31" t="str">
        <f>IF(csv!Q113="","",csv!Q113)</f>
        <v/>
      </c>
      <c r="L121" s="31" t="s">
        <v>0</v>
      </c>
      <c r="M121" s="66" t="str">
        <f>IF(csv!R113="","",csv!R113)</f>
        <v/>
      </c>
      <c r="N121" s="47" t="s">
        <v>0</v>
      </c>
      <c r="O121" s="52" t="str">
        <f t="shared" si="122"/>
        <v/>
      </c>
      <c r="P121" s="73" t="str">
        <f>IF(O121="","",IF(COUNTIF(O$10:O120,O121)=0,P120+1,P120))</f>
        <v/>
      </c>
      <c r="Q121" s="88" t="str">
        <f t="shared" si="123"/>
        <v/>
      </c>
      <c r="R121" s="89" t="str" cm="1">
        <f t="array" ref="R121">IF(S121="","",INDEX(natjecanjeStaze_naziv,MATCH(S121,natjecanjeStaze_stazaId,0)))</f>
        <v/>
      </c>
      <c r="S121" s="53" t="str">
        <f t="shared" si="106"/>
        <v/>
      </c>
      <c r="T121" s="47" t="s">
        <v>0</v>
      </c>
      <c r="U121" s="259" t="str">
        <f t="shared" si="107"/>
        <v/>
      </c>
      <c r="V121" s="260" t="str">
        <f t="shared" si="124"/>
        <v/>
      </c>
      <c r="W121" s="47" t="s">
        <v>0</v>
      </c>
      <c r="X121" s="52" t="str">
        <f t="shared" si="125"/>
        <v/>
      </c>
      <c r="Y121" s="73" t="str">
        <f t="shared" si="126"/>
        <v/>
      </c>
      <c r="Z121" s="31" t="str">
        <f t="shared" si="127"/>
        <v/>
      </c>
      <c r="AA121" s="66" t="str">
        <f>IF(Z121="","",MAX(AA$10:AA120)+1)</f>
        <v/>
      </c>
      <c r="AB121" s="47" t="s">
        <v>0</v>
      </c>
      <c r="AC121" s="130"/>
      <c r="AD121" s="47" t="s">
        <v>0</v>
      </c>
      <c r="AE121" s="19" t="str">
        <f t="shared" si="128"/>
        <v/>
      </c>
      <c r="AF121" s="47" t="s">
        <v>0</v>
      </c>
      <c r="AG121" s="151" t="str">
        <f t="shared" si="129"/>
        <v/>
      </c>
      <c r="AH121" s="47" t="s">
        <v>0</v>
      </c>
      <c r="AI121" s="52" t="str">
        <f t="shared" si="130"/>
        <v/>
      </c>
      <c r="AJ121" s="31" t="str">
        <f t="shared" si="131"/>
        <v/>
      </c>
      <c r="AK121" s="73" t="str">
        <f t="shared" si="132"/>
        <v/>
      </c>
      <c r="AL121" s="73" t="str">
        <f t="shared" si="133"/>
        <v/>
      </c>
      <c r="AM121" s="31" t="str" cm="1">
        <f t="array" ref="AM121">IF(AK121="",""&amp;AJ121,IF(AK121="NEMA",AJ121,INDEX(klub_naziv,MATCH(INDEX(klubAlias_klubId,AK121),klub_id,0))))</f>
        <v/>
      </c>
      <c r="AN121" s="31" t="str" cm="1">
        <f t="array" ref="AN121">IFERROR(""&amp;INDEX(registarNatjecatelji,DL121,4),"")</f>
        <v/>
      </c>
      <c r="AO121" s="73" t="str">
        <f t="shared" si="134"/>
        <v/>
      </c>
      <c r="AP121" s="66" t="str">
        <f t="shared" si="135"/>
        <v/>
      </c>
      <c r="AQ121" s="47" t="s">
        <v>0</v>
      </c>
      <c r="AR121" s="52" t="str">
        <f>IF(V121&lt;&gt;"NEMA","",IF(IFERROR(MATCH(U121,U$10:U120,0),0)&lt;&gt;0,"",U121))</f>
        <v/>
      </c>
      <c r="AS121" s="73" t="str">
        <f t="shared" si="108"/>
        <v/>
      </c>
      <c r="AT121" s="31" t="str">
        <f>IF(OR(AS121="",AS121&lt;&gt;"NEMA"),"",MAX(AT$10:AT120)+1)</f>
        <v/>
      </c>
      <c r="AU121" s="66" t="str">
        <f t="shared" si="109"/>
        <v/>
      </c>
      <c r="AV121" s="47" t="s">
        <v>0</v>
      </c>
      <c r="AW121" s="19" t="str">
        <f t="shared" si="136"/>
        <v/>
      </c>
      <c r="AX121" s="47" t="s">
        <v>0</v>
      </c>
      <c r="AY121" s="82" t="str">
        <f>IF(AK121&lt;&gt;"NEMA","",IF(IFERROR(MATCH(AJ121,AJ$10:AJ120,0),0)&lt;&gt;0,"",AJ121))</f>
        <v/>
      </c>
      <c r="AZ121" s="47" t="s">
        <v>0</v>
      </c>
      <c r="BA121" s="130"/>
      <c r="BB121" s="47" t="s">
        <v>0</v>
      </c>
      <c r="BC121" s="58" t="str">
        <f t="shared" si="137"/>
        <v/>
      </c>
      <c r="BD121" s="31" t="str">
        <f t="shared" si="138"/>
        <v/>
      </c>
      <c r="BE121" s="31" t="str">
        <f>IF(BD121="","",MAX(BE$10:BE120)+1)</f>
        <v/>
      </c>
      <c r="BF121" s="31" t="str">
        <f t="shared" si="139"/>
        <v/>
      </c>
      <c r="BG121" s="31" t="str">
        <f t="shared" si="140"/>
        <v/>
      </c>
      <c r="BH121" s="31" t="str">
        <f>IF(BA121="","",MAX(BH$10:BH120)+1)</f>
        <v/>
      </c>
      <c r="BI121" s="31" t="str">
        <f t="shared" si="141"/>
        <v/>
      </c>
      <c r="BJ121" s="66" t="str">
        <f t="shared" si="142"/>
        <v/>
      </c>
      <c r="BK121" s="47" t="s">
        <v>0</v>
      </c>
      <c r="BL121" s="19" t="str">
        <f t="shared" si="143"/>
        <v/>
      </c>
      <c r="BM121" s="47" t="s">
        <v>0</v>
      </c>
      <c r="BN121" s="151" t="str">
        <f t="shared" si="110"/>
        <v/>
      </c>
      <c r="BO121" s="47" t="s">
        <v>0</v>
      </c>
      <c r="BP121" s="58" t="str">
        <f t="shared" si="101"/>
        <v/>
      </c>
      <c r="BQ121" s="73" t="str">
        <f t="shared" si="102"/>
        <v/>
      </c>
      <c r="BR121" s="266" t="str">
        <f t="shared" si="103"/>
        <v/>
      </c>
      <c r="BS121" s="267" t="str">
        <f t="shared" si="104"/>
        <v/>
      </c>
      <c r="BT121" s="191" t="str">
        <f t="shared" si="105"/>
        <v/>
      </c>
      <c r="BU121" s="47" t="s">
        <v>0</v>
      </c>
      <c r="BV121" s="52" t="str">
        <f t="shared" si="144"/>
        <v/>
      </c>
      <c r="BW121" s="31" t="str">
        <f t="shared" si="145"/>
        <v/>
      </c>
      <c r="BX121" s="73" t="str">
        <f t="shared" si="111"/>
        <v/>
      </c>
      <c r="BY121" s="73" t="str">
        <f t="shared" si="112"/>
        <v/>
      </c>
      <c r="BZ121" s="31" t="str">
        <f t="shared" si="113"/>
        <v/>
      </c>
      <c r="CA121" s="66" t="str">
        <f t="shared" si="114"/>
        <v/>
      </c>
      <c r="CB121" s="47" t="s">
        <v>0</v>
      </c>
      <c r="CC121" s="82" t="str">
        <f t="shared" si="146"/>
        <v/>
      </c>
      <c r="CD121" s="47" t="s">
        <v>0</v>
      </c>
      <c r="CE121" s="19" t="str">
        <f t="shared" si="147"/>
        <v/>
      </c>
      <c r="CF121" s="47" t="s">
        <v>0</v>
      </c>
      <c r="CG121" s="130"/>
      <c r="CH121" s="47" t="s">
        <v>0</v>
      </c>
      <c r="CI121" s="52" t="str">
        <f t="shared" si="148"/>
        <v/>
      </c>
      <c r="CJ121" s="73" t="str">
        <f>IF(CG121="","",MAX(CJ$10:CJ120)+1)</f>
        <v/>
      </c>
      <c r="CK121" s="53" t="str">
        <f t="shared" si="149"/>
        <v/>
      </c>
      <c r="CL121" s="47" t="s">
        <v>0</v>
      </c>
      <c r="CM121" s="19" t="str">
        <f t="shared" si="150"/>
        <v/>
      </c>
      <c r="CN121" s="47" t="s">
        <v>0</v>
      </c>
      <c r="CO121" s="108"/>
      <c r="CP121" s="110"/>
      <c r="CQ121" s="47"/>
      <c r="CR121" s="58" t="str">
        <f>IF(AND(BX121="NEMA",BY121="NEMA",OR(CG121="",CK121="NEMA")),MAX(CR$10:CR120)+1,"")</f>
        <v/>
      </c>
      <c r="CS121" s="53" t="str">
        <f t="shared" si="151"/>
        <v/>
      </c>
      <c r="CT121" t="s">
        <v>0</v>
      </c>
      <c r="CU121" s="133" t="str">
        <f t="shared" si="115"/>
        <v/>
      </c>
      <c r="CV121" t="s">
        <v>0</v>
      </c>
      <c r="CW121" s="52" t="str">
        <f t="shared" si="116"/>
        <v/>
      </c>
      <c r="CX121" s="66" t="str">
        <f t="shared" si="152"/>
        <v/>
      </c>
      <c r="CY121" t="s">
        <v>0</v>
      </c>
      <c r="CZ121" s="19" t="str">
        <f t="shared" si="153"/>
        <v/>
      </c>
      <c r="DA121" s="47" t="s">
        <v>0</v>
      </c>
      <c r="DB121" s="52" t="str">
        <f t="shared" si="154"/>
        <v/>
      </c>
      <c r="DC121" s="66" t="str">
        <f t="shared" si="155"/>
        <v/>
      </c>
      <c r="DD121" s="47" t="s">
        <v>0</v>
      </c>
      <c r="DE121" s="52" t="str">
        <f t="shared" si="156"/>
        <v/>
      </c>
      <c r="DF121" s="53" t="str">
        <f t="shared" si="117"/>
        <v/>
      </c>
      <c r="DG121" s="47" t="s">
        <v>0</v>
      </c>
      <c r="DH121" s="52" t="str">
        <f t="shared" si="157"/>
        <v/>
      </c>
      <c r="DI121" s="53" t="str">
        <f t="shared" si="118"/>
        <v/>
      </c>
      <c r="DJ121" s="47" t="s">
        <v>0</v>
      </c>
      <c r="DK121" s="52" t="str">
        <f t="shared" si="158"/>
        <v/>
      </c>
      <c r="DL121" s="53" t="str">
        <f t="shared" si="119"/>
        <v/>
      </c>
      <c r="DM121" s="47" t="s">
        <v>0</v>
      </c>
      <c r="DN121" s="58" t="str">
        <f t="shared" si="159"/>
        <v/>
      </c>
      <c r="DO121" s="53" t="str" cm="1">
        <f t="array" ref="DO121">IF(DN121&lt;&gt;"",INDEX(imePrezime_id,DN121,0),IF(CR121&lt;&gt;"",CR121,""))</f>
        <v/>
      </c>
      <c r="DP121" s="47" t="s">
        <v>0</v>
      </c>
      <c r="DQ121" s="58" t="str">
        <f t="shared" si="160"/>
        <v/>
      </c>
      <c r="DR121" s="73" t="str">
        <f t="shared" si="120"/>
        <v/>
      </c>
      <c r="DS121" s="73" t="str">
        <f t="shared" si="161"/>
        <v/>
      </c>
      <c r="DT121" s="73" t="str">
        <f t="shared" si="162"/>
        <v/>
      </c>
      <c r="DU121" s="66" t="str">
        <f t="shared" si="163"/>
        <v/>
      </c>
      <c r="DV121" s="47" t="s">
        <v>0</v>
      </c>
      <c r="DW121" s="58" t="str">
        <f>IF(BW121="","",MAX(DW$10:DW120)+1)</f>
        <v/>
      </c>
      <c r="DX121" s="73" t="str">
        <f t="shared" si="164"/>
        <v/>
      </c>
      <c r="DY121" s="73" t="str">
        <f t="shared" si="165"/>
        <v/>
      </c>
      <c r="DZ121" s="73" t="str">
        <f t="shared" si="166"/>
        <v/>
      </c>
      <c r="EA121" s="73" t="str">
        <f t="shared" si="167"/>
        <v/>
      </c>
      <c r="EB121" s="73" t="str">
        <f t="shared" si="168"/>
        <v/>
      </c>
      <c r="EC121" s="73" t="str">
        <f t="shared" si="169"/>
        <v/>
      </c>
      <c r="ED121" s="73" t="str">
        <f t="shared" si="170"/>
        <v/>
      </c>
      <c r="EE121" s="73" t="str">
        <f t="shared" si="171"/>
        <v/>
      </c>
      <c r="EF121" s="73" t="str">
        <f t="shared" si="172"/>
        <v/>
      </c>
      <c r="EG121" s="53" t="str">
        <f t="shared" si="121"/>
        <v/>
      </c>
      <c r="EH121" s="47" t="s">
        <v>0</v>
      </c>
      <c r="EI121" s="19" t="str">
        <f t="shared" si="173"/>
        <v/>
      </c>
      <c r="EJ121" s="47" t="s">
        <v>0</v>
      </c>
      <c r="EK121" s="19" t="str">
        <f t="shared" si="174"/>
        <v/>
      </c>
      <c r="EL121" s="47" t="s">
        <v>0</v>
      </c>
      <c r="EM121" s="208" t="str">
        <f t="shared" si="175"/>
        <v/>
      </c>
      <c r="EN121" s="47" t="s">
        <v>0</v>
      </c>
    </row>
    <row r="122" spans="1:144" x14ac:dyDescent="0.25">
      <c r="A122" t="s">
        <v>0</v>
      </c>
      <c r="B122" s="52" t="str">
        <f>IF(csv!F114="","",csv!T114)</f>
        <v/>
      </c>
      <c r="C122" s="31" t="s">
        <v>0</v>
      </c>
      <c r="D122" s="31" t="str">
        <f>IF(csv!F114="","",csv!F114)</f>
        <v/>
      </c>
      <c r="E122" s="31" t="str">
        <f>IF(csv!E114="","",csv!E114)</f>
        <v/>
      </c>
      <c r="F122" s="31" t="s">
        <v>0</v>
      </c>
      <c r="G122" s="73" t="str">
        <f>IF(csv!M114="","",csv!M114)</f>
        <v/>
      </c>
      <c r="H122" s="73" t="str">
        <f>IF(csv!N114="","",csv!N114)</f>
        <v/>
      </c>
      <c r="I122" s="31" t="s">
        <v>0</v>
      </c>
      <c r="J122" s="31" t="str">
        <f>IF(csv!P114="","",csv!P114)</f>
        <v/>
      </c>
      <c r="K122" s="31" t="str">
        <f>IF(csv!Q114="","",csv!Q114)</f>
        <v/>
      </c>
      <c r="L122" s="31" t="s">
        <v>0</v>
      </c>
      <c r="M122" s="66" t="str">
        <f>IF(csv!R114="","",csv!R114)</f>
        <v/>
      </c>
      <c r="N122" s="47" t="s">
        <v>0</v>
      </c>
      <c r="O122" s="52" t="str">
        <f t="shared" si="122"/>
        <v/>
      </c>
      <c r="P122" s="73" t="str">
        <f>IF(O122="","",IF(COUNTIF(O$10:O121,O122)=0,P121+1,P121))</f>
        <v/>
      </c>
      <c r="Q122" s="88" t="str">
        <f t="shared" si="123"/>
        <v/>
      </c>
      <c r="R122" s="89" t="str" cm="1">
        <f t="array" ref="R122">IF(S122="","",INDEX(natjecanjeStaze_naziv,MATCH(S122,natjecanjeStaze_stazaId,0)))</f>
        <v/>
      </c>
      <c r="S122" s="53" t="str">
        <f t="shared" si="106"/>
        <v/>
      </c>
      <c r="T122" s="47" t="s">
        <v>0</v>
      </c>
      <c r="U122" s="259" t="str">
        <f t="shared" si="107"/>
        <v/>
      </c>
      <c r="V122" s="260" t="str">
        <f t="shared" si="124"/>
        <v/>
      </c>
      <c r="W122" s="47" t="s">
        <v>0</v>
      </c>
      <c r="X122" s="52" t="str">
        <f t="shared" si="125"/>
        <v/>
      </c>
      <c r="Y122" s="73" t="str">
        <f t="shared" si="126"/>
        <v/>
      </c>
      <c r="Z122" s="31" t="str">
        <f t="shared" si="127"/>
        <v/>
      </c>
      <c r="AA122" s="66" t="str">
        <f>IF(Z122="","",MAX(AA$10:AA121)+1)</f>
        <v/>
      </c>
      <c r="AB122" s="47" t="s">
        <v>0</v>
      </c>
      <c r="AC122" s="130"/>
      <c r="AD122" s="47" t="s">
        <v>0</v>
      </c>
      <c r="AE122" s="19" t="str">
        <f t="shared" si="128"/>
        <v/>
      </c>
      <c r="AF122" s="47" t="s">
        <v>0</v>
      </c>
      <c r="AG122" s="151" t="str">
        <f t="shared" si="129"/>
        <v/>
      </c>
      <c r="AH122" s="47" t="s">
        <v>0</v>
      </c>
      <c r="AI122" s="52" t="str">
        <f t="shared" si="130"/>
        <v/>
      </c>
      <c r="AJ122" s="31" t="str">
        <f t="shared" si="131"/>
        <v/>
      </c>
      <c r="AK122" s="73" t="str">
        <f t="shared" si="132"/>
        <v/>
      </c>
      <c r="AL122" s="73" t="str">
        <f t="shared" si="133"/>
        <v/>
      </c>
      <c r="AM122" s="31" t="str" cm="1">
        <f t="array" ref="AM122">IF(AK122="",""&amp;AJ122,IF(AK122="NEMA",AJ122,INDEX(klub_naziv,MATCH(INDEX(klubAlias_klubId,AK122),klub_id,0))))</f>
        <v/>
      </c>
      <c r="AN122" s="31" t="str" cm="1">
        <f t="array" ref="AN122">IFERROR(""&amp;INDEX(registarNatjecatelji,DL122,4),"")</f>
        <v/>
      </c>
      <c r="AO122" s="73" t="str">
        <f t="shared" si="134"/>
        <v/>
      </c>
      <c r="AP122" s="66" t="str">
        <f t="shared" si="135"/>
        <v/>
      </c>
      <c r="AQ122" s="47" t="s">
        <v>0</v>
      </c>
      <c r="AR122" s="52" t="str">
        <f>IF(V122&lt;&gt;"NEMA","",IF(IFERROR(MATCH(U122,U$10:U121,0),0)&lt;&gt;0,"",U122))</f>
        <v/>
      </c>
      <c r="AS122" s="73" t="str">
        <f t="shared" si="108"/>
        <v/>
      </c>
      <c r="AT122" s="31" t="str">
        <f>IF(OR(AS122="",AS122&lt;&gt;"NEMA"),"",MAX(AT$10:AT121)+1)</f>
        <v/>
      </c>
      <c r="AU122" s="66" t="str">
        <f t="shared" si="109"/>
        <v/>
      </c>
      <c r="AV122" s="47" t="s">
        <v>0</v>
      </c>
      <c r="AW122" s="19" t="str">
        <f t="shared" si="136"/>
        <v/>
      </c>
      <c r="AX122" s="47" t="s">
        <v>0</v>
      </c>
      <c r="AY122" s="82" t="str">
        <f>IF(AK122&lt;&gt;"NEMA","",IF(IFERROR(MATCH(AJ122,AJ$10:AJ121,0),0)&lt;&gt;0,"",AJ122))</f>
        <v/>
      </c>
      <c r="AZ122" s="47" t="s">
        <v>0</v>
      </c>
      <c r="BA122" s="130"/>
      <c r="BB122" s="47" t="s">
        <v>0</v>
      </c>
      <c r="BC122" s="58" t="str">
        <f t="shared" si="137"/>
        <v/>
      </c>
      <c r="BD122" s="31" t="str">
        <f t="shared" si="138"/>
        <v/>
      </c>
      <c r="BE122" s="31" t="str">
        <f>IF(BD122="","",MAX(BE$10:BE121)+1)</f>
        <v/>
      </c>
      <c r="BF122" s="31" t="str">
        <f t="shared" si="139"/>
        <v/>
      </c>
      <c r="BG122" s="31" t="str">
        <f t="shared" si="140"/>
        <v/>
      </c>
      <c r="BH122" s="31" t="str">
        <f>IF(BA122="","",MAX(BH$10:BH121)+1)</f>
        <v/>
      </c>
      <c r="BI122" s="31" t="str">
        <f t="shared" si="141"/>
        <v/>
      </c>
      <c r="BJ122" s="66" t="str">
        <f t="shared" si="142"/>
        <v/>
      </c>
      <c r="BK122" s="47" t="s">
        <v>0</v>
      </c>
      <c r="BL122" s="19" t="str">
        <f t="shared" si="143"/>
        <v/>
      </c>
      <c r="BM122" s="47" t="s">
        <v>0</v>
      </c>
      <c r="BN122" s="151" t="str">
        <f t="shared" si="110"/>
        <v/>
      </c>
      <c r="BO122" s="47" t="s">
        <v>0</v>
      </c>
      <c r="BP122" s="58" t="str">
        <f t="shared" si="101"/>
        <v/>
      </c>
      <c r="BQ122" s="73" t="str">
        <f t="shared" si="102"/>
        <v/>
      </c>
      <c r="BR122" s="266" t="str">
        <f t="shared" si="103"/>
        <v/>
      </c>
      <c r="BS122" s="267" t="str">
        <f t="shared" si="104"/>
        <v/>
      </c>
      <c r="BT122" s="191" t="str">
        <f t="shared" si="105"/>
        <v/>
      </c>
      <c r="BU122" s="47" t="s">
        <v>0</v>
      </c>
      <c r="BV122" s="52" t="str">
        <f t="shared" si="144"/>
        <v/>
      </c>
      <c r="BW122" s="31" t="str">
        <f t="shared" si="145"/>
        <v/>
      </c>
      <c r="BX122" s="73" t="str">
        <f t="shared" si="111"/>
        <v/>
      </c>
      <c r="BY122" s="73" t="str">
        <f t="shared" si="112"/>
        <v/>
      </c>
      <c r="BZ122" s="31" t="str">
        <f t="shared" si="113"/>
        <v/>
      </c>
      <c r="CA122" s="66" t="str">
        <f t="shared" si="114"/>
        <v/>
      </c>
      <c r="CB122" s="47" t="s">
        <v>0</v>
      </c>
      <c r="CC122" s="82" t="str">
        <f t="shared" si="146"/>
        <v/>
      </c>
      <c r="CD122" s="47" t="s">
        <v>0</v>
      </c>
      <c r="CE122" s="19" t="str">
        <f t="shared" si="147"/>
        <v/>
      </c>
      <c r="CF122" s="47" t="s">
        <v>0</v>
      </c>
      <c r="CG122" s="130"/>
      <c r="CH122" s="47" t="s">
        <v>0</v>
      </c>
      <c r="CI122" s="52" t="str">
        <f t="shared" si="148"/>
        <v/>
      </c>
      <c r="CJ122" s="73" t="str">
        <f>IF(CG122="","",MAX(CJ$10:CJ121)+1)</f>
        <v/>
      </c>
      <c r="CK122" s="53" t="str">
        <f t="shared" si="149"/>
        <v/>
      </c>
      <c r="CL122" s="47" t="s">
        <v>0</v>
      </c>
      <c r="CM122" s="19" t="str">
        <f t="shared" si="150"/>
        <v/>
      </c>
      <c r="CN122" s="47" t="s">
        <v>0</v>
      </c>
      <c r="CO122" s="108"/>
      <c r="CP122" s="110"/>
      <c r="CQ122" s="47"/>
      <c r="CR122" s="58" t="str">
        <f>IF(AND(BX122="NEMA",BY122="NEMA",OR(CG122="",CK122="NEMA")),MAX(CR$10:CR121)+1,"")</f>
        <v/>
      </c>
      <c r="CS122" s="53" t="str">
        <f t="shared" si="151"/>
        <v/>
      </c>
      <c r="CT122" t="s">
        <v>0</v>
      </c>
      <c r="CU122" s="133" t="str">
        <f t="shared" si="115"/>
        <v/>
      </c>
      <c r="CV122" t="s">
        <v>0</v>
      </c>
      <c r="CW122" s="52" t="str">
        <f t="shared" si="116"/>
        <v/>
      </c>
      <c r="CX122" s="66" t="str">
        <f t="shared" si="152"/>
        <v/>
      </c>
      <c r="CY122" t="s">
        <v>0</v>
      </c>
      <c r="CZ122" s="19" t="str">
        <f t="shared" si="153"/>
        <v/>
      </c>
      <c r="DA122" s="47" t="s">
        <v>0</v>
      </c>
      <c r="DB122" s="52" t="str">
        <f t="shared" si="154"/>
        <v/>
      </c>
      <c r="DC122" s="66" t="str">
        <f t="shared" si="155"/>
        <v/>
      </c>
      <c r="DD122" s="47" t="s">
        <v>0</v>
      </c>
      <c r="DE122" s="52" t="str">
        <f t="shared" si="156"/>
        <v/>
      </c>
      <c r="DF122" s="53" t="str">
        <f t="shared" si="117"/>
        <v/>
      </c>
      <c r="DG122" s="47" t="s">
        <v>0</v>
      </c>
      <c r="DH122" s="52" t="str">
        <f t="shared" si="157"/>
        <v/>
      </c>
      <c r="DI122" s="53" t="str">
        <f t="shared" si="118"/>
        <v/>
      </c>
      <c r="DJ122" s="47" t="s">
        <v>0</v>
      </c>
      <c r="DK122" s="52" t="str">
        <f t="shared" si="158"/>
        <v/>
      </c>
      <c r="DL122" s="53" t="str">
        <f t="shared" si="119"/>
        <v/>
      </c>
      <c r="DM122" s="47" t="s">
        <v>0</v>
      </c>
      <c r="DN122" s="58" t="str">
        <f t="shared" si="159"/>
        <v/>
      </c>
      <c r="DO122" s="53" t="str" cm="1">
        <f t="array" ref="DO122">IF(DN122&lt;&gt;"",INDEX(imePrezime_id,DN122,0),IF(CR122&lt;&gt;"",CR122,""))</f>
        <v/>
      </c>
      <c r="DP122" s="47" t="s">
        <v>0</v>
      </c>
      <c r="DQ122" s="58" t="str">
        <f t="shared" si="160"/>
        <v/>
      </c>
      <c r="DR122" s="73" t="str">
        <f t="shared" si="120"/>
        <v/>
      </c>
      <c r="DS122" s="73" t="str">
        <f t="shared" si="161"/>
        <v/>
      </c>
      <c r="DT122" s="73" t="str">
        <f t="shared" si="162"/>
        <v/>
      </c>
      <c r="DU122" s="66" t="str">
        <f t="shared" si="163"/>
        <v/>
      </c>
      <c r="DV122" s="47" t="s">
        <v>0</v>
      </c>
      <c r="DW122" s="58" t="str">
        <f>IF(BW122="","",MAX(DW$10:DW121)+1)</f>
        <v/>
      </c>
      <c r="DX122" s="73" t="str">
        <f t="shared" si="164"/>
        <v/>
      </c>
      <c r="DY122" s="73" t="str">
        <f t="shared" si="165"/>
        <v/>
      </c>
      <c r="DZ122" s="73" t="str">
        <f t="shared" si="166"/>
        <v/>
      </c>
      <c r="EA122" s="73" t="str">
        <f t="shared" si="167"/>
        <v/>
      </c>
      <c r="EB122" s="73" t="str">
        <f t="shared" si="168"/>
        <v/>
      </c>
      <c r="EC122" s="73" t="str">
        <f t="shared" si="169"/>
        <v/>
      </c>
      <c r="ED122" s="73" t="str">
        <f t="shared" si="170"/>
        <v/>
      </c>
      <c r="EE122" s="73" t="str">
        <f t="shared" si="171"/>
        <v/>
      </c>
      <c r="EF122" s="73" t="str">
        <f t="shared" si="172"/>
        <v/>
      </c>
      <c r="EG122" s="53" t="str">
        <f t="shared" si="121"/>
        <v/>
      </c>
      <c r="EH122" s="47" t="s">
        <v>0</v>
      </c>
      <c r="EI122" s="19" t="str">
        <f t="shared" si="173"/>
        <v/>
      </c>
      <c r="EJ122" s="47" t="s">
        <v>0</v>
      </c>
      <c r="EK122" s="19" t="str">
        <f t="shared" si="174"/>
        <v/>
      </c>
      <c r="EL122" s="47" t="s">
        <v>0</v>
      </c>
      <c r="EM122" s="208" t="str">
        <f t="shared" si="175"/>
        <v/>
      </c>
      <c r="EN122" s="47" t="s">
        <v>0</v>
      </c>
    </row>
    <row r="123" spans="1:144" x14ac:dyDescent="0.25">
      <c r="A123" t="s">
        <v>0</v>
      </c>
      <c r="B123" s="52" t="str">
        <f>IF(csv!F115="","",csv!T115)</f>
        <v/>
      </c>
      <c r="C123" s="31" t="s">
        <v>0</v>
      </c>
      <c r="D123" s="31" t="str">
        <f>IF(csv!F115="","",csv!F115)</f>
        <v/>
      </c>
      <c r="E123" s="31" t="str">
        <f>IF(csv!E115="","",csv!E115)</f>
        <v/>
      </c>
      <c r="F123" s="31" t="s">
        <v>0</v>
      </c>
      <c r="G123" s="73" t="str">
        <f>IF(csv!M115="","",csv!M115)</f>
        <v/>
      </c>
      <c r="H123" s="73" t="str">
        <f>IF(csv!N115="","",csv!N115)</f>
        <v/>
      </c>
      <c r="I123" s="31" t="s">
        <v>0</v>
      </c>
      <c r="J123" s="31" t="str">
        <f>IF(csv!P115="","",csv!P115)</f>
        <v/>
      </c>
      <c r="K123" s="31" t="str">
        <f>IF(csv!Q115="","",csv!Q115)</f>
        <v/>
      </c>
      <c r="L123" s="31" t="s">
        <v>0</v>
      </c>
      <c r="M123" s="66" t="str">
        <f>IF(csv!R115="","",csv!R115)</f>
        <v/>
      </c>
      <c r="N123" s="47" t="s">
        <v>0</v>
      </c>
      <c r="O123" s="52" t="str">
        <f t="shared" si="122"/>
        <v/>
      </c>
      <c r="P123" s="73" t="str">
        <f>IF(O123="","",IF(COUNTIF(O$10:O122,O123)=0,P122+1,P122))</f>
        <v/>
      </c>
      <c r="Q123" s="88" t="str">
        <f t="shared" si="123"/>
        <v/>
      </c>
      <c r="R123" s="89" t="str" cm="1">
        <f t="array" ref="R123">IF(S123="","",INDEX(natjecanjeStaze_naziv,MATCH(S123,natjecanjeStaze_stazaId,0)))</f>
        <v/>
      </c>
      <c r="S123" s="53" t="str">
        <f t="shared" si="106"/>
        <v/>
      </c>
      <c r="T123" s="47" t="s">
        <v>0</v>
      </c>
      <c r="U123" s="259" t="str">
        <f t="shared" si="107"/>
        <v/>
      </c>
      <c r="V123" s="260" t="str">
        <f t="shared" si="124"/>
        <v/>
      </c>
      <c r="W123" s="47" t="s">
        <v>0</v>
      </c>
      <c r="X123" s="52" t="str">
        <f t="shared" si="125"/>
        <v/>
      </c>
      <c r="Y123" s="73" t="str">
        <f t="shared" si="126"/>
        <v/>
      </c>
      <c r="Z123" s="31" t="str">
        <f t="shared" si="127"/>
        <v/>
      </c>
      <c r="AA123" s="66" t="str">
        <f>IF(Z123="","",MAX(AA$10:AA122)+1)</f>
        <v/>
      </c>
      <c r="AB123" s="47" t="s">
        <v>0</v>
      </c>
      <c r="AC123" s="130"/>
      <c r="AD123" s="47" t="s">
        <v>0</v>
      </c>
      <c r="AE123" s="19" t="str">
        <f t="shared" si="128"/>
        <v/>
      </c>
      <c r="AF123" s="47" t="s">
        <v>0</v>
      </c>
      <c r="AG123" s="151" t="str">
        <f t="shared" si="129"/>
        <v/>
      </c>
      <c r="AH123" s="47" t="s">
        <v>0</v>
      </c>
      <c r="AI123" s="52" t="str">
        <f t="shared" si="130"/>
        <v/>
      </c>
      <c r="AJ123" s="31" t="str">
        <f t="shared" si="131"/>
        <v/>
      </c>
      <c r="AK123" s="73" t="str">
        <f t="shared" si="132"/>
        <v/>
      </c>
      <c r="AL123" s="73" t="str">
        <f t="shared" si="133"/>
        <v/>
      </c>
      <c r="AM123" s="31" t="str" cm="1">
        <f t="array" ref="AM123">IF(AK123="",""&amp;AJ123,IF(AK123="NEMA",AJ123,INDEX(klub_naziv,MATCH(INDEX(klubAlias_klubId,AK123),klub_id,0))))</f>
        <v/>
      </c>
      <c r="AN123" s="31" t="str" cm="1">
        <f t="array" ref="AN123">IFERROR(""&amp;INDEX(registarNatjecatelji,DL123,4),"")</f>
        <v/>
      </c>
      <c r="AO123" s="73" t="str">
        <f t="shared" si="134"/>
        <v/>
      </c>
      <c r="AP123" s="66" t="str">
        <f t="shared" si="135"/>
        <v/>
      </c>
      <c r="AQ123" s="47" t="s">
        <v>0</v>
      </c>
      <c r="AR123" s="52" t="str">
        <f>IF(V123&lt;&gt;"NEMA","",IF(IFERROR(MATCH(U123,U$10:U122,0),0)&lt;&gt;0,"",U123))</f>
        <v/>
      </c>
      <c r="AS123" s="73" t="str">
        <f t="shared" si="108"/>
        <v/>
      </c>
      <c r="AT123" s="31" t="str">
        <f>IF(OR(AS123="",AS123&lt;&gt;"NEMA"),"",MAX(AT$10:AT122)+1)</f>
        <v/>
      </c>
      <c r="AU123" s="66" t="str">
        <f t="shared" si="109"/>
        <v/>
      </c>
      <c r="AV123" s="47" t="s">
        <v>0</v>
      </c>
      <c r="AW123" s="19" t="str">
        <f t="shared" si="136"/>
        <v/>
      </c>
      <c r="AX123" s="47" t="s">
        <v>0</v>
      </c>
      <c r="AY123" s="82" t="str">
        <f>IF(AK123&lt;&gt;"NEMA","",IF(IFERROR(MATCH(AJ123,AJ$10:AJ122,0),0)&lt;&gt;0,"",AJ123))</f>
        <v/>
      </c>
      <c r="AZ123" s="47" t="s">
        <v>0</v>
      </c>
      <c r="BA123" s="130"/>
      <c r="BB123" s="47" t="s">
        <v>0</v>
      </c>
      <c r="BC123" s="58" t="str">
        <f t="shared" si="137"/>
        <v/>
      </c>
      <c r="BD123" s="31" t="str">
        <f t="shared" si="138"/>
        <v/>
      </c>
      <c r="BE123" s="31" t="str">
        <f>IF(BD123="","",MAX(BE$10:BE122)+1)</f>
        <v/>
      </c>
      <c r="BF123" s="31" t="str">
        <f t="shared" si="139"/>
        <v/>
      </c>
      <c r="BG123" s="31" t="str">
        <f t="shared" si="140"/>
        <v/>
      </c>
      <c r="BH123" s="31" t="str">
        <f>IF(BA123="","",MAX(BH$10:BH122)+1)</f>
        <v/>
      </c>
      <c r="BI123" s="31" t="str">
        <f t="shared" si="141"/>
        <v/>
      </c>
      <c r="BJ123" s="66" t="str">
        <f t="shared" si="142"/>
        <v/>
      </c>
      <c r="BK123" s="47" t="s">
        <v>0</v>
      </c>
      <c r="BL123" s="19" t="str">
        <f t="shared" si="143"/>
        <v/>
      </c>
      <c r="BM123" s="47" t="s">
        <v>0</v>
      </c>
      <c r="BN123" s="151" t="str">
        <f t="shared" si="110"/>
        <v/>
      </c>
      <c r="BO123" s="47" t="s">
        <v>0</v>
      </c>
      <c r="BP123" s="58" t="str">
        <f t="shared" ref="BP123:BP186" si="176">IF(G123="","",G123)</f>
        <v/>
      </c>
      <c r="BQ123" s="73" t="str">
        <f t="shared" ref="BQ123:BQ186" si="177">IF(H123="","",H123)</f>
        <v/>
      </c>
      <c r="BR123" s="266" t="str">
        <f t="shared" ref="BR123:BR186" si="178">IF(BP123="",IF(OR(BW123="",BQ123&lt;&gt;"0"),"","GREŠKA"),IF(AND(65535&gt;=VALUE(LEFT(BP123,SEARCH(":",BP123)-1))*60+VALUE(RIGHT(BP123,2)),OR(BQ123="0",BQ123="1",BQ123="2",BQ123="3",BQ123="4")),"","GREŠKA"))</f>
        <v/>
      </c>
      <c r="BS123" s="267" t="str">
        <f t="shared" ref="BS123:BS186" si="179">IF(BP123="","",VALUE(LEFT(BP123,SEARCH(":",BP123)-1))*60+VALUE(RIGHT(BP123,2)))</f>
        <v/>
      </c>
      <c r="BT123" s="191" t="str">
        <f t="shared" ref="BT123:BT186" si="180">IF(DK123="","",IF(AND(BQ123="0",N(BS123)&gt;max_minuta*60),2,INDEX(statusRezultat_id,MATCH(VALUE(BQ123),statusRezultat_oEvent,0))))</f>
        <v/>
      </c>
      <c r="BU123" s="47" t="s">
        <v>0</v>
      </c>
      <c r="BV123" s="52" t="str">
        <f t="shared" si="144"/>
        <v/>
      </c>
      <c r="BW123" s="31" t="str">
        <f t="shared" si="145"/>
        <v/>
      </c>
      <c r="BX123" s="73" t="str">
        <f t="shared" si="111"/>
        <v/>
      </c>
      <c r="BY123" s="73" t="str">
        <f t="shared" si="112"/>
        <v/>
      </c>
      <c r="BZ123" s="31" t="str">
        <f t="shared" si="113"/>
        <v/>
      </c>
      <c r="CA123" s="66" t="str">
        <f t="shared" si="114"/>
        <v/>
      </c>
      <c r="CB123" s="47" t="s">
        <v>0</v>
      </c>
      <c r="CC123" s="82" t="str">
        <f t="shared" si="146"/>
        <v/>
      </c>
      <c r="CD123" s="47" t="s">
        <v>0</v>
      </c>
      <c r="CE123" s="19" t="str">
        <f t="shared" si="147"/>
        <v/>
      </c>
      <c r="CF123" s="47" t="s">
        <v>0</v>
      </c>
      <c r="CG123" s="130"/>
      <c r="CH123" s="47" t="s">
        <v>0</v>
      </c>
      <c r="CI123" s="52" t="str">
        <f t="shared" si="148"/>
        <v/>
      </c>
      <c r="CJ123" s="73" t="str">
        <f>IF(CG123="","",MAX(CJ$10:CJ122)+1)</f>
        <v/>
      </c>
      <c r="CK123" s="53" t="str">
        <f t="shared" si="149"/>
        <v/>
      </c>
      <c r="CL123" s="47" t="s">
        <v>0</v>
      </c>
      <c r="CM123" s="19" t="str">
        <f t="shared" si="150"/>
        <v/>
      </c>
      <c r="CN123" s="47" t="s">
        <v>0</v>
      </c>
      <c r="CO123" s="108"/>
      <c r="CP123" s="110"/>
      <c r="CQ123" s="47"/>
      <c r="CR123" s="58" t="str">
        <f>IF(AND(BX123="NEMA",BY123="NEMA",OR(CG123="",CK123="NEMA")),MAX(CR$10:CR122)+1,"")</f>
        <v/>
      </c>
      <c r="CS123" s="53" t="str">
        <f t="shared" si="151"/>
        <v/>
      </c>
      <c r="CT123" t="s">
        <v>0</v>
      </c>
      <c r="CU123" s="133" t="str">
        <f t="shared" si="115"/>
        <v/>
      </c>
      <c r="CV123" t="s">
        <v>0</v>
      </c>
      <c r="CW123" s="52" t="str">
        <f t="shared" si="116"/>
        <v/>
      </c>
      <c r="CX123" s="66" t="str">
        <f t="shared" si="152"/>
        <v/>
      </c>
      <c r="CY123" t="s">
        <v>0</v>
      </c>
      <c r="CZ123" s="19" t="str">
        <f t="shared" si="153"/>
        <v/>
      </c>
      <c r="DA123" s="47" t="s">
        <v>0</v>
      </c>
      <c r="DB123" s="52" t="str">
        <f t="shared" si="154"/>
        <v/>
      </c>
      <c r="DC123" s="66" t="str">
        <f t="shared" si="155"/>
        <v/>
      </c>
      <c r="DD123" s="47" t="s">
        <v>0</v>
      </c>
      <c r="DE123" s="52" t="str">
        <f t="shared" si="156"/>
        <v/>
      </c>
      <c r="DF123" s="53" t="str">
        <f t="shared" si="117"/>
        <v/>
      </c>
      <c r="DG123" s="47" t="s">
        <v>0</v>
      </c>
      <c r="DH123" s="52" t="str">
        <f t="shared" si="157"/>
        <v/>
      </c>
      <c r="DI123" s="53" t="str">
        <f t="shared" si="118"/>
        <v/>
      </c>
      <c r="DJ123" s="47" t="s">
        <v>0</v>
      </c>
      <c r="DK123" s="52" t="str">
        <f t="shared" si="158"/>
        <v/>
      </c>
      <c r="DL123" s="53" t="str">
        <f t="shared" si="119"/>
        <v/>
      </c>
      <c r="DM123" s="47" t="s">
        <v>0</v>
      </c>
      <c r="DN123" s="58" t="str">
        <f t="shared" si="159"/>
        <v/>
      </c>
      <c r="DO123" s="53" t="str" cm="1">
        <f t="array" ref="DO123">IF(DN123&lt;&gt;"",INDEX(imePrezime_id,DN123,0),IF(CR123&lt;&gt;"",CR123,""))</f>
        <v/>
      </c>
      <c r="DP123" s="47" t="s">
        <v>0</v>
      </c>
      <c r="DQ123" s="58" t="str">
        <f t="shared" si="160"/>
        <v/>
      </c>
      <c r="DR123" s="73" t="str">
        <f t="shared" si="120"/>
        <v/>
      </c>
      <c r="DS123" s="73" t="str">
        <f t="shared" si="161"/>
        <v/>
      </c>
      <c r="DT123" s="73" t="str">
        <f t="shared" si="162"/>
        <v/>
      </c>
      <c r="DU123" s="66" t="str">
        <f t="shared" si="163"/>
        <v/>
      </c>
      <c r="DV123" s="47" t="s">
        <v>0</v>
      </c>
      <c r="DW123" s="58" t="str">
        <f>IF(BW123="","",MAX(DW$10:DW122)+1)</f>
        <v/>
      </c>
      <c r="DX123" s="73" t="str">
        <f t="shared" si="164"/>
        <v/>
      </c>
      <c r="DY123" s="73" t="str">
        <f t="shared" si="165"/>
        <v/>
      </c>
      <c r="DZ123" s="73" t="str">
        <f t="shared" si="166"/>
        <v/>
      </c>
      <c r="EA123" s="73" t="str">
        <f t="shared" si="167"/>
        <v/>
      </c>
      <c r="EB123" s="73" t="str">
        <f t="shared" si="168"/>
        <v/>
      </c>
      <c r="EC123" s="73" t="str">
        <f t="shared" si="169"/>
        <v/>
      </c>
      <c r="ED123" s="73" t="str">
        <f t="shared" si="170"/>
        <v/>
      </c>
      <c r="EE123" s="73" t="str">
        <f t="shared" si="171"/>
        <v/>
      </c>
      <c r="EF123" s="73" t="str">
        <f t="shared" si="172"/>
        <v/>
      </c>
      <c r="EG123" s="53" t="str">
        <f t="shared" si="121"/>
        <v/>
      </c>
      <c r="EH123" s="47" t="s">
        <v>0</v>
      </c>
      <c r="EI123" s="19" t="str">
        <f t="shared" si="173"/>
        <v/>
      </c>
      <c r="EJ123" s="47" t="s">
        <v>0</v>
      </c>
      <c r="EK123" s="19" t="str">
        <f t="shared" si="174"/>
        <v/>
      </c>
      <c r="EL123" s="47" t="s">
        <v>0</v>
      </c>
      <c r="EM123" s="208" t="str">
        <f t="shared" si="175"/>
        <v/>
      </c>
      <c r="EN123" s="47" t="s">
        <v>0</v>
      </c>
    </row>
    <row r="124" spans="1:144" x14ac:dyDescent="0.25">
      <c r="A124" t="s">
        <v>0</v>
      </c>
      <c r="B124" s="52" t="str">
        <f>IF(csv!F116="","",csv!T116)</f>
        <v/>
      </c>
      <c r="C124" s="31" t="s">
        <v>0</v>
      </c>
      <c r="D124" s="31" t="str">
        <f>IF(csv!F116="","",csv!F116)</f>
        <v/>
      </c>
      <c r="E124" s="31" t="str">
        <f>IF(csv!E116="","",csv!E116)</f>
        <v/>
      </c>
      <c r="F124" s="31" t="s">
        <v>0</v>
      </c>
      <c r="G124" s="73" t="str">
        <f>IF(csv!M116="","",csv!M116)</f>
        <v/>
      </c>
      <c r="H124" s="73" t="str">
        <f>IF(csv!N116="","",csv!N116)</f>
        <v/>
      </c>
      <c r="I124" s="31" t="s">
        <v>0</v>
      </c>
      <c r="J124" s="31" t="str">
        <f>IF(csv!P116="","",csv!P116)</f>
        <v/>
      </c>
      <c r="K124" s="31" t="str">
        <f>IF(csv!Q116="","",csv!Q116)</f>
        <v/>
      </c>
      <c r="L124" s="31" t="s">
        <v>0</v>
      </c>
      <c r="M124" s="66" t="str">
        <f>IF(csv!R116="","",csv!R116)</f>
        <v/>
      </c>
      <c r="N124" s="47" t="s">
        <v>0</v>
      </c>
      <c r="O124" s="52" t="str">
        <f t="shared" si="122"/>
        <v/>
      </c>
      <c r="P124" s="73" t="str">
        <f>IF(O124="","",IF(COUNTIF(O$10:O123,O124)=0,P123+1,P123))</f>
        <v/>
      </c>
      <c r="Q124" s="88" t="str">
        <f t="shared" si="123"/>
        <v/>
      </c>
      <c r="R124" s="89" t="str" cm="1">
        <f t="array" ref="R124">IF(S124="","",INDEX(natjecanjeStaze_naziv,MATCH(S124,natjecanjeStaze_stazaId,0)))</f>
        <v/>
      </c>
      <c r="S124" s="53" t="str">
        <f t="shared" si="106"/>
        <v/>
      </c>
      <c r="T124" s="47" t="s">
        <v>0</v>
      </c>
      <c r="U124" s="259" t="str">
        <f t="shared" si="107"/>
        <v/>
      </c>
      <c r="V124" s="260" t="str">
        <f t="shared" si="124"/>
        <v/>
      </c>
      <c r="W124" s="47" t="s">
        <v>0</v>
      </c>
      <c r="X124" s="52" t="str">
        <f t="shared" si="125"/>
        <v/>
      </c>
      <c r="Y124" s="73" t="str">
        <f t="shared" si="126"/>
        <v/>
      </c>
      <c r="Z124" s="31" t="str">
        <f t="shared" si="127"/>
        <v/>
      </c>
      <c r="AA124" s="66" t="str">
        <f>IF(Z124="","",MAX(AA$10:AA123)+1)</f>
        <v/>
      </c>
      <c r="AB124" s="47" t="s">
        <v>0</v>
      </c>
      <c r="AC124" s="130"/>
      <c r="AD124" s="47" t="s">
        <v>0</v>
      </c>
      <c r="AE124" s="19" t="str">
        <f t="shared" si="128"/>
        <v/>
      </c>
      <c r="AF124" s="47" t="s">
        <v>0</v>
      </c>
      <c r="AG124" s="151" t="str">
        <f t="shared" si="129"/>
        <v/>
      </c>
      <c r="AH124" s="47" t="s">
        <v>0</v>
      </c>
      <c r="AI124" s="52" t="str">
        <f t="shared" si="130"/>
        <v/>
      </c>
      <c r="AJ124" s="31" t="str">
        <f t="shared" si="131"/>
        <v/>
      </c>
      <c r="AK124" s="73" t="str">
        <f t="shared" si="132"/>
        <v/>
      </c>
      <c r="AL124" s="73" t="str">
        <f t="shared" si="133"/>
        <v/>
      </c>
      <c r="AM124" s="31" t="str" cm="1">
        <f t="array" ref="AM124">IF(AK124="",""&amp;AJ124,IF(AK124="NEMA",AJ124,INDEX(klub_naziv,MATCH(INDEX(klubAlias_klubId,AK124),klub_id,0))))</f>
        <v/>
      </c>
      <c r="AN124" s="31" t="str" cm="1">
        <f t="array" ref="AN124">IFERROR(""&amp;INDEX(registarNatjecatelji,DL124,4),"")</f>
        <v/>
      </c>
      <c r="AO124" s="73" t="str">
        <f t="shared" si="134"/>
        <v/>
      </c>
      <c r="AP124" s="66" t="str">
        <f t="shared" si="135"/>
        <v/>
      </c>
      <c r="AQ124" s="47" t="s">
        <v>0</v>
      </c>
      <c r="AR124" s="52" t="str">
        <f>IF(V124&lt;&gt;"NEMA","",IF(IFERROR(MATCH(U124,U$10:U123,0),0)&lt;&gt;0,"",U124))</f>
        <v/>
      </c>
      <c r="AS124" s="73" t="str">
        <f t="shared" si="108"/>
        <v/>
      </c>
      <c r="AT124" s="31" t="str">
        <f>IF(OR(AS124="",AS124&lt;&gt;"NEMA"),"",MAX(AT$10:AT123)+1)</f>
        <v/>
      </c>
      <c r="AU124" s="66" t="str">
        <f t="shared" si="109"/>
        <v/>
      </c>
      <c r="AV124" s="47" t="s">
        <v>0</v>
      </c>
      <c r="AW124" s="19" t="str">
        <f t="shared" si="136"/>
        <v/>
      </c>
      <c r="AX124" s="47" t="s">
        <v>0</v>
      </c>
      <c r="AY124" s="82" t="str">
        <f>IF(AK124&lt;&gt;"NEMA","",IF(IFERROR(MATCH(AJ124,AJ$10:AJ123,0),0)&lt;&gt;0,"",AJ124))</f>
        <v/>
      </c>
      <c r="AZ124" s="47" t="s">
        <v>0</v>
      </c>
      <c r="BA124" s="130"/>
      <c r="BB124" s="47" t="s">
        <v>0</v>
      </c>
      <c r="BC124" s="58" t="str">
        <f t="shared" si="137"/>
        <v/>
      </c>
      <c r="BD124" s="31" t="str">
        <f t="shared" si="138"/>
        <v/>
      </c>
      <c r="BE124" s="31" t="str">
        <f>IF(BD124="","",MAX(BE$10:BE123)+1)</f>
        <v/>
      </c>
      <c r="BF124" s="31" t="str">
        <f t="shared" si="139"/>
        <v/>
      </c>
      <c r="BG124" s="31" t="str">
        <f t="shared" si="140"/>
        <v/>
      </c>
      <c r="BH124" s="31" t="str">
        <f>IF(BA124="","",MAX(BH$10:BH123)+1)</f>
        <v/>
      </c>
      <c r="BI124" s="31" t="str">
        <f t="shared" si="141"/>
        <v/>
      </c>
      <c r="BJ124" s="66" t="str">
        <f t="shared" si="142"/>
        <v/>
      </c>
      <c r="BK124" s="47" t="s">
        <v>0</v>
      </c>
      <c r="BL124" s="19" t="str">
        <f t="shared" si="143"/>
        <v/>
      </c>
      <c r="BM124" s="47" t="s">
        <v>0</v>
      </c>
      <c r="BN124" s="151" t="str">
        <f t="shared" si="110"/>
        <v/>
      </c>
      <c r="BO124" s="47" t="s">
        <v>0</v>
      </c>
      <c r="BP124" s="58" t="str">
        <f t="shared" si="176"/>
        <v/>
      </c>
      <c r="BQ124" s="73" t="str">
        <f t="shared" si="177"/>
        <v/>
      </c>
      <c r="BR124" s="266" t="str">
        <f t="shared" si="178"/>
        <v/>
      </c>
      <c r="BS124" s="267" t="str">
        <f t="shared" si="179"/>
        <v/>
      </c>
      <c r="BT124" s="191" t="str">
        <f t="shared" si="180"/>
        <v/>
      </c>
      <c r="BU124" s="47" t="s">
        <v>0</v>
      </c>
      <c r="BV124" s="52" t="str">
        <f t="shared" si="144"/>
        <v/>
      </c>
      <c r="BW124" s="31" t="str">
        <f t="shared" si="145"/>
        <v/>
      </c>
      <c r="BX124" s="73" t="str">
        <f t="shared" si="111"/>
        <v/>
      </c>
      <c r="BY124" s="73" t="str">
        <f t="shared" si="112"/>
        <v/>
      </c>
      <c r="BZ124" s="31" t="str">
        <f t="shared" si="113"/>
        <v/>
      </c>
      <c r="CA124" s="66" t="str">
        <f t="shared" si="114"/>
        <v/>
      </c>
      <c r="CB124" s="47" t="s">
        <v>0</v>
      </c>
      <c r="CC124" s="82" t="str">
        <f t="shared" si="146"/>
        <v/>
      </c>
      <c r="CD124" s="47" t="s">
        <v>0</v>
      </c>
      <c r="CE124" s="19" t="str">
        <f t="shared" si="147"/>
        <v/>
      </c>
      <c r="CF124" s="47" t="s">
        <v>0</v>
      </c>
      <c r="CG124" s="130"/>
      <c r="CH124" s="47" t="s">
        <v>0</v>
      </c>
      <c r="CI124" s="52" t="str">
        <f t="shared" si="148"/>
        <v/>
      </c>
      <c r="CJ124" s="73" t="str">
        <f>IF(CG124="","",MAX(CJ$10:CJ123)+1)</f>
        <v/>
      </c>
      <c r="CK124" s="53" t="str">
        <f t="shared" si="149"/>
        <v/>
      </c>
      <c r="CL124" s="47" t="s">
        <v>0</v>
      </c>
      <c r="CM124" s="19" t="str">
        <f t="shared" si="150"/>
        <v/>
      </c>
      <c r="CN124" s="47" t="s">
        <v>0</v>
      </c>
      <c r="CO124" s="108"/>
      <c r="CP124" s="110"/>
      <c r="CQ124" s="47"/>
      <c r="CR124" s="58" t="str">
        <f>IF(AND(BX124="NEMA",BY124="NEMA",OR(CG124="",CK124="NEMA")),MAX(CR$10:CR123)+1,"")</f>
        <v/>
      </c>
      <c r="CS124" s="53" t="str">
        <f t="shared" si="151"/>
        <v/>
      </c>
      <c r="CT124" t="s">
        <v>0</v>
      </c>
      <c r="CU124" s="133" t="str">
        <f t="shared" si="115"/>
        <v/>
      </c>
      <c r="CV124" t="s">
        <v>0</v>
      </c>
      <c r="CW124" s="52" t="str">
        <f t="shared" si="116"/>
        <v/>
      </c>
      <c r="CX124" s="66" t="str">
        <f t="shared" si="152"/>
        <v/>
      </c>
      <c r="CY124" t="s">
        <v>0</v>
      </c>
      <c r="CZ124" s="19" t="str">
        <f t="shared" si="153"/>
        <v/>
      </c>
      <c r="DA124" s="47" t="s">
        <v>0</v>
      </c>
      <c r="DB124" s="52" t="str">
        <f t="shared" si="154"/>
        <v/>
      </c>
      <c r="DC124" s="66" t="str">
        <f t="shared" si="155"/>
        <v/>
      </c>
      <c r="DD124" s="47" t="s">
        <v>0</v>
      </c>
      <c r="DE124" s="52" t="str">
        <f t="shared" si="156"/>
        <v/>
      </c>
      <c r="DF124" s="53" t="str">
        <f t="shared" si="117"/>
        <v/>
      </c>
      <c r="DG124" s="47" t="s">
        <v>0</v>
      </c>
      <c r="DH124" s="52" t="str">
        <f t="shared" si="157"/>
        <v/>
      </c>
      <c r="DI124" s="53" t="str">
        <f t="shared" si="118"/>
        <v/>
      </c>
      <c r="DJ124" s="47" t="s">
        <v>0</v>
      </c>
      <c r="DK124" s="52" t="str">
        <f t="shared" si="158"/>
        <v/>
      </c>
      <c r="DL124" s="53" t="str">
        <f t="shared" si="119"/>
        <v/>
      </c>
      <c r="DM124" s="47" t="s">
        <v>0</v>
      </c>
      <c r="DN124" s="58" t="str">
        <f t="shared" si="159"/>
        <v/>
      </c>
      <c r="DO124" s="53" t="str" cm="1">
        <f t="array" ref="DO124">IF(DN124&lt;&gt;"",INDEX(imePrezime_id,DN124,0),IF(CR124&lt;&gt;"",CR124,""))</f>
        <v/>
      </c>
      <c r="DP124" s="47" t="s">
        <v>0</v>
      </c>
      <c r="DQ124" s="58" t="str">
        <f t="shared" si="160"/>
        <v/>
      </c>
      <c r="DR124" s="73" t="str">
        <f t="shared" si="120"/>
        <v/>
      </c>
      <c r="DS124" s="73" t="str">
        <f t="shared" si="161"/>
        <v/>
      </c>
      <c r="DT124" s="73" t="str">
        <f t="shared" si="162"/>
        <v/>
      </c>
      <c r="DU124" s="66" t="str">
        <f t="shared" si="163"/>
        <v/>
      </c>
      <c r="DV124" s="47" t="s">
        <v>0</v>
      </c>
      <c r="DW124" s="58" t="str">
        <f>IF(BW124="","",MAX(DW$10:DW123)+1)</f>
        <v/>
      </c>
      <c r="DX124" s="73" t="str">
        <f t="shared" si="164"/>
        <v/>
      </c>
      <c r="DY124" s="73" t="str">
        <f t="shared" si="165"/>
        <v/>
      </c>
      <c r="DZ124" s="73" t="str">
        <f t="shared" si="166"/>
        <v/>
      </c>
      <c r="EA124" s="73" t="str">
        <f t="shared" si="167"/>
        <v/>
      </c>
      <c r="EB124" s="73" t="str">
        <f t="shared" si="168"/>
        <v/>
      </c>
      <c r="EC124" s="73" t="str">
        <f t="shared" si="169"/>
        <v/>
      </c>
      <c r="ED124" s="73" t="str">
        <f t="shared" si="170"/>
        <v/>
      </c>
      <c r="EE124" s="73" t="str">
        <f t="shared" si="171"/>
        <v/>
      </c>
      <c r="EF124" s="73" t="str">
        <f t="shared" si="172"/>
        <v/>
      </c>
      <c r="EG124" s="53" t="str">
        <f t="shared" si="121"/>
        <v/>
      </c>
      <c r="EH124" s="47" t="s">
        <v>0</v>
      </c>
      <c r="EI124" s="19" t="str">
        <f t="shared" si="173"/>
        <v/>
      </c>
      <c r="EJ124" s="47" t="s">
        <v>0</v>
      </c>
      <c r="EK124" s="19" t="str">
        <f t="shared" si="174"/>
        <v/>
      </c>
      <c r="EL124" s="47" t="s">
        <v>0</v>
      </c>
      <c r="EM124" s="208" t="str">
        <f t="shared" si="175"/>
        <v/>
      </c>
      <c r="EN124" s="47" t="s">
        <v>0</v>
      </c>
    </row>
    <row r="125" spans="1:144" x14ac:dyDescent="0.25">
      <c r="A125" t="s">
        <v>0</v>
      </c>
      <c r="B125" s="52" t="str">
        <f>IF(csv!F117="","",csv!T117)</f>
        <v/>
      </c>
      <c r="C125" s="31" t="s">
        <v>0</v>
      </c>
      <c r="D125" s="31" t="str">
        <f>IF(csv!F117="","",csv!F117)</f>
        <v/>
      </c>
      <c r="E125" s="31" t="str">
        <f>IF(csv!E117="","",csv!E117)</f>
        <v/>
      </c>
      <c r="F125" s="31" t="s">
        <v>0</v>
      </c>
      <c r="G125" s="73" t="str">
        <f>IF(csv!M117="","",csv!M117)</f>
        <v/>
      </c>
      <c r="H125" s="73" t="str">
        <f>IF(csv!N117="","",csv!N117)</f>
        <v/>
      </c>
      <c r="I125" s="31" t="s">
        <v>0</v>
      </c>
      <c r="J125" s="31" t="str">
        <f>IF(csv!P117="","",csv!P117)</f>
        <v/>
      </c>
      <c r="K125" s="31" t="str">
        <f>IF(csv!Q117="","",csv!Q117)</f>
        <v/>
      </c>
      <c r="L125" s="31" t="s">
        <v>0</v>
      </c>
      <c r="M125" s="66" t="str">
        <f>IF(csv!R117="","",csv!R117)</f>
        <v/>
      </c>
      <c r="N125" s="47" t="s">
        <v>0</v>
      </c>
      <c r="O125" s="52" t="str">
        <f t="shared" si="122"/>
        <v/>
      </c>
      <c r="P125" s="73" t="str">
        <f>IF(O125="","",IF(COUNTIF(O$10:O124,O125)=0,P124+1,P124))</f>
        <v/>
      </c>
      <c r="Q125" s="88" t="str">
        <f t="shared" si="123"/>
        <v/>
      </c>
      <c r="R125" s="89" t="str" cm="1">
        <f t="array" ref="R125">IF(S125="","",INDEX(natjecanjeStaze_naziv,MATCH(S125,natjecanjeStaze_stazaId,0)))</f>
        <v/>
      </c>
      <c r="S125" s="53" t="str">
        <f t="shared" si="106"/>
        <v/>
      </c>
      <c r="T125" s="47" t="s">
        <v>0</v>
      </c>
      <c r="U125" s="259" t="str">
        <f t="shared" si="107"/>
        <v/>
      </c>
      <c r="V125" s="260" t="str">
        <f t="shared" si="124"/>
        <v/>
      </c>
      <c r="W125" s="47" t="s">
        <v>0</v>
      </c>
      <c r="X125" s="52" t="str">
        <f t="shared" si="125"/>
        <v/>
      </c>
      <c r="Y125" s="73" t="str">
        <f t="shared" si="126"/>
        <v/>
      </c>
      <c r="Z125" s="31" t="str">
        <f t="shared" si="127"/>
        <v/>
      </c>
      <c r="AA125" s="66" t="str">
        <f>IF(Z125="","",MAX(AA$10:AA124)+1)</f>
        <v/>
      </c>
      <c r="AB125" s="47" t="s">
        <v>0</v>
      </c>
      <c r="AC125" s="130"/>
      <c r="AD125" s="47" t="s">
        <v>0</v>
      </c>
      <c r="AE125" s="19" t="str">
        <f t="shared" si="128"/>
        <v/>
      </c>
      <c r="AF125" s="47" t="s">
        <v>0</v>
      </c>
      <c r="AG125" s="151" t="str">
        <f t="shared" si="129"/>
        <v/>
      </c>
      <c r="AH125" s="47" t="s">
        <v>0</v>
      </c>
      <c r="AI125" s="52" t="str">
        <f t="shared" si="130"/>
        <v/>
      </c>
      <c r="AJ125" s="31" t="str">
        <f t="shared" si="131"/>
        <v/>
      </c>
      <c r="AK125" s="73" t="str">
        <f t="shared" si="132"/>
        <v/>
      </c>
      <c r="AL125" s="73" t="str">
        <f t="shared" si="133"/>
        <v/>
      </c>
      <c r="AM125" s="31" t="str" cm="1">
        <f t="array" ref="AM125">IF(AK125="",""&amp;AJ125,IF(AK125="NEMA",AJ125,INDEX(klub_naziv,MATCH(INDEX(klubAlias_klubId,AK125),klub_id,0))))</f>
        <v/>
      </c>
      <c r="AN125" s="31" t="str" cm="1">
        <f t="array" ref="AN125">IFERROR(""&amp;INDEX(registarNatjecatelji,DL125,4),"")</f>
        <v/>
      </c>
      <c r="AO125" s="73" t="str">
        <f t="shared" si="134"/>
        <v/>
      </c>
      <c r="AP125" s="66" t="str">
        <f t="shared" si="135"/>
        <v/>
      </c>
      <c r="AQ125" s="47" t="s">
        <v>0</v>
      </c>
      <c r="AR125" s="52" t="str">
        <f>IF(V125&lt;&gt;"NEMA","",IF(IFERROR(MATCH(U125,U$10:U124,0),0)&lt;&gt;0,"",U125))</f>
        <v/>
      </c>
      <c r="AS125" s="73" t="str">
        <f t="shared" si="108"/>
        <v/>
      </c>
      <c r="AT125" s="31" t="str">
        <f>IF(OR(AS125="",AS125&lt;&gt;"NEMA"),"",MAX(AT$10:AT124)+1)</f>
        <v/>
      </c>
      <c r="AU125" s="66" t="str">
        <f t="shared" si="109"/>
        <v/>
      </c>
      <c r="AV125" s="47" t="s">
        <v>0</v>
      </c>
      <c r="AW125" s="19" t="str">
        <f t="shared" si="136"/>
        <v/>
      </c>
      <c r="AX125" s="47" t="s">
        <v>0</v>
      </c>
      <c r="AY125" s="82" t="str">
        <f>IF(AK125&lt;&gt;"NEMA","",IF(IFERROR(MATCH(AJ125,AJ$10:AJ124,0),0)&lt;&gt;0,"",AJ125))</f>
        <v/>
      </c>
      <c r="AZ125" s="47" t="s">
        <v>0</v>
      </c>
      <c r="BA125" s="130"/>
      <c r="BB125" s="47" t="s">
        <v>0</v>
      </c>
      <c r="BC125" s="58" t="str">
        <f t="shared" si="137"/>
        <v/>
      </c>
      <c r="BD125" s="31" t="str">
        <f t="shared" si="138"/>
        <v/>
      </c>
      <c r="BE125" s="31" t="str">
        <f>IF(BD125="","",MAX(BE$10:BE124)+1)</f>
        <v/>
      </c>
      <c r="BF125" s="31" t="str">
        <f t="shared" si="139"/>
        <v/>
      </c>
      <c r="BG125" s="31" t="str">
        <f t="shared" si="140"/>
        <v/>
      </c>
      <c r="BH125" s="31" t="str">
        <f>IF(BA125="","",MAX(BH$10:BH124)+1)</f>
        <v/>
      </c>
      <c r="BI125" s="31" t="str">
        <f t="shared" si="141"/>
        <v/>
      </c>
      <c r="BJ125" s="66" t="str">
        <f t="shared" si="142"/>
        <v/>
      </c>
      <c r="BK125" s="47" t="s">
        <v>0</v>
      </c>
      <c r="BL125" s="19" t="str">
        <f t="shared" si="143"/>
        <v/>
      </c>
      <c r="BM125" s="47" t="s">
        <v>0</v>
      </c>
      <c r="BN125" s="151" t="str">
        <f t="shared" si="110"/>
        <v/>
      </c>
      <c r="BO125" s="47" t="s">
        <v>0</v>
      </c>
      <c r="BP125" s="58" t="str">
        <f t="shared" si="176"/>
        <v/>
      </c>
      <c r="BQ125" s="73" t="str">
        <f t="shared" si="177"/>
        <v/>
      </c>
      <c r="BR125" s="266" t="str">
        <f t="shared" si="178"/>
        <v/>
      </c>
      <c r="BS125" s="267" t="str">
        <f t="shared" si="179"/>
        <v/>
      </c>
      <c r="BT125" s="191" t="str">
        <f t="shared" si="180"/>
        <v/>
      </c>
      <c r="BU125" s="47" t="s">
        <v>0</v>
      </c>
      <c r="BV125" s="52" t="str">
        <f t="shared" si="144"/>
        <v/>
      </c>
      <c r="BW125" s="31" t="str">
        <f t="shared" si="145"/>
        <v/>
      </c>
      <c r="BX125" s="73" t="str">
        <f t="shared" si="111"/>
        <v/>
      </c>
      <c r="BY125" s="73" t="str">
        <f t="shared" si="112"/>
        <v/>
      </c>
      <c r="BZ125" s="31" t="str">
        <f t="shared" si="113"/>
        <v/>
      </c>
      <c r="CA125" s="66" t="str">
        <f t="shared" si="114"/>
        <v/>
      </c>
      <c r="CB125" s="47" t="s">
        <v>0</v>
      </c>
      <c r="CC125" s="82" t="str">
        <f t="shared" si="146"/>
        <v/>
      </c>
      <c r="CD125" s="47" t="s">
        <v>0</v>
      </c>
      <c r="CE125" s="19" t="str">
        <f t="shared" si="147"/>
        <v/>
      </c>
      <c r="CF125" s="47" t="s">
        <v>0</v>
      </c>
      <c r="CG125" s="130"/>
      <c r="CH125" s="47" t="s">
        <v>0</v>
      </c>
      <c r="CI125" s="52" t="str">
        <f t="shared" si="148"/>
        <v/>
      </c>
      <c r="CJ125" s="73" t="str">
        <f>IF(CG125="","",MAX(CJ$10:CJ124)+1)</f>
        <v/>
      </c>
      <c r="CK125" s="53" t="str">
        <f t="shared" si="149"/>
        <v/>
      </c>
      <c r="CL125" s="47" t="s">
        <v>0</v>
      </c>
      <c r="CM125" s="19" t="str">
        <f t="shared" si="150"/>
        <v/>
      </c>
      <c r="CN125" s="47" t="s">
        <v>0</v>
      </c>
      <c r="CO125" s="108"/>
      <c r="CP125" s="110"/>
      <c r="CQ125" s="47"/>
      <c r="CR125" s="58" t="str">
        <f>IF(AND(BX125="NEMA",BY125="NEMA",OR(CG125="",CK125="NEMA")),MAX(CR$10:CR124)+1,"")</f>
        <v/>
      </c>
      <c r="CS125" s="53" t="str">
        <f t="shared" si="151"/>
        <v/>
      </c>
      <c r="CT125" t="s">
        <v>0</v>
      </c>
      <c r="CU125" s="133" t="str">
        <f t="shared" si="115"/>
        <v/>
      </c>
      <c r="CV125" t="s">
        <v>0</v>
      </c>
      <c r="CW125" s="52" t="str">
        <f t="shared" si="116"/>
        <v/>
      </c>
      <c r="CX125" s="66" t="str">
        <f t="shared" si="152"/>
        <v/>
      </c>
      <c r="CY125" t="s">
        <v>0</v>
      </c>
      <c r="CZ125" s="19" t="str">
        <f t="shared" si="153"/>
        <v/>
      </c>
      <c r="DA125" s="47" t="s">
        <v>0</v>
      </c>
      <c r="DB125" s="52" t="str">
        <f t="shared" si="154"/>
        <v/>
      </c>
      <c r="DC125" s="66" t="str">
        <f t="shared" si="155"/>
        <v/>
      </c>
      <c r="DD125" s="47" t="s">
        <v>0</v>
      </c>
      <c r="DE125" s="52" t="str">
        <f t="shared" si="156"/>
        <v/>
      </c>
      <c r="DF125" s="53" t="str">
        <f t="shared" si="117"/>
        <v/>
      </c>
      <c r="DG125" s="47" t="s">
        <v>0</v>
      </c>
      <c r="DH125" s="52" t="str">
        <f t="shared" si="157"/>
        <v/>
      </c>
      <c r="DI125" s="53" t="str">
        <f t="shared" si="118"/>
        <v/>
      </c>
      <c r="DJ125" s="47" t="s">
        <v>0</v>
      </c>
      <c r="DK125" s="52" t="str">
        <f t="shared" si="158"/>
        <v/>
      </c>
      <c r="DL125" s="53" t="str">
        <f t="shared" si="119"/>
        <v/>
      </c>
      <c r="DM125" s="47" t="s">
        <v>0</v>
      </c>
      <c r="DN125" s="58" t="str">
        <f t="shared" si="159"/>
        <v/>
      </c>
      <c r="DO125" s="53" t="str" cm="1">
        <f t="array" ref="DO125">IF(DN125&lt;&gt;"",INDEX(imePrezime_id,DN125,0),IF(CR125&lt;&gt;"",CR125,""))</f>
        <v/>
      </c>
      <c r="DP125" s="47" t="s">
        <v>0</v>
      </c>
      <c r="DQ125" s="58" t="str">
        <f t="shared" si="160"/>
        <v/>
      </c>
      <c r="DR125" s="73" t="str">
        <f t="shared" si="120"/>
        <v/>
      </c>
      <c r="DS125" s="73" t="str">
        <f t="shared" si="161"/>
        <v/>
      </c>
      <c r="DT125" s="73" t="str">
        <f t="shared" si="162"/>
        <v/>
      </c>
      <c r="DU125" s="66" t="str">
        <f t="shared" si="163"/>
        <v/>
      </c>
      <c r="DV125" s="47" t="s">
        <v>0</v>
      </c>
      <c r="DW125" s="58" t="str">
        <f>IF(BW125="","",MAX(DW$10:DW124)+1)</f>
        <v/>
      </c>
      <c r="DX125" s="73" t="str">
        <f t="shared" si="164"/>
        <v/>
      </c>
      <c r="DY125" s="73" t="str">
        <f t="shared" si="165"/>
        <v/>
      </c>
      <c r="DZ125" s="73" t="str">
        <f t="shared" si="166"/>
        <v/>
      </c>
      <c r="EA125" s="73" t="str">
        <f t="shared" si="167"/>
        <v/>
      </c>
      <c r="EB125" s="73" t="str">
        <f t="shared" si="168"/>
        <v/>
      </c>
      <c r="EC125" s="73" t="str">
        <f t="shared" si="169"/>
        <v/>
      </c>
      <c r="ED125" s="73" t="str">
        <f t="shared" si="170"/>
        <v/>
      </c>
      <c r="EE125" s="73" t="str">
        <f t="shared" si="171"/>
        <v/>
      </c>
      <c r="EF125" s="73" t="str">
        <f t="shared" si="172"/>
        <v/>
      </c>
      <c r="EG125" s="53" t="str">
        <f t="shared" si="121"/>
        <v/>
      </c>
      <c r="EH125" s="47" t="s">
        <v>0</v>
      </c>
      <c r="EI125" s="19" t="str">
        <f t="shared" si="173"/>
        <v/>
      </c>
      <c r="EJ125" s="47" t="s">
        <v>0</v>
      </c>
      <c r="EK125" s="19" t="str">
        <f t="shared" si="174"/>
        <v/>
      </c>
      <c r="EL125" s="47" t="s">
        <v>0</v>
      </c>
      <c r="EM125" s="208" t="str">
        <f t="shared" si="175"/>
        <v/>
      </c>
      <c r="EN125" s="47" t="s">
        <v>0</v>
      </c>
    </row>
    <row r="126" spans="1:144" x14ac:dyDescent="0.25">
      <c r="A126" t="s">
        <v>0</v>
      </c>
      <c r="B126" s="52" t="str">
        <f>IF(csv!F118="","",csv!T118)</f>
        <v/>
      </c>
      <c r="C126" s="31" t="s">
        <v>0</v>
      </c>
      <c r="D126" s="31" t="str">
        <f>IF(csv!F118="","",csv!F118)</f>
        <v/>
      </c>
      <c r="E126" s="31" t="str">
        <f>IF(csv!E118="","",csv!E118)</f>
        <v/>
      </c>
      <c r="F126" s="31" t="s">
        <v>0</v>
      </c>
      <c r="G126" s="73" t="str">
        <f>IF(csv!M118="","",csv!M118)</f>
        <v/>
      </c>
      <c r="H126" s="73" t="str">
        <f>IF(csv!N118="","",csv!N118)</f>
        <v/>
      </c>
      <c r="I126" s="31" t="s">
        <v>0</v>
      </c>
      <c r="J126" s="31" t="str">
        <f>IF(csv!P118="","",csv!P118)</f>
        <v/>
      </c>
      <c r="K126" s="31" t="str">
        <f>IF(csv!Q118="","",csv!Q118)</f>
        <v/>
      </c>
      <c r="L126" s="31" t="s">
        <v>0</v>
      </c>
      <c r="M126" s="66" t="str">
        <f>IF(csv!R118="","",csv!R118)</f>
        <v/>
      </c>
      <c r="N126" s="47" t="s">
        <v>0</v>
      </c>
      <c r="O126" s="52" t="str">
        <f t="shared" si="122"/>
        <v/>
      </c>
      <c r="P126" s="73" t="str">
        <f>IF(O126="","",IF(COUNTIF(O$10:O125,O126)=0,P125+1,P125))</f>
        <v/>
      </c>
      <c r="Q126" s="88" t="str">
        <f t="shared" si="123"/>
        <v/>
      </c>
      <c r="R126" s="89" t="str" cm="1">
        <f t="array" ref="R126">IF(S126="","",INDEX(natjecanjeStaze_naziv,MATCH(S126,natjecanjeStaze_stazaId,0)))</f>
        <v/>
      </c>
      <c r="S126" s="53" t="str">
        <f t="shared" si="106"/>
        <v/>
      </c>
      <c r="T126" s="47" t="s">
        <v>0</v>
      </c>
      <c r="U126" s="259" t="str">
        <f t="shared" si="107"/>
        <v/>
      </c>
      <c r="V126" s="260" t="str">
        <f t="shared" si="124"/>
        <v/>
      </c>
      <c r="W126" s="47" t="s">
        <v>0</v>
      </c>
      <c r="X126" s="52" t="str">
        <f t="shared" si="125"/>
        <v/>
      </c>
      <c r="Y126" s="73" t="str">
        <f t="shared" si="126"/>
        <v/>
      </c>
      <c r="Z126" s="31" t="str">
        <f t="shared" si="127"/>
        <v/>
      </c>
      <c r="AA126" s="66" t="str">
        <f>IF(Z126="","",MAX(AA$10:AA125)+1)</f>
        <v/>
      </c>
      <c r="AB126" s="47" t="s">
        <v>0</v>
      </c>
      <c r="AC126" s="130"/>
      <c r="AD126" s="47" t="s">
        <v>0</v>
      </c>
      <c r="AE126" s="19" t="str">
        <f t="shared" si="128"/>
        <v/>
      </c>
      <c r="AF126" s="47" t="s">
        <v>0</v>
      </c>
      <c r="AG126" s="151" t="str">
        <f t="shared" si="129"/>
        <v/>
      </c>
      <c r="AH126" s="47" t="s">
        <v>0</v>
      </c>
      <c r="AI126" s="52" t="str">
        <f t="shared" si="130"/>
        <v/>
      </c>
      <c r="AJ126" s="31" t="str">
        <f t="shared" si="131"/>
        <v/>
      </c>
      <c r="AK126" s="73" t="str">
        <f t="shared" si="132"/>
        <v/>
      </c>
      <c r="AL126" s="73" t="str">
        <f t="shared" si="133"/>
        <v/>
      </c>
      <c r="AM126" s="31" t="str" cm="1">
        <f t="array" ref="AM126">IF(AK126="",""&amp;AJ126,IF(AK126="NEMA",AJ126,INDEX(klub_naziv,MATCH(INDEX(klubAlias_klubId,AK126),klub_id,0))))</f>
        <v/>
      </c>
      <c r="AN126" s="31" t="str" cm="1">
        <f t="array" ref="AN126">IFERROR(""&amp;INDEX(registarNatjecatelji,DL126,4),"")</f>
        <v/>
      </c>
      <c r="AO126" s="73" t="str">
        <f t="shared" si="134"/>
        <v/>
      </c>
      <c r="AP126" s="66" t="str">
        <f t="shared" si="135"/>
        <v/>
      </c>
      <c r="AQ126" s="47" t="s">
        <v>0</v>
      </c>
      <c r="AR126" s="52" t="str">
        <f>IF(V126&lt;&gt;"NEMA","",IF(IFERROR(MATCH(U126,U$10:U125,0),0)&lt;&gt;0,"",U126))</f>
        <v/>
      </c>
      <c r="AS126" s="73" t="str">
        <f t="shared" si="108"/>
        <v/>
      </c>
      <c r="AT126" s="31" t="str">
        <f>IF(OR(AS126="",AS126&lt;&gt;"NEMA"),"",MAX(AT$10:AT125)+1)</f>
        <v/>
      </c>
      <c r="AU126" s="66" t="str">
        <f t="shared" si="109"/>
        <v/>
      </c>
      <c r="AV126" s="47" t="s">
        <v>0</v>
      </c>
      <c r="AW126" s="19" t="str">
        <f t="shared" si="136"/>
        <v/>
      </c>
      <c r="AX126" s="47" t="s">
        <v>0</v>
      </c>
      <c r="AY126" s="82" t="str">
        <f>IF(AK126&lt;&gt;"NEMA","",IF(IFERROR(MATCH(AJ126,AJ$10:AJ125,0),0)&lt;&gt;0,"",AJ126))</f>
        <v/>
      </c>
      <c r="AZ126" s="47" t="s">
        <v>0</v>
      </c>
      <c r="BA126" s="130"/>
      <c r="BB126" s="47" t="s">
        <v>0</v>
      </c>
      <c r="BC126" s="58" t="str">
        <f t="shared" si="137"/>
        <v/>
      </c>
      <c r="BD126" s="31" t="str">
        <f t="shared" si="138"/>
        <v/>
      </c>
      <c r="BE126" s="31" t="str">
        <f>IF(BD126="","",MAX(BE$10:BE125)+1)</f>
        <v/>
      </c>
      <c r="BF126" s="31" t="str">
        <f t="shared" si="139"/>
        <v/>
      </c>
      <c r="BG126" s="31" t="str">
        <f t="shared" si="140"/>
        <v/>
      </c>
      <c r="BH126" s="31" t="str">
        <f>IF(BA126="","",MAX(BH$10:BH125)+1)</f>
        <v/>
      </c>
      <c r="BI126" s="31" t="str">
        <f t="shared" si="141"/>
        <v/>
      </c>
      <c r="BJ126" s="66" t="str">
        <f t="shared" si="142"/>
        <v/>
      </c>
      <c r="BK126" s="47" t="s">
        <v>0</v>
      </c>
      <c r="BL126" s="19" t="str">
        <f t="shared" si="143"/>
        <v/>
      </c>
      <c r="BM126" s="47" t="s">
        <v>0</v>
      </c>
      <c r="BN126" s="151" t="str">
        <f t="shared" si="110"/>
        <v/>
      </c>
      <c r="BO126" s="47" t="s">
        <v>0</v>
      </c>
      <c r="BP126" s="58" t="str">
        <f t="shared" si="176"/>
        <v/>
      </c>
      <c r="BQ126" s="73" t="str">
        <f t="shared" si="177"/>
        <v/>
      </c>
      <c r="BR126" s="266" t="str">
        <f t="shared" si="178"/>
        <v/>
      </c>
      <c r="BS126" s="267" t="str">
        <f t="shared" si="179"/>
        <v/>
      </c>
      <c r="BT126" s="191" t="str">
        <f t="shared" si="180"/>
        <v/>
      </c>
      <c r="BU126" s="47" t="s">
        <v>0</v>
      </c>
      <c r="BV126" s="52" t="str">
        <f t="shared" si="144"/>
        <v/>
      </c>
      <c r="BW126" s="31" t="str">
        <f t="shared" si="145"/>
        <v/>
      </c>
      <c r="BX126" s="73" t="str">
        <f t="shared" si="111"/>
        <v/>
      </c>
      <c r="BY126" s="73" t="str">
        <f t="shared" si="112"/>
        <v/>
      </c>
      <c r="BZ126" s="31" t="str">
        <f t="shared" si="113"/>
        <v/>
      </c>
      <c r="CA126" s="66" t="str">
        <f t="shared" si="114"/>
        <v/>
      </c>
      <c r="CB126" s="47" t="s">
        <v>0</v>
      </c>
      <c r="CC126" s="82" t="str">
        <f t="shared" si="146"/>
        <v/>
      </c>
      <c r="CD126" s="47" t="s">
        <v>0</v>
      </c>
      <c r="CE126" s="19" t="str">
        <f t="shared" si="147"/>
        <v/>
      </c>
      <c r="CF126" s="47" t="s">
        <v>0</v>
      </c>
      <c r="CG126" s="130"/>
      <c r="CH126" s="47" t="s">
        <v>0</v>
      </c>
      <c r="CI126" s="52" t="str">
        <f t="shared" si="148"/>
        <v/>
      </c>
      <c r="CJ126" s="73" t="str">
        <f>IF(CG126="","",MAX(CJ$10:CJ125)+1)</f>
        <v/>
      </c>
      <c r="CK126" s="53" t="str">
        <f t="shared" si="149"/>
        <v/>
      </c>
      <c r="CL126" s="47" t="s">
        <v>0</v>
      </c>
      <c r="CM126" s="19" t="str">
        <f t="shared" si="150"/>
        <v/>
      </c>
      <c r="CN126" s="47" t="s">
        <v>0</v>
      </c>
      <c r="CO126" s="108"/>
      <c r="CP126" s="110"/>
      <c r="CQ126" s="47"/>
      <c r="CR126" s="58" t="str">
        <f>IF(AND(BX126="NEMA",BY126="NEMA",OR(CG126="",CK126="NEMA")),MAX(CR$10:CR125)+1,"")</f>
        <v/>
      </c>
      <c r="CS126" s="53" t="str">
        <f t="shared" si="151"/>
        <v/>
      </c>
      <c r="CT126" t="s">
        <v>0</v>
      </c>
      <c r="CU126" s="133" t="str">
        <f t="shared" si="115"/>
        <v/>
      </c>
      <c r="CV126" t="s">
        <v>0</v>
      </c>
      <c r="CW126" s="52" t="str">
        <f t="shared" si="116"/>
        <v/>
      </c>
      <c r="CX126" s="66" t="str">
        <f t="shared" si="152"/>
        <v/>
      </c>
      <c r="CY126" t="s">
        <v>0</v>
      </c>
      <c r="CZ126" s="19" t="str">
        <f t="shared" si="153"/>
        <v/>
      </c>
      <c r="DA126" s="47" t="s">
        <v>0</v>
      </c>
      <c r="DB126" s="52" t="str">
        <f t="shared" si="154"/>
        <v/>
      </c>
      <c r="DC126" s="66" t="str">
        <f t="shared" si="155"/>
        <v/>
      </c>
      <c r="DD126" s="47" t="s">
        <v>0</v>
      </c>
      <c r="DE126" s="52" t="str">
        <f t="shared" si="156"/>
        <v/>
      </c>
      <c r="DF126" s="53" t="str">
        <f t="shared" si="117"/>
        <v/>
      </c>
      <c r="DG126" s="47" t="s">
        <v>0</v>
      </c>
      <c r="DH126" s="52" t="str">
        <f t="shared" si="157"/>
        <v/>
      </c>
      <c r="DI126" s="53" t="str">
        <f t="shared" si="118"/>
        <v/>
      </c>
      <c r="DJ126" s="47" t="s">
        <v>0</v>
      </c>
      <c r="DK126" s="52" t="str">
        <f t="shared" si="158"/>
        <v/>
      </c>
      <c r="DL126" s="53" t="str">
        <f t="shared" si="119"/>
        <v/>
      </c>
      <c r="DM126" s="47" t="s">
        <v>0</v>
      </c>
      <c r="DN126" s="58" t="str">
        <f t="shared" si="159"/>
        <v/>
      </c>
      <c r="DO126" s="53" t="str" cm="1">
        <f t="array" ref="DO126">IF(DN126&lt;&gt;"",INDEX(imePrezime_id,DN126,0),IF(CR126&lt;&gt;"",CR126,""))</f>
        <v/>
      </c>
      <c r="DP126" s="47" t="s">
        <v>0</v>
      </c>
      <c r="DQ126" s="58" t="str">
        <f t="shared" si="160"/>
        <v/>
      </c>
      <c r="DR126" s="73" t="str">
        <f t="shared" si="120"/>
        <v/>
      </c>
      <c r="DS126" s="73" t="str">
        <f t="shared" si="161"/>
        <v/>
      </c>
      <c r="DT126" s="73" t="str">
        <f t="shared" si="162"/>
        <v/>
      </c>
      <c r="DU126" s="66" t="str">
        <f t="shared" si="163"/>
        <v/>
      </c>
      <c r="DV126" s="47" t="s">
        <v>0</v>
      </c>
      <c r="DW126" s="58" t="str">
        <f>IF(BW126="","",MAX(DW$10:DW125)+1)</f>
        <v/>
      </c>
      <c r="DX126" s="73" t="str">
        <f t="shared" si="164"/>
        <v/>
      </c>
      <c r="DY126" s="73" t="str">
        <f t="shared" si="165"/>
        <v/>
      </c>
      <c r="DZ126" s="73" t="str">
        <f t="shared" si="166"/>
        <v/>
      </c>
      <c r="EA126" s="73" t="str">
        <f t="shared" si="167"/>
        <v/>
      </c>
      <c r="EB126" s="73" t="str">
        <f t="shared" si="168"/>
        <v/>
      </c>
      <c r="EC126" s="73" t="str">
        <f t="shared" si="169"/>
        <v/>
      </c>
      <c r="ED126" s="73" t="str">
        <f t="shared" si="170"/>
        <v/>
      </c>
      <c r="EE126" s="73" t="str">
        <f t="shared" si="171"/>
        <v/>
      </c>
      <c r="EF126" s="73" t="str">
        <f t="shared" si="172"/>
        <v/>
      </c>
      <c r="EG126" s="53" t="str">
        <f t="shared" si="121"/>
        <v/>
      </c>
      <c r="EH126" s="47" t="s">
        <v>0</v>
      </c>
      <c r="EI126" s="19" t="str">
        <f t="shared" si="173"/>
        <v/>
      </c>
      <c r="EJ126" s="47" t="s">
        <v>0</v>
      </c>
      <c r="EK126" s="19" t="str">
        <f t="shared" si="174"/>
        <v/>
      </c>
      <c r="EL126" s="47" t="s">
        <v>0</v>
      </c>
      <c r="EM126" s="208" t="str">
        <f t="shared" si="175"/>
        <v/>
      </c>
      <c r="EN126" s="47" t="s">
        <v>0</v>
      </c>
    </row>
    <row r="127" spans="1:144" x14ac:dyDescent="0.25">
      <c r="A127" t="s">
        <v>0</v>
      </c>
      <c r="B127" s="52" t="str">
        <f>IF(csv!F119="","",csv!T119)</f>
        <v/>
      </c>
      <c r="C127" s="31" t="s">
        <v>0</v>
      </c>
      <c r="D127" s="31" t="str">
        <f>IF(csv!F119="","",csv!F119)</f>
        <v/>
      </c>
      <c r="E127" s="31" t="str">
        <f>IF(csv!E119="","",csv!E119)</f>
        <v/>
      </c>
      <c r="F127" s="31" t="s">
        <v>0</v>
      </c>
      <c r="G127" s="73" t="str">
        <f>IF(csv!M119="","",csv!M119)</f>
        <v/>
      </c>
      <c r="H127" s="73" t="str">
        <f>IF(csv!N119="","",csv!N119)</f>
        <v/>
      </c>
      <c r="I127" s="31" t="s">
        <v>0</v>
      </c>
      <c r="J127" s="31" t="str">
        <f>IF(csv!P119="","",csv!P119)</f>
        <v/>
      </c>
      <c r="K127" s="31" t="str">
        <f>IF(csv!Q119="","",csv!Q119)</f>
        <v/>
      </c>
      <c r="L127" s="31" t="s">
        <v>0</v>
      </c>
      <c r="M127" s="66" t="str">
        <f>IF(csv!R119="","",csv!R119)</f>
        <v/>
      </c>
      <c r="N127" s="47" t="s">
        <v>0</v>
      </c>
      <c r="O127" s="52" t="str">
        <f t="shared" si="122"/>
        <v/>
      </c>
      <c r="P127" s="73" t="str">
        <f>IF(O127="","",IF(COUNTIF(O$10:O126,O127)=0,P126+1,P126))</f>
        <v/>
      </c>
      <c r="Q127" s="88" t="str">
        <f t="shared" si="123"/>
        <v/>
      </c>
      <c r="R127" s="89" t="str" cm="1">
        <f t="array" ref="R127">IF(S127="","",INDEX(natjecanjeStaze_naziv,MATCH(S127,natjecanjeStaze_stazaId,0)))</f>
        <v/>
      </c>
      <c r="S127" s="53" t="str">
        <f t="shared" si="106"/>
        <v/>
      </c>
      <c r="T127" s="47" t="s">
        <v>0</v>
      </c>
      <c r="U127" s="259" t="str">
        <f t="shared" si="107"/>
        <v/>
      </c>
      <c r="V127" s="260" t="str">
        <f t="shared" si="124"/>
        <v/>
      </c>
      <c r="W127" s="47" t="s">
        <v>0</v>
      </c>
      <c r="X127" s="52" t="str">
        <f t="shared" si="125"/>
        <v/>
      </c>
      <c r="Y127" s="73" t="str">
        <f t="shared" si="126"/>
        <v/>
      </c>
      <c r="Z127" s="31" t="str">
        <f t="shared" si="127"/>
        <v/>
      </c>
      <c r="AA127" s="66" t="str">
        <f>IF(Z127="","",MAX(AA$10:AA126)+1)</f>
        <v/>
      </c>
      <c r="AB127" s="47" t="s">
        <v>0</v>
      </c>
      <c r="AC127" s="130"/>
      <c r="AD127" s="47" t="s">
        <v>0</v>
      </c>
      <c r="AE127" s="19" t="str">
        <f t="shared" si="128"/>
        <v/>
      </c>
      <c r="AF127" s="47" t="s">
        <v>0</v>
      </c>
      <c r="AG127" s="151" t="str">
        <f t="shared" si="129"/>
        <v/>
      </c>
      <c r="AH127" s="47" t="s">
        <v>0</v>
      </c>
      <c r="AI127" s="52" t="str">
        <f t="shared" si="130"/>
        <v/>
      </c>
      <c r="AJ127" s="31" t="str">
        <f t="shared" si="131"/>
        <v/>
      </c>
      <c r="AK127" s="73" t="str">
        <f t="shared" si="132"/>
        <v/>
      </c>
      <c r="AL127" s="73" t="str">
        <f t="shared" si="133"/>
        <v/>
      </c>
      <c r="AM127" s="31" t="str" cm="1">
        <f t="array" ref="AM127">IF(AK127="",""&amp;AJ127,IF(AK127="NEMA",AJ127,INDEX(klub_naziv,MATCH(INDEX(klubAlias_klubId,AK127),klub_id,0))))</f>
        <v/>
      </c>
      <c r="AN127" s="31" t="str" cm="1">
        <f t="array" ref="AN127">IFERROR(""&amp;INDEX(registarNatjecatelji,DL127,4),"")</f>
        <v/>
      </c>
      <c r="AO127" s="73" t="str">
        <f t="shared" si="134"/>
        <v/>
      </c>
      <c r="AP127" s="66" t="str">
        <f t="shared" si="135"/>
        <v/>
      </c>
      <c r="AQ127" s="47" t="s">
        <v>0</v>
      </c>
      <c r="AR127" s="52" t="str">
        <f>IF(V127&lt;&gt;"NEMA","",IF(IFERROR(MATCH(U127,U$10:U126,0),0)&lt;&gt;0,"",U127))</f>
        <v/>
      </c>
      <c r="AS127" s="73" t="str">
        <f t="shared" si="108"/>
        <v/>
      </c>
      <c r="AT127" s="31" t="str">
        <f>IF(OR(AS127="",AS127&lt;&gt;"NEMA"),"",MAX(AT$10:AT126)+1)</f>
        <v/>
      </c>
      <c r="AU127" s="66" t="str">
        <f t="shared" si="109"/>
        <v/>
      </c>
      <c r="AV127" s="47" t="s">
        <v>0</v>
      </c>
      <c r="AW127" s="19" t="str">
        <f t="shared" si="136"/>
        <v/>
      </c>
      <c r="AX127" s="47" t="s">
        <v>0</v>
      </c>
      <c r="AY127" s="82" t="str">
        <f>IF(AK127&lt;&gt;"NEMA","",IF(IFERROR(MATCH(AJ127,AJ$10:AJ126,0),0)&lt;&gt;0,"",AJ127))</f>
        <v/>
      </c>
      <c r="AZ127" s="47" t="s">
        <v>0</v>
      </c>
      <c r="BA127" s="130"/>
      <c r="BB127" s="47" t="s">
        <v>0</v>
      </c>
      <c r="BC127" s="58" t="str">
        <f t="shared" si="137"/>
        <v/>
      </c>
      <c r="BD127" s="31" t="str">
        <f t="shared" si="138"/>
        <v/>
      </c>
      <c r="BE127" s="31" t="str">
        <f>IF(BD127="","",MAX(BE$10:BE126)+1)</f>
        <v/>
      </c>
      <c r="BF127" s="31" t="str">
        <f t="shared" si="139"/>
        <v/>
      </c>
      <c r="BG127" s="31" t="str">
        <f t="shared" si="140"/>
        <v/>
      </c>
      <c r="BH127" s="31" t="str">
        <f>IF(BA127="","",MAX(BH$10:BH126)+1)</f>
        <v/>
      </c>
      <c r="BI127" s="31" t="str">
        <f t="shared" si="141"/>
        <v/>
      </c>
      <c r="BJ127" s="66" t="str">
        <f t="shared" si="142"/>
        <v/>
      </c>
      <c r="BK127" s="47" t="s">
        <v>0</v>
      </c>
      <c r="BL127" s="19" t="str">
        <f t="shared" si="143"/>
        <v/>
      </c>
      <c r="BM127" s="47" t="s">
        <v>0</v>
      </c>
      <c r="BN127" s="151" t="str">
        <f t="shared" si="110"/>
        <v/>
      </c>
      <c r="BO127" s="47" t="s">
        <v>0</v>
      </c>
      <c r="BP127" s="58" t="str">
        <f t="shared" si="176"/>
        <v/>
      </c>
      <c r="BQ127" s="73" t="str">
        <f t="shared" si="177"/>
        <v/>
      </c>
      <c r="BR127" s="266" t="str">
        <f t="shared" si="178"/>
        <v/>
      </c>
      <c r="BS127" s="267" t="str">
        <f t="shared" si="179"/>
        <v/>
      </c>
      <c r="BT127" s="191" t="str">
        <f t="shared" si="180"/>
        <v/>
      </c>
      <c r="BU127" s="47" t="s">
        <v>0</v>
      </c>
      <c r="BV127" s="52" t="str">
        <f t="shared" si="144"/>
        <v/>
      </c>
      <c r="BW127" s="31" t="str">
        <f t="shared" si="145"/>
        <v/>
      </c>
      <c r="BX127" s="73" t="str">
        <f t="shared" si="111"/>
        <v/>
      </c>
      <c r="BY127" s="73" t="str">
        <f t="shared" si="112"/>
        <v/>
      </c>
      <c r="BZ127" s="31" t="str">
        <f t="shared" si="113"/>
        <v/>
      </c>
      <c r="CA127" s="66" t="str">
        <f t="shared" si="114"/>
        <v/>
      </c>
      <c r="CB127" s="47" t="s">
        <v>0</v>
      </c>
      <c r="CC127" s="82" t="str">
        <f t="shared" si="146"/>
        <v/>
      </c>
      <c r="CD127" s="47" t="s">
        <v>0</v>
      </c>
      <c r="CE127" s="19" t="str">
        <f t="shared" si="147"/>
        <v/>
      </c>
      <c r="CF127" s="47" t="s">
        <v>0</v>
      </c>
      <c r="CG127" s="130"/>
      <c r="CH127" s="47" t="s">
        <v>0</v>
      </c>
      <c r="CI127" s="52" t="str">
        <f t="shared" si="148"/>
        <v/>
      </c>
      <c r="CJ127" s="73" t="str">
        <f>IF(CG127="","",MAX(CJ$10:CJ126)+1)</f>
        <v/>
      </c>
      <c r="CK127" s="53" t="str">
        <f t="shared" si="149"/>
        <v/>
      </c>
      <c r="CL127" s="47" t="s">
        <v>0</v>
      </c>
      <c r="CM127" s="19" t="str">
        <f t="shared" si="150"/>
        <v/>
      </c>
      <c r="CN127" s="47" t="s">
        <v>0</v>
      </c>
      <c r="CO127" s="108"/>
      <c r="CP127" s="110"/>
      <c r="CQ127" s="47"/>
      <c r="CR127" s="58" t="str">
        <f>IF(AND(BX127="NEMA",BY127="NEMA",OR(CG127="",CK127="NEMA")),MAX(CR$10:CR126)+1,"")</f>
        <v/>
      </c>
      <c r="CS127" s="53" t="str">
        <f t="shared" si="151"/>
        <v/>
      </c>
      <c r="CT127" t="s">
        <v>0</v>
      </c>
      <c r="CU127" s="133" t="str">
        <f t="shared" si="115"/>
        <v/>
      </c>
      <c r="CV127" t="s">
        <v>0</v>
      </c>
      <c r="CW127" s="52" t="str">
        <f t="shared" si="116"/>
        <v/>
      </c>
      <c r="CX127" s="66" t="str">
        <f t="shared" si="152"/>
        <v/>
      </c>
      <c r="CY127" t="s">
        <v>0</v>
      </c>
      <c r="CZ127" s="19" t="str">
        <f t="shared" si="153"/>
        <v/>
      </c>
      <c r="DA127" s="47" t="s">
        <v>0</v>
      </c>
      <c r="DB127" s="52" t="str">
        <f t="shared" si="154"/>
        <v/>
      </c>
      <c r="DC127" s="66" t="str">
        <f t="shared" si="155"/>
        <v/>
      </c>
      <c r="DD127" s="47" t="s">
        <v>0</v>
      </c>
      <c r="DE127" s="52" t="str">
        <f t="shared" si="156"/>
        <v/>
      </c>
      <c r="DF127" s="53" t="str">
        <f t="shared" si="117"/>
        <v/>
      </c>
      <c r="DG127" s="47" t="s">
        <v>0</v>
      </c>
      <c r="DH127" s="52" t="str">
        <f t="shared" si="157"/>
        <v/>
      </c>
      <c r="DI127" s="53" t="str">
        <f t="shared" si="118"/>
        <v/>
      </c>
      <c r="DJ127" s="47" t="s">
        <v>0</v>
      </c>
      <c r="DK127" s="52" t="str">
        <f t="shared" si="158"/>
        <v/>
      </c>
      <c r="DL127" s="53" t="str">
        <f t="shared" si="119"/>
        <v/>
      </c>
      <c r="DM127" s="47" t="s">
        <v>0</v>
      </c>
      <c r="DN127" s="58" t="str">
        <f t="shared" si="159"/>
        <v/>
      </c>
      <c r="DO127" s="53" t="str" cm="1">
        <f t="array" ref="DO127">IF(DN127&lt;&gt;"",INDEX(imePrezime_id,DN127,0),IF(CR127&lt;&gt;"",CR127,""))</f>
        <v/>
      </c>
      <c r="DP127" s="47" t="s">
        <v>0</v>
      </c>
      <c r="DQ127" s="58" t="str">
        <f t="shared" si="160"/>
        <v/>
      </c>
      <c r="DR127" s="73" t="str">
        <f t="shared" si="120"/>
        <v/>
      </c>
      <c r="DS127" s="73" t="str">
        <f t="shared" si="161"/>
        <v/>
      </c>
      <c r="DT127" s="73" t="str">
        <f t="shared" si="162"/>
        <v/>
      </c>
      <c r="DU127" s="66" t="str">
        <f t="shared" si="163"/>
        <v/>
      </c>
      <c r="DV127" s="47" t="s">
        <v>0</v>
      </c>
      <c r="DW127" s="58" t="str">
        <f>IF(BW127="","",MAX(DW$10:DW126)+1)</f>
        <v/>
      </c>
      <c r="DX127" s="73" t="str">
        <f t="shared" si="164"/>
        <v/>
      </c>
      <c r="DY127" s="73" t="str">
        <f t="shared" si="165"/>
        <v/>
      </c>
      <c r="DZ127" s="73" t="str">
        <f t="shared" si="166"/>
        <v/>
      </c>
      <c r="EA127" s="73" t="str">
        <f t="shared" si="167"/>
        <v/>
      </c>
      <c r="EB127" s="73" t="str">
        <f t="shared" si="168"/>
        <v/>
      </c>
      <c r="EC127" s="73" t="str">
        <f t="shared" si="169"/>
        <v/>
      </c>
      <c r="ED127" s="73" t="str">
        <f t="shared" si="170"/>
        <v/>
      </c>
      <c r="EE127" s="73" t="str">
        <f t="shared" si="171"/>
        <v/>
      </c>
      <c r="EF127" s="73" t="str">
        <f t="shared" si="172"/>
        <v/>
      </c>
      <c r="EG127" s="53" t="str">
        <f t="shared" si="121"/>
        <v/>
      </c>
      <c r="EH127" s="47" t="s">
        <v>0</v>
      </c>
      <c r="EI127" s="19" t="str">
        <f t="shared" si="173"/>
        <v/>
      </c>
      <c r="EJ127" s="47" t="s">
        <v>0</v>
      </c>
      <c r="EK127" s="19" t="str">
        <f t="shared" si="174"/>
        <v/>
      </c>
      <c r="EL127" s="47" t="s">
        <v>0</v>
      </c>
      <c r="EM127" s="208" t="str">
        <f t="shared" si="175"/>
        <v/>
      </c>
      <c r="EN127" s="47" t="s">
        <v>0</v>
      </c>
    </row>
    <row r="128" spans="1:144" x14ac:dyDescent="0.25">
      <c r="A128" t="s">
        <v>0</v>
      </c>
      <c r="B128" s="52" t="str">
        <f>IF(csv!F120="","",csv!T120)</f>
        <v/>
      </c>
      <c r="C128" s="31" t="s">
        <v>0</v>
      </c>
      <c r="D128" s="31" t="str">
        <f>IF(csv!F120="","",csv!F120)</f>
        <v/>
      </c>
      <c r="E128" s="31" t="str">
        <f>IF(csv!E120="","",csv!E120)</f>
        <v/>
      </c>
      <c r="F128" s="31" t="s">
        <v>0</v>
      </c>
      <c r="G128" s="73" t="str">
        <f>IF(csv!M120="","",csv!M120)</f>
        <v/>
      </c>
      <c r="H128" s="73" t="str">
        <f>IF(csv!N120="","",csv!N120)</f>
        <v/>
      </c>
      <c r="I128" s="31" t="s">
        <v>0</v>
      </c>
      <c r="J128" s="31" t="str">
        <f>IF(csv!P120="","",csv!P120)</f>
        <v/>
      </c>
      <c r="K128" s="31" t="str">
        <f>IF(csv!Q120="","",csv!Q120)</f>
        <v/>
      </c>
      <c r="L128" s="31" t="s">
        <v>0</v>
      </c>
      <c r="M128" s="66" t="str">
        <f>IF(csv!R120="","",csv!R120)</f>
        <v/>
      </c>
      <c r="N128" s="47" t="s">
        <v>0</v>
      </c>
      <c r="O128" s="52" t="str">
        <f t="shared" si="122"/>
        <v/>
      </c>
      <c r="P128" s="73" t="str">
        <f>IF(O128="","",IF(COUNTIF(O$10:O127,O128)=0,P127+1,P127))</f>
        <v/>
      </c>
      <c r="Q128" s="88" t="str">
        <f t="shared" si="123"/>
        <v/>
      </c>
      <c r="R128" s="89" t="str" cm="1">
        <f t="array" ref="R128">IF(S128="","",INDEX(natjecanjeStaze_naziv,MATCH(S128,natjecanjeStaze_stazaId,0)))</f>
        <v/>
      </c>
      <c r="S128" s="53" t="str">
        <f t="shared" si="106"/>
        <v/>
      </c>
      <c r="T128" s="47" t="s">
        <v>0</v>
      </c>
      <c r="U128" s="259" t="str">
        <f t="shared" si="107"/>
        <v/>
      </c>
      <c r="V128" s="260" t="str">
        <f t="shared" si="124"/>
        <v/>
      </c>
      <c r="W128" s="47" t="s">
        <v>0</v>
      </c>
      <c r="X128" s="52" t="str">
        <f t="shared" si="125"/>
        <v/>
      </c>
      <c r="Y128" s="73" t="str">
        <f t="shared" si="126"/>
        <v/>
      </c>
      <c r="Z128" s="31" t="str">
        <f t="shared" si="127"/>
        <v/>
      </c>
      <c r="AA128" s="66" t="str">
        <f>IF(Z128="","",MAX(AA$10:AA127)+1)</f>
        <v/>
      </c>
      <c r="AB128" s="47" t="s">
        <v>0</v>
      </c>
      <c r="AC128" s="130"/>
      <c r="AD128" s="47" t="s">
        <v>0</v>
      </c>
      <c r="AE128" s="19" t="str">
        <f t="shared" si="128"/>
        <v/>
      </c>
      <c r="AF128" s="47" t="s">
        <v>0</v>
      </c>
      <c r="AG128" s="151" t="str">
        <f t="shared" si="129"/>
        <v/>
      </c>
      <c r="AH128" s="47" t="s">
        <v>0</v>
      </c>
      <c r="AI128" s="52" t="str">
        <f t="shared" si="130"/>
        <v/>
      </c>
      <c r="AJ128" s="31" t="str">
        <f t="shared" si="131"/>
        <v/>
      </c>
      <c r="AK128" s="73" t="str">
        <f t="shared" si="132"/>
        <v/>
      </c>
      <c r="AL128" s="73" t="str">
        <f t="shared" si="133"/>
        <v/>
      </c>
      <c r="AM128" s="31" t="str" cm="1">
        <f t="array" ref="AM128">IF(AK128="",""&amp;AJ128,IF(AK128="NEMA",AJ128,INDEX(klub_naziv,MATCH(INDEX(klubAlias_klubId,AK128),klub_id,0))))</f>
        <v/>
      </c>
      <c r="AN128" s="31" t="str" cm="1">
        <f t="array" ref="AN128">IFERROR(""&amp;INDEX(registarNatjecatelji,DL128,4),"")</f>
        <v/>
      </c>
      <c r="AO128" s="73" t="str">
        <f t="shared" si="134"/>
        <v/>
      </c>
      <c r="AP128" s="66" t="str">
        <f t="shared" si="135"/>
        <v/>
      </c>
      <c r="AQ128" s="47" t="s">
        <v>0</v>
      </c>
      <c r="AR128" s="52" t="str">
        <f>IF(V128&lt;&gt;"NEMA","",IF(IFERROR(MATCH(U128,U$10:U127,0),0)&lt;&gt;0,"",U128))</f>
        <v/>
      </c>
      <c r="AS128" s="73" t="str">
        <f t="shared" si="108"/>
        <v/>
      </c>
      <c r="AT128" s="31" t="str">
        <f>IF(OR(AS128="",AS128&lt;&gt;"NEMA"),"",MAX(AT$10:AT127)+1)</f>
        <v/>
      </c>
      <c r="AU128" s="66" t="str">
        <f t="shared" si="109"/>
        <v/>
      </c>
      <c r="AV128" s="47" t="s">
        <v>0</v>
      </c>
      <c r="AW128" s="19" t="str">
        <f t="shared" si="136"/>
        <v/>
      </c>
      <c r="AX128" s="47" t="s">
        <v>0</v>
      </c>
      <c r="AY128" s="82" t="str">
        <f>IF(AK128&lt;&gt;"NEMA","",IF(IFERROR(MATCH(AJ128,AJ$10:AJ127,0),0)&lt;&gt;0,"",AJ128))</f>
        <v/>
      </c>
      <c r="AZ128" s="47" t="s">
        <v>0</v>
      </c>
      <c r="BA128" s="130"/>
      <c r="BB128" s="47" t="s">
        <v>0</v>
      </c>
      <c r="BC128" s="58" t="str">
        <f t="shared" si="137"/>
        <v/>
      </c>
      <c r="BD128" s="31" t="str">
        <f t="shared" si="138"/>
        <v/>
      </c>
      <c r="BE128" s="31" t="str">
        <f>IF(BD128="","",MAX(BE$10:BE127)+1)</f>
        <v/>
      </c>
      <c r="BF128" s="31" t="str">
        <f t="shared" si="139"/>
        <v/>
      </c>
      <c r="BG128" s="31" t="str">
        <f t="shared" si="140"/>
        <v/>
      </c>
      <c r="BH128" s="31" t="str">
        <f>IF(BA128="","",MAX(BH$10:BH127)+1)</f>
        <v/>
      </c>
      <c r="BI128" s="31" t="str">
        <f t="shared" si="141"/>
        <v/>
      </c>
      <c r="BJ128" s="66" t="str">
        <f t="shared" si="142"/>
        <v/>
      </c>
      <c r="BK128" s="47" t="s">
        <v>0</v>
      </c>
      <c r="BL128" s="19" t="str">
        <f t="shared" si="143"/>
        <v/>
      </c>
      <c r="BM128" s="47" t="s">
        <v>0</v>
      </c>
      <c r="BN128" s="151" t="str">
        <f t="shared" si="110"/>
        <v/>
      </c>
      <c r="BO128" s="47" t="s">
        <v>0</v>
      </c>
      <c r="BP128" s="58" t="str">
        <f t="shared" si="176"/>
        <v/>
      </c>
      <c r="BQ128" s="73" t="str">
        <f t="shared" si="177"/>
        <v/>
      </c>
      <c r="BR128" s="266" t="str">
        <f t="shared" si="178"/>
        <v/>
      </c>
      <c r="BS128" s="267" t="str">
        <f t="shared" si="179"/>
        <v/>
      </c>
      <c r="BT128" s="191" t="str">
        <f t="shared" si="180"/>
        <v/>
      </c>
      <c r="BU128" s="47" t="s">
        <v>0</v>
      </c>
      <c r="BV128" s="52" t="str">
        <f t="shared" si="144"/>
        <v/>
      </c>
      <c r="BW128" s="31" t="str">
        <f t="shared" si="145"/>
        <v/>
      </c>
      <c r="BX128" s="73" t="str">
        <f t="shared" si="111"/>
        <v/>
      </c>
      <c r="BY128" s="73" t="str">
        <f t="shared" si="112"/>
        <v/>
      </c>
      <c r="BZ128" s="31" t="str">
        <f t="shared" si="113"/>
        <v/>
      </c>
      <c r="CA128" s="66" t="str">
        <f t="shared" si="114"/>
        <v/>
      </c>
      <c r="CB128" s="47" t="s">
        <v>0</v>
      </c>
      <c r="CC128" s="82" t="str">
        <f t="shared" si="146"/>
        <v/>
      </c>
      <c r="CD128" s="47" t="s">
        <v>0</v>
      </c>
      <c r="CE128" s="19" t="str">
        <f t="shared" si="147"/>
        <v/>
      </c>
      <c r="CF128" s="47" t="s">
        <v>0</v>
      </c>
      <c r="CG128" s="130"/>
      <c r="CH128" s="47" t="s">
        <v>0</v>
      </c>
      <c r="CI128" s="52" t="str">
        <f t="shared" si="148"/>
        <v/>
      </c>
      <c r="CJ128" s="73" t="str">
        <f>IF(CG128="","",MAX(CJ$10:CJ127)+1)</f>
        <v/>
      </c>
      <c r="CK128" s="53" t="str">
        <f t="shared" si="149"/>
        <v/>
      </c>
      <c r="CL128" s="47" t="s">
        <v>0</v>
      </c>
      <c r="CM128" s="19" t="str">
        <f t="shared" si="150"/>
        <v/>
      </c>
      <c r="CN128" s="47" t="s">
        <v>0</v>
      </c>
      <c r="CO128" s="108"/>
      <c r="CP128" s="110"/>
      <c r="CQ128" s="47"/>
      <c r="CR128" s="58" t="str">
        <f>IF(AND(BX128="NEMA",BY128="NEMA",OR(CG128="",CK128="NEMA")),MAX(CR$10:CR127)+1,"")</f>
        <v/>
      </c>
      <c r="CS128" s="53" t="str">
        <f t="shared" si="151"/>
        <v/>
      </c>
      <c r="CT128" t="s">
        <v>0</v>
      </c>
      <c r="CU128" s="133" t="str">
        <f t="shared" si="115"/>
        <v/>
      </c>
      <c r="CV128" t="s">
        <v>0</v>
      </c>
      <c r="CW128" s="52" t="str">
        <f t="shared" si="116"/>
        <v/>
      </c>
      <c r="CX128" s="66" t="str">
        <f t="shared" si="152"/>
        <v/>
      </c>
      <c r="CY128" t="s">
        <v>0</v>
      </c>
      <c r="CZ128" s="19" t="str">
        <f t="shared" si="153"/>
        <v/>
      </c>
      <c r="DA128" s="47" t="s">
        <v>0</v>
      </c>
      <c r="DB128" s="52" t="str">
        <f t="shared" si="154"/>
        <v/>
      </c>
      <c r="DC128" s="66" t="str">
        <f t="shared" si="155"/>
        <v/>
      </c>
      <c r="DD128" s="47" t="s">
        <v>0</v>
      </c>
      <c r="DE128" s="52" t="str">
        <f t="shared" si="156"/>
        <v/>
      </c>
      <c r="DF128" s="53" t="str">
        <f t="shared" si="117"/>
        <v/>
      </c>
      <c r="DG128" s="47" t="s">
        <v>0</v>
      </c>
      <c r="DH128" s="52" t="str">
        <f t="shared" si="157"/>
        <v/>
      </c>
      <c r="DI128" s="53" t="str">
        <f t="shared" si="118"/>
        <v/>
      </c>
      <c r="DJ128" s="47" t="s">
        <v>0</v>
      </c>
      <c r="DK128" s="52" t="str">
        <f t="shared" si="158"/>
        <v/>
      </c>
      <c r="DL128" s="53" t="str">
        <f t="shared" si="119"/>
        <v/>
      </c>
      <c r="DM128" s="47" t="s">
        <v>0</v>
      </c>
      <c r="DN128" s="58" t="str">
        <f t="shared" si="159"/>
        <v/>
      </c>
      <c r="DO128" s="53" t="str" cm="1">
        <f t="array" ref="DO128">IF(DN128&lt;&gt;"",INDEX(imePrezime_id,DN128,0),IF(CR128&lt;&gt;"",CR128,""))</f>
        <v/>
      </c>
      <c r="DP128" s="47" t="s">
        <v>0</v>
      </c>
      <c r="DQ128" s="58" t="str">
        <f t="shared" si="160"/>
        <v/>
      </c>
      <c r="DR128" s="73" t="str">
        <f t="shared" si="120"/>
        <v/>
      </c>
      <c r="DS128" s="73" t="str">
        <f t="shared" si="161"/>
        <v/>
      </c>
      <c r="DT128" s="73" t="str">
        <f t="shared" si="162"/>
        <v/>
      </c>
      <c r="DU128" s="66" t="str">
        <f t="shared" si="163"/>
        <v/>
      </c>
      <c r="DV128" s="47" t="s">
        <v>0</v>
      </c>
      <c r="DW128" s="58" t="str">
        <f>IF(BW128="","",MAX(DW$10:DW127)+1)</f>
        <v/>
      </c>
      <c r="DX128" s="73" t="str">
        <f t="shared" si="164"/>
        <v/>
      </c>
      <c r="DY128" s="73" t="str">
        <f t="shared" si="165"/>
        <v/>
      </c>
      <c r="DZ128" s="73" t="str">
        <f t="shared" si="166"/>
        <v/>
      </c>
      <c r="EA128" s="73" t="str">
        <f t="shared" si="167"/>
        <v/>
      </c>
      <c r="EB128" s="73" t="str">
        <f t="shared" si="168"/>
        <v/>
      </c>
      <c r="EC128" s="73" t="str">
        <f t="shared" si="169"/>
        <v/>
      </c>
      <c r="ED128" s="73" t="str">
        <f t="shared" si="170"/>
        <v/>
      </c>
      <c r="EE128" s="73" t="str">
        <f t="shared" si="171"/>
        <v/>
      </c>
      <c r="EF128" s="73" t="str">
        <f t="shared" si="172"/>
        <v/>
      </c>
      <c r="EG128" s="53" t="str">
        <f t="shared" si="121"/>
        <v/>
      </c>
      <c r="EH128" s="47" t="s">
        <v>0</v>
      </c>
      <c r="EI128" s="19" t="str">
        <f t="shared" si="173"/>
        <v/>
      </c>
      <c r="EJ128" s="47" t="s">
        <v>0</v>
      </c>
      <c r="EK128" s="19" t="str">
        <f t="shared" si="174"/>
        <v/>
      </c>
      <c r="EL128" s="47" t="s">
        <v>0</v>
      </c>
      <c r="EM128" s="208" t="str">
        <f t="shared" si="175"/>
        <v/>
      </c>
      <c r="EN128" s="47" t="s">
        <v>0</v>
      </c>
    </row>
    <row r="129" spans="1:144" x14ac:dyDescent="0.25">
      <c r="A129" t="s">
        <v>0</v>
      </c>
      <c r="B129" s="52" t="str">
        <f>IF(csv!F121="","",csv!T121)</f>
        <v/>
      </c>
      <c r="C129" s="31" t="s">
        <v>0</v>
      </c>
      <c r="D129" s="31" t="str">
        <f>IF(csv!F121="","",csv!F121)</f>
        <v/>
      </c>
      <c r="E129" s="31" t="str">
        <f>IF(csv!E121="","",csv!E121)</f>
        <v/>
      </c>
      <c r="F129" s="31" t="s">
        <v>0</v>
      </c>
      <c r="G129" s="73" t="str">
        <f>IF(csv!M121="","",csv!M121)</f>
        <v/>
      </c>
      <c r="H129" s="73" t="str">
        <f>IF(csv!N121="","",csv!N121)</f>
        <v/>
      </c>
      <c r="I129" s="31" t="s">
        <v>0</v>
      </c>
      <c r="J129" s="31" t="str">
        <f>IF(csv!P121="","",csv!P121)</f>
        <v/>
      </c>
      <c r="K129" s="31" t="str">
        <f>IF(csv!Q121="","",csv!Q121)</f>
        <v/>
      </c>
      <c r="L129" s="31" t="s">
        <v>0</v>
      </c>
      <c r="M129" s="66" t="str">
        <f>IF(csv!R121="","",csv!R121)</f>
        <v/>
      </c>
      <c r="N129" s="47" t="s">
        <v>0</v>
      </c>
      <c r="O129" s="52" t="str">
        <f t="shared" si="122"/>
        <v/>
      </c>
      <c r="P129" s="73" t="str">
        <f>IF(O129="","",IF(COUNTIF(O$10:O128,O129)=0,P128+1,P128))</f>
        <v/>
      </c>
      <c r="Q129" s="88" t="str">
        <f t="shared" si="123"/>
        <v/>
      </c>
      <c r="R129" s="89" t="str" cm="1">
        <f t="array" ref="R129">IF(S129="","",INDEX(natjecanjeStaze_naziv,MATCH(S129,natjecanjeStaze_stazaId,0)))</f>
        <v/>
      </c>
      <c r="S129" s="53" t="str">
        <f t="shared" si="106"/>
        <v/>
      </c>
      <c r="T129" s="47" t="s">
        <v>0</v>
      </c>
      <c r="U129" s="259" t="str">
        <f t="shared" si="107"/>
        <v/>
      </c>
      <c r="V129" s="260" t="str">
        <f t="shared" si="124"/>
        <v/>
      </c>
      <c r="W129" s="47" t="s">
        <v>0</v>
      </c>
      <c r="X129" s="52" t="str">
        <f t="shared" si="125"/>
        <v/>
      </c>
      <c r="Y129" s="73" t="str">
        <f t="shared" si="126"/>
        <v/>
      </c>
      <c r="Z129" s="31" t="str">
        <f t="shared" si="127"/>
        <v/>
      </c>
      <c r="AA129" s="66" t="str">
        <f>IF(Z129="","",MAX(AA$10:AA128)+1)</f>
        <v/>
      </c>
      <c r="AB129" s="47" t="s">
        <v>0</v>
      </c>
      <c r="AC129" s="130"/>
      <c r="AD129" s="47" t="s">
        <v>0</v>
      </c>
      <c r="AE129" s="19" t="str">
        <f t="shared" si="128"/>
        <v/>
      </c>
      <c r="AF129" s="47" t="s">
        <v>0</v>
      </c>
      <c r="AG129" s="151" t="str">
        <f t="shared" si="129"/>
        <v/>
      </c>
      <c r="AH129" s="47" t="s">
        <v>0</v>
      </c>
      <c r="AI129" s="52" t="str">
        <f t="shared" si="130"/>
        <v/>
      </c>
      <c r="AJ129" s="31" t="str">
        <f t="shared" si="131"/>
        <v/>
      </c>
      <c r="AK129" s="73" t="str">
        <f t="shared" si="132"/>
        <v/>
      </c>
      <c r="AL129" s="73" t="str">
        <f t="shared" si="133"/>
        <v/>
      </c>
      <c r="AM129" s="31" t="str" cm="1">
        <f t="array" ref="AM129">IF(AK129="",""&amp;AJ129,IF(AK129="NEMA",AJ129,INDEX(klub_naziv,MATCH(INDEX(klubAlias_klubId,AK129),klub_id,0))))</f>
        <v/>
      </c>
      <c r="AN129" s="31" t="str" cm="1">
        <f t="array" ref="AN129">IFERROR(""&amp;INDEX(registarNatjecatelji,DL129,4),"")</f>
        <v/>
      </c>
      <c r="AO129" s="73" t="str">
        <f t="shared" si="134"/>
        <v/>
      </c>
      <c r="AP129" s="66" t="str">
        <f t="shared" si="135"/>
        <v/>
      </c>
      <c r="AQ129" s="47" t="s">
        <v>0</v>
      </c>
      <c r="AR129" s="52" t="str">
        <f>IF(V129&lt;&gt;"NEMA","",IF(IFERROR(MATCH(U129,U$10:U128,0),0)&lt;&gt;0,"",U129))</f>
        <v/>
      </c>
      <c r="AS129" s="73" t="str">
        <f t="shared" si="108"/>
        <v/>
      </c>
      <c r="AT129" s="31" t="str">
        <f>IF(OR(AS129="",AS129&lt;&gt;"NEMA"),"",MAX(AT$10:AT128)+1)</f>
        <v/>
      </c>
      <c r="AU129" s="66" t="str">
        <f t="shared" si="109"/>
        <v/>
      </c>
      <c r="AV129" s="47" t="s">
        <v>0</v>
      </c>
      <c r="AW129" s="19" t="str">
        <f t="shared" si="136"/>
        <v/>
      </c>
      <c r="AX129" s="47" t="s">
        <v>0</v>
      </c>
      <c r="AY129" s="82" t="str">
        <f>IF(AK129&lt;&gt;"NEMA","",IF(IFERROR(MATCH(AJ129,AJ$10:AJ128,0),0)&lt;&gt;0,"",AJ129))</f>
        <v/>
      </c>
      <c r="AZ129" s="47" t="s">
        <v>0</v>
      </c>
      <c r="BA129" s="130"/>
      <c r="BB129" s="47" t="s">
        <v>0</v>
      </c>
      <c r="BC129" s="58" t="str">
        <f t="shared" si="137"/>
        <v/>
      </c>
      <c r="BD129" s="31" t="str">
        <f t="shared" si="138"/>
        <v/>
      </c>
      <c r="BE129" s="31" t="str">
        <f>IF(BD129="","",MAX(BE$10:BE128)+1)</f>
        <v/>
      </c>
      <c r="BF129" s="31" t="str">
        <f t="shared" si="139"/>
        <v/>
      </c>
      <c r="BG129" s="31" t="str">
        <f t="shared" si="140"/>
        <v/>
      </c>
      <c r="BH129" s="31" t="str">
        <f>IF(BA129="","",MAX(BH$10:BH128)+1)</f>
        <v/>
      </c>
      <c r="BI129" s="31" t="str">
        <f t="shared" si="141"/>
        <v/>
      </c>
      <c r="BJ129" s="66" t="str">
        <f t="shared" si="142"/>
        <v/>
      </c>
      <c r="BK129" s="47" t="s">
        <v>0</v>
      </c>
      <c r="BL129" s="19" t="str">
        <f t="shared" si="143"/>
        <v/>
      </c>
      <c r="BM129" s="47" t="s">
        <v>0</v>
      </c>
      <c r="BN129" s="151" t="str">
        <f t="shared" si="110"/>
        <v/>
      </c>
      <c r="BO129" s="47" t="s">
        <v>0</v>
      </c>
      <c r="BP129" s="58" t="str">
        <f t="shared" si="176"/>
        <v/>
      </c>
      <c r="BQ129" s="73" t="str">
        <f t="shared" si="177"/>
        <v/>
      </c>
      <c r="BR129" s="266" t="str">
        <f t="shared" si="178"/>
        <v/>
      </c>
      <c r="BS129" s="267" t="str">
        <f t="shared" si="179"/>
        <v/>
      </c>
      <c r="BT129" s="191" t="str">
        <f t="shared" si="180"/>
        <v/>
      </c>
      <c r="BU129" s="47" t="s">
        <v>0</v>
      </c>
      <c r="BV129" s="52" t="str">
        <f t="shared" si="144"/>
        <v/>
      </c>
      <c r="BW129" s="31" t="str">
        <f t="shared" si="145"/>
        <v/>
      </c>
      <c r="BX129" s="73" t="str">
        <f t="shared" si="111"/>
        <v/>
      </c>
      <c r="BY129" s="73" t="str">
        <f t="shared" si="112"/>
        <v/>
      </c>
      <c r="BZ129" s="31" t="str">
        <f t="shared" si="113"/>
        <v/>
      </c>
      <c r="CA129" s="66" t="str">
        <f t="shared" si="114"/>
        <v/>
      </c>
      <c r="CB129" s="47" t="s">
        <v>0</v>
      </c>
      <c r="CC129" s="82" t="str">
        <f t="shared" si="146"/>
        <v/>
      </c>
      <c r="CD129" s="47" t="s">
        <v>0</v>
      </c>
      <c r="CE129" s="19" t="str">
        <f t="shared" si="147"/>
        <v/>
      </c>
      <c r="CF129" s="47" t="s">
        <v>0</v>
      </c>
      <c r="CG129" s="130"/>
      <c r="CH129" s="47" t="s">
        <v>0</v>
      </c>
      <c r="CI129" s="52" t="str">
        <f t="shared" si="148"/>
        <v/>
      </c>
      <c r="CJ129" s="73" t="str">
        <f>IF(CG129="","",MAX(CJ$10:CJ128)+1)</f>
        <v/>
      </c>
      <c r="CK129" s="53" t="str">
        <f t="shared" si="149"/>
        <v/>
      </c>
      <c r="CL129" s="47" t="s">
        <v>0</v>
      </c>
      <c r="CM129" s="19" t="str">
        <f t="shared" si="150"/>
        <v/>
      </c>
      <c r="CN129" s="47" t="s">
        <v>0</v>
      </c>
      <c r="CO129" s="108"/>
      <c r="CP129" s="110"/>
      <c r="CQ129" s="47"/>
      <c r="CR129" s="58" t="str">
        <f>IF(AND(BX129="NEMA",BY129="NEMA",OR(CG129="",CK129="NEMA")),MAX(CR$10:CR128)+1,"")</f>
        <v/>
      </c>
      <c r="CS129" s="53" t="str">
        <f t="shared" si="151"/>
        <v/>
      </c>
      <c r="CT129" t="s">
        <v>0</v>
      </c>
      <c r="CU129" s="133" t="str">
        <f t="shared" si="115"/>
        <v/>
      </c>
      <c r="CV129" t="s">
        <v>0</v>
      </c>
      <c r="CW129" s="52" t="str">
        <f t="shared" si="116"/>
        <v/>
      </c>
      <c r="CX129" s="66" t="str">
        <f t="shared" si="152"/>
        <v/>
      </c>
      <c r="CY129" t="s">
        <v>0</v>
      </c>
      <c r="CZ129" s="19" t="str">
        <f t="shared" si="153"/>
        <v/>
      </c>
      <c r="DA129" s="47" t="s">
        <v>0</v>
      </c>
      <c r="DB129" s="52" t="str">
        <f t="shared" si="154"/>
        <v/>
      </c>
      <c r="DC129" s="66" t="str">
        <f t="shared" si="155"/>
        <v/>
      </c>
      <c r="DD129" s="47" t="s">
        <v>0</v>
      </c>
      <c r="DE129" s="52" t="str">
        <f t="shared" si="156"/>
        <v/>
      </c>
      <c r="DF129" s="53" t="str">
        <f t="shared" si="117"/>
        <v/>
      </c>
      <c r="DG129" s="47" t="s">
        <v>0</v>
      </c>
      <c r="DH129" s="52" t="str">
        <f t="shared" si="157"/>
        <v/>
      </c>
      <c r="DI129" s="53" t="str">
        <f t="shared" si="118"/>
        <v/>
      </c>
      <c r="DJ129" s="47" t="s">
        <v>0</v>
      </c>
      <c r="DK129" s="52" t="str">
        <f t="shared" si="158"/>
        <v/>
      </c>
      <c r="DL129" s="53" t="str">
        <f t="shared" si="119"/>
        <v/>
      </c>
      <c r="DM129" s="47" t="s">
        <v>0</v>
      </c>
      <c r="DN129" s="58" t="str">
        <f t="shared" si="159"/>
        <v/>
      </c>
      <c r="DO129" s="53" t="str" cm="1">
        <f t="array" ref="DO129">IF(DN129&lt;&gt;"",INDEX(imePrezime_id,DN129,0),IF(CR129&lt;&gt;"",CR129,""))</f>
        <v/>
      </c>
      <c r="DP129" s="47" t="s">
        <v>0</v>
      </c>
      <c r="DQ129" s="58" t="str">
        <f t="shared" si="160"/>
        <v/>
      </c>
      <c r="DR129" s="73" t="str">
        <f t="shared" si="120"/>
        <v/>
      </c>
      <c r="DS129" s="73" t="str">
        <f t="shared" si="161"/>
        <v/>
      </c>
      <c r="DT129" s="73" t="str">
        <f t="shared" si="162"/>
        <v/>
      </c>
      <c r="DU129" s="66" t="str">
        <f t="shared" si="163"/>
        <v/>
      </c>
      <c r="DV129" s="47" t="s">
        <v>0</v>
      </c>
      <c r="DW129" s="58" t="str">
        <f>IF(BW129="","",MAX(DW$10:DW128)+1)</f>
        <v/>
      </c>
      <c r="DX129" s="73" t="str">
        <f t="shared" si="164"/>
        <v/>
      </c>
      <c r="DY129" s="73" t="str">
        <f t="shared" si="165"/>
        <v/>
      </c>
      <c r="DZ129" s="73" t="str">
        <f t="shared" si="166"/>
        <v/>
      </c>
      <c r="EA129" s="73" t="str">
        <f t="shared" si="167"/>
        <v/>
      </c>
      <c r="EB129" s="73" t="str">
        <f t="shared" si="168"/>
        <v/>
      </c>
      <c r="EC129" s="73" t="str">
        <f t="shared" si="169"/>
        <v/>
      </c>
      <c r="ED129" s="73" t="str">
        <f t="shared" si="170"/>
        <v/>
      </c>
      <c r="EE129" s="73" t="str">
        <f t="shared" si="171"/>
        <v/>
      </c>
      <c r="EF129" s="73" t="str">
        <f t="shared" si="172"/>
        <v/>
      </c>
      <c r="EG129" s="53" t="str">
        <f t="shared" si="121"/>
        <v/>
      </c>
      <c r="EH129" s="47" t="s">
        <v>0</v>
      </c>
      <c r="EI129" s="19" t="str">
        <f t="shared" si="173"/>
        <v/>
      </c>
      <c r="EJ129" s="47" t="s">
        <v>0</v>
      </c>
      <c r="EK129" s="19" t="str">
        <f t="shared" si="174"/>
        <v/>
      </c>
      <c r="EL129" s="47" t="s">
        <v>0</v>
      </c>
      <c r="EM129" s="208" t="str">
        <f t="shared" si="175"/>
        <v/>
      </c>
      <c r="EN129" s="47" t="s">
        <v>0</v>
      </c>
    </row>
    <row r="130" spans="1:144" x14ac:dyDescent="0.25">
      <c r="A130" t="s">
        <v>0</v>
      </c>
      <c r="B130" s="52" t="str">
        <f>IF(csv!F122="","",csv!T122)</f>
        <v/>
      </c>
      <c r="C130" s="31" t="s">
        <v>0</v>
      </c>
      <c r="D130" s="31" t="str">
        <f>IF(csv!F122="","",csv!F122)</f>
        <v/>
      </c>
      <c r="E130" s="31" t="str">
        <f>IF(csv!E122="","",csv!E122)</f>
        <v/>
      </c>
      <c r="F130" s="31" t="s">
        <v>0</v>
      </c>
      <c r="G130" s="73" t="str">
        <f>IF(csv!M122="","",csv!M122)</f>
        <v/>
      </c>
      <c r="H130" s="73" t="str">
        <f>IF(csv!N122="","",csv!N122)</f>
        <v/>
      </c>
      <c r="I130" s="31" t="s">
        <v>0</v>
      </c>
      <c r="J130" s="31" t="str">
        <f>IF(csv!P122="","",csv!P122)</f>
        <v/>
      </c>
      <c r="K130" s="31" t="str">
        <f>IF(csv!Q122="","",csv!Q122)</f>
        <v/>
      </c>
      <c r="L130" s="31" t="s">
        <v>0</v>
      </c>
      <c r="M130" s="66" t="str">
        <f>IF(csv!R122="","",csv!R122)</f>
        <v/>
      </c>
      <c r="N130" s="47" t="s">
        <v>0</v>
      </c>
      <c r="O130" s="52" t="str">
        <f t="shared" si="122"/>
        <v/>
      </c>
      <c r="P130" s="73" t="str">
        <f>IF(O130="","",IF(COUNTIF(O$10:O129,O130)=0,P129+1,P129))</f>
        <v/>
      </c>
      <c r="Q130" s="88" t="str">
        <f t="shared" si="123"/>
        <v/>
      </c>
      <c r="R130" s="89" t="str" cm="1">
        <f t="array" ref="R130">IF(S130="","",INDEX(natjecanjeStaze_naziv,MATCH(S130,natjecanjeStaze_stazaId,0)))</f>
        <v/>
      </c>
      <c r="S130" s="53" t="str">
        <f t="shared" si="106"/>
        <v/>
      </c>
      <c r="T130" s="47" t="s">
        <v>0</v>
      </c>
      <c r="U130" s="259" t="str">
        <f t="shared" si="107"/>
        <v/>
      </c>
      <c r="V130" s="260" t="str">
        <f t="shared" si="124"/>
        <v/>
      </c>
      <c r="W130" s="47" t="s">
        <v>0</v>
      </c>
      <c r="X130" s="52" t="str">
        <f t="shared" si="125"/>
        <v/>
      </c>
      <c r="Y130" s="73" t="str">
        <f t="shared" si="126"/>
        <v/>
      </c>
      <c r="Z130" s="31" t="str">
        <f t="shared" si="127"/>
        <v/>
      </c>
      <c r="AA130" s="66" t="str">
        <f>IF(Z130="","",MAX(AA$10:AA129)+1)</f>
        <v/>
      </c>
      <c r="AB130" s="47" t="s">
        <v>0</v>
      </c>
      <c r="AC130" s="130"/>
      <c r="AD130" s="47" t="s">
        <v>0</v>
      </c>
      <c r="AE130" s="19" t="str">
        <f t="shared" si="128"/>
        <v/>
      </c>
      <c r="AF130" s="47" t="s">
        <v>0</v>
      </c>
      <c r="AG130" s="151" t="str">
        <f t="shared" si="129"/>
        <v/>
      </c>
      <c r="AH130" s="47" t="s">
        <v>0</v>
      </c>
      <c r="AI130" s="52" t="str">
        <f t="shared" si="130"/>
        <v/>
      </c>
      <c r="AJ130" s="31" t="str">
        <f t="shared" si="131"/>
        <v/>
      </c>
      <c r="AK130" s="73" t="str">
        <f t="shared" si="132"/>
        <v/>
      </c>
      <c r="AL130" s="73" t="str">
        <f t="shared" si="133"/>
        <v/>
      </c>
      <c r="AM130" s="31" t="str" cm="1">
        <f t="array" ref="AM130">IF(AK130="",""&amp;AJ130,IF(AK130="NEMA",AJ130,INDEX(klub_naziv,MATCH(INDEX(klubAlias_klubId,AK130),klub_id,0))))</f>
        <v/>
      </c>
      <c r="AN130" s="31" t="str" cm="1">
        <f t="array" ref="AN130">IFERROR(""&amp;INDEX(registarNatjecatelji,DL130,4),"")</f>
        <v/>
      </c>
      <c r="AO130" s="73" t="str">
        <f t="shared" si="134"/>
        <v/>
      </c>
      <c r="AP130" s="66" t="str">
        <f t="shared" si="135"/>
        <v/>
      </c>
      <c r="AQ130" s="47" t="s">
        <v>0</v>
      </c>
      <c r="AR130" s="52" t="str">
        <f>IF(V130&lt;&gt;"NEMA","",IF(IFERROR(MATCH(U130,U$10:U129,0),0)&lt;&gt;0,"",U130))</f>
        <v/>
      </c>
      <c r="AS130" s="73" t="str">
        <f t="shared" si="108"/>
        <v/>
      </c>
      <c r="AT130" s="31" t="str">
        <f>IF(OR(AS130="",AS130&lt;&gt;"NEMA"),"",MAX(AT$10:AT129)+1)</f>
        <v/>
      </c>
      <c r="AU130" s="66" t="str">
        <f t="shared" si="109"/>
        <v/>
      </c>
      <c r="AV130" s="47" t="s">
        <v>0</v>
      </c>
      <c r="AW130" s="19" t="str">
        <f t="shared" si="136"/>
        <v/>
      </c>
      <c r="AX130" s="47" t="s">
        <v>0</v>
      </c>
      <c r="AY130" s="82" t="str">
        <f>IF(AK130&lt;&gt;"NEMA","",IF(IFERROR(MATCH(AJ130,AJ$10:AJ129,0),0)&lt;&gt;0,"",AJ130))</f>
        <v/>
      </c>
      <c r="AZ130" s="47" t="s">
        <v>0</v>
      </c>
      <c r="BA130" s="130"/>
      <c r="BB130" s="47" t="s">
        <v>0</v>
      </c>
      <c r="BC130" s="58" t="str">
        <f t="shared" si="137"/>
        <v/>
      </c>
      <c r="BD130" s="31" t="str">
        <f t="shared" si="138"/>
        <v/>
      </c>
      <c r="BE130" s="31" t="str">
        <f>IF(BD130="","",MAX(BE$10:BE129)+1)</f>
        <v/>
      </c>
      <c r="BF130" s="31" t="str">
        <f t="shared" si="139"/>
        <v/>
      </c>
      <c r="BG130" s="31" t="str">
        <f t="shared" si="140"/>
        <v/>
      </c>
      <c r="BH130" s="31" t="str">
        <f>IF(BA130="","",MAX(BH$10:BH129)+1)</f>
        <v/>
      </c>
      <c r="BI130" s="31" t="str">
        <f t="shared" si="141"/>
        <v/>
      </c>
      <c r="BJ130" s="66" t="str">
        <f t="shared" si="142"/>
        <v/>
      </c>
      <c r="BK130" s="47" t="s">
        <v>0</v>
      </c>
      <c r="BL130" s="19" t="str">
        <f t="shared" si="143"/>
        <v/>
      </c>
      <c r="BM130" s="47" t="s">
        <v>0</v>
      </c>
      <c r="BN130" s="151" t="str">
        <f t="shared" si="110"/>
        <v/>
      </c>
      <c r="BO130" s="47" t="s">
        <v>0</v>
      </c>
      <c r="BP130" s="58" t="str">
        <f t="shared" si="176"/>
        <v/>
      </c>
      <c r="BQ130" s="73" t="str">
        <f t="shared" si="177"/>
        <v/>
      </c>
      <c r="BR130" s="266" t="str">
        <f t="shared" si="178"/>
        <v/>
      </c>
      <c r="BS130" s="267" t="str">
        <f t="shared" si="179"/>
        <v/>
      </c>
      <c r="BT130" s="191" t="str">
        <f t="shared" si="180"/>
        <v/>
      </c>
      <c r="BU130" s="47" t="s">
        <v>0</v>
      </c>
      <c r="BV130" s="52" t="str">
        <f t="shared" si="144"/>
        <v/>
      </c>
      <c r="BW130" s="31" t="str">
        <f t="shared" si="145"/>
        <v/>
      </c>
      <c r="BX130" s="73" t="str">
        <f t="shared" si="111"/>
        <v/>
      </c>
      <c r="BY130" s="73" t="str">
        <f t="shared" si="112"/>
        <v/>
      </c>
      <c r="BZ130" s="31" t="str">
        <f t="shared" si="113"/>
        <v/>
      </c>
      <c r="CA130" s="66" t="str">
        <f t="shared" si="114"/>
        <v/>
      </c>
      <c r="CB130" s="47" t="s">
        <v>0</v>
      </c>
      <c r="CC130" s="82" t="str">
        <f t="shared" si="146"/>
        <v/>
      </c>
      <c r="CD130" s="47" t="s">
        <v>0</v>
      </c>
      <c r="CE130" s="19" t="str">
        <f t="shared" si="147"/>
        <v/>
      </c>
      <c r="CF130" s="47" t="s">
        <v>0</v>
      </c>
      <c r="CG130" s="130"/>
      <c r="CH130" s="47" t="s">
        <v>0</v>
      </c>
      <c r="CI130" s="52" t="str">
        <f t="shared" si="148"/>
        <v/>
      </c>
      <c r="CJ130" s="73" t="str">
        <f>IF(CG130="","",MAX(CJ$10:CJ129)+1)</f>
        <v/>
      </c>
      <c r="CK130" s="53" t="str">
        <f t="shared" si="149"/>
        <v/>
      </c>
      <c r="CL130" s="47" t="s">
        <v>0</v>
      </c>
      <c r="CM130" s="19" t="str">
        <f t="shared" si="150"/>
        <v/>
      </c>
      <c r="CN130" s="47" t="s">
        <v>0</v>
      </c>
      <c r="CO130" s="108"/>
      <c r="CP130" s="110"/>
      <c r="CQ130" s="47"/>
      <c r="CR130" s="58" t="str">
        <f>IF(AND(BX130="NEMA",BY130="NEMA",OR(CG130="",CK130="NEMA")),MAX(CR$10:CR129)+1,"")</f>
        <v/>
      </c>
      <c r="CS130" s="53" t="str">
        <f t="shared" si="151"/>
        <v/>
      </c>
      <c r="CT130" t="s">
        <v>0</v>
      </c>
      <c r="CU130" s="133" t="str">
        <f t="shared" si="115"/>
        <v/>
      </c>
      <c r="CV130" t="s">
        <v>0</v>
      </c>
      <c r="CW130" s="52" t="str">
        <f t="shared" si="116"/>
        <v/>
      </c>
      <c r="CX130" s="66" t="str">
        <f t="shared" si="152"/>
        <v/>
      </c>
      <c r="CY130" t="s">
        <v>0</v>
      </c>
      <c r="CZ130" s="19" t="str">
        <f t="shared" si="153"/>
        <v/>
      </c>
      <c r="DA130" s="47" t="s">
        <v>0</v>
      </c>
      <c r="DB130" s="52" t="str">
        <f t="shared" si="154"/>
        <v/>
      </c>
      <c r="DC130" s="66" t="str">
        <f t="shared" si="155"/>
        <v/>
      </c>
      <c r="DD130" s="47" t="s">
        <v>0</v>
      </c>
      <c r="DE130" s="52" t="str">
        <f t="shared" si="156"/>
        <v/>
      </c>
      <c r="DF130" s="53" t="str">
        <f t="shared" si="117"/>
        <v/>
      </c>
      <c r="DG130" s="47" t="s">
        <v>0</v>
      </c>
      <c r="DH130" s="52" t="str">
        <f t="shared" si="157"/>
        <v/>
      </c>
      <c r="DI130" s="53" t="str">
        <f t="shared" si="118"/>
        <v/>
      </c>
      <c r="DJ130" s="47" t="s">
        <v>0</v>
      </c>
      <c r="DK130" s="52" t="str">
        <f t="shared" si="158"/>
        <v/>
      </c>
      <c r="DL130" s="53" t="str">
        <f t="shared" si="119"/>
        <v/>
      </c>
      <c r="DM130" s="47" t="s">
        <v>0</v>
      </c>
      <c r="DN130" s="58" t="str">
        <f t="shared" si="159"/>
        <v/>
      </c>
      <c r="DO130" s="53" t="str" cm="1">
        <f t="array" ref="DO130">IF(DN130&lt;&gt;"",INDEX(imePrezime_id,DN130,0),IF(CR130&lt;&gt;"",CR130,""))</f>
        <v/>
      </c>
      <c r="DP130" s="47" t="s">
        <v>0</v>
      </c>
      <c r="DQ130" s="58" t="str">
        <f t="shared" si="160"/>
        <v/>
      </c>
      <c r="DR130" s="73" t="str">
        <f t="shared" si="120"/>
        <v/>
      </c>
      <c r="DS130" s="73" t="str">
        <f t="shared" si="161"/>
        <v/>
      </c>
      <c r="DT130" s="73" t="str">
        <f t="shared" si="162"/>
        <v/>
      </c>
      <c r="DU130" s="66" t="str">
        <f t="shared" si="163"/>
        <v/>
      </c>
      <c r="DV130" s="47" t="s">
        <v>0</v>
      </c>
      <c r="DW130" s="58" t="str">
        <f>IF(BW130="","",MAX(DW$10:DW129)+1)</f>
        <v/>
      </c>
      <c r="DX130" s="73" t="str">
        <f t="shared" si="164"/>
        <v/>
      </c>
      <c r="DY130" s="73" t="str">
        <f t="shared" si="165"/>
        <v/>
      </c>
      <c r="DZ130" s="73" t="str">
        <f t="shared" si="166"/>
        <v/>
      </c>
      <c r="EA130" s="73" t="str">
        <f t="shared" si="167"/>
        <v/>
      </c>
      <c r="EB130" s="73" t="str">
        <f t="shared" si="168"/>
        <v/>
      </c>
      <c r="EC130" s="73" t="str">
        <f t="shared" si="169"/>
        <v/>
      </c>
      <c r="ED130" s="73" t="str">
        <f t="shared" si="170"/>
        <v/>
      </c>
      <c r="EE130" s="73" t="str">
        <f t="shared" si="171"/>
        <v/>
      </c>
      <c r="EF130" s="73" t="str">
        <f t="shared" si="172"/>
        <v/>
      </c>
      <c r="EG130" s="53" t="str">
        <f t="shared" si="121"/>
        <v/>
      </c>
      <c r="EH130" s="47" t="s">
        <v>0</v>
      </c>
      <c r="EI130" s="19" t="str">
        <f t="shared" si="173"/>
        <v/>
      </c>
      <c r="EJ130" s="47" t="s">
        <v>0</v>
      </c>
      <c r="EK130" s="19" t="str">
        <f t="shared" si="174"/>
        <v/>
      </c>
      <c r="EL130" s="47" t="s">
        <v>0</v>
      </c>
      <c r="EM130" s="208" t="str">
        <f t="shared" si="175"/>
        <v/>
      </c>
      <c r="EN130" s="47" t="s">
        <v>0</v>
      </c>
    </row>
    <row r="131" spans="1:144" x14ac:dyDescent="0.25">
      <c r="A131" t="s">
        <v>0</v>
      </c>
      <c r="B131" s="52" t="str">
        <f>IF(csv!F123="","",csv!T123)</f>
        <v/>
      </c>
      <c r="C131" s="31" t="s">
        <v>0</v>
      </c>
      <c r="D131" s="31" t="str">
        <f>IF(csv!F123="","",csv!F123)</f>
        <v/>
      </c>
      <c r="E131" s="31" t="str">
        <f>IF(csv!E123="","",csv!E123)</f>
        <v/>
      </c>
      <c r="F131" s="31" t="s">
        <v>0</v>
      </c>
      <c r="G131" s="73" t="str">
        <f>IF(csv!M123="","",csv!M123)</f>
        <v/>
      </c>
      <c r="H131" s="73" t="str">
        <f>IF(csv!N123="","",csv!N123)</f>
        <v/>
      </c>
      <c r="I131" s="31" t="s">
        <v>0</v>
      </c>
      <c r="J131" s="31" t="str">
        <f>IF(csv!P123="","",csv!P123)</f>
        <v/>
      </c>
      <c r="K131" s="31" t="str">
        <f>IF(csv!Q123="","",csv!Q123)</f>
        <v/>
      </c>
      <c r="L131" s="31" t="s">
        <v>0</v>
      </c>
      <c r="M131" s="66" t="str">
        <f>IF(csv!R123="","",csv!R123)</f>
        <v/>
      </c>
      <c r="N131" s="47" t="s">
        <v>0</v>
      </c>
      <c r="O131" s="52" t="str">
        <f t="shared" si="122"/>
        <v/>
      </c>
      <c r="P131" s="73" t="str">
        <f>IF(O131="","",IF(COUNTIF(O$10:O130,O131)=0,P130+1,P130))</f>
        <v/>
      </c>
      <c r="Q131" s="88" t="str">
        <f t="shared" si="123"/>
        <v/>
      </c>
      <c r="R131" s="89" t="str" cm="1">
        <f t="array" ref="R131">IF(S131="","",INDEX(natjecanjeStaze_naziv,MATCH(S131,natjecanjeStaze_stazaId,0)))</f>
        <v/>
      </c>
      <c r="S131" s="53" t="str">
        <f t="shared" si="106"/>
        <v/>
      </c>
      <c r="T131" s="47" t="s">
        <v>0</v>
      </c>
      <c r="U131" s="259" t="str">
        <f t="shared" si="107"/>
        <v/>
      </c>
      <c r="V131" s="260" t="str">
        <f t="shared" si="124"/>
        <v/>
      </c>
      <c r="W131" s="47" t="s">
        <v>0</v>
      </c>
      <c r="X131" s="52" t="str">
        <f t="shared" si="125"/>
        <v/>
      </c>
      <c r="Y131" s="73" t="str">
        <f t="shared" si="126"/>
        <v/>
      </c>
      <c r="Z131" s="31" t="str">
        <f t="shared" si="127"/>
        <v/>
      </c>
      <c r="AA131" s="66" t="str">
        <f>IF(Z131="","",MAX(AA$10:AA130)+1)</f>
        <v/>
      </c>
      <c r="AB131" s="47" t="s">
        <v>0</v>
      </c>
      <c r="AC131" s="130"/>
      <c r="AD131" s="47" t="s">
        <v>0</v>
      </c>
      <c r="AE131" s="19" t="str">
        <f t="shared" si="128"/>
        <v/>
      </c>
      <c r="AF131" s="47" t="s">
        <v>0</v>
      </c>
      <c r="AG131" s="151" t="str">
        <f t="shared" si="129"/>
        <v/>
      </c>
      <c r="AH131" s="47" t="s">
        <v>0</v>
      </c>
      <c r="AI131" s="52" t="str">
        <f t="shared" si="130"/>
        <v/>
      </c>
      <c r="AJ131" s="31" t="str">
        <f t="shared" si="131"/>
        <v/>
      </c>
      <c r="AK131" s="73" t="str">
        <f t="shared" si="132"/>
        <v/>
      </c>
      <c r="AL131" s="73" t="str">
        <f t="shared" si="133"/>
        <v/>
      </c>
      <c r="AM131" s="31" t="str" cm="1">
        <f t="array" ref="AM131">IF(AK131="",""&amp;AJ131,IF(AK131="NEMA",AJ131,INDEX(klub_naziv,MATCH(INDEX(klubAlias_klubId,AK131),klub_id,0))))</f>
        <v/>
      </c>
      <c r="AN131" s="31" t="str" cm="1">
        <f t="array" ref="AN131">IFERROR(""&amp;INDEX(registarNatjecatelji,DL131,4),"")</f>
        <v/>
      </c>
      <c r="AO131" s="73" t="str">
        <f t="shared" si="134"/>
        <v/>
      </c>
      <c r="AP131" s="66" t="str">
        <f t="shared" si="135"/>
        <v/>
      </c>
      <c r="AQ131" s="47" t="s">
        <v>0</v>
      </c>
      <c r="AR131" s="52" t="str">
        <f>IF(V131&lt;&gt;"NEMA","",IF(IFERROR(MATCH(U131,U$10:U130,0),0)&lt;&gt;0,"",U131))</f>
        <v/>
      </c>
      <c r="AS131" s="73" t="str">
        <f t="shared" si="108"/>
        <v/>
      </c>
      <c r="AT131" s="31" t="str">
        <f>IF(OR(AS131="",AS131&lt;&gt;"NEMA"),"",MAX(AT$10:AT130)+1)</f>
        <v/>
      </c>
      <c r="AU131" s="66" t="str">
        <f t="shared" si="109"/>
        <v/>
      </c>
      <c r="AV131" s="47" t="s">
        <v>0</v>
      </c>
      <c r="AW131" s="19" t="str">
        <f t="shared" si="136"/>
        <v/>
      </c>
      <c r="AX131" s="47" t="s">
        <v>0</v>
      </c>
      <c r="AY131" s="82" t="str">
        <f>IF(AK131&lt;&gt;"NEMA","",IF(IFERROR(MATCH(AJ131,AJ$10:AJ130,0),0)&lt;&gt;0,"",AJ131))</f>
        <v/>
      </c>
      <c r="AZ131" s="47" t="s">
        <v>0</v>
      </c>
      <c r="BA131" s="130"/>
      <c r="BB131" s="47" t="s">
        <v>0</v>
      </c>
      <c r="BC131" s="58" t="str">
        <f t="shared" si="137"/>
        <v/>
      </c>
      <c r="BD131" s="31" t="str">
        <f t="shared" si="138"/>
        <v/>
      </c>
      <c r="BE131" s="31" t="str">
        <f>IF(BD131="","",MAX(BE$10:BE130)+1)</f>
        <v/>
      </c>
      <c r="BF131" s="31" t="str">
        <f t="shared" si="139"/>
        <v/>
      </c>
      <c r="BG131" s="31" t="str">
        <f t="shared" si="140"/>
        <v/>
      </c>
      <c r="BH131" s="31" t="str">
        <f>IF(BA131="","",MAX(BH$10:BH130)+1)</f>
        <v/>
      </c>
      <c r="BI131" s="31" t="str">
        <f t="shared" si="141"/>
        <v/>
      </c>
      <c r="BJ131" s="66" t="str">
        <f t="shared" si="142"/>
        <v/>
      </c>
      <c r="BK131" s="47" t="s">
        <v>0</v>
      </c>
      <c r="BL131" s="19" t="str">
        <f t="shared" si="143"/>
        <v/>
      </c>
      <c r="BM131" s="47" t="s">
        <v>0</v>
      </c>
      <c r="BN131" s="151" t="str">
        <f t="shared" si="110"/>
        <v/>
      </c>
      <c r="BO131" s="47" t="s">
        <v>0</v>
      </c>
      <c r="BP131" s="58" t="str">
        <f t="shared" si="176"/>
        <v/>
      </c>
      <c r="BQ131" s="73" t="str">
        <f t="shared" si="177"/>
        <v/>
      </c>
      <c r="BR131" s="266" t="str">
        <f t="shared" si="178"/>
        <v/>
      </c>
      <c r="BS131" s="267" t="str">
        <f t="shared" si="179"/>
        <v/>
      </c>
      <c r="BT131" s="191" t="str">
        <f t="shared" si="180"/>
        <v/>
      </c>
      <c r="BU131" s="47" t="s">
        <v>0</v>
      </c>
      <c r="BV131" s="52" t="str">
        <f t="shared" si="144"/>
        <v/>
      </c>
      <c r="BW131" s="31" t="str">
        <f t="shared" si="145"/>
        <v/>
      </c>
      <c r="BX131" s="73" t="str">
        <f t="shared" si="111"/>
        <v/>
      </c>
      <c r="BY131" s="73" t="str">
        <f t="shared" si="112"/>
        <v/>
      </c>
      <c r="BZ131" s="31" t="str">
        <f t="shared" si="113"/>
        <v/>
      </c>
      <c r="CA131" s="66" t="str">
        <f t="shared" si="114"/>
        <v/>
      </c>
      <c r="CB131" s="47" t="s">
        <v>0</v>
      </c>
      <c r="CC131" s="82" t="str">
        <f t="shared" si="146"/>
        <v/>
      </c>
      <c r="CD131" s="47" t="s">
        <v>0</v>
      </c>
      <c r="CE131" s="19" t="str">
        <f t="shared" si="147"/>
        <v/>
      </c>
      <c r="CF131" s="47" t="s">
        <v>0</v>
      </c>
      <c r="CG131" s="130"/>
      <c r="CH131" s="47" t="s">
        <v>0</v>
      </c>
      <c r="CI131" s="52" t="str">
        <f t="shared" si="148"/>
        <v/>
      </c>
      <c r="CJ131" s="73" t="str">
        <f>IF(CG131="","",MAX(CJ$10:CJ130)+1)</f>
        <v/>
      </c>
      <c r="CK131" s="53" t="str">
        <f t="shared" si="149"/>
        <v/>
      </c>
      <c r="CL131" s="47" t="s">
        <v>0</v>
      </c>
      <c r="CM131" s="19" t="str">
        <f t="shared" si="150"/>
        <v/>
      </c>
      <c r="CN131" s="47" t="s">
        <v>0</v>
      </c>
      <c r="CO131" s="108"/>
      <c r="CP131" s="110"/>
      <c r="CQ131" s="47"/>
      <c r="CR131" s="58" t="str">
        <f>IF(AND(BX131="NEMA",BY131="NEMA",OR(CG131="",CK131="NEMA")),MAX(CR$10:CR130)+1,"")</f>
        <v/>
      </c>
      <c r="CS131" s="53" t="str">
        <f t="shared" si="151"/>
        <v/>
      </c>
      <c r="CT131" t="s">
        <v>0</v>
      </c>
      <c r="CU131" s="133" t="str">
        <f t="shared" si="115"/>
        <v/>
      </c>
      <c r="CV131" t="s">
        <v>0</v>
      </c>
      <c r="CW131" s="52" t="str">
        <f t="shared" si="116"/>
        <v/>
      </c>
      <c r="CX131" s="66" t="str">
        <f t="shared" si="152"/>
        <v/>
      </c>
      <c r="CY131" t="s">
        <v>0</v>
      </c>
      <c r="CZ131" s="19" t="str">
        <f t="shared" si="153"/>
        <v/>
      </c>
      <c r="DA131" s="47" t="s">
        <v>0</v>
      </c>
      <c r="DB131" s="52" t="str">
        <f t="shared" si="154"/>
        <v/>
      </c>
      <c r="DC131" s="66" t="str">
        <f t="shared" si="155"/>
        <v/>
      </c>
      <c r="DD131" s="47" t="s">
        <v>0</v>
      </c>
      <c r="DE131" s="52" t="str">
        <f t="shared" si="156"/>
        <v/>
      </c>
      <c r="DF131" s="53" t="str">
        <f t="shared" si="117"/>
        <v/>
      </c>
      <c r="DG131" s="47" t="s">
        <v>0</v>
      </c>
      <c r="DH131" s="52" t="str">
        <f t="shared" si="157"/>
        <v/>
      </c>
      <c r="DI131" s="53" t="str">
        <f t="shared" si="118"/>
        <v/>
      </c>
      <c r="DJ131" s="47" t="s">
        <v>0</v>
      </c>
      <c r="DK131" s="52" t="str">
        <f t="shared" si="158"/>
        <v/>
      </c>
      <c r="DL131" s="53" t="str">
        <f t="shared" si="119"/>
        <v/>
      </c>
      <c r="DM131" s="47" t="s">
        <v>0</v>
      </c>
      <c r="DN131" s="58" t="str">
        <f t="shared" si="159"/>
        <v/>
      </c>
      <c r="DO131" s="53" t="str" cm="1">
        <f t="array" ref="DO131">IF(DN131&lt;&gt;"",INDEX(imePrezime_id,DN131,0),IF(CR131&lt;&gt;"",CR131,""))</f>
        <v/>
      </c>
      <c r="DP131" s="47" t="s">
        <v>0</v>
      </c>
      <c r="DQ131" s="58" t="str">
        <f t="shared" si="160"/>
        <v/>
      </c>
      <c r="DR131" s="73" t="str">
        <f t="shared" si="120"/>
        <v/>
      </c>
      <c r="DS131" s="73" t="str">
        <f t="shared" si="161"/>
        <v/>
      </c>
      <c r="DT131" s="73" t="str">
        <f t="shared" si="162"/>
        <v/>
      </c>
      <c r="DU131" s="66" t="str">
        <f t="shared" si="163"/>
        <v/>
      </c>
      <c r="DV131" s="47" t="s">
        <v>0</v>
      </c>
      <c r="DW131" s="58" t="str">
        <f>IF(BW131="","",MAX(DW$10:DW130)+1)</f>
        <v/>
      </c>
      <c r="DX131" s="73" t="str">
        <f t="shared" si="164"/>
        <v/>
      </c>
      <c r="DY131" s="73" t="str">
        <f t="shared" si="165"/>
        <v/>
      </c>
      <c r="DZ131" s="73" t="str">
        <f t="shared" si="166"/>
        <v/>
      </c>
      <c r="EA131" s="73" t="str">
        <f t="shared" si="167"/>
        <v/>
      </c>
      <c r="EB131" s="73" t="str">
        <f t="shared" si="168"/>
        <v/>
      </c>
      <c r="EC131" s="73" t="str">
        <f t="shared" si="169"/>
        <v/>
      </c>
      <c r="ED131" s="73" t="str">
        <f t="shared" si="170"/>
        <v/>
      </c>
      <c r="EE131" s="73" t="str">
        <f t="shared" si="171"/>
        <v/>
      </c>
      <c r="EF131" s="73" t="str">
        <f t="shared" si="172"/>
        <v/>
      </c>
      <c r="EG131" s="53" t="str">
        <f t="shared" si="121"/>
        <v/>
      </c>
      <c r="EH131" s="47" t="s">
        <v>0</v>
      </c>
      <c r="EI131" s="19" t="str">
        <f t="shared" si="173"/>
        <v/>
      </c>
      <c r="EJ131" s="47" t="s">
        <v>0</v>
      </c>
      <c r="EK131" s="19" t="str">
        <f t="shared" si="174"/>
        <v/>
      </c>
      <c r="EL131" s="47" t="s">
        <v>0</v>
      </c>
      <c r="EM131" s="208" t="str">
        <f t="shared" si="175"/>
        <v/>
      </c>
      <c r="EN131" s="47" t="s">
        <v>0</v>
      </c>
    </row>
    <row r="132" spans="1:144" x14ac:dyDescent="0.25">
      <c r="A132" t="s">
        <v>0</v>
      </c>
      <c r="B132" s="52" t="str">
        <f>IF(csv!F124="","",csv!T124)</f>
        <v/>
      </c>
      <c r="C132" s="31" t="s">
        <v>0</v>
      </c>
      <c r="D132" s="31" t="str">
        <f>IF(csv!F124="","",csv!F124)</f>
        <v/>
      </c>
      <c r="E132" s="31" t="str">
        <f>IF(csv!E124="","",csv!E124)</f>
        <v/>
      </c>
      <c r="F132" s="31" t="s">
        <v>0</v>
      </c>
      <c r="G132" s="73" t="str">
        <f>IF(csv!M124="","",csv!M124)</f>
        <v/>
      </c>
      <c r="H132" s="73" t="str">
        <f>IF(csv!N124="","",csv!N124)</f>
        <v/>
      </c>
      <c r="I132" s="31" t="s">
        <v>0</v>
      </c>
      <c r="J132" s="31" t="str">
        <f>IF(csv!P124="","",csv!P124)</f>
        <v/>
      </c>
      <c r="K132" s="31" t="str">
        <f>IF(csv!Q124="","",csv!Q124)</f>
        <v/>
      </c>
      <c r="L132" s="31" t="s">
        <v>0</v>
      </c>
      <c r="M132" s="66" t="str">
        <f>IF(csv!R124="","",csv!R124)</f>
        <v/>
      </c>
      <c r="N132" s="47" t="s">
        <v>0</v>
      </c>
      <c r="O132" s="52" t="str">
        <f t="shared" si="122"/>
        <v/>
      </c>
      <c r="P132" s="73" t="str">
        <f>IF(O132="","",IF(COUNTIF(O$10:O131,O132)=0,P131+1,P131))</f>
        <v/>
      </c>
      <c r="Q132" s="88" t="str">
        <f t="shared" si="123"/>
        <v/>
      </c>
      <c r="R132" s="89" t="str" cm="1">
        <f t="array" ref="R132">IF(S132="","",INDEX(natjecanjeStaze_naziv,MATCH(S132,natjecanjeStaze_stazaId,0)))</f>
        <v/>
      </c>
      <c r="S132" s="53" t="str">
        <f t="shared" si="106"/>
        <v/>
      </c>
      <c r="T132" s="47" t="s">
        <v>0</v>
      </c>
      <c r="U132" s="259" t="str">
        <f t="shared" si="107"/>
        <v/>
      </c>
      <c r="V132" s="260" t="str">
        <f t="shared" si="124"/>
        <v/>
      </c>
      <c r="W132" s="47" t="s">
        <v>0</v>
      </c>
      <c r="X132" s="52" t="str">
        <f t="shared" si="125"/>
        <v/>
      </c>
      <c r="Y132" s="73" t="str">
        <f t="shared" si="126"/>
        <v/>
      </c>
      <c r="Z132" s="31" t="str">
        <f t="shared" si="127"/>
        <v/>
      </c>
      <c r="AA132" s="66" t="str">
        <f>IF(Z132="","",MAX(AA$10:AA131)+1)</f>
        <v/>
      </c>
      <c r="AB132" s="47" t="s">
        <v>0</v>
      </c>
      <c r="AC132" s="130"/>
      <c r="AD132" s="47" t="s">
        <v>0</v>
      </c>
      <c r="AE132" s="19" t="str">
        <f t="shared" si="128"/>
        <v/>
      </c>
      <c r="AF132" s="47" t="s">
        <v>0</v>
      </c>
      <c r="AG132" s="151" t="str">
        <f t="shared" si="129"/>
        <v/>
      </c>
      <c r="AH132" s="47" t="s">
        <v>0</v>
      </c>
      <c r="AI132" s="52" t="str">
        <f t="shared" si="130"/>
        <v/>
      </c>
      <c r="AJ132" s="31" t="str">
        <f t="shared" si="131"/>
        <v/>
      </c>
      <c r="AK132" s="73" t="str">
        <f t="shared" si="132"/>
        <v/>
      </c>
      <c r="AL132" s="73" t="str">
        <f t="shared" si="133"/>
        <v/>
      </c>
      <c r="AM132" s="31" t="str" cm="1">
        <f t="array" ref="AM132">IF(AK132="",""&amp;AJ132,IF(AK132="NEMA",AJ132,INDEX(klub_naziv,MATCH(INDEX(klubAlias_klubId,AK132),klub_id,0))))</f>
        <v/>
      </c>
      <c r="AN132" s="31" t="str" cm="1">
        <f t="array" ref="AN132">IFERROR(""&amp;INDEX(registarNatjecatelji,DL132,4),"")</f>
        <v/>
      </c>
      <c r="AO132" s="73" t="str">
        <f t="shared" si="134"/>
        <v/>
      </c>
      <c r="AP132" s="66" t="str">
        <f t="shared" si="135"/>
        <v/>
      </c>
      <c r="AQ132" s="47" t="s">
        <v>0</v>
      </c>
      <c r="AR132" s="52" t="str">
        <f>IF(V132&lt;&gt;"NEMA","",IF(IFERROR(MATCH(U132,U$10:U131,0),0)&lt;&gt;0,"",U132))</f>
        <v/>
      </c>
      <c r="AS132" s="73" t="str">
        <f t="shared" si="108"/>
        <v/>
      </c>
      <c r="AT132" s="31" t="str">
        <f>IF(OR(AS132="",AS132&lt;&gt;"NEMA"),"",MAX(AT$10:AT131)+1)</f>
        <v/>
      </c>
      <c r="AU132" s="66" t="str">
        <f t="shared" si="109"/>
        <v/>
      </c>
      <c r="AV132" s="47" t="s">
        <v>0</v>
      </c>
      <c r="AW132" s="19" t="str">
        <f t="shared" si="136"/>
        <v/>
      </c>
      <c r="AX132" s="47" t="s">
        <v>0</v>
      </c>
      <c r="AY132" s="82" t="str">
        <f>IF(AK132&lt;&gt;"NEMA","",IF(IFERROR(MATCH(AJ132,AJ$10:AJ131,0),0)&lt;&gt;0,"",AJ132))</f>
        <v/>
      </c>
      <c r="AZ132" s="47" t="s">
        <v>0</v>
      </c>
      <c r="BA132" s="130"/>
      <c r="BB132" s="47" t="s">
        <v>0</v>
      </c>
      <c r="BC132" s="58" t="str">
        <f t="shared" si="137"/>
        <v/>
      </c>
      <c r="BD132" s="31" t="str">
        <f t="shared" si="138"/>
        <v/>
      </c>
      <c r="BE132" s="31" t="str">
        <f>IF(BD132="","",MAX(BE$10:BE131)+1)</f>
        <v/>
      </c>
      <c r="BF132" s="31" t="str">
        <f t="shared" si="139"/>
        <v/>
      </c>
      <c r="BG132" s="31" t="str">
        <f t="shared" si="140"/>
        <v/>
      </c>
      <c r="BH132" s="31" t="str">
        <f>IF(BA132="","",MAX(BH$10:BH131)+1)</f>
        <v/>
      </c>
      <c r="BI132" s="31" t="str">
        <f t="shared" si="141"/>
        <v/>
      </c>
      <c r="BJ132" s="66" t="str">
        <f t="shared" si="142"/>
        <v/>
      </c>
      <c r="BK132" s="47" t="s">
        <v>0</v>
      </c>
      <c r="BL132" s="19" t="str">
        <f t="shared" si="143"/>
        <v/>
      </c>
      <c r="BM132" s="47" t="s">
        <v>0</v>
      </c>
      <c r="BN132" s="151" t="str">
        <f t="shared" si="110"/>
        <v/>
      </c>
      <c r="BO132" s="47" t="s">
        <v>0</v>
      </c>
      <c r="BP132" s="58" t="str">
        <f t="shared" si="176"/>
        <v/>
      </c>
      <c r="BQ132" s="73" t="str">
        <f t="shared" si="177"/>
        <v/>
      </c>
      <c r="BR132" s="266" t="str">
        <f t="shared" si="178"/>
        <v/>
      </c>
      <c r="BS132" s="267" t="str">
        <f t="shared" si="179"/>
        <v/>
      </c>
      <c r="BT132" s="191" t="str">
        <f t="shared" si="180"/>
        <v/>
      </c>
      <c r="BU132" s="47" t="s">
        <v>0</v>
      </c>
      <c r="BV132" s="52" t="str">
        <f t="shared" si="144"/>
        <v/>
      </c>
      <c r="BW132" s="31" t="str">
        <f t="shared" si="145"/>
        <v/>
      </c>
      <c r="BX132" s="73" t="str">
        <f t="shared" si="111"/>
        <v/>
      </c>
      <c r="BY132" s="73" t="str">
        <f t="shared" si="112"/>
        <v/>
      </c>
      <c r="BZ132" s="31" t="str">
        <f t="shared" si="113"/>
        <v/>
      </c>
      <c r="CA132" s="66" t="str">
        <f t="shared" si="114"/>
        <v/>
      </c>
      <c r="CB132" s="47" t="s">
        <v>0</v>
      </c>
      <c r="CC132" s="82" t="str">
        <f t="shared" si="146"/>
        <v/>
      </c>
      <c r="CD132" s="47" t="s">
        <v>0</v>
      </c>
      <c r="CE132" s="19" t="str">
        <f t="shared" si="147"/>
        <v/>
      </c>
      <c r="CF132" s="47" t="s">
        <v>0</v>
      </c>
      <c r="CG132" s="130"/>
      <c r="CH132" s="47" t="s">
        <v>0</v>
      </c>
      <c r="CI132" s="52" t="str">
        <f t="shared" si="148"/>
        <v/>
      </c>
      <c r="CJ132" s="73" t="str">
        <f>IF(CG132="","",MAX(CJ$10:CJ131)+1)</f>
        <v/>
      </c>
      <c r="CK132" s="53" t="str">
        <f t="shared" si="149"/>
        <v/>
      </c>
      <c r="CL132" s="47" t="s">
        <v>0</v>
      </c>
      <c r="CM132" s="19" t="str">
        <f t="shared" si="150"/>
        <v/>
      </c>
      <c r="CN132" s="47" t="s">
        <v>0</v>
      </c>
      <c r="CO132" s="108"/>
      <c r="CP132" s="110"/>
      <c r="CQ132" s="47"/>
      <c r="CR132" s="58" t="str">
        <f>IF(AND(BX132="NEMA",BY132="NEMA",OR(CG132="",CK132="NEMA")),MAX(CR$10:CR131)+1,"")</f>
        <v/>
      </c>
      <c r="CS132" s="53" t="str">
        <f t="shared" si="151"/>
        <v/>
      </c>
      <c r="CT132" t="s">
        <v>0</v>
      </c>
      <c r="CU132" s="133" t="str">
        <f t="shared" si="115"/>
        <v/>
      </c>
      <c r="CV132" t="s">
        <v>0</v>
      </c>
      <c r="CW132" s="52" t="str">
        <f t="shared" si="116"/>
        <v/>
      </c>
      <c r="CX132" s="66" t="str">
        <f t="shared" si="152"/>
        <v/>
      </c>
      <c r="CY132" t="s">
        <v>0</v>
      </c>
      <c r="CZ132" s="19" t="str">
        <f t="shared" si="153"/>
        <v/>
      </c>
      <c r="DA132" s="47" t="s">
        <v>0</v>
      </c>
      <c r="DB132" s="52" t="str">
        <f t="shared" si="154"/>
        <v/>
      </c>
      <c r="DC132" s="66" t="str">
        <f t="shared" si="155"/>
        <v/>
      </c>
      <c r="DD132" s="47" t="s">
        <v>0</v>
      </c>
      <c r="DE132" s="52" t="str">
        <f t="shared" si="156"/>
        <v/>
      </c>
      <c r="DF132" s="53" t="str">
        <f t="shared" si="117"/>
        <v/>
      </c>
      <c r="DG132" s="47" t="s">
        <v>0</v>
      </c>
      <c r="DH132" s="52" t="str">
        <f t="shared" si="157"/>
        <v/>
      </c>
      <c r="DI132" s="53" t="str">
        <f t="shared" si="118"/>
        <v/>
      </c>
      <c r="DJ132" s="47" t="s">
        <v>0</v>
      </c>
      <c r="DK132" s="52" t="str">
        <f t="shared" si="158"/>
        <v/>
      </c>
      <c r="DL132" s="53" t="str">
        <f t="shared" si="119"/>
        <v/>
      </c>
      <c r="DM132" s="47" t="s">
        <v>0</v>
      </c>
      <c r="DN132" s="58" t="str">
        <f t="shared" si="159"/>
        <v/>
      </c>
      <c r="DO132" s="53" t="str" cm="1">
        <f t="array" ref="DO132">IF(DN132&lt;&gt;"",INDEX(imePrezime_id,DN132,0),IF(CR132&lt;&gt;"",CR132,""))</f>
        <v/>
      </c>
      <c r="DP132" s="47" t="s">
        <v>0</v>
      </c>
      <c r="DQ132" s="58" t="str">
        <f t="shared" si="160"/>
        <v/>
      </c>
      <c r="DR132" s="73" t="str">
        <f t="shared" si="120"/>
        <v/>
      </c>
      <c r="DS132" s="73" t="str">
        <f t="shared" si="161"/>
        <v/>
      </c>
      <c r="DT132" s="73" t="str">
        <f t="shared" si="162"/>
        <v/>
      </c>
      <c r="DU132" s="66" t="str">
        <f t="shared" si="163"/>
        <v/>
      </c>
      <c r="DV132" s="47" t="s">
        <v>0</v>
      </c>
      <c r="DW132" s="58" t="str">
        <f>IF(BW132="","",MAX(DW$10:DW131)+1)</f>
        <v/>
      </c>
      <c r="DX132" s="73" t="str">
        <f t="shared" si="164"/>
        <v/>
      </c>
      <c r="DY132" s="73" t="str">
        <f t="shared" si="165"/>
        <v/>
      </c>
      <c r="DZ132" s="73" t="str">
        <f t="shared" si="166"/>
        <v/>
      </c>
      <c r="EA132" s="73" t="str">
        <f t="shared" si="167"/>
        <v/>
      </c>
      <c r="EB132" s="73" t="str">
        <f t="shared" si="168"/>
        <v/>
      </c>
      <c r="EC132" s="73" t="str">
        <f t="shared" si="169"/>
        <v/>
      </c>
      <c r="ED132" s="73" t="str">
        <f t="shared" si="170"/>
        <v/>
      </c>
      <c r="EE132" s="73" t="str">
        <f t="shared" si="171"/>
        <v/>
      </c>
      <c r="EF132" s="73" t="str">
        <f t="shared" si="172"/>
        <v/>
      </c>
      <c r="EG132" s="53" t="str">
        <f t="shared" si="121"/>
        <v/>
      </c>
      <c r="EH132" s="47" t="s">
        <v>0</v>
      </c>
      <c r="EI132" s="19" t="str">
        <f t="shared" si="173"/>
        <v/>
      </c>
      <c r="EJ132" s="47" t="s">
        <v>0</v>
      </c>
      <c r="EK132" s="19" t="str">
        <f t="shared" si="174"/>
        <v/>
      </c>
      <c r="EL132" s="47" t="s">
        <v>0</v>
      </c>
      <c r="EM132" s="208" t="str">
        <f t="shared" si="175"/>
        <v/>
      </c>
      <c r="EN132" s="47" t="s">
        <v>0</v>
      </c>
    </row>
    <row r="133" spans="1:144" x14ac:dyDescent="0.25">
      <c r="A133" t="s">
        <v>0</v>
      </c>
      <c r="B133" s="52" t="str">
        <f>IF(csv!F125="","",csv!T125)</f>
        <v/>
      </c>
      <c r="C133" s="31" t="s">
        <v>0</v>
      </c>
      <c r="D133" s="31" t="str">
        <f>IF(csv!F125="","",csv!F125)</f>
        <v/>
      </c>
      <c r="E133" s="31" t="str">
        <f>IF(csv!E125="","",csv!E125)</f>
        <v/>
      </c>
      <c r="F133" s="31" t="s">
        <v>0</v>
      </c>
      <c r="G133" s="73" t="str">
        <f>IF(csv!M125="","",csv!M125)</f>
        <v/>
      </c>
      <c r="H133" s="73" t="str">
        <f>IF(csv!N125="","",csv!N125)</f>
        <v/>
      </c>
      <c r="I133" s="31" t="s">
        <v>0</v>
      </c>
      <c r="J133" s="31" t="str">
        <f>IF(csv!P125="","",csv!P125)</f>
        <v/>
      </c>
      <c r="K133" s="31" t="str">
        <f>IF(csv!Q125="","",csv!Q125)</f>
        <v/>
      </c>
      <c r="L133" s="31" t="s">
        <v>0</v>
      </c>
      <c r="M133" s="66" t="str">
        <f>IF(csv!R125="","",csv!R125)</f>
        <v/>
      </c>
      <c r="N133" s="47" t="s">
        <v>0</v>
      </c>
      <c r="O133" s="52" t="str">
        <f t="shared" si="122"/>
        <v/>
      </c>
      <c r="P133" s="73" t="str">
        <f>IF(O133="","",IF(COUNTIF(O$10:O132,O133)=0,P132+1,P132))</f>
        <v/>
      </c>
      <c r="Q133" s="88" t="str">
        <f t="shared" si="123"/>
        <v/>
      </c>
      <c r="R133" s="89" t="str" cm="1">
        <f t="array" ref="R133">IF(S133="","",INDEX(natjecanjeStaze_naziv,MATCH(S133,natjecanjeStaze_stazaId,0)))</f>
        <v/>
      </c>
      <c r="S133" s="53" t="str">
        <f t="shared" si="106"/>
        <v/>
      </c>
      <c r="T133" s="47" t="s">
        <v>0</v>
      </c>
      <c r="U133" s="259" t="str">
        <f t="shared" si="107"/>
        <v/>
      </c>
      <c r="V133" s="260" t="str">
        <f t="shared" si="124"/>
        <v/>
      </c>
      <c r="W133" s="47" t="s">
        <v>0</v>
      </c>
      <c r="X133" s="52" t="str">
        <f t="shared" si="125"/>
        <v/>
      </c>
      <c r="Y133" s="73" t="str">
        <f t="shared" si="126"/>
        <v/>
      </c>
      <c r="Z133" s="31" t="str">
        <f t="shared" si="127"/>
        <v/>
      </c>
      <c r="AA133" s="66" t="str">
        <f>IF(Z133="","",MAX(AA$10:AA132)+1)</f>
        <v/>
      </c>
      <c r="AB133" s="47" t="s">
        <v>0</v>
      </c>
      <c r="AC133" s="130"/>
      <c r="AD133" s="47" t="s">
        <v>0</v>
      </c>
      <c r="AE133" s="19" t="str">
        <f t="shared" si="128"/>
        <v/>
      </c>
      <c r="AF133" s="47" t="s">
        <v>0</v>
      </c>
      <c r="AG133" s="151" t="str">
        <f t="shared" si="129"/>
        <v/>
      </c>
      <c r="AH133" s="47" t="s">
        <v>0</v>
      </c>
      <c r="AI133" s="52" t="str">
        <f t="shared" si="130"/>
        <v/>
      </c>
      <c r="AJ133" s="31" t="str">
        <f t="shared" si="131"/>
        <v/>
      </c>
      <c r="AK133" s="73" t="str">
        <f t="shared" si="132"/>
        <v/>
      </c>
      <c r="AL133" s="73" t="str">
        <f t="shared" si="133"/>
        <v/>
      </c>
      <c r="AM133" s="31" t="str" cm="1">
        <f t="array" ref="AM133">IF(AK133="",""&amp;AJ133,IF(AK133="NEMA",AJ133,INDEX(klub_naziv,MATCH(INDEX(klubAlias_klubId,AK133),klub_id,0))))</f>
        <v/>
      </c>
      <c r="AN133" s="31" t="str" cm="1">
        <f t="array" ref="AN133">IFERROR(""&amp;INDEX(registarNatjecatelji,DL133,4),"")</f>
        <v/>
      </c>
      <c r="AO133" s="73" t="str">
        <f t="shared" si="134"/>
        <v/>
      </c>
      <c r="AP133" s="66" t="str">
        <f t="shared" si="135"/>
        <v/>
      </c>
      <c r="AQ133" s="47" t="s">
        <v>0</v>
      </c>
      <c r="AR133" s="52" t="str">
        <f>IF(V133&lt;&gt;"NEMA","",IF(IFERROR(MATCH(U133,U$10:U132,0),0)&lt;&gt;0,"",U133))</f>
        <v/>
      </c>
      <c r="AS133" s="73" t="str">
        <f t="shared" si="108"/>
        <v/>
      </c>
      <c r="AT133" s="31" t="str">
        <f>IF(OR(AS133="",AS133&lt;&gt;"NEMA"),"",MAX(AT$10:AT132)+1)</f>
        <v/>
      </c>
      <c r="AU133" s="66" t="str">
        <f t="shared" si="109"/>
        <v/>
      </c>
      <c r="AV133" s="47" t="s">
        <v>0</v>
      </c>
      <c r="AW133" s="19" t="str">
        <f t="shared" si="136"/>
        <v/>
      </c>
      <c r="AX133" s="47" t="s">
        <v>0</v>
      </c>
      <c r="AY133" s="82" t="str">
        <f>IF(AK133&lt;&gt;"NEMA","",IF(IFERROR(MATCH(AJ133,AJ$10:AJ132,0),0)&lt;&gt;0,"",AJ133))</f>
        <v/>
      </c>
      <c r="AZ133" s="47" t="s">
        <v>0</v>
      </c>
      <c r="BA133" s="130"/>
      <c r="BB133" s="47" t="s">
        <v>0</v>
      </c>
      <c r="BC133" s="58" t="str">
        <f t="shared" si="137"/>
        <v/>
      </c>
      <c r="BD133" s="31" t="str">
        <f t="shared" si="138"/>
        <v/>
      </c>
      <c r="BE133" s="31" t="str">
        <f>IF(BD133="","",MAX(BE$10:BE132)+1)</f>
        <v/>
      </c>
      <c r="BF133" s="31" t="str">
        <f t="shared" si="139"/>
        <v/>
      </c>
      <c r="BG133" s="31" t="str">
        <f t="shared" si="140"/>
        <v/>
      </c>
      <c r="BH133" s="31" t="str">
        <f>IF(BA133="","",MAX(BH$10:BH132)+1)</f>
        <v/>
      </c>
      <c r="BI133" s="31" t="str">
        <f t="shared" si="141"/>
        <v/>
      </c>
      <c r="BJ133" s="66" t="str">
        <f t="shared" si="142"/>
        <v/>
      </c>
      <c r="BK133" s="47" t="s">
        <v>0</v>
      </c>
      <c r="BL133" s="19" t="str">
        <f t="shared" si="143"/>
        <v/>
      </c>
      <c r="BM133" s="47" t="s">
        <v>0</v>
      </c>
      <c r="BN133" s="151" t="str">
        <f t="shared" si="110"/>
        <v/>
      </c>
      <c r="BO133" s="47" t="s">
        <v>0</v>
      </c>
      <c r="BP133" s="58" t="str">
        <f t="shared" si="176"/>
        <v/>
      </c>
      <c r="BQ133" s="73" t="str">
        <f t="shared" si="177"/>
        <v/>
      </c>
      <c r="BR133" s="266" t="str">
        <f t="shared" si="178"/>
        <v/>
      </c>
      <c r="BS133" s="267" t="str">
        <f t="shared" si="179"/>
        <v/>
      </c>
      <c r="BT133" s="191" t="str">
        <f t="shared" si="180"/>
        <v/>
      </c>
      <c r="BU133" s="47" t="s">
        <v>0</v>
      </c>
      <c r="BV133" s="52" t="str">
        <f t="shared" si="144"/>
        <v/>
      </c>
      <c r="BW133" s="31" t="str">
        <f t="shared" si="145"/>
        <v/>
      </c>
      <c r="BX133" s="73" t="str">
        <f t="shared" si="111"/>
        <v/>
      </c>
      <c r="BY133" s="73" t="str">
        <f t="shared" si="112"/>
        <v/>
      </c>
      <c r="BZ133" s="31" t="str">
        <f t="shared" si="113"/>
        <v/>
      </c>
      <c r="CA133" s="66" t="str">
        <f t="shared" si="114"/>
        <v/>
      </c>
      <c r="CB133" s="47" t="s">
        <v>0</v>
      </c>
      <c r="CC133" s="82" t="str">
        <f t="shared" si="146"/>
        <v/>
      </c>
      <c r="CD133" s="47" t="s">
        <v>0</v>
      </c>
      <c r="CE133" s="19" t="str">
        <f t="shared" si="147"/>
        <v/>
      </c>
      <c r="CF133" s="47" t="s">
        <v>0</v>
      </c>
      <c r="CG133" s="130"/>
      <c r="CH133" s="47" t="s">
        <v>0</v>
      </c>
      <c r="CI133" s="52" t="str">
        <f t="shared" si="148"/>
        <v/>
      </c>
      <c r="CJ133" s="73" t="str">
        <f>IF(CG133="","",MAX(CJ$10:CJ132)+1)</f>
        <v/>
      </c>
      <c r="CK133" s="53" t="str">
        <f t="shared" si="149"/>
        <v/>
      </c>
      <c r="CL133" s="47" t="s">
        <v>0</v>
      </c>
      <c r="CM133" s="19" t="str">
        <f t="shared" si="150"/>
        <v/>
      </c>
      <c r="CN133" s="47" t="s">
        <v>0</v>
      </c>
      <c r="CO133" s="108"/>
      <c r="CP133" s="110"/>
      <c r="CQ133" s="47"/>
      <c r="CR133" s="58" t="str">
        <f>IF(AND(BX133="NEMA",BY133="NEMA",OR(CG133="",CK133="NEMA")),MAX(CR$10:CR132)+1,"")</f>
        <v/>
      </c>
      <c r="CS133" s="53" t="str">
        <f t="shared" si="151"/>
        <v/>
      </c>
      <c r="CT133" t="s">
        <v>0</v>
      </c>
      <c r="CU133" s="133" t="str">
        <f t="shared" si="115"/>
        <v/>
      </c>
      <c r="CV133" t="s">
        <v>0</v>
      </c>
      <c r="CW133" s="52" t="str">
        <f t="shared" si="116"/>
        <v/>
      </c>
      <c r="CX133" s="66" t="str">
        <f t="shared" si="152"/>
        <v/>
      </c>
      <c r="CY133" t="s">
        <v>0</v>
      </c>
      <c r="CZ133" s="19" t="str">
        <f t="shared" si="153"/>
        <v/>
      </c>
      <c r="DA133" s="47" t="s">
        <v>0</v>
      </c>
      <c r="DB133" s="52" t="str">
        <f t="shared" si="154"/>
        <v/>
      </c>
      <c r="DC133" s="66" t="str">
        <f t="shared" si="155"/>
        <v/>
      </c>
      <c r="DD133" s="47" t="s">
        <v>0</v>
      </c>
      <c r="DE133" s="52" t="str">
        <f t="shared" si="156"/>
        <v/>
      </c>
      <c r="DF133" s="53" t="str">
        <f t="shared" si="117"/>
        <v/>
      </c>
      <c r="DG133" s="47" t="s">
        <v>0</v>
      </c>
      <c r="DH133" s="52" t="str">
        <f t="shared" si="157"/>
        <v/>
      </c>
      <c r="DI133" s="53" t="str">
        <f t="shared" si="118"/>
        <v/>
      </c>
      <c r="DJ133" s="47" t="s">
        <v>0</v>
      </c>
      <c r="DK133" s="52" t="str">
        <f t="shared" si="158"/>
        <v/>
      </c>
      <c r="DL133" s="53" t="str">
        <f t="shared" si="119"/>
        <v/>
      </c>
      <c r="DM133" s="47" t="s">
        <v>0</v>
      </c>
      <c r="DN133" s="58" t="str">
        <f t="shared" si="159"/>
        <v/>
      </c>
      <c r="DO133" s="53" t="str" cm="1">
        <f t="array" ref="DO133">IF(DN133&lt;&gt;"",INDEX(imePrezime_id,DN133,0),IF(CR133&lt;&gt;"",CR133,""))</f>
        <v/>
      </c>
      <c r="DP133" s="47" t="s">
        <v>0</v>
      </c>
      <c r="DQ133" s="58" t="str">
        <f t="shared" si="160"/>
        <v/>
      </c>
      <c r="DR133" s="73" t="str">
        <f t="shared" si="120"/>
        <v/>
      </c>
      <c r="DS133" s="73" t="str">
        <f t="shared" si="161"/>
        <v/>
      </c>
      <c r="DT133" s="73" t="str">
        <f t="shared" si="162"/>
        <v/>
      </c>
      <c r="DU133" s="66" t="str">
        <f t="shared" si="163"/>
        <v/>
      </c>
      <c r="DV133" s="47" t="s">
        <v>0</v>
      </c>
      <c r="DW133" s="58" t="str">
        <f>IF(BW133="","",MAX(DW$10:DW132)+1)</f>
        <v/>
      </c>
      <c r="DX133" s="73" t="str">
        <f t="shared" si="164"/>
        <v/>
      </c>
      <c r="DY133" s="73" t="str">
        <f t="shared" si="165"/>
        <v/>
      </c>
      <c r="DZ133" s="73" t="str">
        <f t="shared" si="166"/>
        <v/>
      </c>
      <c r="EA133" s="73" t="str">
        <f t="shared" si="167"/>
        <v/>
      </c>
      <c r="EB133" s="73" t="str">
        <f t="shared" si="168"/>
        <v/>
      </c>
      <c r="EC133" s="73" t="str">
        <f t="shared" si="169"/>
        <v/>
      </c>
      <c r="ED133" s="73" t="str">
        <f t="shared" si="170"/>
        <v/>
      </c>
      <c r="EE133" s="73" t="str">
        <f t="shared" si="171"/>
        <v/>
      </c>
      <c r="EF133" s="73" t="str">
        <f t="shared" si="172"/>
        <v/>
      </c>
      <c r="EG133" s="53" t="str">
        <f t="shared" si="121"/>
        <v/>
      </c>
      <c r="EH133" s="47" t="s">
        <v>0</v>
      </c>
      <c r="EI133" s="19" t="str">
        <f t="shared" si="173"/>
        <v/>
      </c>
      <c r="EJ133" s="47" t="s">
        <v>0</v>
      </c>
      <c r="EK133" s="19" t="str">
        <f t="shared" si="174"/>
        <v/>
      </c>
      <c r="EL133" s="47" t="s">
        <v>0</v>
      </c>
      <c r="EM133" s="208" t="str">
        <f t="shared" si="175"/>
        <v/>
      </c>
      <c r="EN133" s="47" t="s">
        <v>0</v>
      </c>
    </row>
    <row r="134" spans="1:144" x14ac:dyDescent="0.25">
      <c r="A134" t="s">
        <v>0</v>
      </c>
      <c r="B134" s="52" t="str">
        <f>IF(csv!F126="","",csv!T126)</f>
        <v/>
      </c>
      <c r="C134" s="31" t="s">
        <v>0</v>
      </c>
      <c r="D134" s="31" t="str">
        <f>IF(csv!F126="","",csv!F126)</f>
        <v/>
      </c>
      <c r="E134" s="31" t="str">
        <f>IF(csv!E126="","",csv!E126)</f>
        <v/>
      </c>
      <c r="F134" s="31" t="s">
        <v>0</v>
      </c>
      <c r="G134" s="73" t="str">
        <f>IF(csv!M126="","",csv!M126)</f>
        <v/>
      </c>
      <c r="H134" s="73" t="str">
        <f>IF(csv!N126="","",csv!N126)</f>
        <v/>
      </c>
      <c r="I134" s="31" t="s">
        <v>0</v>
      </c>
      <c r="J134" s="31" t="str">
        <f>IF(csv!P126="","",csv!P126)</f>
        <v/>
      </c>
      <c r="K134" s="31" t="str">
        <f>IF(csv!Q126="","",csv!Q126)</f>
        <v/>
      </c>
      <c r="L134" s="31" t="s">
        <v>0</v>
      </c>
      <c r="M134" s="66" t="str">
        <f>IF(csv!R126="","",csv!R126)</f>
        <v/>
      </c>
      <c r="N134" s="47" t="s">
        <v>0</v>
      </c>
      <c r="O134" s="52" t="str">
        <f t="shared" si="122"/>
        <v/>
      </c>
      <c r="P134" s="73" t="str">
        <f>IF(O134="","",IF(COUNTIF(O$10:O133,O134)=0,P133+1,P133))</f>
        <v/>
      </c>
      <c r="Q134" s="88" t="str">
        <f t="shared" si="123"/>
        <v/>
      </c>
      <c r="R134" s="89" t="str" cm="1">
        <f t="array" ref="R134">IF(S134="","",INDEX(natjecanjeStaze_naziv,MATCH(S134,natjecanjeStaze_stazaId,0)))</f>
        <v/>
      </c>
      <c r="S134" s="53" t="str">
        <f t="shared" si="106"/>
        <v/>
      </c>
      <c r="T134" s="47" t="s">
        <v>0</v>
      </c>
      <c r="U134" s="259" t="str">
        <f t="shared" si="107"/>
        <v/>
      </c>
      <c r="V134" s="260" t="str">
        <f t="shared" si="124"/>
        <v/>
      </c>
      <c r="W134" s="47" t="s">
        <v>0</v>
      </c>
      <c r="X134" s="52" t="str">
        <f t="shared" si="125"/>
        <v/>
      </c>
      <c r="Y134" s="73" t="str">
        <f t="shared" si="126"/>
        <v/>
      </c>
      <c r="Z134" s="31" t="str">
        <f t="shared" si="127"/>
        <v/>
      </c>
      <c r="AA134" s="66" t="str">
        <f>IF(Z134="","",MAX(AA$10:AA133)+1)</f>
        <v/>
      </c>
      <c r="AB134" s="47" t="s">
        <v>0</v>
      </c>
      <c r="AC134" s="130"/>
      <c r="AD134" s="47" t="s">
        <v>0</v>
      </c>
      <c r="AE134" s="19" t="str">
        <f t="shared" si="128"/>
        <v/>
      </c>
      <c r="AF134" s="47" t="s">
        <v>0</v>
      </c>
      <c r="AG134" s="151" t="str">
        <f t="shared" si="129"/>
        <v/>
      </c>
      <c r="AH134" s="47" t="s">
        <v>0</v>
      </c>
      <c r="AI134" s="52" t="str">
        <f t="shared" si="130"/>
        <v/>
      </c>
      <c r="AJ134" s="31" t="str">
        <f t="shared" si="131"/>
        <v/>
      </c>
      <c r="AK134" s="73" t="str">
        <f t="shared" si="132"/>
        <v/>
      </c>
      <c r="AL134" s="73" t="str">
        <f t="shared" si="133"/>
        <v/>
      </c>
      <c r="AM134" s="31" t="str" cm="1">
        <f t="array" ref="AM134">IF(AK134="",""&amp;AJ134,IF(AK134="NEMA",AJ134,INDEX(klub_naziv,MATCH(INDEX(klubAlias_klubId,AK134),klub_id,0))))</f>
        <v/>
      </c>
      <c r="AN134" s="31" t="str" cm="1">
        <f t="array" ref="AN134">IFERROR(""&amp;INDEX(registarNatjecatelji,DL134,4),"")</f>
        <v/>
      </c>
      <c r="AO134" s="73" t="str">
        <f t="shared" si="134"/>
        <v/>
      </c>
      <c r="AP134" s="66" t="str">
        <f t="shared" si="135"/>
        <v/>
      </c>
      <c r="AQ134" s="47" t="s">
        <v>0</v>
      </c>
      <c r="AR134" s="52" t="str">
        <f>IF(V134&lt;&gt;"NEMA","",IF(IFERROR(MATCH(U134,U$10:U133,0),0)&lt;&gt;0,"",U134))</f>
        <v/>
      </c>
      <c r="AS134" s="73" t="str">
        <f t="shared" si="108"/>
        <v/>
      </c>
      <c r="AT134" s="31" t="str">
        <f>IF(OR(AS134="",AS134&lt;&gt;"NEMA"),"",MAX(AT$10:AT133)+1)</f>
        <v/>
      </c>
      <c r="AU134" s="66" t="str">
        <f t="shared" si="109"/>
        <v/>
      </c>
      <c r="AV134" s="47" t="s">
        <v>0</v>
      </c>
      <c r="AW134" s="19" t="str">
        <f t="shared" si="136"/>
        <v/>
      </c>
      <c r="AX134" s="47" t="s">
        <v>0</v>
      </c>
      <c r="AY134" s="82" t="str">
        <f>IF(AK134&lt;&gt;"NEMA","",IF(IFERROR(MATCH(AJ134,AJ$10:AJ133,0),0)&lt;&gt;0,"",AJ134))</f>
        <v/>
      </c>
      <c r="AZ134" s="47" t="s">
        <v>0</v>
      </c>
      <c r="BA134" s="130"/>
      <c r="BB134" s="47" t="s">
        <v>0</v>
      </c>
      <c r="BC134" s="58" t="str">
        <f t="shared" si="137"/>
        <v/>
      </c>
      <c r="BD134" s="31" t="str">
        <f t="shared" si="138"/>
        <v/>
      </c>
      <c r="BE134" s="31" t="str">
        <f>IF(BD134="","",MAX(BE$10:BE133)+1)</f>
        <v/>
      </c>
      <c r="BF134" s="31" t="str">
        <f t="shared" si="139"/>
        <v/>
      </c>
      <c r="BG134" s="31" t="str">
        <f t="shared" si="140"/>
        <v/>
      </c>
      <c r="BH134" s="31" t="str">
        <f>IF(BA134="","",MAX(BH$10:BH133)+1)</f>
        <v/>
      </c>
      <c r="BI134" s="31" t="str">
        <f t="shared" si="141"/>
        <v/>
      </c>
      <c r="BJ134" s="66" t="str">
        <f t="shared" si="142"/>
        <v/>
      </c>
      <c r="BK134" s="47" t="s">
        <v>0</v>
      </c>
      <c r="BL134" s="19" t="str">
        <f t="shared" si="143"/>
        <v/>
      </c>
      <c r="BM134" s="47" t="s">
        <v>0</v>
      </c>
      <c r="BN134" s="151" t="str">
        <f t="shared" si="110"/>
        <v/>
      </c>
      <c r="BO134" s="47" t="s">
        <v>0</v>
      </c>
      <c r="BP134" s="58" t="str">
        <f t="shared" si="176"/>
        <v/>
      </c>
      <c r="BQ134" s="73" t="str">
        <f t="shared" si="177"/>
        <v/>
      </c>
      <c r="BR134" s="266" t="str">
        <f t="shared" si="178"/>
        <v/>
      </c>
      <c r="BS134" s="267" t="str">
        <f t="shared" si="179"/>
        <v/>
      </c>
      <c r="BT134" s="191" t="str">
        <f t="shared" si="180"/>
        <v/>
      </c>
      <c r="BU134" s="47" t="s">
        <v>0</v>
      </c>
      <c r="BV134" s="52" t="str">
        <f t="shared" si="144"/>
        <v/>
      </c>
      <c r="BW134" s="31" t="str">
        <f t="shared" si="145"/>
        <v/>
      </c>
      <c r="BX134" s="73" t="str">
        <f t="shared" si="111"/>
        <v/>
      </c>
      <c r="BY134" s="73" t="str">
        <f t="shared" si="112"/>
        <v/>
      </c>
      <c r="BZ134" s="31" t="str">
        <f t="shared" si="113"/>
        <v/>
      </c>
      <c r="CA134" s="66" t="str">
        <f t="shared" si="114"/>
        <v/>
      </c>
      <c r="CB134" s="47" t="s">
        <v>0</v>
      </c>
      <c r="CC134" s="82" t="str">
        <f t="shared" si="146"/>
        <v/>
      </c>
      <c r="CD134" s="47" t="s">
        <v>0</v>
      </c>
      <c r="CE134" s="19" t="str">
        <f t="shared" si="147"/>
        <v/>
      </c>
      <c r="CF134" s="47" t="s">
        <v>0</v>
      </c>
      <c r="CG134" s="130"/>
      <c r="CH134" s="47" t="s">
        <v>0</v>
      </c>
      <c r="CI134" s="52" t="str">
        <f t="shared" si="148"/>
        <v/>
      </c>
      <c r="CJ134" s="73" t="str">
        <f>IF(CG134="","",MAX(CJ$10:CJ133)+1)</f>
        <v/>
      </c>
      <c r="CK134" s="53" t="str">
        <f t="shared" si="149"/>
        <v/>
      </c>
      <c r="CL134" s="47" t="s">
        <v>0</v>
      </c>
      <c r="CM134" s="19" t="str">
        <f t="shared" si="150"/>
        <v/>
      </c>
      <c r="CN134" s="47" t="s">
        <v>0</v>
      </c>
      <c r="CO134" s="108"/>
      <c r="CP134" s="110"/>
      <c r="CQ134" s="47"/>
      <c r="CR134" s="58" t="str">
        <f>IF(AND(BX134="NEMA",BY134="NEMA",OR(CG134="",CK134="NEMA")),MAX(CR$10:CR133)+1,"")</f>
        <v/>
      </c>
      <c r="CS134" s="53" t="str">
        <f t="shared" si="151"/>
        <v/>
      </c>
      <c r="CT134" t="s">
        <v>0</v>
      </c>
      <c r="CU134" s="133" t="str">
        <f t="shared" si="115"/>
        <v/>
      </c>
      <c r="CV134" t="s">
        <v>0</v>
      </c>
      <c r="CW134" s="52" t="str">
        <f t="shared" si="116"/>
        <v/>
      </c>
      <c r="CX134" s="66" t="str">
        <f t="shared" si="152"/>
        <v/>
      </c>
      <c r="CY134" t="s">
        <v>0</v>
      </c>
      <c r="CZ134" s="19" t="str">
        <f t="shared" si="153"/>
        <v/>
      </c>
      <c r="DA134" s="47" t="s">
        <v>0</v>
      </c>
      <c r="DB134" s="52" t="str">
        <f t="shared" si="154"/>
        <v/>
      </c>
      <c r="DC134" s="66" t="str">
        <f t="shared" si="155"/>
        <v/>
      </c>
      <c r="DD134" s="47" t="s">
        <v>0</v>
      </c>
      <c r="DE134" s="52" t="str">
        <f t="shared" si="156"/>
        <v/>
      </c>
      <c r="DF134" s="53" t="str">
        <f t="shared" si="117"/>
        <v/>
      </c>
      <c r="DG134" s="47" t="s">
        <v>0</v>
      </c>
      <c r="DH134" s="52" t="str">
        <f t="shared" si="157"/>
        <v/>
      </c>
      <c r="DI134" s="53" t="str">
        <f t="shared" si="118"/>
        <v/>
      </c>
      <c r="DJ134" s="47" t="s">
        <v>0</v>
      </c>
      <c r="DK134" s="52" t="str">
        <f t="shared" si="158"/>
        <v/>
      </c>
      <c r="DL134" s="53" t="str">
        <f t="shared" si="119"/>
        <v/>
      </c>
      <c r="DM134" s="47" t="s">
        <v>0</v>
      </c>
      <c r="DN134" s="58" t="str">
        <f t="shared" si="159"/>
        <v/>
      </c>
      <c r="DO134" s="53" t="str" cm="1">
        <f t="array" ref="DO134">IF(DN134&lt;&gt;"",INDEX(imePrezime_id,DN134,0),IF(CR134&lt;&gt;"",CR134,""))</f>
        <v/>
      </c>
      <c r="DP134" s="47" t="s">
        <v>0</v>
      </c>
      <c r="DQ134" s="58" t="str">
        <f t="shared" si="160"/>
        <v/>
      </c>
      <c r="DR134" s="73" t="str">
        <f t="shared" si="120"/>
        <v/>
      </c>
      <c r="DS134" s="73" t="str">
        <f t="shared" si="161"/>
        <v/>
      </c>
      <c r="DT134" s="73" t="str">
        <f t="shared" si="162"/>
        <v/>
      </c>
      <c r="DU134" s="66" t="str">
        <f t="shared" si="163"/>
        <v/>
      </c>
      <c r="DV134" s="47" t="s">
        <v>0</v>
      </c>
      <c r="DW134" s="58" t="str">
        <f>IF(BW134="","",MAX(DW$10:DW133)+1)</f>
        <v/>
      </c>
      <c r="DX134" s="73" t="str">
        <f t="shared" si="164"/>
        <v/>
      </c>
      <c r="DY134" s="73" t="str">
        <f t="shared" si="165"/>
        <v/>
      </c>
      <c r="DZ134" s="73" t="str">
        <f t="shared" si="166"/>
        <v/>
      </c>
      <c r="EA134" s="73" t="str">
        <f t="shared" si="167"/>
        <v/>
      </c>
      <c r="EB134" s="73" t="str">
        <f t="shared" si="168"/>
        <v/>
      </c>
      <c r="EC134" s="73" t="str">
        <f t="shared" si="169"/>
        <v/>
      </c>
      <c r="ED134" s="73" t="str">
        <f t="shared" si="170"/>
        <v/>
      </c>
      <c r="EE134" s="73" t="str">
        <f t="shared" si="171"/>
        <v/>
      </c>
      <c r="EF134" s="73" t="str">
        <f t="shared" si="172"/>
        <v/>
      </c>
      <c r="EG134" s="53" t="str">
        <f t="shared" si="121"/>
        <v/>
      </c>
      <c r="EH134" s="47" t="s">
        <v>0</v>
      </c>
      <c r="EI134" s="19" t="str">
        <f t="shared" si="173"/>
        <v/>
      </c>
      <c r="EJ134" s="47" t="s">
        <v>0</v>
      </c>
      <c r="EK134" s="19" t="str">
        <f t="shared" si="174"/>
        <v/>
      </c>
      <c r="EL134" s="47" t="s">
        <v>0</v>
      </c>
      <c r="EM134" s="208" t="str">
        <f t="shared" si="175"/>
        <v/>
      </c>
      <c r="EN134" s="47" t="s">
        <v>0</v>
      </c>
    </row>
    <row r="135" spans="1:144" x14ac:dyDescent="0.25">
      <c r="A135" t="s">
        <v>0</v>
      </c>
      <c r="B135" s="52" t="str">
        <f>IF(csv!F127="","",csv!T127)</f>
        <v/>
      </c>
      <c r="C135" s="31" t="s">
        <v>0</v>
      </c>
      <c r="D135" s="31" t="str">
        <f>IF(csv!F127="","",csv!F127)</f>
        <v/>
      </c>
      <c r="E135" s="31" t="str">
        <f>IF(csv!E127="","",csv!E127)</f>
        <v/>
      </c>
      <c r="F135" s="31" t="s">
        <v>0</v>
      </c>
      <c r="G135" s="73" t="str">
        <f>IF(csv!M127="","",csv!M127)</f>
        <v/>
      </c>
      <c r="H135" s="73" t="str">
        <f>IF(csv!N127="","",csv!N127)</f>
        <v/>
      </c>
      <c r="I135" s="31" t="s">
        <v>0</v>
      </c>
      <c r="J135" s="31" t="str">
        <f>IF(csv!P127="","",csv!P127)</f>
        <v/>
      </c>
      <c r="K135" s="31" t="str">
        <f>IF(csv!Q127="","",csv!Q127)</f>
        <v/>
      </c>
      <c r="L135" s="31" t="s">
        <v>0</v>
      </c>
      <c r="M135" s="66" t="str">
        <f>IF(csv!R127="","",csv!R127)</f>
        <v/>
      </c>
      <c r="N135" s="47" t="s">
        <v>0</v>
      </c>
      <c r="O135" s="52" t="str">
        <f t="shared" si="122"/>
        <v/>
      </c>
      <c r="P135" s="73" t="str">
        <f>IF(O135="","",IF(COUNTIF(O$10:O134,O135)=0,P134+1,P134))</f>
        <v/>
      </c>
      <c r="Q135" s="88" t="str">
        <f t="shared" si="123"/>
        <v/>
      </c>
      <c r="R135" s="89" t="str" cm="1">
        <f t="array" ref="R135">IF(S135="","",INDEX(natjecanjeStaze_naziv,MATCH(S135,natjecanjeStaze_stazaId,0)))</f>
        <v/>
      </c>
      <c r="S135" s="53" t="str">
        <f t="shared" si="106"/>
        <v/>
      </c>
      <c r="T135" s="47" t="s">
        <v>0</v>
      </c>
      <c r="U135" s="259" t="str">
        <f t="shared" si="107"/>
        <v/>
      </c>
      <c r="V135" s="260" t="str">
        <f t="shared" si="124"/>
        <v/>
      </c>
      <c r="W135" s="47" t="s">
        <v>0</v>
      </c>
      <c r="X135" s="52" t="str">
        <f t="shared" si="125"/>
        <v/>
      </c>
      <c r="Y135" s="73" t="str">
        <f t="shared" si="126"/>
        <v/>
      </c>
      <c r="Z135" s="31" t="str">
        <f t="shared" si="127"/>
        <v/>
      </c>
      <c r="AA135" s="66" t="str">
        <f>IF(Z135="","",MAX(AA$10:AA134)+1)</f>
        <v/>
      </c>
      <c r="AB135" s="47" t="s">
        <v>0</v>
      </c>
      <c r="AC135" s="130"/>
      <c r="AD135" s="47" t="s">
        <v>0</v>
      </c>
      <c r="AE135" s="19" t="str">
        <f t="shared" si="128"/>
        <v/>
      </c>
      <c r="AF135" s="47" t="s">
        <v>0</v>
      </c>
      <c r="AG135" s="151" t="str">
        <f t="shared" si="129"/>
        <v/>
      </c>
      <c r="AH135" s="47" t="s">
        <v>0</v>
      </c>
      <c r="AI135" s="52" t="str">
        <f t="shared" si="130"/>
        <v/>
      </c>
      <c r="AJ135" s="31" t="str">
        <f t="shared" si="131"/>
        <v/>
      </c>
      <c r="AK135" s="73" t="str">
        <f t="shared" si="132"/>
        <v/>
      </c>
      <c r="AL135" s="73" t="str">
        <f t="shared" si="133"/>
        <v/>
      </c>
      <c r="AM135" s="31" t="str" cm="1">
        <f t="array" ref="AM135">IF(AK135="",""&amp;AJ135,IF(AK135="NEMA",AJ135,INDEX(klub_naziv,MATCH(INDEX(klubAlias_klubId,AK135),klub_id,0))))</f>
        <v/>
      </c>
      <c r="AN135" s="31" t="str" cm="1">
        <f t="array" ref="AN135">IFERROR(""&amp;INDEX(registarNatjecatelji,DL135,4),"")</f>
        <v/>
      </c>
      <c r="AO135" s="73" t="str">
        <f t="shared" si="134"/>
        <v/>
      </c>
      <c r="AP135" s="66" t="str">
        <f t="shared" si="135"/>
        <v/>
      </c>
      <c r="AQ135" s="47" t="s">
        <v>0</v>
      </c>
      <c r="AR135" s="52" t="str">
        <f>IF(V135&lt;&gt;"NEMA","",IF(IFERROR(MATCH(U135,U$10:U134,0),0)&lt;&gt;0,"",U135))</f>
        <v/>
      </c>
      <c r="AS135" s="73" t="str">
        <f t="shared" si="108"/>
        <v/>
      </c>
      <c r="AT135" s="31" t="str">
        <f>IF(OR(AS135="",AS135&lt;&gt;"NEMA"),"",MAX(AT$10:AT134)+1)</f>
        <v/>
      </c>
      <c r="AU135" s="66" t="str">
        <f t="shared" si="109"/>
        <v/>
      </c>
      <c r="AV135" s="47" t="s">
        <v>0</v>
      </c>
      <c r="AW135" s="19" t="str">
        <f t="shared" si="136"/>
        <v/>
      </c>
      <c r="AX135" s="47" t="s">
        <v>0</v>
      </c>
      <c r="AY135" s="82" t="str">
        <f>IF(AK135&lt;&gt;"NEMA","",IF(IFERROR(MATCH(AJ135,AJ$10:AJ134,0),0)&lt;&gt;0,"",AJ135))</f>
        <v/>
      </c>
      <c r="AZ135" s="47" t="s">
        <v>0</v>
      </c>
      <c r="BA135" s="130"/>
      <c r="BB135" s="47" t="s">
        <v>0</v>
      </c>
      <c r="BC135" s="58" t="str">
        <f t="shared" si="137"/>
        <v/>
      </c>
      <c r="BD135" s="31" t="str">
        <f t="shared" si="138"/>
        <v/>
      </c>
      <c r="BE135" s="31" t="str">
        <f>IF(BD135="","",MAX(BE$10:BE134)+1)</f>
        <v/>
      </c>
      <c r="BF135" s="31" t="str">
        <f t="shared" si="139"/>
        <v/>
      </c>
      <c r="BG135" s="31" t="str">
        <f t="shared" si="140"/>
        <v/>
      </c>
      <c r="BH135" s="31" t="str">
        <f>IF(BA135="","",MAX(BH$10:BH134)+1)</f>
        <v/>
      </c>
      <c r="BI135" s="31" t="str">
        <f t="shared" si="141"/>
        <v/>
      </c>
      <c r="BJ135" s="66" t="str">
        <f t="shared" si="142"/>
        <v/>
      </c>
      <c r="BK135" s="47" t="s">
        <v>0</v>
      </c>
      <c r="BL135" s="19" t="str">
        <f t="shared" si="143"/>
        <v/>
      </c>
      <c r="BM135" s="47" t="s">
        <v>0</v>
      </c>
      <c r="BN135" s="151" t="str">
        <f t="shared" si="110"/>
        <v/>
      </c>
      <c r="BO135" s="47" t="s">
        <v>0</v>
      </c>
      <c r="BP135" s="58" t="str">
        <f t="shared" si="176"/>
        <v/>
      </c>
      <c r="BQ135" s="73" t="str">
        <f t="shared" si="177"/>
        <v/>
      </c>
      <c r="BR135" s="266" t="str">
        <f t="shared" si="178"/>
        <v/>
      </c>
      <c r="BS135" s="267" t="str">
        <f t="shared" si="179"/>
        <v/>
      </c>
      <c r="BT135" s="191" t="str">
        <f t="shared" si="180"/>
        <v/>
      </c>
      <c r="BU135" s="47" t="s">
        <v>0</v>
      </c>
      <c r="BV135" s="52" t="str">
        <f t="shared" si="144"/>
        <v/>
      </c>
      <c r="BW135" s="31" t="str">
        <f t="shared" si="145"/>
        <v/>
      </c>
      <c r="BX135" s="73" t="str">
        <f t="shared" si="111"/>
        <v/>
      </c>
      <c r="BY135" s="73" t="str">
        <f t="shared" si="112"/>
        <v/>
      </c>
      <c r="BZ135" s="31" t="str">
        <f t="shared" si="113"/>
        <v/>
      </c>
      <c r="CA135" s="66" t="str">
        <f t="shared" si="114"/>
        <v/>
      </c>
      <c r="CB135" s="47" t="s">
        <v>0</v>
      </c>
      <c r="CC135" s="82" t="str">
        <f t="shared" si="146"/>
        <v/>
      </c>
      <c r="CD135" s="47" t="s">
        <v>0</v>
      </c>
      <c r="CE135" s="19" t="str">
        <f t="shared" si="147"/>
        <v/>
      </c>
      <c r="CF135" s="47" t="s">
        <v>0</v>
      </c>
      <c r="CG135" s="130"/>
      <c r="CH135" s="47" t="s">
        <v>0</v>
      </c>
      <c r="CI135" s="52" t="str">
        <f t="shared" si="148"/>
        <v/>
      </c>
      <c r="CJ135" s="73" t="str">
        <f>IF(CG135="","",MAX(CJ$10:CJ134)+1)</f>
        <v/>
      </c>
      <c r="CK135" s="53" t="str">
        <f t="shared" si="149"/>
        <v/>
      </c>
      <c r="CL135" s="47" t="s">
        <v>0</v>
      </c>
      <c r="CM135" s="19" t="str">
        <f t="shared" si="150"/>
        <v/>
      </c>
      <c r="CN135" s="47" t="s">
        <v>0</v>
      </c>
      <c r="CO135" s="108"/>
      <c r="CP135" s="110"/>
      <c r="CQ135" s="47"/>
      <c r="CR135" s="58" t="str">
        <f>IF(AND(BX135="NEMA",BY135="NEMA",OR(CG135="",CK135="NEMA")),MAX(CR$10:CR134)+1,"")</f>
        <v/>
      </c>
      <c r="CS135" s="53" t="str">
        <f t="shared" si="151"/>
        <v/>
      </c>
      <c r="CT135" t="s">
        <v>0</v>
      </c>
      <c r="CU135" s="133" t="str">
        <f t="shared" si="115"/>
        <v/>
      </c>
      <c r="CV135" t="s">
        <v>0</v>
      </c>
      <c r="CW135" s="52" t="str">
        <f t="shared" si="116"/>
        <v/>
      </c>
      <c r="CX135" s="66" t="str">
        <f t="shared" si="152"/>
        <v/>
      </c>
      <c r="CY135" t="s">
        <v>0</v>
      </c>
      <c r="CZ135" s="19" t="str">
        <f t="shared" si="153"/>
        <v/>
      </c>
      <c r="DA135" s="47" t="s">
        <v>0</v>
      </c>
      <c r="DB135" s="52" t="str">
        <f t="shared" si="154"/>
        <v/>
      </c>
      <c r="DC135" s="66" t="str">
        <f t="shared" si="155"/>
        <v/>
      </c>
      <c r="DD135" s="47" t="s">
        <v>0</v>
      </c>
      <c r="DE135" s="52" t="str">
        <f t="shared" si="156"/>
        <v/>
      </c>
      <c r="DF135" s="53" t="str">
        <f t="shared" si="117"/>
        <v/>
      </c>
      <c r="DG135" s="47" t="s">
        <v>0</v>
      </c>
      <c r="DH135" s="52" t="str">
        <f t="shared" si="157"/>
        <v/>
      </c>
      <c r="DI135" s="53" t="str">
        <f t="shared" si="118"/>
        <v/>
      </c>
      <c r="DJ135" s="47" t="s">
        <v>0</v>
      </c>
      <c r="DK135" s="52" t="str">
        <f t="shared" si="158"/>
        <v/>
      </c>
      <c r="DL135" s="53" t="str">
        <f t="shared" si="119"/>
        <v/>
      </c>
      <c r="DM135" s="47" t="s">
        <v>0</v>
      </c>
      <c r="DN135" s="58" t="str">
        <f t="shared" si="159"/>
        <v/>
      </c>
      <c r="DO135" s="53" t="str" cm="1">
        <f t="array" ref="DO135">IF(DN135&lt;&gt;"",INDEX(imePrezime_id,DN135,0),IF(CR135&lt;&gt;"",CR135,""))</f>
        <v/>
      </c>
      <c r="DP135" s="47" t="s">
        <v>0</v>
      </c>
      <c r="DQ135" s="58" t="str">
        <f t="shared" si="160"/>
        <v/>
      </c>
      <c r="DR135" s="73" t="str">
        <f t="shared" si="120"/>
        <v/>
      </c>
      <c r="DS135" s="73" t="str">
        <f t="shared" si="161"/>
        <v/>
      </c>
      <c r="DT135" s="73" t="str">
        <f t="shared" si="162"/>
        <v/>
      </c>
      <c r="DU135" s="66" t="str">
        <f t="shared" si="163"/>
        <v/>
      </c>
      <c r="DV135" s="47" t="s">
        <v>0</v>
      </c>
      <c r="DW135" s="58" t="str">
        <f>IF(BW135="","",MAX(DW$10:DW134)+1)</f>
        <v/>
      </c>
      <c r="DX135" s="73" t="str">
        <f t="shared" si="164"/>
        <v/>
      </c>
      <c r="DY135" s="73" t="str">
        <f t="shared" si="165"/>
        <v/>
      </c>
      <c r="DZ135" s="73" t="str">
        <f t="shared" si="166"/>
        <v/>
      </c>
      <c r="EA135" s="73" t="str">
        <f t="shared" si="167"/>
        <v/>
      </c>
      <c r="EB135" s="73" t="str">
        <f t="shared" si="168"/>
        <v/>
      </c>
      <c r="EC135" s="73" t="str">
        <f t="shared" si="169"/>
        <v/>
      </c>
      <c r="ED135" s="73" t="str">
        <f t="shared" si="170"/>
        <v/>
      </c>
      <c r="EE135" s="73" t="str">
        <f t="shared" si="171"/>
        <v/>
      </c>
      <c r="EF135" s="73" t="str">
        <f t="shared" si="172"/>
        <v/>
      </c>
      <c r="EG135" s="53" t="str">
        <f t="shared" si="121"/>
        <v/>
      </c>
      <c r="EH135" s="47" t="s">
        <v>0</v>
      </c>
      <c r="EI135" s="19" t="str">
        <f t="shared" si="173"/>
        <v/>
      </c>
      <c r="EJ135" s="47" t="s">
        <v>0</v>
      </c>
      <c r="EK135" s="19" t="str">
        <f t="shared" si="174"/>
        <v/>
      </c>
      <c r="EL135" s="47" t="s">
        <v>0</v>
      </c>
      <c r="EM135" s="208" t="str">
        <f t="shared" si="175"/>
        <v/>
      </c>
      <c r="EN135" s="47" t="s">
        <v>0</v>
      </c>
    </row>
    <row r="136" spans="1:144" x14ac:dyDescent="0.25">
      <c r="A136" t="s">
        <v>0</v>
      </c>
      <c r="B136" s="52" t="str">
        <f>IF(csv!F128="","",csv!T128)</f>
        <v/>
      </c>
      <c r="C136" s="31" t="s">
        <v>0</v>
      </c>
      <c r="D136" s="31" t="str">
        <f>IF(csv!F128="","",csv!F128)</f>
        <v/>
      </c>
      <c r="E136" s="31" t="str">
        <f>IF(csv!E128="","",csv!E128)</f>
        <v/>
      </c>
      <c r="F136" s="31" t="s">
        <v>0</v>
      </c>
      <c r="G136" s="73" t="str">
        <f>IF(csv!M128="","",csv!M128)</f>
        <v/>
      </c>
      <c r="H136" s="73" t="str">
        <f>IF(csv!N128="","",csv!N128)</f>
        <v/>
      </c>
      <c r="I136" s="31" t="s">
        <v>0</v>
      </c>
      <c r="J136" s="31" t="str">
        <f>IF(csv!P128="","",csv!P128)</f>
        <v/>
      </c>
      <c r="K136" s="31" t="str">
        <f>IF(csv!Q128="","",csv!Q128)</f>
        <v/>
      </c>
      <c r="L136" s="31" t="s">
        <v>0</v>
      </c>
      <c r="M136" s="66" t="str">
        <f>IF(csv!R128="","",csv!R128)</f>
        <v/>
      </c>
      <c r="N136" s="47" t="s">
        <v>0</v>
      </c>
      <c r="O136" s="52" t="str">
        <f t="shared" si="122"/>
        <v/>
      </c>
      <c r="P136" s="73" t="str">
        <f>IF(O136="","",IF(COUNTIF(O$10:O135,O136)=0,P135+1,P135))</f>
        <v/>
      </c>
      <c r="Q136" s="88" t="str">
        <f t="shared" si="123"/>
        <v/>
      </c>
      <c r="R136" s="89" t="str" cm="1">
        <f t="array" ref="R136">IF(S136="","",INDEX(natjecanjeStaze_naziv,MATCH(S136,natjecanjeStaze_stazaId,0)))</f>
        <v/>
      </c>
      <c r="S136" s="53" t="str">
        <f t="shared" si="106"/>
        <v/>
      </c>
      <c r="T136" s="47" t="s">
        <v>0</v>
      </c>
      <c r="U136" s="259" t="str">
        <f t="shared" si="107"/>
        <v/>
      </c>
      <c r="V136" s="260" t="str">
        <f t="shared" si="124"/>
        <v/>
      </c>
      <c r="W136" s="47" t="s">
        <v>0</v>
      </c>
      <c r="X136" s="52" t="str">
        <f t="shared" si="125"/>
        <v/>
      </c>
      <c r="Y136" s="73" t="str">
        <f t="shared" si="126"/>
        <v/>
      </c>
      <c r="Z136" s="31" t="str">
        <f t="shared" si="127"/>
        <v/>
      </c>
      <c r="AA136" s="66" t="str">
        <f>IF(Z136="","",MAX(AA$10:AA135)+1)</f>
        <v/>
      </c>
      <c r="AB136" s="47" t="s">
        <v>0</v>
      </c>
      <c r="AC136" s="130"/>
      <c r="AD136" s="47" t="s">
        <v>0</v>
      </c>
      <c r="AE136" s="19" t="str">
        <f t="shared" si="128"/>
        <v/>
      </c>
      <c r="AF136" s="47" t="s">
        <v>0</v>
      </c>
      <c r="AG136" s="151" t="str">
        <f t="shared" si="129"/>
        <v/>
      </c>
      <c r="AH136" s="47" t="s">
        <v>0</v>
      </c>
      <c r="AI136" s="52" t="str">
        <f t="shared" si="130"/>
        <v/>
      </c>
      <c r="AJ136" s="31" t="str">
        <f t="shared" si="131"/>
        <v/>
      </c>
      <c r="AK136" s="73" t="str">
        <f t="shared" si="132"/>
        <v/>
      </c>
      <c r="AL136" s="73" t="str">
        <f t="shared" si="133"/>
        <v/>
      </c>
      <c r="AM136" s="31" t="str" cm="1">
        <f t="array" ref="AM136">IF(AK136="",""&amp;AJ136,IF(AK136="NEMA",AJ136,INDEX(klub_naziv,MATCH(INDEX(klubAlias_klubId,AK136),klub_id,0))))</f>
        <v/>
      </c>
      <c r="AN136" s="31" t="str" cm="1">
        <f t="array" ref="AN136">IFERROR(""&amp;INDEX(registarNatjecatelji,DL136,4),"")</f>
        <v/>
      </c>
      <c r="AO136" s="73" t="str">
        <f t="shared" si="134"/>
        <v/>
      </c>
      <c r="AP136" s="66" t="str">
        <f t="shared" si="135"/>
        <v/>
      </c>
      <c r="AQ136" s="47" t="s">
        <v>0</v>
      </c>
      <c r="AR136" s="52" t="str">
        <f>IF(V136&lt;&gt;"NEMA","",IF(IFERROR(MATCH(U136,U$10:U135,0),0)&lt;&gt;0,"",U136))</f>
        <v/>
      </c>
      <c r="AS136" s="73" t="str">
        <f t="shared" si="108"/>
        <v/>
      </c>
      <c r="AT136" s="31" t="str">
        <f>IF(OR(AS136="",AS136&lt;&gt;"NEMA"),"",MAX(AT$10:AT135)+1)</f>
        <v/>
      </c>
      <c r="AU136" s="66" t="str">
        <f t="shared" si="109"/>
        <v/>
      </c>
      <c r="AV136" s="47" t="s">
        <v>0</v>
      </c>
      <c r="AW136" s="19" t="str">
        <f t="shared" si="136"/>
        <v/>
      </c>
      <c r="AX136" s="47" t="s">
        <v>0</v>
      </c>
      <c r="AY136" s="82" t="str">
        <f>IF(AK136&lt;&gt;"NEMA","",IF(IFERROR(MATCH(AJ136,AJ$10:AJ135,0),0)&lt;&gt;0,"",AJ136))</f>
        <v/>
      </c>
      <c r="AZ136" s="47" t="s">
        <v>0</v>
      </c>
      <c r="BA136" s="130"/>
      <c r="BB136" s="47" t="s">
        <v>0</v>
      </c>
      <c r="BC136" s="58" t="str">
        <f t="shared" si="137"/>
        <v/>
      </c>
      <c r="BD136" s="31" t="str">
        <f t="shared" si="138"/>
        <v/>
      </c>
      <c r="BE136" s="31" t="str">
        <f>IF(BD136="","",MAX(BE$10:BE135)+1)</f>
        <v/>
      </c>
      <c r="BF136" s="31" t="str">
        <f t="shared" si="139"/>
        <v/>
      </c>
      <c r="BG136" s="31" t="str">
        <f t="shared" si="140"/>
        <v/>
      </c>
      <c r="BH136" s="31" t="str">
        <f>IF(BA136="","",MAX(BH$10:BH135)+1)</f>
        <v/>
      </c>
      <c r="BI136" s="31" t="str">
        <f t="shared" si="141"/>
        <v/>
      </c>
      <c r="BJ136" s="66" t="str">
        <f t="shared" si="142"/>
        <v/>
      </c>
      <c r="BK136" s="47" t="s">
        <v>0</v>
      </c>
      <c r="BL136" s="19" t="str">
        <f t="shared" si="143"/>
        <v/>
      </c>
      <c r="BM136" s="47" t="s">
        <v>0</v>
      </c>
      <c r="BN136" s="151" t="str">
        <f t="shared" si="110"/>
        <v/>
      </c>
      <c r="BO136" s="47" t="s">
        <v>0</v>
      </c>
      <c r="BP136" s="58" t="str">
        <f t="shared" si="176"/>
        <v/>
      </c>
      <c r="BQ136" s="73" t="str">
        <f t="shared" si="177"/>
        <v/>
      </c>
      <c r="BR136" s="266" t="str">
        <f t="shared" si="178"/>
        <v/>
      </c>
      <c r="BS136" s="267" t="str">
        <f t="shared" si="179"/>
        <v/>
      </c>
      <c r="BT136" s="191" t="str">
        <f t="shared" si="180"/>
        <v/>
      </c>
      <c r="BU136" s="47" t="s">
        <v>0</v>
      </c>
      <c r="BV136" s="52" t="str">
        <f t="shared" si="144"/>
        <v/>
      </c>
      <c r="BW136" s="31" t="str">
        <f t="shared" si="145"/>
        <v/>
      </c>
      <c r="BX136" s="73" t="str">
        <f t="shared" si="111"/>
        <v/>
      </c>
      <c r="BY136" s="73" t="str">
        <f t="shared" si="112"/>
        <v/>
      </c>
      <c r="BZ136" s="31" t="str">
        <f t="shared" si="113"/>
        <v/>
      </c>
      <c r="CA136" s="66" t="str">
        <f t="shared" si="114"/>
        <v/>
      </c>
      <c r="CB136" s="47" t="s">
        <v>0</v>
      </c>
      <c r="CC136" s="82" t="str">
        <f t="shared" si="146"/>
        <v/>
      </c>
      <c r="CD136" s="47" t="s">
        <v>0</v>
      </c>
      <c r="CE136" s="19" t="str">
        <f t="shared" si="147"/>
        <v/>
      </c>
      <c r="CF136" s="47" t="s">
        <v>0</v>
      </c>
      <c r="CG136" s="130"/>
      <c r="CH136" s="47" t="s">
        <v>0</v>
      </c>
      <c r="CI136" s="52" t="str">
        <f t="shared" si="148"/>
        <v/>
      </c>
      <c r="CJ136" s="73" t="str">
        <f>IF(CG136="","",MAX(CJ$10:CJ135)+1)</f>
        <v/>
      </c>
      <c r="CK136" s="53" t="str">
        <f t="shared" si="149"/>
        <v/>
      </c>
      <c r="CL136" s="47" t="s">
        <v>0</v>
      </c>
      <c r="CM136" s="19" t="str">
        <f t="shared" si="150"/>
        <v/>
      </c>
      <c r="CN136" s="47" t="s">
        <v>0</v>
      </c>
      <c r="CO136" s="108"/>
      <c r="CP136" s="110"/>
      <c r="CQ136" s="47"/>
      <c r="CR136" s="58" t="str">
        <f>IF(AND(BX136="NEMA",BY136="NEMA",OR(CG136="",CK136="NEMA")),MAX(CR$10:CR135)+1,"")</f>
        <v/>
      </c>
      <c r="CS136" s="53" t="str">
        <f t="shared" si="151"/>
        <v/>
      </c>
      <c r="CT136" t="s">
        <v>0</v>
      </c>
      <c r="CU136" s="133" t="str">
        <f t="shared" si="115"/>
        <v/>
      </c>
      <c r="CV136" t="s">
        <v>0</v>
      </c>
      <c r="CW136" s="52" t="str">
        <f t="shared" si="116"/>
        <v/>
      </c>
      <c r="CX136" s="66" t="str">
        <f t="shared" si="152"/>
        <v/>
      </c>
      <c r="CY136" t="s">
        <v>0</v>
      </c>
      <c r="CZ136" s="19" t="str">
        <f t="shared" si="153"/>
        <v/>
      </c>
      <c r="DA136" s="47" t="s">
        <v>0</v>
      </c>
      <c r="DB136" s="52" t="str">
        <f t="shared" si="154"/>
        <v/>
      </c>
      <c r="DC136" s="66" t="str">
        <f t="shared" si="155"/>
        <v/>
      </c>
      <c r="DD136" s="47" t="s">
        <v>0</v>
      </c>
      <c r="DE136" s="52" t="str">
        <f t="shared" si="156"/>
        <v/>
      </c>
      <c r="DF136" s="53" t="str">
        <f t="shared" si="117"/>
        <v/>
      </c>
      <c r="DG136" s="47" t="s">
        <v>0</v>
      </c>
      <c r="DH136" s="52" t="str">
        <f t="shared" si="157"/>
        <v/>
      </c>
      <c r="DI136" s="53" t="str">
        <f t="shared" si="118"/>
        <v/>
      </c>
      <c r="DJ136" s="47" t="s">
        <v>0</v>
      </c>
      <c r="DK136" s="52" t="str">
        <f t="shared" si="158"/>
        <v/>
      </c>
      <c r="DL136" s="53" t="str">
        <f t="shared" si="119"/>
        <v/>
      </c>
      <c r="DM136" s="47" t="s">
        <v>0</v>
      </c>
      <c r="DN136" s="58" t="str">
        <f t="shared" si="159"/>
        <v/>
      </c>
      <c r="DO136" s="53" t="str" cm="1">
        <f t="array" ref="DO136">IF(DN136&lt;&gt;"",INDEX(imePrezime_id,DN136,0),IF(CR136&lt;&gt;"",CR136,""))</f>
        <v/>
      </c>
      <c r="DP136" s="47" t="s">
        <v>0</v>
      </c>
      <c r="DQ136" s="58" t="str">
        <f t="shared" si="160"/>
        <v/>
      </c>
      <c r="DR136" s="73" t="str">
        <f t="shared" si="120"/>
        <v/>
      </c>
      <c r="DS136" s="73" t="str">
        <f t="shared" si="161"/>
        <v/>
      </c>
      <c r="DT136" s="73" t="str">
        <f t="shared" si="162"/>
        <v/>
      </c>
      <c r="DU136" s="66" t="str">
        <f t="shared" si="163"/>
        <v/>
      </c>
      <c r="DV136" s="47" t="s">
        <v>0</v>
      </c>
      <c r="DW136" s="58" t="str">
        <f>IF(BW136="","",MAX(DW$10:DW135)+1)</f>
        <v/>
      </c>
      <c r="DX136" s="73" t="str">
        <f t="shared" si="164"/>
        <v/>
      </c>
      <c r="DY136" s="73" t="str">
        <f t="shared" si="165"/>
        <v/>
      </c>
      <c r="DZ136" s="73" t="str">
        <f t="shared" si="166"/>
        <v/>
      </c>
      <c r="EA136" s="73" t="str">
        <f t="shared" si="167"/>
        <v/>
      </c>
      <c r="EB136" s="73" t="str">
        <f t="shared" si="168"/>
        <v/>
      </c>
      <c r="EC136" s="73" t="str">
        <f t="shared" si="169"/>
        <v/>
      </c>
      <c r="ED136" s="73" t="str">
        <f t="shared" si="170"/>
        <v/>
      </c>
      <c r="EE136" s="73" t="str">
        <f t="shared" si="171"/>
        <v/>
      </c>
      <c r="EF136" s="73" t="str">
        <f t="shared" si="172"/>
        <v/>
      </c>
      <c r="EG136" s="53" t="str">
        <f t="shared" si="121"/>
        <v/>
      </c>
      <c r="EH136" s="47" t="s">
        <v>0</v>
      </c>
      <c r="EI136" s="19" t="str">
        <f t="shared" si="173"/>
        <v/>
      </c>
      <c r="EJ136" s="47" t="s">
        <v>0</v>
      </c>
      <c r="EK136" s="19" t="str">
        <f t="shared" si="174"/>
        <v/>
      </c>
      <c r="EL136" s="47" t="s">
        <v>0</v>
      </c>
      <c r="EM136" s="208" t="str">
        <f t="shared" si="175"/>
        <v/>
      </c>
      <c r="EN136" s="47" t="s">
        <v>0</v>
      </c>
    </row>
    <row r="137" spans="1:144" x14ac:dyDescent="0.25">
      <c r="A137" t="s">
        <v>0</v>
      </c>
      <c r="B137" s="52" t="str">
        <f>IF(csv!F129="","",csv!T129)</f>
        <v/>
      </c>
      <c r="C137" s="31" t="s">
        <v>0</v>
      </c>
      <c r="D137" s="31" t="str">
        <f>IF(csv!F129="","",csv!F129)</f>
        <v/>
      </c>
      <c r="E137" s="31" t="str">
        <f>IF(csv!E129="","",csv!E129)</f>
        <v/>
      </c>
      <c r="F137" s="31" t="s">
        <v>0</v>
      </c>
      <c r="G137" s="73" t="str">
        <f>IF(csv!M129="","",csv!M129)</f>
        <v/>
      </c>
      <c r="H137" s="73" t="str">
        <f>IF(csv!N129="","",csv!N129)</f>
        <v/>
      </c>
      <c r="I137" s="31" t="s">
        <v>0</v>
      </c>
      <c r="J137" s="31" t="str">
        <f>IF(csv!P129="","",csv!P129)</f>
        <v/>
      </c>
      <c r="K137" s="31" t="str">
        <f>IF(csv!Q129="","",csv!Q129)</f>
        <v/>
      </c>
      <c r="L137" s="31" t="s">
        <v>0</v>
      </c>
      <c r="M137" s="66" t="str">
        <f>IF(csv!R129="","",csv!R129)</f>
        <v/>
      </c>
      <c r="N137" s="47" t="s">
        <v>0</v>
      </c>
      <c r="O137" s="52" t="str">
        <f t="shared" si="122"/>
        <v/>
      </c>
      <c r="P137" s="73" t="str">
        <f>IF(O137="","",IF(COUNTIF(O$10:O136,O137)=0,P136+1,P136))</f>
        <v/>
      </c>
      <c r="Q137" s="88" t="str">
        <f t="shared" si="123"/>
        <v/>
      </c>
      <c r="R137" s="89" t="str" cm="1">
        <f t="array" ref="R137">IF(S137="","",INDEX(natjecanjeStaze_naziv,MATCH(S137,natjecanjeStaze_stazaId,0)))</f>
        <v/>
      </c>
      <c r="S137" s="53" t="str">
        <f t="shared" si="106"/>
        <v/>
      </c>
      <c r="T137" s="47" t="s">
        <v>0</v>
      </c>
      <c r="U137" s="259" t="str">
        <f t="shared" si="107"/>
        <v/>
      </c>
      <c r="V137" s="260" t="str">
        <f t="shared" si="124"/>
        <v/>
      </c>
      <c r="W137" s="47" t="s">
        <v>0</v>
      </c>
      <c r="X137" s="52" t="str">
        <f t="shared" si="125"/>
        <v/>
      </c>
      <c r="Y137" s="73" t="str">
        <f t="shared" si="126"/>
        <v/>
      </c>
      <c r="Z137" s="31" t="str">
        <f t="shared" si="127"/>
        <v/>
      </c>
      <c r="AA137" s="66" t="str">
        <f>IF(Z137="","",MAX(AA$10:AA136)+1)</f>
        <v/>
      </c>
      <c r="AB137" s="47" t="s">
        <v>0</v>
      </c>
      <c r="AC137" s="130"/>
      <c r="AD137" s="47" t="s">
        <v>0</v>
      </c>
      <c r="AE137" s="19" t="str">
        <f t="shared" si="128"/>
        <v/>
      </c>
      <c r="AF137" s="47" t="s">
        <v>0</v>
      </c>
      <c r="AG137" s="151" t="str">
        <f t="shared" si="129"/>
        <v/>
      </c>
      <c r="AH137" s="47" t="s">
        <v>0</v>
      </c>
      <c r="AI137" s="52" t="str">
        <f t="shared" si="130"/>
        <v/>
      </c>
      <c r="AJ137" s="31" t="str">
        <f t="shared" si="131"/>
        <v/>
      </c>
      <c r="AK137" s="73" t="str">
        <f t="shared" si="132"/>
        <v/>
      </c>
      <c r="AL137" s="73" t="str">
        <f t="shared" si="133"/>
        <v/>
      </c>
      <c r="AM137" s="31" t="str" cm="1">
        <f t="array" ref="AM137">IF(AK137="",""&amp;AJ137,IF(AK137="NEMA",AJ137,INDEX(klub_naziv,MATCH(INDEX(klubAlias_klubId,AK137),klub_id,0))))</f>
        <v/>
      </c>
      <c r="AN137" s="31" t="str" cm="1">
        <f t="array" ref="AN137">IFERROR(""&amp;INDEX(registarNatjecatelji,DL137,4),"")</f>
        <v/>
      </c>
      <c r="AO137" s="73" t="str">
        <f t="shared" si="134"/>
        <v/>
      </c>
      <c r="AP137" s="66" t="str">
        <f t="shared" si="135"/>
        <v/>
      </c>
      <c r="AQ137" s="47" t="s">
        <v>0</v>
      </c>
      <c r="AR137" s="52" t="str">
        <f>IF(V137&lt;&gt;"NEMA","",IF(IFERROR(MATCH(U137,U$10:U136,0),0)&lt;&gt;0,"",U137))</f>
        <v/>
      </c>
      <c r="AS137" s="73" t="str">
        <f t="shared" si="108"/>
        <v/>
      </c>
      <c r="AT137" s="31" t="str">
        <f>IF(OR(AS137="",AS137&lt;&gt;"NEMA"),"",MAX(AT$10:AT136)+1)</f>
        <v/>
      </c>
      <c r="AU137" s="66" t="str">
        <f t="shared" si="109"/>
        <v/>
      </c>
      <c r="AV137" s="47" t="s">
        <v>0</v>
      </c>
      <c r="AW137" s="19" t="str">
        <f t="shared" si="136"/>
        <v/>
      </c>
      <c r="AX137" s="47" t="s">
        <v>0</v>
      </c>
      <c r="AY137" s="82" t="str">
        <f>IF(AK137&lt;&gt;"NEMA","",IF(IFERROR(MATCH(AJ137,AJ$10:AJ136,0),0)&lt;&gt;0,"",AJ137))</f>
        <v/>
      </c>
      <c r="AZ137" s="47" t="s">
        <v>0</v>
      </c>
      <c r="BA137" s="130"/>
      <c r="BB137" s="47" t="s">
        <v>0</v>
      </c>
      <c r="BC137" s="58" t="str">
        <f t="shared" si="137"/>
        <v/>
      </c>
      <c r="BD137" s="31" t="str">
        <f t="shared" si="138"/>
        <v/>
      </c>
      <c r="BE137" s="31" t="str">
        <f>IF(BD137="","",MAX(BE$10:BE136)+1)</f>
        <v/>
      </c>
      <c r="BF137" s="31" t="str">
        <f t="shared" si="139"/>
        <v/>
      </c>
      <c r="BG137" s="31" t="str">
        <f t="shared" si="140"/>
        <v/>
      </c>
      <c r="BH137" s="31" t="str">
        <f>IF(BA137="","",MAX(BH$10:BH136)+1)</f>
        <v/>
      </c>
      <c r="BI137" s="31" t="str">
        <f t="shared" si="141"/>
        <v/>
      </c>
      <c r="BJ137" s="66" t="str">
        <f t="shared" si="142"/>
        <v/>
      </c>
      <c r="BK137" s="47" t="s">
        <v>0</v>
      </c>
      <c r="BL137" s="19" t="str">
        <f t="shared" si="143"/>
        <v/>
      </c>
      <c r="BM137" s="47" t="s">
        <v>0</v>
      </c>
      <c r="BN137" s="151" t="str">
        <f t="shared" si="110"/>
        <v/>
      </c>
      <c r="BO137" s="47" t="s">
        <v>0</v>
      </c>
      <c r="BP137" s="58" t="str">
        <f t="shared" si="176"/>
        <v/>
      </c>
      <c r="BQ137" s="73" t="str">
        <f t="shared" si="177"/>
        <v/>
      </c>
      <c r="BR137" s="266" t="str">
        <f t="shared" si="178"/>
        <v/>
      </c>
      <c r="BS137" s="267" t="str">
        <f t="shared" si="179"/>
        <v/>
      </c>
      <c r="BT137" s="191" t="str">
        <f t="shared" si="180"/>
        <v/>
      </c>
      <c r="BU137" s="47" t="s">
        <v>0</v>
      </c>
      <c r="BV137" s="52" t="str">
        <f t="shared" si="144"/>
        <v/>
      </c>
      <c r="BW137" s="31" t="str">
        <f t="shared" si="145"/>
        <v/>
      </c>
      <c r="BX137" s="73" t="str">
        <f t="shared" si="111"/>
        <v/>
      </c>
      <c r="BY137" s="73" t="str">
        <f t="shared" si="112"/>
        <v/>
      </c>
      <c r="BZ137" s="31" t="str">
        <f t="shared" si="113"/>
        <v/>
      </c>
      <c r="CA137" s="66" t="str">
        <f t="shared" si="114"/>
        <v/>
      </c>
      <c r="CB137" s="47" t="s">
        <v>0</v>
      </c>
      <c r="CC137" s="82" t="str">
        <f t="shared" si="146"/>
        <v/>
      </c>
      <c r="CD137" s="47" t="s">
        <v>0</v>
      </c>
      <c r="CE137" s="19" t="str">
        <f t="shared" si="147"/>
        <v/>
      </c>
      <c r="CF137" s="47" t="s">
        <v>0</v>
      </c>
      <c r="CG137" s="130"/>
      <c r="CH137" s="47" t="s">
        <v>0</v>
      </c>
      <c r="CI137" s="52" t="str">
        <f t="shared" si="148"/>
        <v/>
      </c>
      <c r="CJ137" s="73" t="str">
        <f>IF(CG137="","",MAX(CJ$10:CJ136)+1)</f>
        <v/>
      </c>
      <c r="CK137" s="53" t="str">
        <f t="shared" si="149"/>
        <v/>
      </c>
      <c r="CL137" s="47" t="s">
        <v>0</v>
      </c>
      <c r="CM137" s="19" t="str">
        <f t="shared" si="150"/>
        <v/>
      </c>
      <c r="CN137" s="47" t="s">
        <v>0</v>
      </c>
      <c r="CO137" s="108"/>
      <c r="CP137" s="110"/>
      <c r="CQ137" s="47"/>
      <c r="CR137" s="58" t="str">
        <f>IF(AND(BX137="NEMA",BY137="NEMA",OR(CG137="",CK137="NEMA")),MAX(CR$10:CR136)+1,"")</f>
        <v/>
      </c>
      <c r="CS137" s="53" t="str">
        <f t="shared" si="151"/>
        <v/>
      </c>
      <c r="CT137" t="s">
        <v>0</v>
      </c>
      <c r="CU137" s="133" t="str">
        <f t="shared" si="115"/>
        <v/>
      </c>
      <c r="CV137" t="s">
        <v>0</v>
      </c>
      <c r="CW137" s="52" t="str">
        <f t="shared" si="116"/>
        <v/>
      </c>
      <c r="CX137" s="66" t="str">
        <f t="shared" si="152"/>
        <v/>
      </c>
      <c r="CY137" t="s">
        <v>0</v>
      </c>
      <c r="CZ137" s="19" t="str">
        <f t="shared" si="153"/>
        <v/>
      </c>
      <c r="DA137" s="47" t="s">
        <v>0</v>
      </c>
      <c r="DB137" s="52" t="str">
        <f t="shared" si="154"/>
        <v/>
      </c>
      <c r="DC137" s="66" t="str">
        <f t="shared" si="155"/>
        <v/>
      </c>
      <c r="DD137" s="47" t="s">
        <v>0</v>
      </c>
      <c r="DE137" s="52" t="str">
        <f t="shared" si="156"/>
        <v/>
      </c>
      <c r="DF137" s="53" t="str">
        <f t="shared" si="117"/>
        <v/>
      </c>
      <c r="DG137" s="47" t="s">
        <v>0</v>
      </c>
      <c r="DH137" s="52" t="str">
        <f t="shared" si="157"/>
        <v/>
      </c>
      <c r="DI137" s="53" t="str">
        <f t="shared" si="118"/>
        <v/>
      </c>
      <c r="DJ137" s="47" t="s">
        <v>0</v>
      </c>
      <c r="DK137" s="52" t="str">
        <f t="shared" si="158"/>
        <v/>
      </c>
      <c r="DL137" s="53" t="str">
        <f t="shared" si="119"/>
        <v/>
      </c>
      <c r="DM137" s="47" t="s">
        <v>0</v>
      </c>
      <c r="DN137" s="58" t="str">
        <f t="shared" si="159"/>
        <v/>
      </c>
      <c r="DO137" s="53" t="str" cm="1">
        <f t="array" ref="DO137">IF(DN137&lt;&gt;"",INDEX(imePrezime_id,DN137,0),IF(CR137&lt;&gt;"",CR137,""))</f>
        <v/>
      </c>
      <c r="DP137" s="47" t="s">
        <v>0</v>
      </c>
      <c r="DQ137" s="58" t="str">
        <f t="shared" si="160"/>
        <v/>
      </c>
      <c r="DR137" s="73" t="str">
        <f t="shared" si="120"/>
        <v/>
      </c>
      <c r="DS137" s="73" t="str">
        <f t="shared" si="161"/>
        <v/>
      </c>
      <c r="DT137" s="73" t="str">
        <f t="shared" si="162"/>
        <v/>
      </c>
      <c r="DU137" s="66" t="str">
        <f t="shared" si="163"/>
        <v/>
      </c>
      <c r="DV137" s="47" t="s">
        <v>0</v>
      </c>
      <c r="DW137" s="58" t="str">
        <f>IF(BW137="","",MAX(DW$10:DW136)+1)</f>
        <v/>
      </c>
      <c r="DX137" s="73" t="str">
        <f t="shared" si="164"/>
        <v/>
      </c>
      <c r="DY137" s="73" t="str">
        <f t="shared" si="165"/>
        <v/>
      </c>
      <c r="DZ137" s="73" t="str">
        <f t="shared" si="166"/>
        <v/>
      </c>
      <c r="EA137" s="73" t="str">
        <f t="shared" si="167"/>
        <v/>
      </c>
      <c r="EB137" s="73" t="str">
        <f t="shared" si="168"/>
        <v/>
      </c>
      <c r="EC137" s="73" t="str">
        <f t="shared" si="169"/>
        <v/>
      </c>
      <c r="ED137" s="73" t="str">
        <f t="shared" si="170"/>
        <v/>
      </c>
      <c r="EE137" s="73" t="str">
        <f t="shared" si="171"/>
        <v/>
      </c>
      <c r="EF137" s="73" t="str">
        <f t="shared" si="172"/>
        <v/>
      </c>
      <c r="EG137" s="53" t="str">
        <f t="shared" si="121"/>
        <v/>
      </c>
      <c r="EH137" s="47" t="s">
        <v>0</v>
      </c>
      <c r="EI137" s="19" t="str">
        <f t="shared" si="173"/>
        <v/>
      </c>
      <c r="EJ137" s="47" t="s">
        <v>0</v>
      </c>
      <c r="EK137" s="19" t="str">
        <f t="shared" si="174"/>
        <v/>
      </c>
      <c r="EL137" s="47" t="s">
        <v>0</v>
      </c>
      <c r="EM137" s="208" t="str">
        <f t="shared" si="175"/>
        <v/>
      </c>
      <c r="EN137" s="47" t="s">
        <v>0</v>
      </c>
    </row>
    <row r="138" spans="1:144" x14ac:dyDescent="0.25">
      <c r="A138" t="s">
        <v>0</v>
      </c>
      <c r="B138" s="52" t="str">
        <f>IF(csv!F130="","",csv!T130)</f>
        <v/>
      </c>
      <c r="C138" s="31" t="s">
        <v>0</v>
      </c>
      <c r="D138" s="31" t="str">
        <f>IF(csv!F130="","",csv!F130)</f>
        <v/>
      </c>
      <c r="E138" s="31" t="str">
        <f>IF(csv!E130="","",csv!E130)</f>
        <v/>
      </c>
      <c r="F138" s="31" t="s">
        <v>0</v>
      </c>
      <c r="G138" s="73" t="str">
        <f>IF(csv!M130="","",csv!M130)</f>
        <v/>
      </c>
      <c r="H138" s="73" t="str">
        <f>IF(csv!N130="","",csv!N130)</f>
        <v/>
      </c>
      <c r="I138" s="31" t="s">
        <v>0</v>
      </c>
      <c r="J138" s="31" t="str">
        <f>IF(csv!P130="","",csv!P130)</f>
        <v/>
      </c>
      <c r="K138" s="31" t="str">
        <f>IF(csv!Q130="","",csv!Q130)</f>
        <v/>
      </c>
      <c r="L138" s="31" t="s">
        <v>0</v>
      </c>
      <c r="M138" s="66" t="str">
        <f>IF(csv!R130="","",csv!R130)</f>
        <v/>
      </c>
      <c r="N138" s="47" t="s">
        <v>0</v>
      </c>
      <c r="O138" s="52" t="str">
        <f t="shared" si="122"/>
        <v/>
      </c>
      <c r="P138" s="73" t="str">
        <f>IF(O138="","",IF(COUNTIF(O$10:O137,O138)=0,P137+1,P137))</f>
        <v/>
      </c>
      <c r="Q138" s="88" t="str">
        <f t="shared" si="123"/>
        <v/>
      </c>
      <c r="R138" s="89" t="str" cm="1">
        <f t="array" ref="R138">IF(S138="","",INDEX(natjecanjeStaze_naziv,MATCH(S138,natjecanjeStaze_stazaId,0)))</f>
        <v/>
      </c>
      <c r="S138" s="53" t="str">
        <f t="shared" si="106"/>
        <v/>
      </c>
      <c r="T138" s="47" t="s">
        <v>0</v>
      </c>
      <c r="U138" s="259" t="str">
        <f t="shared" si="107"/>
        <v/>
      </c>
      <c r="V138" s="260" t="str">
        <f t="shared" si="124"/>
        <v/>
      </c>
      <c r="W138" s="47" t="s">
        <v>0</v>
      </c>
      <c r="X138" s="52" t="str">
        <f t="shared" si="125"/>
        <v/>
      </c>
      <c r="Y138" s="73" t="str">
        <f t="shared" si="126"/>
        <v/>
      </c>
      <c r="Z138" s="31" t="str">
        <f t="shared" si="127"/>
        <v/>
      </c>
      <c r="AA138" s="66" t="str">
        <f>IF(Z138="","",MAX(AA$10:AA137)+1)</f>
        <v/>
      </c>
      <c r="AB138" s="47" t="s">
        <v>0</v>
      </c>
      <c r="AC138" s="130"/>
      <c r="AD138" s="47" t="s">
        <v>0</v>
      </c>
      <c r="AE138" s="19" t="str">
        <f t="shared" si="128"/>
        <v/>
      </c>
      <c r="AF138" s="47" t="s">
        <v>0</v>
      </c>
      <c r="AG138" s="151" t="str">
        <f t="shared" si="129"/>
        <v/>
      </c>
      <c r="AH138" s="47" t="s">
        <v>0</v>
      </c>
      <c r="AI138" s="52" t="str">
        <f t="shared" si="130"/>
        <v/>
      </c>
      <c r="AJ138" s="31" t="str">
        <f t="shared" si="131"/>
        <v/>
      </c>
      <c r="AK138" s="73" t="str">
        <f t="shared" si="132"/>
        <v/>
      </c>
      <c r="AL138" s="73" t="str">
        <f t="shared" si="133"/>
        <v/>
      </c>
      <c r="AM138" s="31" t="str" cm="1">
        <f t="array" ref="AM138">IF(AK138="",""&amp;AJ138,IF(AK138="NEMA",AJ138,INDEX(klub_naziv,MATCH(INDEX(klubAlias_klubId,AK138),klub_id,0))))</f>
        <v/>
      </c>
      <c r="AN138" s="31" t="str" cm="1">
        <f t="array" ref="AN138">IFERROR(""&amp;INDEX(registarNatjecatelji,DL138,4),"")</f>
        <v/>
      </c>
      <c r="AO138" s="73" t="str">
        <f t="shared" si="134"/>
        <v/>
      </c>
      <c r="AP138" s="66" t="str">
        <f t="shared" si="135"/>
        <v/>
      </c>
      <c r="AQ138" s="47" t="s">
        <v>0</v>
      </c>
      <c r="AR138" s="52" t="str">
        <f>IF(V138&lt;&gt;"NEMA","",IF(IFERROR(MATCH(U138,U$10:U137,0),0)&lt;&gt;0,"",U138))</f>
        <v/>
      </c>
      <c r="AS138" s="73" t="str">
        <f t="shared" si="108"/>
        <v/>
      </c>
      <c r="AT138" s="31" t="str">
        <f>IF(OR(AS138="",AS138&lt;&gt;"NEMA"),"",MAX(AT$10:AT137)+1)</f>
        <v/>
      </c>
      <c r="AU138" s="66" t="str">
        <f t="shared" si="109"/>
        <v/>
      </c>
      <c r="AV138" s="47" t="s">
        <v>0</v>
      </c>
      <c r="AW138" s="19" t="str">
        <f t="shared" si="136"/>
        <v/>
      </c>
      <c r="AX138" s="47" t="s">
        <v>0</v>
      </c>
      <c r="AY138" s="82" t="str">
        <f>IF(AK138&lt;&gt;"NEMA","",IF(IFERROR(MATCH(AJ138,AJ$10:AJ137,0),0)&lt;&gt;0,"",AJ138))</f>
        <v/>
      </c>
      <c r="AZ138" s="47" t="s">
        <v>0</v>
      </c>
      <c r="BA138" s="130"/>
      <c r="BB138" s="47" t="s">
        <v>0</v>
      </c>
      <c r="BC138" s="58" t="str">
        <f t="shared" si="137"/>
        <v/>
      </c>
      <c r="BD138" s="31" t="str">
        <f t="shared" si="138"/>
        <v/>
      </c>
      <c r="BE138" s="31" t="str">
        <f>IF(BD138="","",MAX(BE$10:BE137)+1)</f>
        <v/>
      </c>
      <c r="BF138" s="31" t="str">
        <f t="shared" si="139"/>
        <v/>
      </c>
      <c r="BG138" s="31" t="str">
        <f t="shared" si="140"/>
        <v/>
      </c>
      <c r="BH138" s="31" t="str">
        <f>IF(BA138="","",MAX(BH$10:BH137)+1)</f>
        <v/>
      </c>
      <c r="BI138" s="31" t="str">
        <f t="shared" si="141"/>
        <v/>
      </c>
      <c r="BJ138" s="66" t="str">
        <f t="shared" si="142"/>
        <v/>
      </c>
      <c r="BK138" s="47" t="s">
        <v>0</v>
      </c>
      <c r="BL138" s="19" t="str">
        <f t="shared" si="143"/>
        <v/>
      </c>
      <c r="BM138" s="47" t="s">
        <v>0</v>
      </c>
      <c r="BN138" s="151" t="str">
        <f t="shared" si="110"/>
        <v/>
      </c>
      <c r="BO138" s="47" t="s">
        <v>0</v>
      </c>
      <c r="BP138" s="58" t="str">
        <f t="shared" si="176"/>
        <v/>
      </c>
      <c r="BQ138" s="73" t="str">
        <f t="shared" si="177"/>
        <v/>
      </c>
      <c r="BR138" s="266" t="str">
        <f t="shared" si="178"/>
        <v/>
      </c>
      <c r="BS138" s="267" t="str">
        <f t="shared" si="179"/>
        <v/>
      </c>
      <c r="BT138" s="191" t="str">
        <f t="shared" si="180"/>
        <v/>
      </c>
      <c r="BU138" s="47" t="s">
        <v>0</v>
      </c>
      <c r="BV138" s="52" t="str">
        <f t="shared" si="144"/>
        <v/>
      </c>
      <c r="BW138" s="31" t="str">
        <f t="shared" si="145"/>
        <v/>
      </c>
      <c r="BX138" s="73" t="str">
        <f t="shared" si="111"/>
        <v/>
      </c>
      <c r="BY138" s="73" t="str">
        <f t="shared" si="112"/>
        <v/>
      </c>
      <c r="BZ138" s="31" t="str">
        <f t="shared" si="113"/>
        <v/>
      </c>
      <c r="CA138" s="66" t="str">
        <f t="shared" si="114"/>
        <v/>
      </c>
      <c r="CB138" s="47" t="s">
        <v>0</v>
      </c>
      <c r="CC138" s="82" t="str">
        <f t="shared" si="146"/>
        <v/>
      </c>
      <c r="CD138" s="47" t="s">
        <v>0</v>
      </c>
      <c r="CE138" s="19" t="str">
        <f t="shared" si="147"/>
        <v/>
      </c>
      <c r="CF138" s="47" t="s">
        <v>0</v>
      </c>
      <c r="CG138" s="130"/>
      <c r="CH138" s="47" t="s">
        <v>0</v>
      </c>
      <c r="CI138" s="52" t="str">
        <f t="shared" si="148"/>
        <v/>
      </c>
      <c r="CJ138" s="73" t="str">
        <f>IF(CG138="","",MAX(CJ$10:CJ137)+1)</f>
        <v/>
      </c>
      <c r="CK138" s="53" t="str">
        <f t="shared" si="149"/>
        <v/>
      </c>
      <c r="CL138" s="47" t="s">
        <v>0</v>
      </c>
      <c r="CM138" s="19" t="str">
        <f t="shared" si="150"/>
        <v/>
      </c>
      <c r="CN138" s="47" t="s">
        <v>0</v>
      </c>
      <c r="CO138" s="108"/>
      <c r="CP138" s="110"/>
      <c r="CQ138" s="47"/>
      <c r="CR138" s="58" t="str">
        <f>IF(AND(BX138="NEMA",BY138="NEMA",OR(CG138="",CK138="NEMA")),MAX(CR$10:CR137)+1,"")</f>
        <v/>
      </c>
      <c r="CS138" s="53" t="str">
        <f t="shared" si="151"/>
        <v/>
      </c>
      <c r="CT138" t="s">
        <v>0</v>
      </c>
      <c r="CU138" s="133" t="str">
        <f t="shared" si="115"/>
        <v/>
      </c>
      <c r="CV138" t="s">
        <v>0</v>
      </c>
      <c r="CW138" s="52" t="str">
        <f t="shared" si="116"/>
        <v/>
      </c>
      <c r="CX138" s="66" t="str">
        <f t="shared" si="152"/>
        <v/>
      </c>
      <c r="CY138" t="s">
        <v>0</v>
      </c>
      <c r="CZ138" s="19" t="str">
        <f t="shared" si="153"/>
        <v/>
      </c>
      <c r="DA138" s="47" t="s">
        <v>0</v>
      </c>
      <c r="DB138" s="52" t="str">
        <f t="shared" si="154"/>
        <v/>
      </c>
      <c r="DC138" s="66" t="str">
        <f t="shared" si="155"/>
        <v/>
      </c>
      <c r="DD138" s="47" t="s">
        <v>0</v>
      </c>
      <c r="DE138" s="52" t="str">
        <f t="shared" si="156"/>
        <v/>
      </c>
      <c r="DF138" s="53" t="str">
        <f t="shared" si="117"/>
        <v/>
      </c>
      <c r="DG138" s="47" t="s">
        <v>0</v>
      </c>
      <c r="DH138" s="52" t="str">
        <f t="shared" si="157"/>
        <v/>
      </c>
      <c r="DI138" s="53" t="str">
        <f t="shared" si="118"/>
        <v/>
      </c>
      <c r="DJ138" s="47" t="s">
        <v>0</v>
      </c>
      <c r="DK138" s="52" t="str">
        <f t="shared" si="158"/>
        <v/>
      </c>
      <c r="DL138" s="53" t="str">
        <f t="shared" si="119"/>
        <v/>
      </c>
      <c r="DM138" s="47" t="s">
        <v>0</v>
      </c>
      <c r="DN138" s="58" t="str">
        <f t="shared" si="159"/>
        <v/>
      </c>
      <c r="DO138" s="53" t="str" cm="1">
        <f t="array" ref="DO138">IF(DN138&lt;&gt;"",INDEX(imePrezime_id,DN138,0),IF(CR138&lt;&gt;"",CR138,""))</f>
        <v/>
      </c>
      <c r="DP138" s="47" t="s">
        <v>0</v>
      </c>
      <c r="DQ138" s="58" t="str">
        <f t="shared" si="160"/>
        <v/>
      </c>
      <c r="DR138" s="73" t="str">
        <f t="shared" si="120"/>
        <v/>
      </c>
      <c r="DS138" s="73" t="str">
        <f t="shared" si="161"/>
        <v/>
      </c>
      <c r="DT138" s="73" t="str">
        <f t="shared" si="162"/>
        <v/>
      </c>
      <c r="DU138" s="66" t="str">
        <f t="shared" si="163"/>
        <v/>
      </c>
      <c r="DV138" s="47" t="s">
        <v>0</v>
      </c>
      <c r="DW138" s="58" t="str">
        <f>IF(BW138="","",MAX(DW$10:DW137)+1)</f>
        <v/>
      </c>
      <c r="DX138" s="73" t="str">
        <f t="shared" si="164"/>
        <v/>
      </c>
      <c r="DY138" s="73" t="str">
        <f t="shared" si="165"/>
        <v/>
      </c>
      <c r="DZ138" s="73" t="str">
        <f t="shared" si="166"/>
        <v/>
      </c>
      <c r="EA138" s="73" t="str">
        <f t="shared" si="167"/>
        <v/>
      </c>
      <c r="EB138" s="73" t="str">
        <f t="shared" si="168"/>
        <v/>
      </c>
      <c r="EC138" s="73" t="str">
        <f t="shared" si="169"/>
        <v/>
      </c>
      <c r="ED138" s="73" t="str">
        <f t="shared" si="170"/>
        <v/>
      </c>
      <c r="EE138" s="73" t="str">
        <f t="shared" si="171"/>
        <v/>
      </c>
      <c r="EF138" s="73" t="str">
        <f t="shared" si="172"/>
        <v/>
      </c>
      <c r="EG138" s="53" t="str">
        <f t="shared" si="121"/>
        <v/>
      </c>
      <c r="EH138" s="47" t="s">
        <v>0</v>
      </c>
      <c r="EI138" s="19" t="str">
        <f t="shared" si="173"/>
        <v/>
      </c>
      <c r="EJ138" s="47" t="s">
        <v>0</v>
      </c>
      <c r="EK138" s="19" t="str">
        <f t="shared" si="174"/>
        <v/>
      </c>
      <c r="EL138" s="47" t="s">
        <v>0</v>
      </c>
      <c r="EM138" s="208" t="str">
        <f t="shared" si="175"/>
        <v/>
      </c>
      <c r="EN138" s="47" t="s">
        <v>0</v>
      </c>
    </row>
    <row r="139" spans="1:144" x14ac:dyDescent="0.25">
      <c r="A139" t="s">
        <v>0</v>
      </c>
      <c r="B139" s="52" t="str">
        <f>IF(csv!F131="","",csv!T131)</f>
        <v/>
      </c>
      <c r="C139" s="31" t="s">
        <v>0</v>
      </c>
      <c r="D139" s="31" t="str">
        <f>IF(csv!F131="","",csv!F131)</f>
        <v/>
      </c>
      <c r="E139" s="31" t="str">
        <f>IF(csv!E131="","",csv!E131)</f>
        <v/>
      </c>
      <c r="F139" s="31" t="s">
        <v>0</v>
      </c>
      <c r="G139" s="73" t="str">
        <f>IF(csv!M131="","",csv!M131)</f>
        <v/>
      </c>
      <c r="H139" s="73" t="str">
        <f>IF(csv!N131="","",csv!N131)</f>
        <v/>
      </c>
      <c r="I139" s="31" t="s">
        <v>0</v>
      </c>
      <c r="J139" s="31" t="str">
        <f>IF(csv!P131="","",csv!P131)</f>
        <v/>
      </c>
      <c r="K139" s="31" t="str">
        <f>IF(csv!Q131="","",csv!Q131)</f>
        <v/>
      </c>
      <c r="L139" s="31" t="s">
        <v>0</v>
      </c>
      <c r="M139" s="66" t="str">
        <f>IF(csv!R131="","",csv!R131)</f>
        <v/>
      </c>
      <c r="N139" s="47" t="s">
        <v>0</v>
      </c>
      <c r="O139" s="52" t="str">
        <f t="shared" si="122"/>
        <v/>
      </c>
      <c r="P139" s="73" t="str">
        <f>IF(O139="","",IF(COUNTIF(O$10:O138,O139)=0,P138+1,P138))</f>
        <v/>
      </c>
      <c r="Q139" s="88" t="str">
        <f t="shared" si="123"/>
        <v/>
      </c>
      <c r="R139" s="89" t="str" cm="1">
        <f t="array" ref="R139">IF(S139="","",INDEX(natjecanjeStaze_naziv,MATCH(S139,natjecanjeStaze_stazaId,0)))</f>
        <v/>
      </c>
      <c r="S139" s="53" t="str">
        <f t="shared" ref="S139:S202" si="181">IF(BW139="","",INDEX(natjecanjeStaze_stazaId,MATCH(O139,natjecanjeStaze_kategorija,0)))</f>
        <v/>
      </c>
      <c r="T139" s="47" t="s">
        <v>0</v>
      </c>
      <c r="U139" s="259" t="str">
        <f t="shared" ref="U139:U202" si="182">IF(O139="","",INDEX(kategorija_oznaka,MATCH(Q139,kategorija_id,0)))</f>
        <v/>
      </c>
      <c r="V139" s="260" t="str">
        <f t="shared" si="124"/>
        <v/>
      </c>
      <c r="W139" s="47" t="s">
        <v>0</v>
      </c>
      <c r="X139" s="52" t="str">
        <f t="shared" si="125"/>
        <v/>
      </c>
      <c r="Y139" s="73" t="str">
        <f t="shared" si="126"/>
        <v/>
      </c>
      <c r="Z139" s="31" t="str">
        <f t="shared" si="127"/>
        <v/>
      </c>
      <c r="AA139" s="66" t="str">
        <f>IF(Z139="","",MAX(AA$10:AA138)+1)</f>
        <v/>
      </c>
      <c r="AB139" s="47" t="s">
        <v>0</v>
      </c>
      <c r="AC139" s="130"/>
      <c r="AD139" s="47" t="s">
        <v>0</v>
      </c>
      <c r="AE139" s="19" t="str">
        <f t="shared" si="128"/>
        <v/>
      </c>
      <c r="AF139" s="47" t="s">
        <v>0</v>
      </c>
      <c r="AG139" s="151" t="str">
        <f t="shared" si="129"/>
        <v/>
      </c>
      <c r="AH139" s="47" t="s">
        <v>0</v>
      </c>
      <c r="AI139" s="52" t="str">
        <f t="shared" si="130"/>
        <v/>
      </c>
      <c r="AJ139" s="31" t="str">
        <f t="shared" si="131"/>
        <v/>
      </c>
      <c r="AK139" s="73" t="str">
        <f t="shared" si="132"/>
        <v/>
      </c>
      <c r="AL139" s="73" t="str">
        <f t="shared" si="133"/>
        <v/>
      </c>
      <c r="AM139" s="31" t="str" cm="1">
        <f t="array" ref="AM139">IF(AK139="",""&amp;AJ139,IF(AK139="NEMA",AJ139,INDEX(klub_naziv,MATCH(INDEX(klubAlias_klubId,AK139),klub_id,0))))</f>
        <v/>
      </c>
      <c r="AN139" s="31" t="str" cm="1">
        <f t="array" ref="AN139">IFERROR(""&amp;INDEX(registarNatjecatelji,DL139,4),"")</f>
        <v/>
      </c>
      <c r="AO139" s="73" t="str">
        <f t="shared" si="134"/>
        <v/>
      </c>
      <c r="AP139" s="66" t="str">
        <f t="shared" si="135"/>
        <v/>
      </c>
      <c r="AQ139" s="47" t="s">
        <v>0</v>
      </c>
      <c r="AR139" s="52" t="str">
        <f>IF(V139&lt;&gt;"NEMA","",IF(IFERROR(MATCH(U139,U$10:U138,0),0)&lt;&gt;0,"",U139))</f>
        <v/>
      </c>
      <c r="AS139" s="73" t="str">
        <f t="shared" ref="AS139:AS202" si="183">IF(AR139="","",IFERROR(INDEX(klubAlias_id,MATCH(AR139,klubAlias_alias,0)),"NEMA"))</f>
        <v/>
      </c>
      <c r="AT139" s="31" t="str">
        <f>IF(OR(AS139="",AS139&lt;&gt;"NEMA"),"",MAX(AT$10:AT138)+1)</f>
        <v/>
      </c>
      <c r="AU139" s="66" t="str">
        <f t="shared" ref="AU139:AU202" si="184">IF(OR(AS139="",AS139&lt;&gt;"NEMA"),"",INDEX(klub_id,MATCH(AR139,klub_naziv,0)))</f>
        <v/>
      </c>
      <c r="AV139" s="47" t="s">
        <v>0</v>
      </c>
      <c r="AW139" s="19" t="str">
        <f t="shared" si="136"/>
        <v/>
      </c>
      <c r="AX139" s="47" t="s">
        <v>0</v>
      </c>
      <c r="AY139" s="82" t="str">
        <f>IF(AK139&lt;&gt;"NEMA","",IF(IFERROR(MATCH(AJ139,AJ$10:AJ138,0),0)&lt;&gt;0,"",AJ139))</f>
        <v/>
      </c>
      <c r="AZ139" s="47" t="s">
        <v>0</v>
      </c>
      <c r="BA139" s="130"/>
      <c r="BB139" s="47" t="s">
        <v>0</v>
      </c>
      <c r="BC139" s="58" t="str">
        <f t="shared" si="137"/>
        <v/>
      </c>
      <c r="BD139" s="31" t="str">
        <f t="shared" si="138"/>
        <v/>
      </c>
      <c r="BE139" s="31" t="str">
        <f>IF(BD139="","",MAX(BE$10:BE138)+1)</f>
        <v/>
      </c>
      <c r="BF139" s="31" t="str">
        <f t="shared" si="139"/>
        <v/>
      </c>
      <c r="BG139" s="31" t="str">
        <f t="shared" si="140"/>
        <v/>
      </c>
      <c r="BH139" s="31" t="str">
        <f>IF(BA139="","",MAX(BH$10:BH138)+1)</f>
        <v/>
      </c>
      <c r="BI139" s="31" t="str">
        <f t="shared" si="141"/>
        <v/>
      </c>
      <c r="BJ139" s="66" t="str">
        <f t="shared" si="142"/>
        <v/>
      </c>
      <c r="BK139" s="47" t="s">
        <v>0</v>
      </c>
      <c r="BL139" s="19" t="str">
        <f t="shared" si="143"/>
        <v/>
      </c>
      <c r="BM139" s="47" t="s">
        <v>0</v>
      </c>
      <c r="BN139" s="151" t="str">
        <f t="shared" ref="BN139:BN202" si="185">IF(AP139="","",IF(BA139="",IF(IFERROR(MATCH(AP139,natjecanje_noviKluboviAliasi,0),0)&gt;0,INDEX(natjecanje_kluboviAliasi,MATCH(AP139,natjecanje_noviKluboviAliasi,0)),AP139),BA139))</f>
        <v/>
      </c>
      <c r="BO139" s="47" t="s">
        <v>0</v>
      </c>
      <c r="BP139" s="58" t="str">
        <f t="shared" si="176"/>
        <v/>
      </c>
      <c r="BQ139" s="73" t="str">
        <f t="shared" si="177"/>
        <v/>
      </c>
      <c r="BR139" s="266" t="str">
        <f t="shared" si="178"/>
        <v/>
      </c>
      <c r="BS139" s="267" t="str">
        <f t="shared" si="179"/>
        <v/>
      </c>
      <c r="BT139" s="191" t="str">
        <f t="shared" si="180"/>
        <v/>
      </c>
      <c r="BU139" s="47" t="s">
        <v>0</v>
      </c>
      <c r="BV139" s="52" t="str">
        <f t="shared" si="144"/>
        <v/>
      </c>
      <c r="BW139" s="31" t="str">
        <f t="shared" si="145"/>
        <v/>
      </c>
      <c r="BX139" s="73" t="str">
        <f t="shared" ref="BX139:BX202" si="186">IF(BW139="","",IFERROR(INDEX(imePrezime_id,MATCH(BV139&amp;" – "&amp;BW139,imePrezime_imePrezime,0)),"NEMA"))</f>
        <v/>
      </c>
      <c r="BY139" s="73" t="str">
        <f t="shared" ref="BY139:BY202" si="187">IF(BX139&lt;&gt;"NEMA","",IFERROR(INDEX(imePrezimeAlias_imePrezimeId,MATCH(BV139&amp;" "&amp;BW139,imePrezimeAlias_alias,0)),"NEMA"))</f>
        <v/>
      </c>
      <c r="BZ139" s="31" t="str">
        <f t="shared" ref="BZ139:BZ202" si="188">IF(BW139="","",IF(OR(BY139="",BY139="NEMA"),BV139,INDEX(imePrezime_ime,MATCH(BY139,imePrezime_id,0))))</f>
        <v/>
      </c>
      <c r="CA139" s="66" t="str">
        <f t="shared" ref="CA139:CA202" si="189">IF(BW139="","",IF(OR(BY139="",BY139="NEMA"),BW139,INDEX(imePrezime_prezime,MATCH(BY139,imePrezime_id,0))))</f>
        <v/>
      </c>
      <c r="CB139" s="47" t="s">
        <v>0</v>
      </c>
      <c r="CC139" s="82" t="str">
        <f t="shared" si="146"/>
        <v/>
      </c>
      <c r="CD139" s="47" t="s">
        <v>0</v>
      </c>
      <c r="CE139" s="19" t="str">
        <f t="shared" si="147"/>
        <v/>
      </c>
      <c r="CF139" s="47" t="s">
        <v>0</v>
      </c>
      <c r="CG139" s="130"/>
      <c r="CH139" s="47" t="s">
        <v>0</v>
      </c>
      <c r="CI139" s="52" t="str">
        <f t="shared" si="148"/>
        <v/>
      </c>
      <c r="CJ139" s="73" t="str">
        <f>IF(CG139="","",MAX(CJ$10:CJ138)+1)</f>
        <v/>
      </c>
      <c r="CK139" s="53" t="str">
        <f t="shared" si="149"/>
        <v/>
      </c>
      <c r="CL139" s="47" t="s">
        <v>0</v>
      </c>
      <c r="CM139" s="19" t="str">
        <f t="shared" si="150"/>
        <v/>
      </c>
      <c r="CN139" s="47" t="s">
        <v>0</v>
      </c>
      <c r="CO139" s="108"/>
      <c r="CP139" s="110"/>
      <c r="CQ139" s="47"/>
      <c r="CR139" s="58" t="str">
        <f>IF(AND(BX139="NEMA",BY139="NEMA",OR(CG139="",CK139="NEMA")),MAX(CR$10:CR138)+1,"")</f>
        <v/>
      </c>
      <c r="CS139" s="53" t="str">
        <f t="shared" si="151"/>
        <v/>
      </c>
      <c r="CT139" t="s">
        <v>0</v>
      </c>
      <c r="CU139" s="133" t="str">
        <f t="shared" ref="CU139:CU202" si="190">IF(O139="","",LEFT(INDEX(kategorija_oznaka,MATCH(Q139,kategorija_id,0)),1))</f>
        <v/>
      </c>
      <c r="CV139" t="s">
        <v>0</v>
      </c>
      <c r="CW139" s="52" t="str">
        <f t="shared" ref="CW139:CW202" si="191">IF(CR139="","",IF(M139&lt;&gt;"CRO","","INSERT INTO osoba (id,reg_broj,oib,spol_id,dat_rodjenja) VALUES ("&amp;CR139&amp;",(SELECT max(os.reg_broj)+1 FROM osoba AS os),Null,'"&amp;CU139&amp;"',Null); INSERT INTO osoba_log (id,reg_broj,oib,spol_id,dat_rodjenja,dnevnik_id) SELECT id,reg_broj,oib,spol_id,dat_rodjenja,"&amp;dnevnik_id&amp;" FROM osoba WHERE id = "&amp;CR139&amp;";"))</f>
        <v/>
      </c>
      <c r="CX139" s="66" t="str">
        <f t="shared" si="152"/>
        <v/>
      </c>
      <c r="CY139" t="s">
        <v>0</v>
      </c>
      <c r="CZ139" s="19" t="str">
        <f t="shared" si="153"/>
        <v/>
      </c>
      <c r="DA139" s="47" t="s">
        <v>0</v>
      </c>
      <c r="DB139" s="52" t="str">
        <f t="shared" si="154"/>
        <v/>
      </c>
      <c r="DC139" s="66" t="str">
        <f t="shared" si="155"/>
        <v/>
      </c>
      <c r="DD139" s="47" t="s">
        <v>0</v>
      </c>
      <c r="DE139" s="52" t="str">
        <f t="shared" si="156"/>
        <v/>
      </c>
      <c r="DF139" s="53" t="str">
        <f t="shared" ref="DF139:DF202" si="192">IF(DE139="","",IFERROR(MATCH(DE139,registar,0),"NEMA"))</f>
        <v/>
      </c>
      <c r="DG139" s="47" t="s">
        <v>0</v>
      </c>
      <c r="DH139" s="52" t="str">
        <f t="shared" si="157"/>
        <v/>
      </c>
      <c r="DI139" s="53" t="str">
        <f t="shared" ref="DI139:DI202" si="193">IF(DH139="","",IFERROR(MATCH(DH139,imePrezime_imePrezimeKlub,0),"NEMA"))</f>
        <v/>
      </c>
      <c r="DJ139" s="47" t="s">
        <v>0</v>
      </c>
      <c r="DK139" s="52" t="str">
        <f t="shared" si="158"/>
        <v/>
      </c>
      <c r="DL139" s="53" t="str">
        <f t="shared" ref="DL139:DL202" si="194">IF(DK139="","",IFERROR(MATCH(DK139,imePrezime_imePrezime,0),"NEMA"))</f>
        <v/>
      </c>
      <c r="DM139" s="47" t="s">
        <v>0</v>
      </c>
      <c r="DN139" s="58" t="str">
        <f t="shared" si="159"/>
        <v/>
      </c>
      <c r="DO139" s="53" t="str" cm="1">
        <f t="array" ref="DO139">IF(DN139&lt;&gt;"",INDEX(imePrezime_id,DN139,0),IF(CR139&lt;&gt;"",CR139,""))</f>
        <v/>
      </c>
      <c r="DP139" s="47" t="s">
        <v>0</v>
      </c>
      <c r="DQ139" s="58" t="str">
        <f t="shared" si="160"/>
        <v/>
      </c>
      <c r="DR139" s="73" t="str">
        <f t="shared" ref="DR139:DR202" si="195">IF(BW139="","",IF(AJ139="",IF(IFERROR(INDEX(imePrezime_klub,MATCH(DO139,imePrezime_id,0)),"NEMA")="","klu",""),IF(OR(AND(AK139&lt;&gt;"",AK139&lt;&gt;"NEMA"),BI139&lt;&gt;""),"klu(ali)",IF(AND(AN139&lt;&gt;"",AN139&lt;&gt;AM139),"(raz-klu)","klu"))))</f>
        <v/>
      </c>
      <c r="DS139" s="73" t="str">
        <f t="shared" si="161"/>
        <v/>
      </c>
      <c r="DT139" s="73" t="str">
        <f t="shared" si="162"/>
        <v/>
      </c>
      <c r="DU139" s="66" t="str">
        <f t="shared" si="163"/>
        <v/>
      </c>
      <c r="DV139" s="47" t="s">
        <v>0</v>
      </c>
      <c r="DW139" s="58" t="str">
        <f>IF(BW139="","",MAX(DW$10:DW138)+1)</f>
        <v/>
      </c>
      <c r="DX139" s="73" t="str">
        <f t="shared" si="164"/>
        <v/>
      </c>
      <c r="DY139" s="73" t="str">
        <f t="shared" si="165"/>
        <v/>
      </c>
      <c r="DZ139" s="73" t="str">
        <f t="shared" si="166"/>
        <v/>
      </c>
      <c r="EA139" s="73" t="str">
        <f t="shared" si="167"/>
        <v/>
      </c>
      <c r="EB139" s="73" t="str">
        <f t="shared" si="168"/>
        <v/>
      </c>
      <c r="EC139" s="73" t="str">
        <f t="shared" si="169"/>
        <v/>
      </c>
      <c r="ED139" s="73" t="str">
        <f t="shared" si="170"/>
        <v/>
      </c>
      <c r="EE139" s="73" t="str">
        <f t="shared" si="171"/>
        <v/>
      </c>
      <c r="EF139" s="73" t="str">
        <f t="shared" si="172"/>
        <v/>
      </c>
      <c r="EG139" s="53" t="str">
        <f t="shared" ref="EG139:EG202" si="196">IF(INDEX(natjecanjeKategorije_katAliasId,MATCH(Q139,natjecanjeKategorije_katRegId,0))="","",INDEX(natjecanjeKategorije_katAliasId,MATCH(Q139,natjecanjeKategorije_katRegId,0)))</f>
        <v/>
      </c>
      <c r="EH139" s="47" t="s">
        <v>0</v>
      </c>
      <c r="EI139" s="19" t="str">
        <f t="shared" si="173"/>
        <v/>
      </c>
      <c r="EJ139" s="47" t="s">
        <v>0</v>
      </c>
      <c r="EK139" s="19" t="str">
        <f t="shared" si="174"/>
        <v/>
      </c>
      <c r="EL139" s="47" t="s">
        <v>0</v>
      </c>
      <c r="EM139" s="208" t="str">
        <f t="shared" si="175"/>
        <v/>
      </c>
      <c r="EN139" s="47" t="s">
        <v>0</v>
      </c>
    </row>
    <row r="140" spans="1:144" x14ac:dyDescent="0.25">
      <c r="A140" t="s">
        <v>0</v>
      </c>
      <c r="B140" s="52" t="str">
        <f>IF(csv!F132="","",csv!T132)</f>
        <v/>
      </c>
      <c r="C140" s="31" t="s">
        <v>0</v>
      </c>
      <c r="D140" s="31" t="str">
        <f>IF(csv!F132="","",csv!F132)</f>
        <v/>
      </c>
      <c r="E140" s="31" t="str">
        <f>IF(csv!E132="","",csv!E132)</f>
        <v/>
      </c>
      <c r="F140" s="31" t="s">
        <v>0</v>
      </c>
      <c r="G140" s="73" t="str">
        <f>IF(csv!M132="","",csv!M132)</f>
        <v/>
      </c>
      <c r="H140" s="73" t="str">
        <f>IF(csv!N132="","",csv!N132)</f>
        <v/>
      </c>
      <c r="I140" s="31" t="s">
        <v>0</v>
      </c>
      <c r="J140" s="31" t="str">
        <f>IF(csv!P132="","",csv!P132)</f>
        <v/>
      </c>
      <c r="K140" s="31" t="str">
        <f>IF(csv!Q132="","",csv!Q132)</f>
        <v/>
      </c>
      <c r="L140" s="31" t="s">
        <v>0</v>
      </c>
      <c r="M140" s="66" t="str">
        <f>IF(csv!R132="","",csv!R132)</f>
        <v/>
      </c>
      <c r="N140" s="47" t="s">
        <v>0</v>
      </c>
      <c r="O140" s="52" t="str">
        <f t="shared" ref="O140:O203" si="197">IF(B140="","",B140)</f>
        <v/>
      </c>
      <c r="P140" s="73" t="str">
        <f>IF(O140="","",IF(COUNTIF(O$10:O139,O140)=0,P139+1,P139))</f>
        <v/>
      </c>
      <c r="Q140" s="88" t="str">
        <f t="shared" ref="Q140:Q203" si="198">IF(O140="","",IFERROR(INDEX(kategorija_id,MATCH(O140,kategorija_oznaka,0)),IFERROR(INDEX(kategorijaAlias_id,MATCH(O140,kategorijaAlias_oznaka,0)),INDEX(natjecanjeKategorije_katRegId,MATCH(O140,natjecanjeKategorije_kategorija,0)))))</f>
        <v/>
      </c>
      <c r="R140" s="89" t="str" cm="1">
        <f t="array" ref="R140">IF(S140="","",INDEX(natjecanjeStaze_naziv,MATCH(S140,natjecanjeStaze_stazaId,0)))</f>
        <v/>
      </c>
      <c r="S140" s="53" t="str">
        <f t="shared" si="181"/>
        <v/>
      </c>
      <c r="T140" s="47" t="s">
        <v>0</v>
      </c>
      <c r="U140" s="259" t="str">
        <f t="shared" si="182"/>
        <v/>
      </c>
      <c r="V140" s="260" t="str">
        <f t="shared" ref="V140:V203" si="199">IF(O140="","",INDEX(natjecanjeKategorija_stazaKatId,MATCH(Q140,natjecanjeKategorije_katRegId,0)))</f>
        <v/>
      </c>
      <c r="W140" s="47" t="s">
        <v>0</v>
      </c>
      <c r="X140" s="52" t="str">
        <f t="shared" ref="X140:X203" si="200">IF(M140="","",M140)</f>
        <v/>
      </c>
      <c r="Y140" s="73" t="str">
        <f t="shared" ref="Y140:Y203" si="201">IF(X140="","",IFERROR(INDEX(drzava_id,MATCH(X140,drzava_oznaka,0)),"NEMA"))</f>
        <v/>
      </c>
      <c r="Z140" s="31" t="str">
        <f t="shared" ref="Z140:Z203" si="202">IF(OR(Y140="",Y140&lt;&gt;"NEMA"),"",M140)</f>
        <v/>
      </c>
      <c r="AA140" s="66" t="str">
        <f>IF(Z140="","",MAX(AA$10:AA139)+1)</f>
        <v/>
      </c>
      <c r="AB140" s="47" t="s">
        <v>0</v>
      </c>
      <c r="AC140" s="130"/>
      <c r="AD140" s="47" t="s">
        <v>0</v>
      </c>
      <c r="AE140" s="19" t="str">
        <f t="shared" ref="AE140:AE203" si="203">IF(Z140="","","INSERT INTO drzava(id,naziv,oznaka) VALUES ("&amp;AA140&amp;",'"&amp;AC140&amp;"','"&amp;UPPER(LEFT(Z140,1))&amp;LOWER(RIGHT(Z140,2))&amp;"');")</f>
        <v/>
      </c>
      <c r="AF140" s="47" t="s">
        <v>0</v>
      </c>
      <c r="AG140" s="151" t="str">
        <f t="shared" ref="AG140:AG203" si="204">IF(Y140="","",IF(Y140="NEMA",Z140,X140))</f>
        <v/>
      </c>
      <c r="AH140" s="47" t="s">
        <v>0</v>
      </c>
      <c r="AI140" s="52" t="str">
        <f t="shared" ref="AI140:AI203" si="205">IF(J140="","",J140)</f>
        <v/>
      </c>
      <c r="AJ140" s="31" t="str">
        <f t="shared" ref="AJ140:AJ203" si="206">IF(K140="","",K140)</f>
        <v/>
      </c>
      <c r="AK140" s="73" t="str">
        <f t="shared" ref="AK140:AK203" si="207">IF(AJ140="","",IF(IFERROR(MATCH(AJ140,klub_naziv,0),"")&lt;&gt;"","",IFERROR(MATCH(AJ140,klubAlias_alias,0),"NEMA")))</f>
        <v/>
      </c>
      <c r="AL140" s="73" t="str">
        <f t="shared" ref="AL140:AL203" si="208">IF(AK140="","",IF(AK140&lt;&gt;"NEMA","",IFERROR(INDEX(natjecanje_klubAliasId,MATCH(AJ140,natjecanje_noviKluboviAliasi,0)),"")))</f>
        <v/>
      </c>
      <c r="AM140" s="31" t="str" cm="1">
        <f t="array" ref="AM140">IF(AK140="",""&amp;AJ140,IF(AK140="NEMA",AJ140,INDEX(klub_naziv,MATCH(INDEX(klubAlias_klubId,AK140),klub_id,0))))</f>
        <v/>
      </c>
      <c r="AN140" s="31" t="str" cm="1">
        <f t="array" ref="AN140">IFERROR(""&amp;INDEX(registarNatjecatelji,DL140,4),"")</f>
        <v/>
      </c>
      <c r="AO140" s="73" t="str">
        <f t="shared" ref="AO140:AO203" si="209">IF(AM140=AN140,"",IF(AN140="","",1))</f>
        <v/>
      </c>
      <c r="AP140" s="66" t="str">
        <f t="shared" ref="AP140:AP203" si="210">IF(AND(AN140&lt;&gt;"",AN140&lt;&gt;AM140),AN140,""&amp;AM140)</f>
        <v/>
      </c>
      <c r="AQ140" s="47" t="s">
        <v>0</v>
      </c>
      <c r="AR140" s="52" t="str">
        <f>IF(V140&lt;&gt;"NEMA","",IF(IFERROR(MATCH(U140,U$10:U139,0),0)&lt;&gt;0,"",U140))</f>
        <v/>
      </c>
      <c r="AS140" s="73" t="str">
        <f t="shared" si="183"/>
        <v/>
      </c>
      <c r="AT140" s="31" t="str">
        <f>IF(OR(AS140="",AS140&lt;&gt;"NEMA"),"",MAX(AT$10:AT139)+1)</f>
        <v/>
      </c>
      <c r="AU140" s="66" t="str">
        <f t="shared" si="184"/>
        <v/>
      </c>
      <c r="AV140" s="47" t="s">
        <v>0</v>
      </c>
      <c r="AW140" s="19" t="str">
        <f t="shared" ref="AW140:AW203" si="211">IF(OR(AS140="",AS140&lt;&gt;"NEMA"),"","INSERT INTO klub_alias(id,alias,klub_id) VALUES ("&amp;AT140&amp;",'"&amp;AR140&amp;"',"&amp;AU140&amp;");")</f>
        <v/>
      </c>
      <c r="AX140" s="47" t="s">
        <v>0</v>
      </c>
      <c r="AY140" s="82" t="str">
        <f>IF(AK140&lt;&gt;"NEMA","",IF(IFERROR(MATCH(AJ140,AJ$10:AJ139,0),0)&lt;&gt;0,"",AJ140))</f>
        <v/>
      </c>
      <c r="AZ140" s="47" t="s">
        <v>0</v>
      </c>
      <c r="BA140" s="130"/>
      <c r="BB140" s="47" t="s">
        <v>0</v>
      </c>
      <c r="BC140" s="58" t="str">
        <f t="shared" ref="BC140:BC203" si="212">IF(BA140="","",IFERROR(INDEX(klub_id,MATCH(BA140,klub_naziv,0)),"NEMA"))</f>
        <v/>
      </c>
      <c r="BD140" s="31" t="str">
        <f t="shared" ref="BD140:BD203" si="213">IF(AY140="","",IF(BA140="",AY140,""))</f>
        <v/>
      </c>
      <c r="BE140" s="31" t="str">
        <f>IF(BD140="","",MAX(BE$10:BE139)+1)</f>
        <v/>
      </c>
      <c r="BF140" s="31" t="str">
        <f t="shared" ref="BF140:BF203" si="214">IF(BD140="","",IF(Y140="","",IF(Y140="NEMA",AA140,Y140)))</f>
        <v/>
      </c>
      <c r="BG140" s="31" t="str">
        <f t="shared" ref="BG140:BG203" si="215">IF(BD140="","","INSERT INTO klub(id,naziv,drzava_id,aktivan) VALUES ("&amp;BE140&amp;",'"&amp;BD140&amp;"',"&amp;BF140&amp;",1);")</f>
        <v/>
      </c>
      <c r="BH140" s="31" t="str">
        <f>IF(BA140="","",MAX(BH$10:BH139)+1)</f>
        <v/>
      </c>
      <c r="BI140" s="31" t="str">
        <f t="shared" ref="BI140:BI203" si="216">IF(BA140="","",IF(BE140="",INDEX(klub_id,MATCH(BA140,klub_naziv,0)),BE140))</f>
        <v/>
      </c>
      <c r="BJ140" s="66" t="str">
        <f t="shared" ref="BJ140:BJ203" si="217">IF(BA140="","","INSERT INTO klub_alias(id,alias,klub_id) VALUES ("&amp;BH140&amp;",'"&amp;AY140&amp;"',"&amp;BI140&amp;");")</f>
        <v/>
      </c>
      <c r="BK140" s="47" t="s">
        <v>0</v>
      </c>
      <c r="BL140" s="19" t="str">
        <f t="shared" ref="BL140:BL203" si="218">""&amp;BG140&amp;IF(AND(BG140&lt;&gt;"",BJ140&lt;&gt;""),"
","")&amp;BJ140</f>
        <v/>
      </c>
      <c r="BM140" s="47" t="s">
        <v>0</v>
      </c>
      <c r="BN140" s="151" t="str">
        <f t="shared" si="185"/>
        <v/>
      </c>
      <c r="BO140" s="47" t="s">
        <v>0</v>
      </c>
      <c r="BP140" s="58" t="str">
        <f t="shared" si="176"/>
        <v/>
      </c>
      <c r="BQ140" s="73" t="str">
        <f t="shared" si="177"/>
        <v/>
      </c>
      <c r="BR140" s="266" t="str">
        <f t="shared" si="178"/>
        <v/>
      </c>
      <c r="BS140" s="267" t="str">
        <f t="shared" si="179"/>
        <v/>
      </c>
      <c r="BT140" s="191" t="str">
        <f t="shared" si="180"/>
        <v/>
      </c>
      <c r="BU140" s="47" t="s">
        <v>0</v>
      </c>
      <c r="BV140" s="52" t="str">
        <f t="shared" ref="BV140:BV203" si="219">IF(D140="","",D140)</f>
        <v/>
      </c>
      <c r="BW140" s="31" t="str">
        <f t="shared" ref="BW140:BW203" si="220">IF(E140="","",E140)</f>
        <v/>
      </c>
      <c r="BX140" s="73" t="str">
        <f t="shared" si="186"/>
        <v/>
      </c>
      <c r="BY140" s="73" t="str">
        <f t="shared" si="187"/>
        <v/>
      </c>
      <c r="BZ140" s="31" t="str">
        <f t="shared" si="188"/>
        <v/>
      </c>
      <c r="CA140" s="66" t="str">
        <f t="shared" si="189"/>
        <v/>
      </c>
      <c r="CB140" s="47" t="s">
        <v>0</v>
      </c>
      <c r="CC140" s="82" t="str">
        <f t="shared" ref="CC140:CC203" si="221">IF(OR(BW140="",BY140&lt;&gt;"NEMA"),"",BV140&amp;" "&amp;BW140)</f>
        <v/>
      </c>
      <c r="CD140" s="47" t="s">
        <v>0</v>
      </c>
      <c r="CE140" s="19" t="str">
        <f t="shared" ref="CE140:CE203" si="222">IF(OR(BX140&lt;&gt;"NEMA",BY140&lt;&gt;"NEMA"),"","SELECT '"&amp;BZ140&amp;" – "&amp;CA140&amp;"', ime, prezime FROM imeprezime WHERE ime LIKE '%"&amp;MID(BZ140,2,LEN(BZ140)-2)&amp;"%' Or prezime LIKE '%"&amp;MID(CA140,2,LEN(CA140)-2)&amp;"%' Or ime LIKE '%"&amp;MID(CA140,2,LEN(CA140)-2)&amp;"%' Or prezime LIKE '%"&amp;MID(BZ140,2,LEN(BZ140)-2)&amp;"%' ORDER BY ime, prezime;")</f>
        <v/>
      </c>
      <c r="CF140" s="47" t="s">
        <v>0</v>
      </c>
      <c r="CG140" s="130"/>
      <c r="CH140" s="47" t="s">
        <v>0</v>
      </c>
      <c r="CI140" s="52" t="str">
        <f t="shared" ref="CI140:CI203" si="223">IF(CG140="","",BV140&amp;" "&amp;BW140)</f>
        <v/>
      </c>
      <c r="CJ140" s="73" t="str">
        <f>IF(CG140="","",MAX(CJ$10:CJ139)+1)</f>
        <v/>
      </c>
      <c r="CK140" s="53" t="str">
        <f t="shared" ref="CK140:CK203" si="224">IF(CG140="","",IFERROR(INDEX(imePrezime_id,MATCH(IF(IFERROR(SEARCH("–",CG140),0)&lt;&gt;0,CG140,SUBSTITUTE(CG140," "," – ",1)),imePrezime_imePrezime,0)),"NEMA"))</f>
        <v/>
      </c>
      <c r="CL140" s="47" t="s">
        <v>0</v>
      </c>
      <c r="CM140" s="19" t="str">
        <f t="shared" ref="CM140:CM203" si="225">IF(CG140="","","INSERT INTO imeprezime_alias(id,alias,imeprezime_id) VALUES ("&amp;CJ140&amp;",'"&amp;CI140&amp;"',"&amp;IF(CK140="NEMA",CR140,CK140)&amp;");")</f>
        <v/>
      </c>
      <c r="CN140" s="47" t="s">
        <v>0</v>
      </c>
      <c r="CO140" s="108"/>
      <c r="CP140" s="110"/>
      <c r="CQ140" s="47"/>
      <c r="CR140" s="58" t="str">
        <f>IF(AND(BX140="NEMA",BY140="NEMA",OR(CG140="",CK140="NEMA")),MAX(CR$10:CR139)+1,"")</f>
        <v/>
      </c>
      <c r="CS140" s="53" t="str">
        <f t="shared" ref="CS140:CS203" si="226">IF(CR140="","",IF(CU140="O",1,""))</f>
        <v/>
      </c>
      <c r="CT140" t="s">
        <v>0</v>
      </c>
      <c r="CU140" s="133" t="str">
        <f t="shared" si="190"/>
        <v/>
      </c>
      <c r="CV140" t="s">
        <v>0</v>
      </c>
      <c r="CW140" s="52" t="str">
        <f t="shared" si="191"/>
        <v/>
      </c>
      <c r="CX140" s="66" t="str">
        <f t="shared" ref="CX140:CX203" si="227">IF(CR140="","","INSERT INTO imeprezime (id,osoba_id,rbr,ime,prezime,klub_id,identitet_id,sintaksa_id,info,aktivno,dnevnik_id) VALUES ("&amp;CR140&amp;","&amp;IF(CW140="","Null",CR140)&amp;",1,'"&amp;IF(CO140&lt;&gt;"",CO140,BV140)&amp;"','"&amp;IF(CP140&lt;&gt;"",CP140,BW140)&amp;"',(SELECT id FROM klub WHERE naziv = '"&amp;BN140&amp;"'),Null,1,'',1,"&amp;dnevnik_id&amp;");")</f>
        <v/>
      </c>
      <c r="CY140" t="s">
        <v>0</v>
      </c>
      <c r="CZ140" s="19" t="str">
        <f t="shared" ref="CZ140:CZ203" si="228">IF(CW140="",CX140,CW140&amp;" "&amp;CX140)</f>
        <v/>
      </c>
      <c r="DA140" s="47" t="s">
        <v>0</v>
      </c>
      <c r="DB140" s="52" t="str">
        <f t="shared" ref="DB140:DB203" si="229">IF(BW140="","",IF(CK140="",BZ140,IF(CK140="NEMA",CO140,INDEX(imePrezime_ime,MATCH(CK140,imePrezime_id,0)))))</f>
        <v/>
      </c>
      <c r="DC140" s="66" t="str">
        <f t="shared" ref="DC140:DC203" si="230">IF(BW140="","",IF(CK140="",CA140,IF(CK140="NEMA",CP140,INDEX(imePrezime_prezime,MATCH(CK140,imePrezime_id,0)))))</f>
        <v/>
      </c>
      <c r="DD140" s="47" t="s">
        <v>0</v>
      </c>
      <c r="DE140" s="52" t="str">
        <f t="shared" ref="DE140:DE203" si="231">IF(BW140="","",DH140 &amp; IF(O140="",""," – " &amp; O140))</f>
        <v/>
      </c>
      <c r="DF140" s="53" t="str">
        <f t="shared" si="192"/>
        <v/>
      </c>
      <c r="DG140" s="47" t="s">
        <v>0</v>
      </c>
      <c r="DH140" s="52" t="str">
        <f t="shared" ref="DH140:DH203" si="232">IF(BW140="","",DK140 &amp; IF(BN140="",""," – " &amp; BN140))</f>
        <v/>
      </c>
      <c r="DI140" s="53" t="str">
        <f t="shared" si="193"/>
        <v/>
      </c>
      <c r="DJ140" s="47" t="s">
        <v>0</v>
      </c>
      <c r="DK140" s="52" t="str">
        <f t="shared" ref="DK140:DK203" si="233">IF(DC140="","",DB140&amp;" – "&amp;DC140)</f>
        <v/>
      </c>
      <c r="DL140" s="53" t="str">
        <f t="shared" si="194"/>
        <v/>
      </c>
      <c r="DM140" s="47" t="s">
        <v>0</v>
      </c>
      <c r="DN140" s="58" t="str">
        <f t="shared" ref="DN140:DN203" si="234">IF(DF140="","",IF(DF140&lt;&gt;"NEMA",DF140,IF(DI140&lt;&gt;"NEMA",DI140,IF(DL140&lt;&gt;"NEMA",DL140,""))))</f>
        <v/>
      </c>
      <c r="DO140" s="53" t="str" cm="1">
        <f t="array" ref="DO140">IF(DN140&lt;&gt;"",INDEX(imePrezime_id,DN140,0),IF(CR140&lt;&gt;"",CR140,""))</f>
        <v/>
      </c>
      <c r="DP140" s="47" t="s">
        <v>0</v>
      </c>
      <c r="DQ140" s="58" t="str">
        <f t="shared" ref="DQ140:DQ203" si="235">IF(BW140="","",IF(CR140&lt;&gt;"","novo",IF(BY140="","imepre","imepre(ali)")))</f>
        <v/>
      </c>
      <c r="DR140" s="73" t="str">
        <f t="shared" si="195"/>
        <v/>
      </c>
      <c r="DS140" s="73" t="str">
        <f t="shared" ref="DS140:DS203" si="236">IF(BW140="","","kat"&amp;IF(AND(U140&lt;&gt;O140,O140&lt;&gt;"Open"),"(ali)",""))</f>
        <v/>
      </c>
      <c r="DT140" s="73" t="str">
        <f t="shared" ref="DT140:DT203" si="237">IF(OR(BR140&lt;&gt;"",BT140=2),"ot","")</f>
        <v/>
      </c>
      <c r="DU140" s="66" t="str">
        <f t="shared" ref="DU140:DU203" si="238">IF(BW140="","",DQ140&amp;IF(DQ140="novo","","-"&amp;DR140&amp;"-"&amp;DS140)&amp;IF(DT140="","","-"&amp;DT140))</f>
        <v/>
      </c>
      <c r="DV140" s="47" t="s">
        <v>0</v>
      </c>
      <c r="DW140" s="58" t="str">
        <f>IF(BW140="","",MAX(DW$10:DW139)+1)</f>
        <v/>
      </c>
      <c r="DX140" s="73" t="str">
        <f t="shared" ref="DX140:DX203" si="239">IF(BZ140="","",V140)</f>
        <v/>
      </c>
      <c r="DY140" s="73" t="str">
        <f t="shared" ref="DY140:DY203" si="240">IF(DO140="","",DO140)</f>
        <v/>
      </c>
      <c r="DZ140" s="73" t="str">
        <f t="shared" ref="DZ140:DZ203" si="241">IF(BS140="","",BS140)</f>
        <v/>
      </c>
      <c r="EA140" s="73" t="str">
        <f t="shared" ref="EA140:EA203" si="242">IF(BT140="","",BT140)</f>
        <v/>
      </c>
      <c r="EB140" s="73" t="str">
        <f t="shared" ref="EB140:EB203" si="243">IF(DK140="","",IF(trka_je_rangirana=0,0,IF(OR(DF140="",DF140="NEMA"),0,1)))</f>
        <v/>
      </c>
      <c r="EC140" s="73" t="str">
        <f t="shared" ref="EC140:EC203" si="244">IF(DW140="","",INDEX(uparivanje_id,MATCH(DU140,uparivanje_oznaka,0)))</f>
        <v/>
      </c>
      <c r="ED140" s="73" t="str">
        <f t="shared" ref="ED140:ED203" si="245">IF(BT140="","",BQ140)</f>
        <v/>
      </c>
      <c r="EE140" s="73" t="str">
        <f t="shared" ref="EE140:EE203" si="246">IF(OR(BY140="",BY140="NEMA"),CJ140,BY140)</f>
        <v/>
      </c>
      <c r="EF140" s="73" t="str">
        <f t="shared" ref="EF140:EF203" si="247">IF(AND(AK140&lt;&gt;"",AK140&lt;&gt;"NEMA"),AK140,IF(AL140&lt;&gt;"",AL140,IF(AND(AS140&lt;&gt;"",AS140&lt;&gt;"NEMA"),AS140,IF(AT140&lt;&gt;"",AT140,""))))</f>
        <v/>
      </c>
      <c r="EG140" s="53" t="str">
        <f t="shared" si="196"/>
        <v/>
      </c>
      <c r="EH140" s="47" t="s">
        <v>0</v>
      </c>
      <c r="EI140" s="19" t="str">
        <f t="shared" ref="EI140:EI203" si="248">IF(DX140="","","INSERT INTO rezultat(id,stazakategorija_id,imeprezime_id,vrijeme_sec,status_id,registracija,uparivanje_id,originalstatus_id,imeprezimealias_id,klubalias_id,kategorijaalias_id) VALUES ("&amp;DW140&amp;","&amp;DX140&amp;","&amp;DY140&amp;","&amp;IF(DZ140="","Null",DZ140)&amp;","&amp;EA140&amp;","&amp;EB140&amp;","&amp;EC140&amp;","&amp;ED140&amp;","&amp;IF(EE140="","Null",EE140)&amp;","&amp;IF(EF140="","Null",EF140)&amp;","&amp;IF(EG140="","Null",EG140)&amp;");")</f>
        <v/>
      </c>
      <c r="EJ140" s="47" t="s">
        <v>0</v>
      </c>
      <c r="EK140" s="19" t="str">
        <f t="shared" ref="EK140:EK203" si="249">IF(DX140="","",IF(EB140=1,"UPDATE
	registar
SET
	potvrda = 1
WHERE
	imeprezime_id="&amp;DY140&amp;"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"&amp;DX140&amp;")
                         		AND
                         	kategorija_liga.liga_id = "&amp;liga_id&amp;")
		AND
	datum_od &lt;= '"&amp;datum_natjecanja&amp;"'
    	AND
    datum_do is Null;",""))</f>
        <v/>
      </c>
      <c r="EL140" s="47" t="s">
        <v>0</v>
      </c>
      <c r="EM140" s="208" t="str">
        <f t="shared" ref="EM140:EM203" si="250">AE140&amp;IF(AW140="","","
")&amp;AW140&amp;IF(BL140="","","
")&amp;BL140&amp;IF(CZ140="","","
")&amp;CZ140&amp;IF(CM140="","","
")&amp;CM140&amp;IF(EI140="","","
")&amp;EI140&amp;IF(EK140="","","
")&amp;EK140</f>
        <v/>
      </c>
      <c r="EN140" s="47" t="s">
        <v>0</v>
      </c>
    </row>
    <row r="141" spans="1:144" x14ac:dyDescent="0.25">
      <c r="A141" t="s">
        <v>0</v>
      </c>
      <c r="B141" s="52" t="str">
        <f>IF(csv!F133="","",csv!T133)</f>
        <v/>
      </c>
      <c r="C141" s="31" t="s">
        <v>0</v>
      </c>
      <c r="D141" s="31" t="str">
        <f>IF(csv!F133="","",csv!F133)</f>
        <v/>
      </c>
      <c r="E141" s="31" t="str">
        <f>IF(csv!E133="","",csv!E133)</f>
        <v/>
      </c>
      <c r="F141" s="31" t="s">
        <v>0</v>
      </c>
      <c r="G141" s="73" t="str">
        <f>IF(csv!M133="","",csv!M133)</f>
        <v/>
      </c>
      <c r="H141" s="73" t="str">
        <f>IF(csv!N133="","",csv!N133)</f>
        <v/>
      </c>
      <c r="I141" s="31" t="s">
        <v>0</v>
      </c>
      <c r="J141" s="31" t="str">
        <f>IF(csv!P133="","",csv!P133)</f>
        <v/>
      </c>
      <c r="K141" s="31" t="str">
        <f>IF(csv!Q133="","",csv!Q133)</f>
        <v/>
      </c>
      <c r="L141" s="31" t="s">
        <v>0</v>
      </c>
      <c r="M141" s="66" t="str">
        <f>IF(csv!R133="","",csv!R133)</f>
        <v/>
      </c>
      <c r="N141" s="47" t="s">
        <v>0</v>
      </c>
      <c r="O141" s="52" t="str">
        <f t="shared" si="197"/>
        <v/>
      </c>
      <c r="P141" s="73" t="str">
        <f>IF(O141="","",IF(COUNTIF(O$10:O140,O141)=0,P140+1,P140))</f>
        <v/>
      </c>
      <c r="Q141" s="88" t="str">
        <f t="shared" si="198"/>
        <v/>
      </c>
      <c r="R141" s="89" t="str" cm="1">
        <f t="array" ref="R141">IF(S141="","",INDEX(natjecanjeStaze_naziv,MATCH(S141,natjecanjeStaze_stazaId,0)))</f>
        <v/>
      </c>
      <c r="S141" s="53" t="str">
        <f t="shared" si="181"/>
        <v/>
      </c>
      <c r="T141" s="47" t="s">
        <v>0</v>
      </c>
      <c r="U141" s="259" t="str">
        <f t="shared" si="182"/>
        <v/>
      </c>
      <c r="V141" s="260" t="str">
        <f t="shared" si="199"/>
        <v/>
      </c>
      <c r="W141" s="47" t="s">
        <v>0</v>
      </c>
      <c r="X141" s="52" t="str">
        <f t="shared" si="200"/>
        <v/>
      </c>
      <c r="Y141" s="73" t="str">
        <f t="shared" si="201"/>
        <v/>
      </c>
      <c r="Z141" s="31" t="str">
        <f t="shared" si="202"/>
        <v/>
      </c>
      <c r="AA141" s="66" t="str">
        <f>IF(Z141="","",MAX(AA$10:AA140)+1)</f>
        <v/>
      </c>
      <c r="AB141" s="47" t="s">
        <v>0</v>
      </c>
      <c r="AC141" s="130"/>
      <c r="AD141" s="47" t="s">
        <v>0</v>
      </c>
      <c r="AE141" s="19" t="str">
        <f t="shared" si="203"/>
        <v/>
      </c>
      <c r="AF141" s="47" t="s">
        <v>0</v>
      </c>
      <c r="AG141" s="151" t="str">
        <f t="shared" si="204"/>
        <v/>
      </c>
      <c r="AH141" s="47" t="s">
        <v>0</v>
      </c>
      <c r="AI141" s="52" t="str">
        <f t="shared" si="205"/>
        <v/>
      </c>
      <c r="AJ141" s="31" t="str">
        <f t="shared" si="206"/>
        <v/>
      </c>
      <c r="AK141" s="73" t="str">
        <f t="shared" si="207"/>
        <v/>
      </c>
      <c r="AL141" s="73" t="str">
        <f t="shared" si="208"/>
        <v/>
      </c>
      <c r="AM141" s="31" t="str" cm="1">
        <f t="array" ref="AM141">IF(AK141="",""&amp;AJ141,IF(AK141="NEMA",AJ141,INDEX(klub_naziv,MATCH(INDEX(klubAlias_klubId,AK141),klub_id,0))))</f>
        <v/>
      </c>
      <c r="AN141" s="31" t="str" cm="1">
        <f t="array" ref="AN141">IFERROR(""&amp;INDEX(registarNatjecatelji,DL141,4),"")</f>
        <v/>
      </c>
      <c r="AO141" s="73" t="str">
        <f t="shared" si="209"/>
        <v/>
      </c>
      <c r="AP141" s="66" t="str">
        <f t="shared" si="210"/>
        <v/>
      </c>
      <c r="AQ141" s="47" t="s">
        <v>0</v>
      </c>
      <c r="AR141" s="52" t="str">
        <f>IF(V141&lt;&gt;"NEMA","",IF(IFERROR(MATCH(U141,U$10:U140,0),0)&lt;&gt;0,"",U141))</f>
        <v/>
      </c>
      <c r="AS141" s="73" t="str">
        <f t="shared" si="183"/>
        <v/>
      </c>
      <c r="AT141" s="31" t="str">
        <f>IF(OR(AS141="",AS141&lt;&gt;"NEMA"),"",MAX(AT$10:AT140)+1)</f>
        <v/>
      </c>
      <c r="AU141" s="66" t="str">
        <f t="shared" si="184"/>
        <v/>
      </c>
      <c r="AV141" s="47" t="s">
        <v>0</v>
      </c>
      <c r="AW141" s="19" t="str">
        <f t="shared" si="211"/>
        <v/>
      </c>
      <c r="AX141" s="47" t="s">
        <v>0</v>
      </c>
      <c r="AY141" s="82" t="str">
        <f>IF(AK141&lt;&gt;"NEMA","",IF(IFERROR(MATCH(AJ141,AJ$10:AJ140,0),0)&lt;&gt;0,"",AJ141))</f>
        <v/>
      </c>
      <c r="AZ141" s="47" t="s">
        <v>0</v>
      </c>
      <c r="BA141" s="130"/>
      <c r="BB141" s="47" t="s">
        <v>0</v>
      </c>
      <c r="BC141" s="58" t="str">
        <f t="shared" si="212"/>
        <v/>
      </c>
      <c r="BD141" s="31" t="str">
        <f t="shared" si="213"/>
        <v/>
      </c>
      <c r="BE141" s="31" t="str">
        <f>IF(BD141="","",MAX(BE$10:BE140)+1)</f>
        <v/>
      </c>
      <c r="BF141" s="31" t="str">
        <f t="shared" si="214"/>
        <v/>
      </c>
      <c r="BG141" s="31" t="str">
        <f t="shared" si="215"/>
        <v/>
      </c>
      <c r="BH141" s="31" t="str">
        <f>IF(BA141="","",MAX(BH$10:BH140)+1)</f>
        <v/>
      </c>
      <c r="BI141" s="31" t="str">
        <f t="shared" si="216"/>
        <v/>
      </c>
      <c r="BJ141" s="66" t="str">
        <f t="shared" si="217"/>
        <v/>
      </c>
      <c r="BK141" s="47" t="s">
        <v>0</v>
      </c>
      <c r="BL141" s="19" t="str">
        <f t="shared" si="218"/>
        <v/>
      </c>
      <c r="BM141" s="47" t="s">
        <v>0</v>
      </c>
      <c r="BN141" s="151" t="str">
        <f t="shared" si="185"/>
        <v/>
      </c>
      <c r="BO141" s="47" t="s">
        <v>0</v>
      </c>
      <c r="BP141" s="58" t="str">
        <f t="shared" si="176"/>
        <v/>
      </c>
      <c r="BQ141" s="73" t="str">
        <f t="shared" si="177"/>
        <v/>
      </c>
      <c r="BR141" s="266" t="str">
        <f t="shared" si="178"/>
        <v/>
      </c>
      <c r="BS141" s="267" t="str">
        <f t="shared" si="179"/>
        <v/>
      </c>
      <c r="BT141" s="191" t="str">
        <f t="shared" si="180"/>
        <v/>
      </c>
      <c r="BU141" s="47" t="s">
        <v>0</v>
      </c>
      <c r="BV141" s="52" t="str">
        <f t="shared" si="219"/>
        <v/>
      </c>
      <c r="BW141" s="31" t="str">
        <f t="shared" si="220"/>
        <v/>
      </c>
      <c r="BX141" s="73" t="str">
        <f t="shared" si="186"/>
        <v/>
      </c>
      <c r="BY141" s="73" t="str">
        <f t="shared" si="187"/>
        <v/>
      </c>
      <c r="BZ141" s="31" t="str">
        <f t="shared" si="188"/>
        <v/>
      </c>
      <c r="CA141" s="66" t="str">
        <f t="shared" si="189"/>
        <v/>
      </c>
      <c r="CB141" s="47" t="s">
        <v>0</v>
      </c>
      <c r="CC141" s="82" t="str">
        <f t="shared" si="221"/>
        <v/>
      </c>
      <c r="CD141" s="47" t="s">
        <v>0</v>
      </c>
      <c r="CE141" s="19" t="str">
        <f t="shared" si="222"/>
        <v/>
      </c>
      <c r="CF141" s="47" t="s">
        <v>0</v>
      </c>
      <c r="CG141" s="130"/>
      <c r="CH141" s="47" t="s">
        <v>0</v>
      </c>
      <c r="CI141" s="52" t="str">
        <f t="shared" si="223"/>
        <v/>
      </c>
      <c r="CJ141" s="73" t="str">
        <f>IF(CG141="","",MAX(CJ$10:CJ140)+1)</f>
        <v/>
      </c>
      <c r="CK141" s="53" t="str">
        <f t="shared" si="224"/>
        <v/>
      </c>
      <c r="CL141" s="47" t="s">
        <v>0</v>
      </c>
      <c r="CM141" s="19" t="str">
        <f t="shared" si="225"/>
        <v/>
      </c>
      <c r="CN141" s="47" t="s">
        <v>0</v>
      </c>
      <c r="CO141" s="108"/>
      <c r="CP141" s="110"/>
      <c r="CQ141" s="47"/>
      <c r="CR141" s="58" t="str">
        <f>IF(AND(BX141="NEMA",BY141="NEMA",OR(CG141="",CK141="NEMA")),MAX(CR$10:CR140)+1,"")</f>
        <v/>
      </c>
      <c r="CS141" s="53" t="str">
        <f t="shared" si="226"/>
        <v/>
      </c>
      <c r="CT141" t="s">
        <v>0</v>
      </c>
      <c r="CU141" s="133" t="str">
        <f t="shared" si="190"/>
        <v/>
      </c>
      <c r="CV141" t="s">
        <v>0</v>
      </c>
      <c r="CW141" s="52" t="str">
        <f t="shared" si="191"/>
        <v/>
      </c>
      <c r="CX141" s="66" t="str">
        <f t="shared" si="227"/>
        <v/>
      </c>
      <c r="CY141" t="s">
        <v>0</v>
      </c>
      <c r="CZ141" s="19" t="str">
        <f t="shared" si="228"/>
        <v/>
      </c>
      <c r="DA141" s="47" t="s">
        <v>0</v>
      </c>
      <c r="DB141" s="52" t="str">
        <f t="shared" si="229"/>
        <v/>
      </c>
      <c r="DC141" s="66" t="str">
        <f t="shared" si="230"/>
        <v/>
      </c>
      <c r="DD141" s="47" t="s">
        <v>0</v>
      </c>
      <c r="DE141" s="52" t="str">
        <f t="shared" si="231"/>
        <v/>
      </c>
      <c r="DF141" s="53" t="str">
        <f t="shared" si="192"/>
        <v/>
      </c>
      <c r="DG141" s="47" t="s">
        <v>0</v>
      </c>
      <c r="DH141" s="52" t="str">
        <f t="shared" si="232"/>
        <v/>
      </c>
      <c r="DI141" s="53" t="str">
        <f t="shared" si="193"/>
        <v/>
      </c>
      <c r="DJ141" s="47" t="s">
        <v>0</v>
      </c>
      <c r="DK141" s="52" t="str">
        <f t="shared" si="233"/>
        <v/>
      </c>
      <c r="DL141" s="53" t="str">
        <f t="shared" si="194"/>
        <v/>
      </c>
      <c r="DM141" s="47" t="s">
        <v>0</v>
      </c>
      <c r="DN141" s="58" t="str">
        <f t="shared" si="234"/>
        <v/>
      </c>
      <c r="DO141" s="53" t="str" cm="1">
        <f t="array" ref="DO141">IF(DN141&lt;&gt;"",INDEX(imePrezime_id,DN141,0),IF(CR141&lt;&gt;"",CR141,""))</f>
        <v/>
      </c>
      <c r="DP141" s="47" t="s">
        <v>0</v>
      </c>
      <c r="DQ141" s="58" t="str">
        <f t="shared" si="235"/>
        <v/>
      </c>
      <c r="DR141" s="73" t="str">
        <f t="shared" si="195"/>
        <v/>
      </c>
      <c r="DS141" s="73" t="str">
        <f t="shared" si="236"/>
        <v/>
      </c>
      <c r="DT141" s="73" t="str">
        <f t="shared" si="237"/>
        <v/>
      </c>
      <c r="DU141" s="66" t="str">
        <f t="shared" si="238"/>
        <v/>
      </c>
      <c r="DV141" s="47" t="s">
        <v>0</v>
      </c>
      <c r="DW141" s="58" t="str">
        <f>IF(BW141="","",MAX(DW$10:DW140)+1)</f>
        <v/>
      </c>
      <c r="DX141" s="73" t="str">
        <f t="shared" si="239"/>
        <v/>
      </c>
      <c r="DY141" s="73" t="str">
        <f t="shared" si="240"/>
        <v/>
      </c>
      <c r="DZ141" s="73" t="str">
        <f t="shared" si="241"/>
        <v/>
      </c>
      <c r="EA141" s="73" t="str">
        <f t="shared" si="242"/>
        <v/>
      </c>
      <c r="EB141" s="73" t="str">
        <f t="shared" si="243"/>
        <v/>
      </c>
      <c r="EC141" s="73" t="str">
        <f t="shared" si="244"/>
        <v/>
      </c>
      <c r="ED141" s="73" t="str">
        <f t="shared" si="245"/>
        <v/>
      </c>
      <c r="EE141" s="73" t="str">
        <f t="shared" si="246"/>
        <v/>
      </c>
      <c r="EF141" s="73" t="str">
        <f t="shared" si="247"/>
        <v/>
      </c>
      <c r="EG141" s="53" t="str">
        <f t="shared" si="196"/>
        <v/>
      </c>
      <c r="EH141" s="47" t="s">
        <v>0</v>
      </c>
      <c r="EI141" s="19" t="str">
        <f t="shared" si="248"/>
        <v/>
      </c>
      <c r="EJ141" s="47" t="s">
        <v>0</v>
      </c>
      <c r="EK141" s="19" t="str">
        <f t="shared" si="249"/>
        <v/>
      </c>
      <c r="EL141" s="47" t="s">
        <v>0</v>
      </c>
      <c r="EM141" s="208" t="str">
        <f t="shared" si="250"/>
        <v/>
      </c>
      <c r="EN141" s="47" t="s">
        <v>0</v>
      </c>
    </row>
    <row r="142" spans="1:144" x14ac:dyDescent="0.25">
      <c r="A142" t="s">
        <v>0</v>
      </c>
      <c r="B142" s="52" t="str">
        <f>IF(csv!F134="","",csv!T134)</f>
        <v/>
      </c>
      <c r="C142" s="31" t="s">
        <v>0</v>
      </c>
      <c r="D142" s="31" t="str">
        <f>IF(csv!F134="","",csv!F134)</f>
        <v/>
      </c>
      <c r="E142" s="31" t="str">
        <f>IF(csv!E134="","",csv!E134)</f>
        <v/>
      </c>
      <c r="F142" s="31" t="s">
        <v>0</v>
      </c>
      <c r="G142" s="73" t="str">
        <f>IF(csv!M134="","",csv!M134)</f>
        <v/>
      </c>
      <c r="H142" s="73" t="str">
        <f>IF(csv!N134="","",csv!N134)</f>
        <v/>
      </c>
      <c r="I142" s="31" t="s">
        <v>0</v>
      </c>
      <c r="J142" s="31" t="str">
        <f>IF(csv!P134="","",csv!P134)</f>
        <v/>
      </c>
      <c r="K142" s="31" t="str">
        <f>IF(csv!Q134="","",csv!Q134)</f>
        <v/>
      </c>
      <c r="L142" s="31" t="s">
        <v>0</v>
      </c>
      <c r="M142" s="66" t="str">
        <f>IF(csv!R134="","",csv!R134)</f>
        <v/>
      </c>
      <c r="N142" s="47" t="s">
        <v>0</v>
      </c>
      <c r="O142" s="52" t="str">
        <f t="shared" si="197"/>
        <v/>
      </c>
      <c r="P142" s="73" t="str">
        <f>IF(O142="","",IF(COUNTIF(O$10:O141,O142)=0,P141+1,P141))</f>
        <v/>
      </c>
      <c r="Q142" s="88" t="str">
        <f t="shared" si="198"/>
        <v/>
      </c>
      <c r="R142" s="89" t="str" cm="1">
        <f t="array" ref="R142">IF(S142="","",INDEX(natjecanjeStaze_naziv,MATCH(S142,natjecanjeStaze_stazaId,0)))</f>
        <v/>
      </c>
      <c r="S142" s="53" t="str">
        <f t="shared" si="181"/>
        <v/>
      </c>
      <c r="T142" s="47" t="s">
        <v>0</v>
      </c>
      <c r="U142" s="259" t="str">
        <f t="shared" si="182"/>
        <v/>
      </c>
      <c r="V142" s="260" t="str">
        <f t="shared" si="199"/>
        <v/>
      </c>
      <c r="W142" s="47" t="s">
        <v>0</v>
      </c>
      <c r="X142" s="52" t="str">
        <f t="shared" si="200"/>
        <v/>
      </c>
      <c r="Y142" s="73" t="str">
        <f t="shared" si="201"/>
        <v/>
      </c>
      <c r="Z142" s="31" t="str">
        <f t="shared" si="202"/>
        <v/>
      </c>
      <c r="AA142" s="66" t="str">
        <f>IF(Z142="","",MAX(AA$10:AA141)+1)</f>
        <v/>
      </c>
      <c r="AB142" s="47" t="s">
        <v>0</v>
      </c>
      <c r="AC142" s="130"/>
      <c r="AD142" s="47" t="s">
        <v>0</v>
      </c>
      <c r="AE142" s="19" t="str">
        <f t="shared" si="203"/>
        <v/>
      </c>
      <c r="AF142" s="47" t="s">
        <v>0</v>
      </c>
      <c r="AG142" s="151" t="str">
        <f t="shared" si="204"/>
        <v/>
      </c>
      <c r="AH142" s="47" t="s">
        <v>0</v>
      </c>
      <c r="AI142" s="52" t="str">
        <f t="shared" si="205"/>
        <v/>
      </c>
      <c r="AJ142" s="31" t="str">
        <f t="shared" si="206"/>
        <v/>
      </c>
      <c r="AK142" s="73" t="str">
        <f t="shared" si="207"/>
        <v/>
      </c>
      <c r="AL142" s="73" t="str">
        <f t="shared" si="208"/>
        <v/>
      </c>
      <c r="AM142" s="31" t="str" cm="1">
        <f t="array" ref="AM142">IF(AK142="",""&amp;AJ142,IF(AK142="NEMA",AJ142,INDEX(klub_naziv,MATCH(INDEX(klubAlias_klubId,AK142),klub_id,0))))</f>
        <v/>
      </c>
      <c r="AN142" s="31" t="str" cm="1">
        <f t="array" ref="AN142">IFERROR(""&amp;INDEX(registarNatjecatelji,DL142,4),"")</f>
        <v/>
      </c>
      <c r="AO142" s="73" t="str">
        <f t="shared" si="209"/>
        <v/>
      </c>
      <c r="AP142" s="66" t="str">
        <f t="shared" si="210"/>
        <v/>
      </c>
      <c r="AQ142" s="47" t="s">
        <v>0</v>
      </c>
      <c r="AR142" s="52" t="str">
        <f>IF(V142&lt;&gt;"NEMA","",IF(IFERROR(MATCH(U142,U$10:U141,0),0)&lt;&gt;0,"",U142))</f>
        <v/>
      </c>
      <c r="AS142" s="73" t="str">
        <f t="shared" si="183"/>
        <v/>
      </c>
      <c r="AT142" s="31" t="str">
        <f>IF(OR(AS142="",AS142&lt;&gt;"NEMA"),"",MAX(AT$10:AT141)+1)</f>
        <v/>
      </c>
      <c r="AU142" s="66" t="str">
        <f t="shared" si="184"/>
        <v/>
      </c>
      <c r="AV142" s="47" t="s">
        <v>0</v>
      </c>
      <c r="AW142" s="19" t="str">
        <f t="shared" si="211"/>
        <v/>
      </c>
      <c r="AX142" s="47" t="s">
        <v>0</v>
      </c>
      <c r="AY142" s="82" t="str">
        <f>IF(AK142&lt;&gt;"NEMA","",IF(IFERROR(MATCH(AJ142,AJ$10:AJ141,0),0)&lt;&gt;0,"",AJ142))</f>
        <v/>
      </c>
      <c r="AZ142" s="47" t="s">
        <v>0</v>
      </c>
      <c r="BA142" s="130"/>
      <c r="BB142" s="47" t="s">
        <v>0</v>
      </c>
      <c r="BC142" s="58" t="str">
        <f t="shared" si="212"/>
        <v/>
      </c>
      <c r="BD142" s="31" t="str">
        <f t="shared" si="213"/>
        <v/>
      </c>
      <c r="BE142" s="31" t="str">
        <f>IF(BD142="","",MAX(BE$10:BE141)+1)</f>
        <v/>
      </c>
      <c r="BF142" s="31" t="str">
        <f t="shared" si="214"/>
        <v/>
      </c>
      <c r="BG142" s="31" t="str">
        <f t="shared" si="215"/>
        <v/>
      </c>
      <c r="BH142" s="31" t="str">
        <f>IF(BA142="","",MAX(BH$10:BH141)+1)</f>
        <v/>
      </c>
      <c r="BI142" s="31" t="str">
        <f t="shared" si="216"/>
        <v/>
      </c>
      <c r="BJ142" s="66" t="str">
        <f t="shared" si="217"/>
        <v/>
      </c>
      <c r="BK142" s="47" t="s">
        <v>0</v>
      </c>
      <c r="BL142" s="19" t="str">
        <f t="shared" si="218"/>
        <v/>
      </c>
      <c r="BM142" s="47" t="s">
        <v>0</v>
      </c>
      <c r="BN142" s="151" t="str">
        <f t="shared" si="185"/>
        <v/>
      </c>
      <c r="BO142" s="47" t="s">
        <v>0</v>
      </c>
      <c r="BP142" s="58" t="str">
        <f t="shared" si="176"/>
        <v/>
      </c>
      <c r="BQ142" s="73" t="str">
        <f t="shared" si="177"/>
        <v/>
      </c>
      <c r="BR142" s="266" t="str">
        <f t="shared" si="178"/>
        <v/>
      </c>
      <c r="BS142" s="267" t="str">
        <f t="shared" si="179"/>
        <v/>
      </c>
      <c r="BT142" s="191" t="str">
        <f t="shared" si="180"/>
        <v/>
      </c>
      <c r="BU142" s="47" t="s">
        <v>0</v>
      </c>
      <c r="BV142" s="52" t="str">
        <f t="shared" si="219"/>
        <v/>
      </c>
      <c r="BW142" s="31" t="str">
        <f t="shared" si="220"/>
        <v/>
      </c>
      <c r="BX142" s="73" t="str">
        <f t="shared" si="186"/>
        <v/>
      </c>
      <c r="BY142" s="73" t="str">
        <f t="shared" si="187"/>
        <v/>
      </c>
      <c r="BZ142" s="31" t="str">
        <f t="shared" si="188"/>
        <v/>
      </c>
      <c r="CA142" s="66" t="str">
        <f t="shared" si="189"/>
        <v/>
      </c>
      <c r="CB142" s="47" t="s">
        <v>0</v>
      </c>
      <c r="CC142" s="82" t="str">
        <f t="shared" si="221"/>
        <v/>
      </c>
      <c r="CD142" s="47" t="s">
        <v>0</v>
      </c>
      <c r="CE142" s="19" t="str">
        <f t="shared" si="222"/>
        <v/>
      </c>
      <c r="CF142" s="47" t="s">
        <v>0</v>
      </c>
      <c r="CG142" s="130"/>
      <c r="CH142" s="47" t="s">
        <v>0</v>
      </c>
      <c r="CI142" s="52" t="str">
        <f t="shared" si="223"/>
        <v/>
      </c>
      <c r="CJ142" s="73" t="str">
        <f>IF(CG142="","",MAX(CJ$10:CJ141)+1)</f>
        <v/>
      </c>
      <c r="CK142" s="53" t="str">
        <f t="shared" si="224"/>
        <v/>
      </c>
      <c r="CL142" s="47" t="s">
        <v>0</v>
      </c>
      <c r="CM142" s="19" t="str">
        <f t="shared" si="225"/>
        <v/>
      </c>
      <c r="CN142" s="47" t="s">
        <v>0</v>
      </c>
      <c r="CO142" s="108"/>
      <c r="CP142" s="110"/>
      <c r="CQ142" s="47"/>
      <c r="CR142" s="58" t="str">
        <f>IF(AND(BX142="NEMA",BY142="NEMA",OR(CG142="",CK142="NEMA")),MAX(CR$10:CR141)+1,"")</f>
        <v/>
      </c>
      <c r="CS142" s="53" t="str">
        <f t="shared" si="226"/>
        <v/>
      </c>
      <c r="CT142" t="s">
        <v>0</v>
      </c>
      <c r="CU142" s="133" t="str">
        <f t="shared" si="190"/>
        <v/>
      </c>
      <c r="CV142" t="s">
        <v>0</v>
      </c>
      <c r="CW142" s="52" t="str">
        <f t="shared" si="191"/>
        <v/>
      </c>
      <c r="CX142" s="66" t="str">
        <f t="shared" si="227"/>
        <v/>
      </c>
      <c r="CY142" t="s">
        <v>0</v>
      </c>
      <c r="CZ142" s="19" t="str">
        <f t="shared" si="228"/>
        <v/>
      </c>
      <c r="DA142" s="47" t="s">
        <v>0</v>
      </c>
      <c r="DB142" s="52" t="str">
        <f t="shared" si="229"/>
        <v/>
      </c>
      <c r="DC142" s="66" t="str">
        <f t="shared" si="230"/>
        <v/>
      </c>
      <c r="DD142" s="47" t="s">
        <v>0</v>
      </c>
      <c r="DE142" s="52" t="str">
        <f t="shared" si="231"/>
        <v/>
      </c>
      <c r="DF142" s="53" t="str">
        <f t="shared" si="192"/>
        <v/>
      </c>
      <c r="DG142" s="47" t="s">
        <v>0</v>
      </c>
      <c r="DH142" s="52" t="str">
        <f t="shared" si="232"/>
        <v/>
      </c>
      <c r="DI142" s="53" t="str">
        <f t="shared" si="193"/>
        <v/>
      </c>
      <c r="DJ142" s="47" t="s">
        <v>0</v>
      </c>
      <c r="DK142" s="52" t="str">
        <f t="shared" si="233"/>
        <v/>
      </c>
      <c r="DL142" s="53" t="str">
        <f t="shared" si="194"/>
        <v/>
      </c>
      <c r="DM142" s="47" t="s">
        <v>0</v>
      </c>
      <c r="DN142" s="58" t="str">
        <f t="shared" si="234"/>
        <v/>
      </c>
      <c r="DO142" s="53" t="str" cm="1">
        <f t="array" ref="DO142">IF(DN142&lt;&gt;"",INDEX(imePrezime_id,DN142,0),IF(CR142&lt;&gt;"",CR142,""))</f>
        <v/>
      </c>
      <c r="DP142" s="47" t="s">
        <v>0</v>
      </c>
      <c r="DQ142" s="58" t="str">
        <f t="shared" si="235"/>
        <v/>
      </c>
      <c r="DR142" s="73" t="str">
        <f t="shared" si="195"/>
        <v/>
      </c>
      <c r="DS142" s="73" t="str">
        <f t="shared" si="236"/>
        <v/>
      </c>
      <c r="DT142" s="73" t="str">
        <f t="shared" si="237"/>
        <v/>
      </c>
      <c r="DU142" s="66" t="str">
        <f t="shared" si="238"/>
        <v/>
      </c>
      <c r="DV142" s="47" t="s">
        <v>0</v>
      </c>
      <c r="DW142" s="58" t="str">
        <f>IF(BW142="","",MAX(DW$10:DW141)+1)</f>
        <v/>
      </c>
      <c r="DX142" s="73" t="str">
        <f t="shared" si="239"/>
        <v/>
      </c>
      <c r="DY142" s="73" t="str">
        <f t="shared" si="240"/>
        <v/>
      </c>
      <c r="DZ142" s="73" t="str">
        <f t="shared" si="241"/>
        <v/>
      </c>
      <c r="EA142" s="73" t="str">
        <f t="shared" si="242"/>
        <v/>
      </c>
      <c r="EB142" s="73" t="str">
        <f t="shared" si="243"/>
        <v/>
      </c>
      <c r="EC142" s="73" t="str">
        <f t="shared" si="244"/>
        <v/>
      </c>
      <c r="ED142" s="73" t="str">
        <f t="shared" si="245"/>
        <v/>
      </c>
      <c r="EE142" s="73" t="str">
        <f t="shared" si="246"/>
        <v/>
      </c>
      <c r="EF142" s="73" t="str">
        <f t="shared" si="247"/>
        <v/>
      </c>
      <c r="EG142" s="53" t="str">
        <f t="shared" si="196"/>
        <v/>
      </c>
      <c r="EH142" s="47" t="s">
        <v>0</v>
      </c>
      <c r="EI142" s="19" t="str">
        <f t="shared" si="248"/>
        <v/>
      </c>
      <c r="EJ142" s="47" t="s">
        <v>0</v>
      </c>
      <c r="EK142" s="19" t="str">
        <f t="shared" si="249"/>
        <v/>
      </c>
      <c r="EL142" s="47" t="s">
        <v>0</v>
      </c>
      <c r="EM142" s="208" t="str">
        <f t="shared" si="250"/>
        <v/>
      </c>
      <c r="EN142" s="47" t="s">
        <v>0</v>
      </c>
    </row>
    <row r="143" spans="1:144" x14ac:dyDescent="0.25">
      <c r="A143" t="s">
        <v>0</v>
      </c>
      <c r="B143" s="52" t="str">
        <f>IF(csv!F135="","",csv!T135)</f>
        <v/>
      </c>
      <c r="C143" s="31" t="s">
        <v>0</v>
      </c>
      <c r="D143" s="31" t="str">
        <f>IF(csv!F135="","",csv!F135)</f>
        <v/>
      </c>
      <c r="E143" s="31" t="str">
        <f>IF(csv!E135="","",csv!E135)</f>
        <v/>
      </c>
      <c r="F143" s="31" t="s">
        <v>0</v>
      </c>
      <c r="G143" s="73" t="str">
        <f>IF(csv!M135="","",csv!M135)</f>
        <v/>
      </c>
      <c r="H143" s="73" t="str">
        <f>IF(csv!N135="","",csv!N135)</f>
        <v/>
      </c>
      <c r="I143" s="31" t="s">
        <v>0</v>
      </c>
      <c r="J143" s="31" t="str">
        <f>IF(csv!P135="","",csv!P135)</f>
        <v/>
      </c>
      <c r="K143" s="31" t="str">
        <f>IF(csv!Q135="","",csv!Q135)</f>
        <v/>
      </c>
      <c r="L143" s="31" t="s">
        <v>0</v>
      </c>
      <c r="M143" s="66" t="str">
        <f>IF(csv!R135="","",csv!R135)</f>
        <v/>
      </c>
      <c r="N143" s="47" t="s">
        <v>0</v>
      </c>
      <c r="O143" s="52" t="str">
        <f t="shared" si="197"/>
        <v/>
      </c>
      <c r="P143" s="73" t="str">
        <f>IF(O143="","",IF(COUNTIF(O$10:O142,O143)=0,P142+1,P142))</f>
        <v/>
      </c>
      <c r="Q143" s="88" t="str">
        <f t="shared" si="198"/>
        <v/>
      </c>
      <c r="R143" s="89" t="str" cm="1">
        <f t="array" ref="R143">IF(S143="","",INDEX(natjecanjeStaze_naziv,MATCH(S143,natjecanjeStaze_stazaId,0)))</f>
        <v/>
      </c>
      <c r="S143" s="53" t="str">
        <f t="shared" si="181"/>
        <v/>
      </c>
      <c r="T143" s="47" t="s">
        <v>0</v>
      </c>
      <c r="U143" s="259" t="str">
        <f t="shared" si="182"/>
        <v/>
      </c>
      <c r="V143" s="260" t="str">
        <f t="shared" si="199"/>
        <v/>
      </c>
      <c r="W143" s="47" t="s">
        <v>0</v>
      </c>
      <c r="X143" s="52" t="str">
        <f t="shared" si="200"/>
        <v/>
      </c>
      <c r="Y143" s="73" t="str">
        <f t="shared" si="201"/>
        <v/>
      </c>
      <c r="Z143" s="31" t="str">
        <f t="shared" si="202"/>
        <v/>
      </c>
      <c r="AA143" s="66" t="str">
        <f>IF(Z143="","",MAX(AA$10:AA142)+1)</f>
        <v/>
      </c>
      <c r="AB143" s="47" t="s">
        <v>0</v>
      </c>
      <c r="AC143" s="130"/>
      <c r="AD143" s="47" t="s">
        <v>0</v>
      </c>
      <c r="AE143" s="19" t="str">
        <f t="shared" si="203"/>
        <v/>
      </c>
      <c r="AF143" s="47" t="s">
        <v>0</v>
      </c>
      <c r="AG143" s="151" t="str">
        <f t="shared" si="204"/>
        <v/>
      </c>
      <c r="AH143" s="47" t="s">
        <v>0</v>
      </c>
      <c r="AI143" s="52" t="str">
        <f t="shared" si="205"/>
        <v/>
      </c>
      <c r="AJ143" s="31" t="str">
        <f t="shared" si="206"/>
        <v/>
      </c>
      <c r="AK143" s="73" t="str">
        <f t="shared" si="207"/>
        <v/>
      </c>
      <c r="AL143" s="73" t="str">
        <f t="shared" si="208"/>
        <v/>
      </c>
      <c r="AM143" s="31" t="str" cm="1">
        <f t="array" ref="AM143">IF(AK143="",""&amp;AJ143,IF(AK143="NEMA",AJ143,INDEX(klub_naziv,MATCH(INDEX(klubAlias_klubId,AK143),klub_id,0))))</f>
        <v/>
      </c>
      <c r="AN143" s="31" t="str" cm="1">
        <f t="array" ref="AN143">IFERROR(""&amp;INDEX(registarNatjecatelji,DL143,4),"")</f>
        <v/>
      </c>
      <c r="AO143" s="73" t="str">
        <f t="shared" si="209"/>
        <v/>
      </c>
      <c r="AP143" s="66" t="str">
        <f t="shared" si="210"/>
        <v/>
      </c>
      <c r="AQ143" s="47" t="s">
        <v>0</v>
      </c>
      <c r="AR143" s="52" t="str">
        <f>IF(V143&lt;&gt;"NEMA","",IF(IFERROR(MATCH(U143,U$10:U142,0),0)&lt;&gt;0,"",U143))</f>
        <v/>
      </c>
      <c r="AS143" s="73" t="str">
        <f t="shared" si="183"/>
        <v/>
      </c>
      <c r="AT143" s="31" t="str">
        <f>IF(OR(AS143="",AS143&lt;&gt;"NEMA"),"",MAX(AT$10:AT142)+1)</f>
        <v/>
      </c>
      <c r="AU143" s="66" t="str">
        <f t="shared" si="184"/>
        <v/>
      </c>
      <c r="AV143" s="47" t="s">
        <v>0</v>
      </c>
      <c r="AW143" s="19" t="str">
        <f t="shared" si="211"/>
        <v/>
      </c>
      <c r="AX143" s="47" t="s">
        <v>0</v>
      </c>
      <c r="AY143" s="82" t="str">
        <f>IF(AK143&lt;&gt;"NEMA","",IF(IFERROR(MATCH(AJ143,AJ$10:AJ142,0),0)&lt;&gt;0,"",AJ143))</f>
        <v/>
      </c>
      <c r="AZ143" s="47" t="s">
        <v>0</v>
      </c>
      <c r="BA143" s="130"/>
      <c r="BB143" s="47" t="s">
        <v>0</v>
      </c>
      <c r="BC143" s="58" t="str">
        <f t="shared" si="212"/>
        <v/>
      </c>
      <c r="BD143" s="31" t="str">
        <f t="shared" si="213"/>
        <v/>
      </c>
      <c r="BE143" s="31" t="str">
        <f>IF(BD143="","",MAX(BE$10:BE142)+1)</f>
        <v/>
      </c>
      <c r="BF143" s="31" t="str">
        <f t="shared" si="214"/>
        <v/>
      </c>
      <c r="BG143" s="31" t="str">
        <f t="shared" si="215"/>
        <v/>
      </c>
      <c r="BH143" s="31" t="str">
        <f>IF(BA143="","",MAX(BH$10:BH142)+1)</f>
        <v/>
      </c>
      <c r="BI143" s="31" t="str">
        <f t="shared" si="216"/>
        <v/>
      </c>
      <c r="BJ143" s="66" t="str">
        <f t="shared" si="217"/>
        <v/>
      </c>
      <c r="BK143" s="47" t="s">
        <v>0</v>
      </c>
      <c r="BL143" s="19" t="str">
        <f t="shared" si="218"/>
        <v/>
      </c>
      <c r="BM143" s="47" t="s">
        <v>0</v>
      </c>
      <c r="BN143" s="151" t="str">
        <f t="shared" si="185"/>
        <v/>
      </c>
      <c r="BO143" s="47" t="s">
        <v>0</v>
      </c>
      <c r="BP143" s="58" t="str">
        <f t="shared" si="176"/>
        <v/>
      </c>
      <c r="BQ143" s="73" t="str">
        <f t="shared" si="177"/>
        <v/>
      </c>
      <c r="BR143" s="266" t="str">
        <f t="shared" si="178"/>
        <v/>
      </c>
      <c r="BS143" s="267" t="str">
        <f t="shared" si="179"/>
        <v/>
      </c>
      <c r="BT143" s="191" t="str">
        <f t="shared" si="180"/>
        <v/>
      </c>
      <c r="BU143" s="47" t="s">
        <v>0</v>
      </c>
      <c r="BV143" s="52" t="str">
        <f t="shared" si="219"/>
        <v/>
      </c>
      <c r="BW143" s="31" t="str">
        <f t="shared" si="220"/>
        <v/>
      </c>
      <c r="BX143" s="73" t="str">
        <f t="shared" si="186"/>
        <v/>
      </c>
      <c r="BY143" s="73" t="str">
        <f t="shared" si="187"/>
        <v/>
      </c>
      <c r="BZ143" s="31" t="str">
        <f t="shared" si="188"/>
        <v/>
      </c>
      <c r="CA143" s="66" t="str">
        <f t="shared" si="189"/>
        <v/>
      </c>
      <c r="CB143" s="47" t="s">
        <v>0</v>
      </c>
      <c r="CC143" s="82" t="str">
        <f t="shared" si="221"/>
        <v/>
      </c>
      <c r="CD143" s="47" t="s">
        <v>0</v>
      </c>
      <c r="CE143" s="19" t="str">
        <f t="shared" si="222"/>
        <v/>
      </c>
      <c r="CF143" s="47" t="s">
        <v>0</v>
      </c>
      <c r="CG143" s="130"/>
      <c r="CH143" s="47" t="s">
        <v>0</v>
      </c>
      <c r="CI143" s="52" t="str">
        <f t="shared" si="223"/>
        <v/>
      </c>
      <c r="CJ143" s="73" t="str">
        <f>IF(CG143="","",MAX(CJ$10:CJ142)+1)</f>
        <v/>
      </c>
      <c r="CK143" s="53" t="str">
        <f t="shared" si="224"/>
        <v/>
      </c>
      <c r="CL143" s="47" t="s">
        <v>0</v>
      </c>
      <c r="CM143" s="19" t="str">
        <f t="shared" si="225"/>
        <v/>
      </c>
      <c r="CN143" s="47" t="s">
        <v>0</v>
      </c>
      <c r="CO143" s="108"/>
      <c r="CP143" s="110"/>
      <c r="CQ143" s="47"/>
      <c r="CR143" s="58" t="str">
        <f>IF(AND(BX143="NEMA",BY143="NEMA",OR(CG143="",CK143="NEMA")),MAX(CR$10:CR142)+1,"")</f>
        <v/>
      </c>
      <c r="CS143" s="53" t="str">
        <f t="shared" si="226"/>
        <v/>
      </c>
      <c r="CT143" t="s">
        <v>0</v>
      </c>
      <c r="CU143" s="133" t="str">
        <f t="shared" si="190"/>
        <v/>
      </c>
      <c r="CV143" t="s">
        <v>0</v>
      </c>
      <c r="CW143" s="52" t="str">
        <f t="shared" si="191"/>
        <v/>
      </c>
      <c r="CX143" s="66" t="str">
        <f t="shared" si="227"/>
        <v/>
      </c>
      <c r="CY143" t="s">
        <v>0</v>
      </c>
      <c r="CZ143" s="19" t="str">
        <f t="shared" si="228"/>
        <v/>
      </c>
      <c r="DA143" s="47" t="s">
        <v>0</v>
      </c>
      <c r="DB143" s="52" t="str">
        <f t="shared" si="229"/>
        <v/>
      </c>
      <c r="DC143" s="66" t="str">
        <f t="shared" si="230"/>
        <v/>
      </c>
      <c r="DD143" s="47" t="s">
        <v>0</v>
      </c>
      <c r="DE143" s="52" t="str">
        <f t="shared" si="231"/>
        <v/>
      </c>
      <c r="DF143" s="53" t="str">
        <f t="shared" si="192"/>
        <v/>
      </c>
      <c r="DG143" s="47" t="s">
        <v>0</v>
      </c>
      <c r="DH143" s="52" t="str">
        <f t="shared" si="232"/>
        <v/>
      </c>
      <c r="DI143" s="53" t="str">
        <f t="shared" si="193"/>
        <v/>
      </c>
      <c r="DJ143" s="47" t="s">
        <v>0</v>
      </c>
      <c r="DK143" s="52" t="str">
        <f t="shared" si="233"/>
        <v/>
      </c>
      <c r="DL143" s="53" t="str">
        <f t="shared" si="194"/>
        <v/>
      </c>
      <c r="DM143" s="47" t="s">
        <v>0</v>
      </c>
      <c r="DN143" s="58" t="str">
        <f t="shared" si="234"/>
        <v/>
      </c>
      <c r="DO143" s="53" t="str" cm="1">
        <f t="array" ref="DO143">IF(DN143&lt;&gt;"",INDEX(imePrezime_id,DN143,0),IF(CR143&lt;&gt;"",CR143,""))</f>
        <v/>
      </c>
      <c r="DP143" s="47" t="s">
        <v>0</v>
      </c>
      <c r="DQ143" s="58" t="str">
        <f t="shared" si="235"/>
        <v/>
      </c>
      <c r="DR143" s="73" t="str">
        <f t="shared" si="195"/>
        <v/>
      </c>
      <c r="DS143" s="73" t="str">
        <f t="shared" si="236"/>
        <v/>
      </c>
      <c r="DT143" s="73" t="str">
        <f t="shared" si="237"/>
        <v/>
      </c>
      <c r="DU143" s="66" t="str">
        <f t="shared" si="238"/>
        <v/>
      </c>
      <c r="DV143" s="47" t="s">
        <v>0</v>
      </c>
      <c r="DW143" s="58" t="str">
        <f>IF(BW143="","",MAX(DW$10:DW142)+1)</f>
        <v/>
      </c>
      <c r="DX143" s="73" t="str">
        <f t="shared" si="239"/>
        <v/>
      </c>
      <c r="DY143" s="73" t="str">
        <f t="shared" si="240"/>
        <v/>
      </c>
      <c r="DZ143" s="73" t="str">
        <f t="shared" si="241"/>
        <v/>
      </c>
      <c r="EA143" s="73" t="str">
        <f t="shared" si="242"/>
        <v/>
      </c>
      <c r="EB143" s="73" t="str">
        <f t="shared" si="243"/>
        <v/>
      </c>
      <c r="EC143" s="73" t="str">
        <f t="shared" si="244"/>
        <v/>
      </c>
      <c r="ED143" s="73" t="str">
        <f t="shared" si="245"/>
        <v/>
      </c>
      <c r="EE143" s="73" t="str">
        <f t="shared" si="246"/>
        <v/>
      </c>
      <c r="EF143" s="73" t="str">
        <f t="shared" si="247"/>
        <v/>
      </c>
      <c r="EG143" s="53" t="str">
        <f t="shared" si="196"/>
        <v/>
      </c>
      <c r="EH143" s="47" t="s">
        <v>0</v>
      </c>
      <c r="EI143" s="19" t="str">
        <f t="shared" si="248"/>
        <v/>
      </c>
      <c r="EJ143" s="47" t="s">
        <v>0</v>
      </c>
      <c r="EK143" s="19" t="str">
        <f t="shared" si="249"/>
        <v/>
      </c>
      <c r="EL143" s="47" t="s">
        <v>0</v>
      </c>
      <c r="EM143" s="208" t="str">
        <f t="shared" si="250"/>
        <v/>
      </c>
      <c r="EN143" s="47" t="s">
        <v>0</v>
      </c>
    </row>
    <row r="144" spans="1:144" x14ac:dyDescent="0.25">
      <c r="A144" t="s">
        <v>0</v>
      </c>
      <c r="B144" s="52" t="str">
        <f>IF(csv!F136="","",csv!T136)</f>
        <v/>
      </c>
      <c r="C144" s="31" t="s">
        <v>0</v>
      </c>
      <c r="D144" s="31" t="str">
        <f>IF(csv!F136="","",csv!F136)</f>
        <v/>
      </c>
      <c r="E144" s="31" t="str">
        <f>IF(csv!E136="","",csv!E136)</f>
        <v/>
      </c>
      <c r="F144" s="31" t="s">
        <v>0</v>
      </c>
      <c r="G144" s="73" t="str">
        <f>IF(csv!M136="","",csv!M136)</f>
        <v/>
      </c>
      <c r="H144" s="73" t="str">
        <f>IF(csv!N136="","",csv!N136)</f>
        <v/>
      </c>
      <c r="I144" s="31" t="s">
        <v>0</v>
      </c>
      <c r="J144" s="31" t="str">
        <f>IF(csv!P136="","",csv!P136)</f>
        <v/>
      </c>
      <c r="K144" s="31" t="str">
        <f>IF(csv!Q136="","",csv!Q136)</f>
        <v/>
      </c>
      <c r="L144" s="31" t="s">
        <v>0</v>
      </c>
      <c r="M144" s="66" t="str">
        <f>IF(csv!R136="","",csv!R136)</f>
        <v/>
      </c>
      <c r="N144" s="47" t="s">
        <v>0</v>
      </c>
      <c r="O144" s="52" t="str">
        <f t="shared" si="197"/>
        <v/>
      </c>
      <c r="P144" s="73" t="str">
        <f>IF(O144="","",IF(COUNTIF(O$10:O143,O144)=0,P143+1,P143))</f>
        <v/>
      </c>
      <c r="Q144" s="88" t="str">
        <f t="shared" si="198"/>
        <v/>
      </c>
      <c r="R144" s="89" t="str" cm="1">
        <f t="array" ref="R144">IF(S144="","",INDEX(natjecanjeStaze_naziv,MATCH(S144,natjecanjeStaze_stazaId,0)))</f>
        <v/>
      </c>
      <c r="S144" s="53" t="str">
        <f t="shared" si="181"/>
        <v/>
      </c>
      <c r="T144" s="47" t="s">
        <v>0</v>
      </c>
      <c r="U144" s="259" t="str">
        <f t="shared" si="182"/>
        <v/>
      </c>
      <c r="V144" s="260" t="str">
        <f t="shared" si="199"/>
        <v/>
      </c>
      <c r="W144" s="47" t="s">
        <v>0</v>
      </c>
      <c r="X144" s="52" t="str">
        <f t="shared" si="200"/>
        <v/>
      </c>
      <c r="Y144" s="73" t="str">
        <f t="shared" si="201"/>
        <v/>
      </c>
      <c r="Z144" s="31" t="str">
        <f t="shared" si="202"/>
        <v/>
      </c>
      <c r="AA144" s="66" t="str">
        <f>IF(Z144="","",MAX(AA$10:AA143)+1)</f>
        <v/>
      </c>
      <c r="AB144" s="47" t="s">
        <v>0</v>
      </c>
      <c r="AC144" s="130"/>
      <c r="AD144" s="47" t="s">
        <v>0</v>
      </c>
      <c r="AE144" s="19" t="str">
        <f t="shared" si="203"/>
        <v/>
      </c>
      <c r="AF144" s="47" t="s">
        <v>0</v>
      </c>
      <c r="AG144" s="151" t="str">
        <f t="shared" si="204"/>
        <v/>
      </c>
      <c r="AH144" s="47" t="s">
        <v>0</v>
      </c>
      <c r="AI144" s="52" t="str">
        <f t="shared" si="205"/>
        <v/>
      </c>
      <c r="AJ144" s="31" t="str">
        <f t="shared" si="206"/>
        <v/>
      </c>
      <c r="AK144" s="73" t="str">
        <f t="shared" si="207"/>
        <v/>
      </c>
      <c r="AL144" s="73" t="str">
        <f t="shared" si="208"/>
        <v/>
      </c>
      <c r="AM144" s="31" t="str" cm="1">
        <f t="array" ref="AM144">IF(AK144="",""&amp;AJ144,IF(AK144="NEMA",AJ144,INDEX(klub_naziv,MATCH(INDEX(klubAlias_klubId,AK144),klub_id,0))))</f>
        <v/>
      </c>
      <c r="AN144" s="31" t="str" cm="1">
        <f t="array" ref="AN144">IFERROR(""&amp;INDEX(registarNatjecatelji,DL144,4),"")</f>
        <v/>
      </c>
      <c r="AO144" s="73" t="str">
        <f t="shared" si="209"/>
        <v/>
      </c>
      <c r="AP144" s="66" t="str">
        <f t="shared" si="210"/>
        <v/>
      </c>
      <c r="AQ144" s="47" t="s">
        <v>0</v>
      </c>
      <c r="AR144" s="52" t="str">
        <f>IF(V144&lt;&gt;"NEMA","",IF(IFERROR(MATCH(U144,U$10:U143,0),0)&lt;&gt;0,"",U144))</f>
        <v/>
      </c>
      <c r="AS144" s="73" t="str">
        <f t="shared" si="183"/>
        <v/>
      </c>
      <c r="AT144" s="31" t="str">
        <f>IF(OR(AS144="",AS144&lt;&gt;"NEMA"),"",MAX(AT$10:AT143)+1)</f>
        <v/>
      </c>
      <c r="AU144" s="66" t="str">
        <f t="shared" si="184"/>
        <v/>
      </c>
      <c r="AV144" s="47" t="s">
        <v>0</v>
      </c>
      <c r="AW144" s="19" t="str">
        <f t="shared" si="211"/>
        <v/>
      </c>
      <c r="AX144" s="47" t="s">
        <v>0</v>
      </c>
      <c r="AY144" s="82" t="str">
        <f>IF(AK144&lt;&gt;"NEMA","",IF(IFERROR(MATCH(AJ144,AJ$10:AJ143,0),0)&lt;&gt;0,"",AJ144))</f>
        <v/>
      </c>
      <c r="AZ144" s="47" t="s">
        <v>0</v>
      </c>
      <c r="BA144" s="130"/>
      <c r="BB144" s="47" t="s">
        <v>0</v>
      </c>
      <c r="BC144" s="58" t="str">
        <f t="shared" si="212"/>
        <v/>
      </c>
      <c r="BD144" s="31" t="str">
        <f t="shared" si="213"/>
        <v/>
      </c>
      <c r="BE144" s="31" t="str">
        <f>IF(BD144="","",MAX(BE$10:BE143)+1)</f>
        <v/>
      </c>
      <c r="BF144" s="31" t="str">
        <f t="shared" si="214"/>
        <v/>
      </c>
      <c r="BG144" s="31" t="str">
        <f t="shared" si="215"/>
        <v/>
      </c>
      <c r="BH144" s="31" t="str">
        <f>IF(BA144="","",MAX(BH$10:BH143)+1)</f>
        <v/>
      </c>
      <c r="BI144" s="31" t="str">
        <f t="shared" si="216"/>
        <v/>
      </c>
      <c r="BJ144" s="66" t="str">
        <f t="shared" si="217"/>
        <v/>
      </c>
      <c r="BK144" s="47" t="s">
        <v>0</v>
      </c>
      <c r="BL144" s="19" t="str">
        <f t="shared" si="218"/>
        <v/>
      </c>
      <c r="BM144" s="47" t="s">
        <v>0</v>
      </c>
      <c r="BN144" s="151" t="str">
        <f t="shared" si="185"/>
        <v/>
      </c>
      <c r="BO144" s="47" t="s">
        <v>0</v>
      </c>
      <c r="BP144" s="58" t="str">
        <f t="shared" si="176"/>
        <v/>
      </c>
      <c r="BQ144" s="73" t="str">
        <f t="shared" si="177"/>
        <v/>
      </c>
      <c r="BR144" s="266" t="str">
        <f t="shared" si="178"/>
        <v/>
      </c>
      <c r="BS144" s="267" t="str">
        <f t="shared" si="179"/>
        <v/>
      </c>
      <c r="BT144" s="191" t="str">
        <f t="shared" si="180"/>
        <v/>
      </c>
      <c r="BU144" s="47" t="s">
        <v>0</v>
      </c>
      <c r="BV144" s="52" t="str">
        <f t="shared" si="219"/>
        <v/>
      </c>
      <c r="BW144" s="31" t="str">
        <f t="shared" si="220"/>
        <v/>
      </c>
      <c r="BX144" s="73" t="str">
        <f t="shared" si="186"/>
        <v/>
      </c>
      <c r="BY144" s="73" t="str">
        <f t="shared" si="187"/>
        <v/>
      </c>
      <c r="BZ144" s="31" t="str">
        <f t="shared" si="188"/>
        <v/>
      </c>
      <c r="CA144" s="66" t="str">
        <f t="shared" si="189"/>
        <v/>
      </c>
      <c r="CB144" s="47" t="s">
        <v>0</v>
      </c>
      <c r="CC144" s="82" t="str">
        <f t="shared" si="221"/>
        <v/>
      </c>
      <c r="CD144" s="47" t="s">
        <v>0</v>
      </c>
      <c r="CE144" s="19" t="str">
        <f t="shared" si="222"/>
        <v/>
      </c>
      <c r="CF144" s="47" t="s">
        <v>0</v>
      </c>
      <c r="CG144" s="130"/>
      <c r="CH144" s="47" t="s">
        <v>0</v>
      </c>
      <c r="CI144" s="52" t="str">
        <f t="shared" si="223"/>
        <v/>
      </c>
      <c r="CJ144" s="73" t="str">
        <f>IF(CG144="","",MAX(CJ$10:CJ143)+1)</f>
        <v/>
      </c>
      <c r="CK144" s="53" t="str">
        <f t="shared" si="224"/>
        <v/>
      </c>
      <c r="CL144" s="47" t="s">
        <v>0</v>
      </c>
      <c r="CM144" s="19" t="str">
        <f t="shared" si="225"/>
        <v/>
      </c>
      <c r="CN144" s="47" t="s">
        <v>0</v>
      </c>
      <c r="CO144" s="108"/>
      <c r="CP144" s="110"/>
      <c r="CQ144" s="47"/>
      <c r="CR144" s="58" t="str">
        <f>IF(AND(BX144="NEMA",BY144="NEMA",OR(CG144="",CK144="NEMA")),MAX(CR$10:CR143)+1,"")</f>
        <v/>
      </c>
      <c r="CS144" s="53" t="str">
        <f t="shared" si="226"/>
        <v/>
      </c>
      <c r="CT144" t="s">
        <v>0</v>
      </c>
      <c r="CU144" s="133" t="str">
        <f t="shared" si="190"/>
        <v/>
      </c>
      <c r="CV144" t="s">
        <v>0</v>
      </c>
      <c r="CW144" s="52" t="str">
        <f t="shared" si="191"/>
        <v/>
      </c>
      <c r="CX144" s="66" t="str">
        <f t="shared" si="227"/>
        <v/>
      </c>
      <c r="CY144" t="s">
        <v>0</v>
      </c>
      <c r="CZ144" s="19" t="str">
        <f t="shared" si="228"/>
        <v/>
      </c>
      <c r="DA144" s="47" t="s">
        <v>0</v>
      </c>
      <c r="DB144" s="52" t="str">
        <f t="shared" si="229"/>
        <v/>
      </c>
      <c r="DC144" s="66" t="str">
        <f t="shared" si="230"/>
        <v/>
      </c>
      <c r="DD144" s="47" t="s">
        <v>0</v>
      </c>
      <c r="DE144" s="52" t="str">
        <f t="shared" si="231"/>
        <v/>
      </c>
      <c r="DF144" s="53" t="str">
        <f t="shared" si="192"/>
        <v/>
      </c>
      <c r="DG144" s="47" t="s">
        <v>0</v>
      </c>
      <c r="DH144" s="52" t="str">
        <f t="shared" si="232"/>
        <v/>
      </c>
      <c r="DI144" s="53" t="str">
        <f t="shared" si="193"/>
        <v/>
      </c>
      <c r="DJ144" s="47" t="s">
        <v>0</v>
      </c>
      <c r="DK144" s="52" t="str">
        <f t="shared" si="233"/>
        <v/>
      </c>
      <c r="DL144" s="53" t="str">
        <f t="shared" si="194"/>
        <v/>
      </c>
      <c r="DM144" s="47" t="s">
        <v>0</v>
      </c>
      <c r="DN144" s="58" t="str">
        <f t="shared" si="234"/>
        <v/>
      </c>
      <c r="DO144" s="53" t="str" cm="1">
        <f t="array" ref="DO144">IF(DN144&lt;&gt;"",INDEX(imePrezime_id,DN144,0),IF(CR144&lt;&gt;"",CR144,""))</f>
        <v/>
      </c>
      <c r="DP144" s="47" t="s">
        <v>0</v>
      </c>
      <c r="DQ144" s="58" t="str">
        <f t="shared" si="235"/>
        <v/>
      </c>
      <c r="DR144" s="73" t="str">
        <f t="shared" si="195"/>
        <v/>
      </c>
      <c r="DS144" s="73" t="str">
        <f t="shared" si="236"/>
        <v/>
      </c>
      <c r="DT144" s="73" t="str">
        <f t="shared" si="237"/>
        <v/>
      </c>
      <c r="DU144" s="66" t="str">
        <f t="shared" si="238"/>
        <v/>
      </c>
      <c r="DV144" s="47" t="s">
        <v>0</v>
      </c>
      <c r="DW144" s="58" t="str">
        <f>IF(BW144="","",MAX(DW$10:DW143)+1)</f>
        <v/>
      </c>
      <c r="DX144" s="73" t="str">
        <f t="shared" si="239"/>
        <v/>
      </c>
      <c r="DY144" s="73" t="str">
        <f t="shared" si="240"/>
        <v/>
      </c>
      <c r="DZ144" s="73" t="str">
        <f t="shared" si="241"/>
        <v/>
      </c>
      <c r="EA144" s="73" t="str">
        <f t="shared" si="242"/>
        <v/>
      </c>
      <c r="EB144" s="73" t="str">
        <f t="shared" si="243"/>
        <v/>
      </c>
      <c r="EC144" s="73" t="str">
        <f t="shared" si="244"/>
        <v/>
      </c>
      <c r="ED144" s="73" t="str">
        <f t="shared" si="245"/>
        <v/>
      </c>
      <c r="EE144" s="73" t="str">
        <f t="shared" si="246"/>
        <v/>
      </c>
      <c r="EF144" s="73" t="str">
        <f t="shared" si="247"/>
        <v/>
      </c>
      <c r="EG144" s="53" t="str">
        <f t="shared" si="196"/>
        <v/>
      </c>
      <c r="EH144" s="47" t="s">
        <v>0</v>
      </c>
      <c r="EI144" s="19" t="str">
        <f t="shared" si="248"/>
        <v/>
      </c>
      <c r="EJ144" s="47" t="s">
        <v>0</v>
      </c>
      <c r="EK144" s="19" t="str">
        <f t="shared" si="249"/>
        <v/>
      </c>
      <c r="EL144" s="47" t="s">
        <v>0</v>
      </c>
      <c r="EM144" s="208" t="str">
        <f t="shared" si="250"/>
        <v/>
      </c>
      <c r="EN144" s="47" t="s">
        <v>0</v>
      </c>
    </row>
    <row r="145" spans="1:144" x14ac:dyDescent="0.25">
      <c r="A145" t="s">
        <v>0</v>
      </c>
      <c r="B145" s="52" t="str">
        <f>IF(csv!F137="","",csv!T137)</f>
        <v/>
      </c>
      <c r="C145" s="31" t="s">
        <v>0</v>
      </c>
      <c r="D145" s="31" t="str">
        <f>IF(csv!F137="","",csv!F137)</f>
        <v/>
      </c>
      <c r="E145" s="31" t="str">
        <f>IF(csv!E137="","",csv!E137)</f>
        <v/>
      </c>
      <c r="F145" s="31" t="s">
        <v>0</v>
      </c>
      <c r="G145" s="73" t="str">
        <f>IF(csv!M137="","",csv!M137)</f>
        <v/>
      </c>
      <c r="H145" s="73" t="str">
        <f>IF(csv!N137="","",csv!N137)</f>
        <v/>
      </c>
      <c r="I145" s="31" t="s">
        <v>0</v>
      </c>
      <c r="J145" s="31" t="str">
        <f>IF(csv!P137="","",csv!P137)</f>
        <v/>
      </c>
      <c r="K145" s="31" t="str">
        <f>IF(csv!Q137="","",csv!Q137)</f>
        <v/>
      </c>
      <c r="L145" s="31" t="s">
        <v>0</v>
      </c>
      <c r="M145" s="66" t="str">
        <f>IF(csv!R137="","",csv!R137)</f>
        <v/>
      </c>
      <c r="N145" s="47" t="s">
        <v>0</v>
      </c>
      <c r="O145" s="52" t="str">
        <f t="shared" si="197"/>
        <v/>
      </c>
      <c r="P145" s="73" t="str">
        <f>IF(O145="","",IF(COUNTIF(O$10:O144,O145)=0,P144+1,P144))</f>
        <v/>
      </c>
      <c r="Q145" s="88" t="str">
        <f t="shared" si="198"/>
        <v/>
      </c>
      <c r="R145" s="89" t="str" cm="1">
        <f t="array" ref="R145">IF(S145="","",INDEX(natjecanjeStaze_naziv,MATCH(S145,natjecanjeStaze_stazaId,0)))</f>
        <v/>
      </c>
      <c r="S145" s="53" t="str">
        <f t="shared" si="181"/>
        <v/>
      </c>
      <c r="T145" s="47" t="s">
        <v>0</v>
      </c>
      <c r="U145" s="259" t="str">
        <f t="shared" si="182"/>
        <v/>
      </c>
      <c r="V145" s="260" t="str">
        <f t="shared" si="199"/>
        <v/>
      </c>
      <c r="W145" s="47" t="s">
        <v>0</v>
      </c>
      <c r="X145" s="52" t="str">
        <f t="shared" si="200"/>
        <v/>
      </c>
      <c r="Y145" s="73" t="str">
        <f t="shared" si="201"/>
        <v/>
      </c>
      <c r="Z145" s="31" t="str">
        <f t="shared" si="202"/>
        <v/>
      </c>
      <c r="AA145" s="66" t="str">
        <f>IF(Z145="","",MAX(AA$10:AA144)+1)</f>
        <v/>
      </c>
      <c r="AB145" s="47" t="s">
        <v>0</v>
      </c>
      <c r="AC145" s="130"/>
      <c r="AD145" s="47" t="s">
        <v>0</v>
      </c>
      <c r="AE145" s="19" t="str">
        <f t="shared" si="203"/>
        <v/>
      </c>
      <c r="AF145" s="47" t="s">
        <v>0</v>
      </c>
      <c r="AG145" s="151" t="str">
        <f t="shared" si="204"/>
        <v/>
      </c>
      <c r="AH145" s="47" t="s">
        <v>0</v>
      </c>
      <c r="AI145" s="52" t="str">
        <f t="shared" si="205"/>
        <v/>
      </c>
      <c r="AJ145" s="31" t="str">
        <f t="shared" si="206"/>
        <v/>
      </c>
      <c r="AK145" s="73" t="str">
        <f t="shared" si="207"/>
        <v/>
      </c>
      <c r="AL145" s="73" t="str">
        <f t="shared" si="208"/>
        <v/>
      </c>
      <c r="AM145" s="31" t="str" cm="1">
        <f t="array" ref="AM145">IF(AK145="",""&amp;AJ145,IF(AK145="NEMA",AJ145,INDEX(klub_naziv,MATCH(INDEX(klubAlias_klubId,AK145),klub_id,0))))</f>
        <v/>
      </c>
      <c r="AN145" s="31" t="str" cm="1">
        <f t="array" ref="AN145">IFERROR(""&amp;INDEX(registarNatjecatelji,DL145,4),"")</f>
        <v/>
      </c>
      <c r="AO145" s="73" t="str">
        <f t="shared" si="209"/>
        <v/>
      </c>
      <c r="AP145" s="66" t="str">
        <f t="shared" si="210"/>
        <v/>
      </c>
      <c r="AQ145" s="47" t="s">
        <v>0</v>
      </c>
      <c r="AR145" s="52" t="str">
        <f>IF(V145&lt;&gt;"NEMA","",IF(IFERROR(MATCH(U145,U$10:U144,0),0)&lt;&gt;0,"",U145))</f>
        <v/>
      </c>
      <c r="AS145" s="73" t="str">
        <f t="shared" si="183"/>
        <v/>
      </c>
      <c r="AT145" s="31" t="str">
        <f>IF(OR(AS145="",AS145&lt;&gt;"NEMA"),"",MAX(AT$10:AT144)+1)</f>
        <v/>
      </c>
      <c r="AU145" s="66" t="str">
        <f t="shared" si="184"/>
        <v/>
      </c>
      <c r="AV145" s="47" t="s">
        <v>0</v>
      </c>
      <c r="AW145" s="19" t="str">
        <f t="shared" si="211"/>
        <v/>
      </c>
      <c r="AX145" s="47" t="s">
        <v>0</v>
      </c>
      <c r="AY145" s="82" t="str">
        <f>IF(AK145&lt;&gt;"NEMA","",IF(IFERROR(MATCH(AJ145,AJ$10:AJ144,0),0)&lt;&gt;0,"",AJ145))</f>
        <v/>
      </c>
      <c r="AZ145" s="47" t="s">
        <v>0</v>
      </c>
      <c r="BA145" s="130"/>
      <c r="BB145" s="47" t="s">
        <v>0</v>
      </c>
      <c r="BC145" s="58" t="str">
        <f t="shared" si="212"/>
        <v/>
      </c>
      <c r="BD145" s="31" t="str">
        <f t="shared" si="213"/>
        <v/>
      </c>
      <c r="BE145" s="31" t="str">
        <f>IF(BD145="","",MAX(BE$10:BE144)+1)</f>
        <v/>
      </c>
      <c r="BF145" s="31" t="str">
        <f t="shared" si="214"/>
        <v/>
      </c>
      <c r="BG145" s="31" t="str">
        <f t="shared" si="215"/>
        <v/>
      </c>
      <c r="BH145" s="31" t="str">
        <f>IF(BA145="","",MAX(BH$10:BH144)+1)</f>
        <v/>
      </c>
      <c r="BI145" s="31" t="str">
        <f t="shared" si="216"/>
        <v/>
      </c>
      <c r="BJ145" s="66" t="str">
        <f t="shared" si="217"/>
        <v/>
      </c>
      <c r="BK145" s="47" t="s">
        <v>0</v>
      </c>
      <c r="BL145" s="19" t="str">
        <f t="shared" si="218"/>
        <v/>
      </c>
      <c r="BM145" s="47" t="s">
        <v>0</v>
      </c>
      <c r="BN145" s="151" t="str">
        <f t="shared" si="185"/>
        <v/>
      </c>
      <c r="BO145" s="47" t="s">
        <v>0</v>
      </c>
      <c r="BP145" s="58" t="str">
        <f t="shared" si="176"/>
        <v/>
      </c>
      <c r="BQ145" s="73" t="str">
        <f t="shared" si="177"/>
        <v/>
      </c>
      <c r="BR145" s="266" t="str">
        <f t="shared" si="178"/>
        <v/>
      </c>
      <c r="BS145" s="267" t="str">
        <f t="shared" si="179"/>
        <v/>
      </c>
      <c r="BT145" s="191" t="str">
        <f t="shared" si="180"/>
        <v/>
      </c>
      <c r="BU145" s="47" t="s">
        <v>0</v>
      </c>
      <c r="BV145" s="52" t="str">
        <f t="shared" si="219"/>
        <v/>
      </c>
      <c r="BW145" s="31" t="str">
        <f t="shared" si="220"/>
        <v/>
      </c>
      <c r="BX145" s="73" t="str">
        <f t="shared" si="186"/>
        <v/>
      </c>
      <c r="BY145" s="73" t="str">
        <f t="shared" si="187"/>
        <v/>
      </c>
      <c r="BZ145" s="31" t="str">
        <f t="shared" si="188"/>
        <v/>
      </c>
      <c r="CA145" s="66" t="str">
        <f t="shared" si="189"/>
        <v/>
      </c>
      <c r="CB145" s="47" t="s">
        <v>0</v>
      </c>
      <c r="CC145" s="82" t="str">
        <f t="shared" si="221"/>
        <v/>
      </c>
      <c r="CD145" s="47" t="s">
        <v>0</v>
      </c>
      <c r="CE145" s="19" t="str">
        <f t="shared" si="222"/>
        <v/>
      </c>
      <c r="CF145" s="47" t="s">
        <v>0</v>
      </c>
      <c r="CG145" s="130"/>
      <c r="CH145" s="47" t="s">
        <v>0</v>
      </c>
      <c r="CI145" s="52" t="str">
        <f t="shared" si="223"/>
        <v/>
      </c>
      <c r="CJ145" s="73" t="str">
        <f>IF(CG145="","",MAX(CJ$10:CJ144)+1)</f>
        <v/>
      </c>
      <c r="CK145" s="53" t="str">
        <f t="shared" si="224"/>
        <v/>
      </c>
      <c r="CL145" s="47" t="s">
        <v>0</v>
      </c>
      <c r="CM145" s="19" t="str">
        <f t="shared" si="225"/>
        <v/>
      </c>
      <c r="CN145" s="47" t="s">
        <v>0</v>
      </c>
      <c r="CO145" s="108"/>
      <c r="CP145" s="110"/>
      <c r="CQ145" s="47"/>
      <c r="CR145" s="58" t="str">
        <f>IF(AND(BX145="NEMA",BY145="NEMA",OR(CG145="",CK145="NEMA")),MAX(CR$10:CR144)+1,"")</f>
        <v/>
      </c>
      <c r="CS145" s="53" t="str">
        <f t="shared" si="226"/>
        <v/>
      </c>
      <c r="CT145" t="s">
        <v>0</v>
      </c>
      <c r="CU145" s="133" t="str">
        <f t="shared" si="190"/>
        <v/>
      </c>
      <c r="CV145" t="s">
        <v>0</v>
      </c>
      <c r="CW145" s="52" t="str">
        <f t="shared" si="191"/>
        <v/>
      </c>
      <c r="CX145" s="66" t="str">
        <f t="shared" si="227"/>
        <v/>
      </c>
      <c r="CY145" t="s">
        <v>0</v>
      </c>
      <c r="CZ145" s="19" t="str">
        <f t="shared" si="228"/>
        <v/>
      </c>
      <c r="DA145" s="47" t="s">
        <v>0</v>
      </c>
      <c r="DB145" s="52" t="str">
        <f t="shared" si="229"/>
        <v/>
      </c>
      <c r="DC145" s="66" t="str">
        <f t="shared" si="230"/>
        <v/>
      </c>
      <c r="DD145" s="47" t="s">
        <v>0</v>
      </c>
      <c r="DE145" s="52" t="str">
        <f t="shared" si="231"/>
        <v/>
      </c>
      <c r="DF145" s="53" t="str">
        <f t="shared" si="192"/>
        <v/>
      </c>
      <c r="DG145" s="47" t="s">
        <v>0</v>
      </c>
      <c r="DH145" s="52" t="str">
        <f t="shared" si="232"/>
        <v/>
      </c>
      <c r="DI145" s="53" t="str">
        <f t="shared" si="193"/>
        <v/>
      </c>
      <c r="DJ145" s="47" t="s">
        <v>0</v>
      </c>
      <c r="DK145" s="52" t="str">
        <f t="shared" si="233"/>
        <v/>
      </c>
      <c r="DL145" s="53" t="str">
        <f t="shared" si="194"/>
        <v/>
      </c>
      <c r="DM145" s="47" t="s">
        <v>0</v>
      </c>
      <c r="DN145" s="58" t="str">
        <f t="shared" si="234"/>
        <v/>
      </c>
      <c r="DO145" s="53" t="str" cm="1">
        <f t="array" ref="DO145">IF(DN145&lt;&gt;"",INDEX(imePrezime_id,DN145,0),IF(CR145&lt;&gt;"",CR145,""))</f>
        <v/>
      </c>
      <c r="DP145" s="47" t="s">
        <v>0</v>
      </c>
      <c r="DQ145" s="58" t="str">
        <f t="shared" si="235"/>
        <v/>
      </c>
      <c r="DR145" s="73" t="str">
        <f t="shared" si="195"/>
        <v/>
      </c>
      <c r="DS145" s="73" t="str">
        <f t="shared" si="236"/>
        <v/>
      </c>
      <c r="DT145" s="73" t="str">
        <f t="shared" si="237"/>
        <v/>
      </c>
      <c r="DU145" s="66" t="str">
        <f t="shared" si="238"/>
        <v/>
      </c>
      <c r="DV145" s="47" t="s">
        <v>0</v>
      </c>
      <c r="DW145" s="58" t="str">
        <f>IF(BW145="","",MAX(DW$10:DW144)+1)</f>
        <v/>
      </c>
      <c r="DX145" s="73" t="str">
        <f t="shared" si="239"/>
        <v/>
      </c>
      <c r="DY145" s="73" t="str">
        <f t="shared" si="240"/>
        <v/>
      </c>
      <c r="DZ145" s="73" t="str">
        <f t="shared" si="241"/>
        <v/>
      </c>
      <c r="EA145" s="73" t="str">
        <f t="shared" si="242"/>
        <v/>
      </c>
      <c r="EB145" s="73" t="str">
        <f t="shared" si="243"/>
        <v/>
      </c>
      <c r="EC145" s="73" t="str">
        <f t="shared" si="244"/>
        <v/>
      </c>
      <c r="ED145" s="73" t="str">
        <f t="shared" si="245"/>
        <v/>
      </c>
      <c r="EE145" s="73" t="str">
        <f t="shared" si="246"/>
        <v/>
      </c>
      <c r="EF145" s="73" t="str">
        <f t="shared" si="247"/>
        <v/>
      </c>
      <c r="EG145" s="53" t="str">
        <f t="shared" si="196"/>
        <v/>
      </c>
      <c r="EH145" s="47" t="s">
        <v>0</v>
      </c>
      <c r="EI145" s="19" t="str">
        <f t="shared" si="248"/>
        <v/>
      </c>
      <c r="EJ145" s="47" t="s">
        <v>0</v>
      </c>
      <c r="EK145" s="19" t="str">
        <f t="shared" si="249"/>
        <v/>
      </c>
      <c r="EL145" s="47" t="s">
        <v>0</v>
      </c>
      <c r="EM145" s="208" t="str">
        <f t="shared" si="250"/>
        <v/>
      </c>
      <c r="EN145" s="47" t="s">
        <v>0</v>
      </c>
    </row>
    <row r="146" spans="1:144" x14ac:dyDescent="0.25">
      <c r="A146" t="s">
        <v>0</v>
      </c>
      <c r="B146" s="52" t="str">
        <f>IF(csv!F138="","",csv!T138)</f>
        <v/>
      </c>
      <c r="C146" s="31" t="s">
        <v>0</v>
      </c>
      <c r="D146" s="31" t="str">
        <f>IF(csv!F138="","",csv!F138)</f>
        <v/>
      </c>
      <c r="E146" s="31" t="str">
        <f>IF(csv!E138="","",csv!E138)</f>
        <v/>
      </c>
      <c r="F146" s="31" t="s">
        <v>0</v>
      </c>
      <c r="G146" s="73" t="str">
        <f>IF(csv!M138="","",csv!M138)</f>
        <v/>
      </c>
      <c r="H146" s="73" t="str">
        <f>IF(csv!N138="","",csv!N138)</f>
        <v/>
      </c>
      <c r="I146" s="31" t="s">
        <v>0</v>
      </c>
      <c r="J146" s="31" t="str">
        <f>IF(csv!P138="","",csv!P138)</f>
        <v/>
      </c>
      <c r="K146" s="31" t="str">
        <f>IF(csv!Q138="","",csv!Q138)</f>
        <v/>
      </c>
      <c r="L146" s="31" t="s">
        <v>0</v>
      </c>
      <c r="M146" s="66" t="str">
        <f>IF(csv!R138="","",csv!R138)</f>
        <v/>
      </c>
      <c r="N146" s="47" t="s">
        <v>0</v>
      </c>
      <c r="O146" s="52" t="str">
        <f t="shared" si="197"/>
        <v/>
      </c>
      <c r="P146" s="73" t="str">
        <f>IF(O146="","",IF(COUNTIF(O$10:O145,O146)=0,P145+1,P145))</f>
        <v/>
      </c>
      <c r="Q146" s="88" t="str">
        <f t="shared" si="198"/>
        <v/>
      </c>
      <c r="R146" s="89" t="str" cm="1">
        <f t="array" ref="R146">IF(S146="","",INDEX(natjecanjeStaze_naziv,MATCH(S146,natjecanjeStaze_stazaId,0)))</f>
        <v/>
      </c>
      <c r="S146" s="53" t="str">
        <f t="shared" si="181"/>
        <v/>
      </c>
      <c r="T146" s="47" t="s">
        <v>0</v>
      </c>
      <c r="U146" s="259" t="str">
        <f t="shared" si="182"/>
        <v/>
      </c>
      <c r="V146" s="260" t="str">
        <f t="shared" si="199"/>
        <v/>
      </c>
      <c r="W146" s="47" t="s">
        <v>0</v>
      </c>
      <c r="X146" s="52" t="str">
        <f t="shared" si="200"/>
        <v/>
      </c>
      <c r="Y146" s="73" t="str">
        <f t="shared" si="201"/>
        <v/>
      </c>
      <c r="Z146" s="31" t="str">
        <f t="shared" si="202"/>
        <v/>
      </c>
      <c r="AA146" s="66" t="str">
        <f>IF(Z146="","",MAX(AA$10:AA145)+1)</f>
        <v/>
      </c>
      <c r="AB146" s="47" t="s">
        <v>0</v>
      </c>
      <c r="AC146" s="130"/>
      <c r="AD146" s="47" t="s">
        <v>0</v>
      </c>
      <c r="AE146" s="19" t="str">
        <f t="shared" si="203"/>
        <v/>
      </c>
      <c r="AF146" s="47" t="s">
        <v>0</v>
      </c>
      <c r="AG146" s="151" t="str">
        <f t="shared" si="204"/>
        <v/>
      </c>
      <c r="AH146" s="47" t="s">
        <v>0</v>
      </c>
      <c r="AI146" s="52" t="str">
        <f t="shared" si="205"/>
        <v/>
      </c>
      <c r="AJ146" s="31" t="str">
        <f t="shared" si="206"/>
        <v/>
      </c>
      <c r="AK146" s="73" t="str">
        <f t="shared" si="207"/>
        <v/>
      </c>
      <c r="AL146" s="73" t="str">
        <f t="shared" si="208"/>
        <v/>
      </c>
      <c r="AM146" s="31" t="str" cm="1">
        <f t="array" ref="AM146">IF(AK146="",""&amp;AJ146,IF(AK146="NEMA",AJ146,INDEX(klub_naziv,MATCH(INDEX(klubAlias_klubId,AK146),klub_id,0))))</f>
        <v/>
      </c>
      <c r="AN146" s="31" t="str" cm="1">
        <f t="array" ref="AN146">IFERROR(""&amp;INDEX(registarNatjecatelji,DL146,4),"")</f>
        <v/>
      </c>
      <c r="AO146" s="73" t="str">
        <f t="shared" si="209"/>
        <v/>
      </c>
      <c r="AP146" s="66" t="str">
        <f t="shared" si="210"/>
        <v/>
      </c>
      <c r="AQ146" s="47" t="s">
        <v>0</v>
      </c>
      <c r="AR146" s="52" t="str">
        <f>IF(V146&lt;&gt;"NEMA","",IF(IFERROR(MATCH(U146,U$10:U145,0),0)&lt;&gt;0,"",U146))</f>
        <v/>
      </c>
      <c r="AS146" s="73" t="str">
        <f t="shared" si="183"/>
        <v/>
      </c>
      <c r="AT146" s="31" t="str">
        <f>IF(OR(AS146="",AS146&lt;&gt;"NEMA"),"",MAX(AT$10:AT145)+1)</f>
        <v/>
      </c>
      <c r="AU146" s="66" t="str">
        <f t="shared" si="184"/>
        <v/>
      </c>
      <c r="AV146" s="47" t="s">
        <v>0</v>
      </c>
      <c r="AW146" s="19" t="str">
        <f t="shared" si="211"/>
        <v/>
      </c>
      <c r="AX146" s="47" t="s">
        <v>0</v>
      </c>
      <c r="AY146" s="82" t="str">
        <f>IF(AK146&lt;&gt;"NEMA","",IF(IFERROR(MATCH(AJ146,AJ$10:AJ145,0),0)&lt;&gt;0,"",AJ146))</f>
        <v/>
      </c>
      <c r="AZ146" s="47" t="s">
        <v>0</v>
      </c>
      <c r="BA146" s="130"/>
      <c r="BB146" s="47" t="s">
        <v>0</v>
      </c>
      <c r="BC146" s="58" t="str">
        <f t="shared" si="212"/>
        <v/>
      </c>
      <c r="BD146" s="31" t="str">
        <f t="shared" si="213"/>
        <v/>
      </c>
      <c r="BE146" s="31" t="str">
        <f>IF(BD146="","",MAX(BE$10:BE145)+1)</f>
        <v/>
      </c>
      <c r="BF146" s="31" t="str">
        <f t="shared" si="214"/>
        <v/>
      </c>
      <c r="BG146" s="31" t="str">
        <f t="shared" si="215"/>
        <v/>
      </c>
      <c r="BH146" s="31" t="str">
        <f>IF(BA146="","",MAX(BH$10:BH145)+1)</f>
        <v/>
      </c>
      <c r="BI146" s="31" t="str">
        <f t="shared" si="216"/>
        <v/>
      </c>
      <c r="BJ146" s="66" t="str">
        <f t="shared" si="217"/>
        <v/>
      </c>
      <c r="BK146" s="47" t="s">
        <v>0</v>
      </c>
      <c r="BL146" s="19" t="str">
        <f t="shared" si="218"/>
        <v/>
      </c>
      <c r="BM146" s="47" t="s">
        <v>0</v>
      </c>
      <c r="BN146" s="151" t="str">
        <f t="shared" si="185"/>
        <v/>
      </c>
      <c r="BO146" s="47" t="s">
        <v>0</v>
      </c>
      <c r="BP146" s="58" t="str">
        <f t="shared" si="176"/>
        <v/>
      </c>
      <c r="BQ146" s="73" t="str">
        <f t="shared" si="177"/>
        <v/>
      </c>
      <c r="BR146" s="266" t="str">
        <f t="shared" si="178"/>
        <v/>
      </c>
      <c r="BS146" s="267" t="str">
        <f t="shared" si="179"/>
        <v/>
      </c>
      <c r="BT146" s="191" t="str">
        <f t="shared" si="180"/>
        <v/>
      </c>
      <c r="BU146" s="47" t="s">
        <v>0</v>
      </c>
      <c r="BV146" s="52" t="str">
        <f t="shared" si="219"/>
        <v/>
      </c>
      <c r="BW146" s="31" t="str">
        <f t="shared" si="220"/>
        <v/>
      </c>
      <c r="BX146" s="73" t="str">
        <f t="shared" si="186"/>
        <v/>
      </c>
      <c r="BY146" s="73" t="str">
        <f t="shared" si="187"/>
        <v/>
      </c>
      <c r="BZ146" s="31" t="str">
        <f t="shared" si="188"/>
        <v/>
      </c>
      <c r="CA146" s="66" t="str">
        <f t="shared" si="189"/>
        <v/>
      </c>
      <c r="CB146" s="47" t="s">
        <v>0</v>
      </c>
      <c r="CC146" s="82" t="str">
        <f t="shared" si="221"/>
        <v/>
      </c>
      <c r="CD146" s="47" t="s">
        <v>0</v>
      </c>
      <c r="CE146" s="19" t="str">
        <f t="shared" si="222"/>
        <v/>
      </c>
      <c r="CF146" s="47" t="s">
        <v>0</v>
      </c>
      <c r="CG146" s="130"/>
      <c r="CH146" s="47" t="s">
        <v>0</v>
      </c>
      <c r="CI146" s="52" t="str">
        <f t="shared" si="223"/>
        <v/>
      </c>
      <c r="CJ146" s="73" t="str">
        <f>IF(CG146="","",MAX(CJ$10:CJ145)+1)</f>
        <v/>
      </c>
      <c r="CK146" s="53" t="str">
        <f t="shared" si="224"/>
        <v/>
      </c>
      <c r="CL146" s="47" t="s">
        <v>0</v>
      </c>
      <c r="CM146" s="19" t="str">
        <f t="shared" si="225"/>
        <v/>
      </c>
      <c r="CN146" s="47" t="s">
        <v>0</v>
      </c>
      <c r="CO146" s="108"/>
      <c r="CP146" s="110"/>
      <c r="CQ146" s="47"/>
      <c r="CR146" s="58" t="str">
        <f>IF(AND(BX146="NEMA",BY146="NEMA",OR(CG146="",CK146="NEMA")),MAX(CR$10:CR145)+1,"")</f>
        <v/>
      </c>
      <c r="CS146" s="53" t="str">
        <f t="shared" si="226"/>
        <v/>
      </c>
      <c r="CT146" t="s">
        <v>0</v>
      </c>
      <c r="CU146" s="133" t="str">
        <f t="shared" si="190"/>
        <v/>
      </c>
      <c r="CV146" t="s">
        <v>0</v>
      </c>
      <c r="CW146" s="52" t="str">
        <f t="shared" si="191"/>
        <v/>
      </c>
      <c r="CX146" s="66" t="str">
        <f t="shared" si="227"/>
        <v/>
      </c>
      <c r="CY146" t="s">
        <v>0</v>
      </c>
      <c r="CZ146" s="19" t="str">
        <f t="shared" si="228"/>
        <v/>
      </c>
      <c r="DA146" s="47" t="s">
        <v>0</v>
      </c>
      <c r="DB146" s="52" t="str">
        <f t="shared" si="229"/>
        <v/>
      </c>
      <c r="DC146" s="66" t="str">
        <f t="shared" si="230"/>
        <v/>
      </c>
      <c r="DD146" s="47" t="s">
        <v>0</v>
      </c>
      <c r="DE146" s="52" t="str">
        <f t="shared" si="231"/>
        <v/>
      </c>
      <c r="DF146" s="53" t="str">
        <f t="shared" si="192"/>
        <v/>
      </c>
      <c r="DG146" s="47" t="s">
        <v>0</v>
      </c>
      <c r="DH146" s="52" t="str">
        <f t="shared" si="232"/>
        <v/>
      </c>
      <c r="DI146" s="53" t="str">
        <f t="shared" si="193"/>
        <v/>
      </c>
      <c r="DJ146" s="47" t="s">
        <v>0</v>
      </c>
      <c r="DK146" s="52" t="str">
        <f t="shared" si="233"/>
        <v/>
      </c>
      <c r="DL146" s="53" t="str">
        <f t="shared" si="194"/>
        <v/>
      </c>
      <c r="DM146" s="47" t="s">
        <v>0</v>
      </c>
      <c r="DN146" s="58" t="str">
        <f t="shared" si="234"/>
        <v/>
      </c>
      <c r="DO146" s="53" t="str" cm="1">
        <f t="array" ref="DO146">IF(DN146&lt;&gt;"",INDEX(imePrezime_id,DN146,0),IF(CR146&lt;&gt;"",CR146,""))</f>
        <v/>
      </c>
      <c r="DP146" s="47" t="s">
        <v>0</v>
      </c>
      <c r="DQ146" s="58" t="str">
        <f t="shared" si="235"/>
        <v/>
      </c>
      <c r="DR146" s="73" t="str">
        <f t="shared" si="195"/>
        <v/>
      </c>
      <c r="DS146" s="73" t="str">
        <f t="shared" si="236"/>
        <v/>
      </c>
      <c r="DT146" s="73" t="str">
        <f t="shared" si="237"/>
        <v/>
      </c>
      <c r="DU146" s="66" t="str">
        <f t="shared" si="238"/>
        <v/>
      </c>
      <c r="DV146" s="47" t="s">
        <v>0</v>
      </c>
      <c r="DW146" s="58" t="str">
        <f>IF(BW146="","",MAX(DW$10:DW145)+1)</f>
        <v/>
      </c>
      <c r="DX146" s="73" t="str">
        <f t="shared" si="239"/>
        <v/>
      </c>
      <c r="DY146" s="73" t="str">
        <f t="shared" si="240"/>
        <v/>
      </c>
      <c r="DZ146" s="73" t="str">
        <f t="shared" si="241"/>
        <v/>
      </c>
      <c r="EA146" s="73" t="str">
        <f t="shared" si="242"/>
        <v/>
      </c>
      <c r="EB146" s="73" t="str">
        <f t="shared" si="243"/>
        <v/>
      </c>
      <c r="EC146" s="73" t="str">
        <f t="shared" si="244"/>
        <v/>
      </c>
      <c r="ED146" s="73" t="str">
        <f t="shared" si="245"/>
        <v/>
      </c>
      <c r="EE146" s="73" t="str">
        <f t="shared" si="246"/>
        <v/>
      </c>
      <c r="EF146" s="73" t="str">
        <f t="shared" si="247"/>
        <v/>
      </c>
      <c r="EG146" s="53" t="str">
        <f t="shared" si="196"/>
        <v/>
      </c>
      <c r="EH146" s="47" t="s">
        <v>0</v>
      </c>
      <c r="EI146" s="19" t="str">
        <f t="shared" si="248"/>
        <v/>
      </c>
      <c r="EJ146" s="47" t="s">
        <v>0</v>
      </c>
      <c r="EK146" s="19" t="str">
        <f t="shared" si="249"/>
        <v/>
      </c>
      <c r="EL146" s="47" t="s">
        <v>0</v>
      </c>
      <c r="EM146" s="208" t="str">
        <f t="shared" si="250"/>
        <v/>
      </c>
      <c r="EN146" s="47" t="s">
        <v>0</v>
      </c>
    </row>
    <row r="147" spans="1:144" x14ac:dyDescent="0.25">
      <c r="A147" t="s">
        <v>0</v>
      </c>
      <c r="B147" s="52" t="str">
        <f>IF(csv!F139="","",csv!T139)</f>
        <v/>
      </c>
      <c r="C147" s="31" t="s">
        <v>0</v>
      </c>
      <c r="D147" s="31" t="str">
        <f>IF(csv!F139="","",csv!F139)</f>
        <v/>
      </c>
      <c r="E147" s="31" t="str">
        <f>IF(csv!E139="","",csv!E139)</f>
        <v/>
      </c>
      <c r="F147" s="31" t="s">
        <v>0</v>
      </c>
      <c r="G147" s="73" t="str">
        <f>IF(csv!M139="","",csv!M139)</f>
        <v/>
      </c>
      <c r="H147" s="73" t="str">
        <f>IF(csv!N139="","",csv!N139)</f>
        <v/>
      </c>
      <c r="I147" s="31" t="s">
        <v>0</v>
      </c>
      <c r="J147" s="31" t="str">
        <f>IF(csv!P139="","",csv!P139)</f>
        <v/>
      </c>
      <c r="K147" s="31" t="str">
        <f>IF(csv!Q139="","",csv!Q139)</f>
        <v/>
      </c>
      <c r="L147" s="31" t="s">
        <v>0</v>
      </c>
      <c r="M147" s="66" t="str">
        <f>IF(csv!R139="","",csv!R139)</f>
        <v/>
      </c>
      <c r="N147" s="47" t="s">
        <v>0</v>
      </c>
      <c r="O147" s="52" t="str">
        <f t="shared" si="197"/>
        <v/>
      </c>
      <c r="P147" s="73" t="str">
        <f>IF(O147="","",IF(COUNTIF(O$10:O146,O147)=0,P146+1,P146))</f>
        <v/>
      </c>
      <c r="Q147" s="88" t="str">
        <f t="shared" si="198"/>
        <v/>
      </c>
      <c r="R147" s="89" t="str" cm="1">
        <f t="array" ref="R147">IF(S147="","",INDEX(natjecanjeStaze_naziv,MATCH(S147,natjecanjeStaze_stazaId,0)))</f>
        <v/>
      </c>
      <c r="S147" s="53" t="str">
        <f t="shared" si="181"/>
        <v/>
      </c>
      <c r="T147" s="47" t="s">
        <v>0</v>
      </c>
      <c r="U147" s="259" t="str">
        <f t="shared" si="182"/>
        <v/>
      </c>
      <c r="V147" s="260" t="str">
        <f t="shared" si="199"/>
        <v/>
      </c>
      <c r="W147" s="47" t="s">
        <v>0</v>
      </c>
      <c r="X147" s="52" t="str">
        <f t="shared" si="200"/>
        <v/>
      </c>
      <c r="Y147" s="73" t="str">
        <f t="shared" si="201"/>
        <v/>
      </c>
      <c r="Z147" s="31" t="str">
        <f t="shared" si="202"/>
        <v/>
      </c>
      <c r="AA147" s="66" t="str">
        <f>IF(Z147="","",MAX(AA$10:AA146)+1)</f>
        <v/>
      </c>
      <c r="AB147" s="47" t="s">
        <v>0</v>
      </c>
      <c r="AC147" s="130"/>
      <c r="AD147" s="47" t="s">
        <v>0</v>
      </c>
      <c r="AE147" s="19" t="str">
        <f t="shared" si="203"/>
        <v/>
      </c>
      <c r="AF147" s="47" t="s">
        <v>0</v>
      </c>
      <c r="AG147" s="151" t="str">
        <f t="shared" si="204"/>
        <v/>
      </c>
      <c r="AH147" s="47" t="s">
        <v>0</v>
      </c>
      <c r="AI147" s="52" t="str">
        <f t="shared" si="205"/>
        <v/>
      </c>
      <c r="AJ147" s="31" t="str">
        <f t="shared" si="206"/>
        <v/>
      </c>
      <c r="AK147" s="73" t="str">
        <f t="shared" si="207"/>
        <v/>
      </c>
      <c r="AL147" s="73" t="str">
        <f t="shared" si="208"/>
        <v/>
      </c>
      <c r="AM147" s="31" t="str" cm="1">
        <f t="array" ref="AM147">IF(AK147="",""&amp;AJ147,IF(AK147="NEMA",AJ147,INDEX(klub_naziv,MATCH(INDEX(klubAlias_klubId,AK147),klub_id,0))))</f>
        <v/>
      </c>
      <c r="AN147" s="31" t="str" cm="1">
        <f t="array" ref="AN147">IFERROR(""&amp;INDEX(registarNatjecatelji,DL147,4),"")</f>
        <v/>
      </c>
      <c r="AO147" s="73" t="str">
        <f t="shared" si="209"/>
        <v/>
      </c>
      <c r="AP147" s="66" t="str">
        <f t="shared" si="210"/>
        <v/>
      </c>
      <c r="AQ147" s="47" t="s">
        <v>0</v>
      </c>
      <c r="AR147" s="52" t="str">
        <f>IF(V147&lt;&gt;"NEMA","",IF(IFERROR(MATCH(U147,U$10:U146,0),0)&lt;&gt;0,"",U147))</f>
        <v/>
      </c>
      <c r="AS147" s="73" t="str">
        <f t="shared" si="183"/>
        <v/>
      </c>
      <c r="AT147" s="31" t="str">
        <f>IF(OR(AS147="",AS147&lt;&gt;"NEMA"),"",MAX(AT$10:AT146)+1)</f>
        <v/>
      </c>
      <c r="AU147" s="66" t="str">
        <f t="shared" si="184"/>
        <v/>
      </c>
      <c r="AV147" s="47" t="s">
        <v>0</v>
      </c>
      <c r="AW147" s="19" t="str">
        <f t="shared" si="211"/>
        <v/>
      </c>
      <c r="AX147" s="47" t="s">
        <v>0</v>
      </c>
      <c r="AY147" s="82" t="str">
        <f>IF(AK147&lt;&gt;"NEMA","",IF(IFERROR(MATCH(AJ147,AJ$10:AJ146,0),0)&lt;&gt;0,"",AJ147))</f>
        <v/>
      </c>
      <c r="AZ147" s="47" t="s">
        <v>0</v>
      </c>
      <c r="BA147" s="130"/>
      <c r="BB147" s="47" t="s">
        <v>0</v>
      </c>
      <c r="BC147" s="58" t="str">
        <f t="shared" si="212"/>
        <v/>
      </c>
      <c r="BD147" s="31" t="str">
        <f t="shared" si="213"/>
        <v/>
      </c>
      <c r="BE147" s="31" t="str">
        <f>IF(BD147="","",MAX(BE$10:BE146)+1)</f>
        <v/>
      </c>
      <c r="BF147" s="31" t="str">
        <f t="shared" si="214"/>
        <v/>
      </c>
      <c r="BG147" s="31" t="str">
        <f t="shared" si="215"/>
        <v/>
      </c>
      <c r="BH147" s="31" t="str">
        <f>IF(BA147="","",MAX(BH$10:BH146)+1)</f>
        <v/>
      </c>
      <c r="BI147" s="31" t="str">
        <f t="shared" si="216"/>
        <v/>
      </c>
      <c r="BJ147" s="66" t="str">
        <f t="shared" si="217"/>
        <v/>
      </c>
      <c r="BK147" s="47" t="s">
        <v>0</v>
      </c>
      <c r="BL147" s="19" t="str">
        <f t="shared" si="218"/>
        <v/>
      </c>
      <c r="BM147" s="47" t="s">
        <v>0</v>
      </c>
      <c r="BN147" s="151" t="str">
        <f t="shared" si="185"/>
        <v/>
      </c>
      <c r="BO147" s="47" t="s">
        <v>0</v>
      </c>
      <c r="BP147" s="58" t="str">
        <f t="shared" si="176"/>
        <v/>
      </c>
      <c r="BQ147" s="73" t="str">
        <f t="shared" si="177"/>
        <v/>
      </c>
      <c r="BR147" s="266" t="str">
        <f t="shared" si="178"/>
        <v/>
      </c>
      <c r="BS147" s="267" t="str">
        <f t="shared" si="179"/>
        <v/>
      </c>
      <c r="BT147" s="191" t="str">
        <f t="shared" si="180"/>
        <v/>
      </c>
      <c r="BU147" s="47" t="s">
        <v>0</v>
      </c>
      <c r="BV147" s="52" t="str">
        <f t="shared" si="219"/>
        <v/>
      </c>
      <c r="BW147" s="31" t="str">
        <f t="shared" si="220"/>
        <v/>
      </c>
      <c r="BX147" s="73" t="str">
        <f t="shared" si="186"/>
        <v/>
      </c>
      <c r="BY147" s="73" t="str">
        <f t="shared" si="187"/>
        <v/>
      </c>
      <c r="BZ147" s="31" t="str">
        <f t="shared" si="188"/>
        <v/>
      </c>
      <c r="CA147" s="66" t="str">
        <f t="shared" si="189"/>
        <v/>
      </c>
      <c r="CB147" s="47" t="s">
        <v>0</v>
      </c>
      <c r="CC147" s="82" t="str">
        <f t="shared" si="221"/>
        <v/>
      </c>
      <c r="CD147" s="47" t="s">
        <v>0</v>
      </c>
      <c r="CE147" s="19" t="str">
        <f t="shared" si="222"/>
        <v/>
      </c>
      <c r="CF147" s="47" t="s">
        <v>0</v>
      </c>
      <c r="CG147" s="130"/>
      <c r="CH147" s="47" t="s">
        <v>0</v>
      </c>
      <c r="CI147" s="52" t="str">
        <f t="shared" si="223"/>
        <v/>
      </c>
      <c r="CJ147" s="73" t="str">
        <f>IF(CG147="","",MAX(CJ$10:CJ146)+1)</f>
        <v/>
      </c>
      <c r="CK147" s="53" t="str">
        <f t="shared" si="224"/>
        <v/>
      </c>
      <c r="CL147" s="47" t="s">
        <v>0</v>
      </c>
      <c r="CM147" s="19" t="str">
        <f t="shared" si="225"/>
        <v/>
      </c>
      <c r="CN147" s="47" t="s">
        <v>0</v>
      </c>
      <c r="CO147" s="108"/>
      <c r="CP147" s="110"/>
      <c r="CQ147" s="47"/>
      <c r="CR147" s="58" t="str">
        <f>IF(AND(BX147="NEMA",BY147="NEMA",OR(CG147="",CK147="NEMA")),MAX(CR$10:CR146)+1,"")</f>
        <v/>
      </c>
      <c r="CS147" s="53" t="str">
        <f t="shared" si="226"/>
        <v/>
      </c>
      <c r="CT147" t="s">
        <v>0</v>
      </c>
      <c r="CU147" s="133" t="str">
        <f t="shared" si="190"/>
        <v/>
      </c>
      <c r="CV147" t="s">
        <v>0</v>
      </c>
      <c r="CW147" s="52" t="str">
        <f t="shared" si="191"/>
        <v/>
      </c>
      <c r="CX147" s="66" t="str">
        <f t="shared" si="227"/>
        <v/>
      </c>
      <c r="CY147" t="s">
        <v>0</v>
      </c>
      <c r="CZ147" s="19" t="str">
        <f t="shared" si="228"/>
        <v/>
      </c>
      <c r="DA147" s="47" t="s">
        <v>0</v>
      </c>
      <c r="DB147" s="52" t="str">
        <f t="shared" si="229"/>
        <v/>
      </c>
      <c r="DC147" s="66" t="str">
        <f t="shared" si="230"/>
        <v/>
      </c>
      <c r="DD147" s="47" t="s">
        <v>0</v>
      </c>
      <c r="DE147" s="52" t="str">
        <f t="shared" si="231"/>
        <v/>
      </c>
      <c r="DF147" s="53" t="str">
        <f t="shared" si="192"/>
        <v/>
      </c>
      <c r="DG147" s="47" t="s">
        <v>0</v>
      </c>
      <c r="DH147" s="52" t="str">
        <f t="shared" si="232"/>
        <v/>
      </c>
      <c r="DI147" s="53" t="str">
        <f t="shared" si="193"/>
        <v/>
      </c>
      <c r="DJ147" s="47" t="s">
        <v>0</v>
      </c>
      <c r="DK147" s="52" t="str">
        <f t="shared" si="233"/>
        <v/>
      </c>
      <c r="DL147" s="53" t="str">
        <f t="shared" si="194"/>
        <v/>
      </c>
      <c r="DM147" s="47" t="s">
        <v>0</v>
      </c>
      <c r="DN147" s="58" t="str">
        <f t="shared" si="234"/>
        <v/>
      </c>
      <c r="DO147" s="53" t="str" cm="1">
        <f t="array" ref="DO147">IF(DN147&lt;&gt;"",INDEX(imePrezime_id,DN147,0),IF(CR147&lt;&gt;"",CR147,""))</f>
        <v/>
      </c>
      <c r="DP147" s="47" t="s">
        <v>0</v>
      </c>
      <c r="DQ147" s="58" t="str">
        <f t="shared" si="235"/>
        <v/>
      </c>
      <c r="DR147" s="73" t="str">
        <f t="shared" si="195"/>
        <v/>
      </c>
      <c r="DS147" s="73" t="str">
        <f t="shared" si="236"/>
        <v/>
      </c>
      <c r="DT147" s="73" t="str">
        <f t="shared" si="237"/>
        <v/>
      </c>
      <c r="DU147" s="66" t="str">
        <f t="shared" si="238"/>
        <v/>
      </c>
      <c r="DV147" s="47" t="s">
        <v>0</v>
      </c>
      <c r="DW147" s="58" t="str">
        <f>IF(BW147="","",MAX(DW$10:DW146)+1)</f>
        <v/>
      </c>
      <c r="DX147" s="73" t="str">
        <f t="shared" si="239"/>
        <v/>
      </c>
      <c r="DY147" s="73" t="str">
        <f t="shared" si="240"/>
        <v/>
      </c>
      <c r="DZ147" s="73" t="str">
        <f t="shared" si="241"/>
        <v/>
      </c>
      <c r="EA147" s="73" t="str">
        <f t="shared" si="242"/>
        <v/>
      </c>
      <c r="EB147" s="73" t="str">
        <f t="shared" si="243"/>
        <v/>
      </c>
      <c r="EC147" s="73" t="str">
        <f t="shared" si="244"/>
        <v/>
      </c>
      <c r="ED147" s="73" t="str">
        <f t="shared" si="245"/>
        <v/>
      </c>
      <c r="EE147" s="73" t="str">
        <f t="shared" si="246"/>
        <v/>
      </c>
      <c r="EF147" s="73" t="str">
        <f t="shared" si="247"/>
        <v/>
      </c>
      <c r="EG147" s="53" t="str">
        <f t="shared" si="196"/>
        <v/>
      </c>
      <c r="EH147" s="47" t="s">
        <v>0</v>
      </c>
      <c r="EI147" s="19" t="str">
        <f t="shared" si="248"/>
        <v/>
      </c>
      <c r="EJ147" s="47" t="s">
        <v>0</v>
      </c>
      <c r="EK147" s="19" t="str">
        <f t="shared" si="249"/>
        <v/>
      </c>
      <c r="EL147" s="47" t="s">
        <v>0</v>
      </c>
      <c r="EM147" s="208" t="str">
        <f t="shared" si="250"/>
        <v/>
      </c>
      <c r="EN147" s="47" t="s">
        <v>0</v>
      </c>
    </row>
    <row r="148" spans="1:144" x14ac:dyDescent="0.25">
      <c r="A148" t="s">
        <v>0</v>
      </c>
      <c r="B148" s="52" t="str">
        <f>IF(csv!F140="","",csv!T140)</f>
        <v/>
      </c>
      <c r="C148" s="31" t="s">
        <v>0</v>
      </c>
      <c r="D148" s="31" t="str">
        <f>IF(csv!F140="","",csv!F140)</f>
        <v/>
      </c>
      <c r="E148" s="31" t="str">
        <f>IF(csv!E140="","",csv!E140)</f>
        <v/>
      </c>
      <c r="F148" s="31" t="s">
        <v>0</v>
      </c>
      <c r="G148" s="73" t="str">
        <f>IF(csv!M140="","",csv!M140)</f>
        <v/>
      </c>
      <c r="H148" s="73" t="str">
        <f>IF(csv!N140="","",csv!N140)</f>
        <v/>
      </c>
      <c r="I148" s="31" t="s">
        <v>0</v>
      </c>
      <c r="J148" s="31" t="str">
        <f>IF(csv!P140="","",csv!P140)</f>
        <v/>
      </c>
      <c r="K148" s="31" t="str">
        <f>IF(csv!Q140="","",csv!Q140)</f>
        <v/>
      </c>
      <c r="L148" s="31" t="s">
        <v>0</v>
      </c>
      <c r="M148" s="66" t="str">
        <f>IF(csv!R140="","",csv!R140)</f>
        <v/>
      </c>
      <c r="N148" s="47" t="s">
        <v>0</v>
      </c>
      <c r="O148" s="52" t="str">
        <f t="shared" si="197"/>
        <v/>
      </c>
      <c r="P148" s="73" t="str">
        <f>IF(O148="","",IF(COUNTIF(O$10:O147,O148)=0,P147+1,P147))</f>
        <v/>
      </c>
      <c r="Q148" s="88" t="str">
        <f t="shared" si="198"/>
        <v/>
      </c>
      <c r="R148" s="89" t="str" cm="1">
        <f t="array" ref="R148">IF(S148="","",INDEX(natjecanjeStaze_naziv,MATCH(S148,natjecanjeStaze_stazaId,0)))</f>
        <v/>
      </c>
      <c r="S148" s="53" t="str">
        <f t="shared" si="181"/>
        <v/>
      </c>
      <c r="T148" s="47" t="s">
        <v>0</v>
      </c>
      <c r="U148" s="259" t="str">
        <f t="shared" si="182"/>
        <v/>
      </c>
      <c r="V148" s="260" t="str">
        <f t="shared" si="199"/>
        <v/>
      </c>
      <c r="W148" s="47" t="s">
        <v>0</v>
      </c>
      <c r="X148" s="52" t="str">
        <f t="shared" si="200"/>
        <v/>
      </c>
      <c r="Y148" s="73" t="str">
        <f t="shared" si="201"/>
        <v/>
      </c>
      <c r="Z148" s="31" t="str">
        <f t="shared" si="202"/>
        <v/>
      </c>
      <c r="AA148" s="66" t="str">
        <f>IF(Z148="","",MAX(AA$10:AA147)+1)</f>
        <v/>
      </c>
      <c r="AB148" s="47" t="s">
        <v>0</v>
      </c>
      <c r="AC148" s="130"/>
      <c r="AD148" s="47" t="s">
        <v>0</v>
      </c>
      <c r="AE148" s="19" t="str">
        <f t="shared" si="203"/>
        <v/>
      </c>
      <c r="AF148" s="47" t="s">
        <v>0</v>
      </c>
      <c r="AG148" s="151" t="str">
        <f t="shared" si="204"/>
        <v/>
      </c>
      <c r="AH148" s="47" t="s">
        <v>0</v>
      </c>
      <c r="AI148" s="52" t="str">
        <f t="shared" si="205"/>
        <v/>
      </c>
      <c r="AJ148" s="31" t="str">
        <f t="shared" si="206"/>
        <v/>
      </c>
      <c r="AK148" s="73" t="str">
        <f t="shared" si="207"/>
        <v/>
      </c>
      <c r="AL148" s="73" t="str">
        <f t="shared" si="208"/>
        <v/>
      </c>
      <c r="AM148" s="31" t="str" cm="1">
        <f t="array" ref="AM148">IF(AK148="",""&amp;AJ148,IF(AK148="NEMA",AJ148,INDEX(klub_naziv,MATCH(INDEX(klubAlias_klubId,AK148),klub_id,0))))</f>
        <v/>
      </c>
      <c r="AN148" s="31" t="str" cm="1">
        <f t="array" ref="AN148">IFERROR(""&amp;INDEX(registarNatjecatelji,DL148,4),"")</f>
        <v/>
      </c>
      <c r="AO148" s="73" t="str">
        <f t="shared" si="209"/>
        <v/>
      </c>
      <c r="AP148" s="66" t="str">
        <f t="shared" si="210"/>
        <v/>
      </c>
      <c r="AQ148" s="47" t="s">
        <v>0</v>
      </c>
      <c r="AR148" s="52" t="str">
        <f>IF(V148&lt;&gt;"NEMA","",IF(IFERROR(MATCH(U148,U$10:U147,0),0)&lt;&gt;0,"",U148))</f>
        <v/>
      </c>
      <c r="AS148" s="73" t="str">
        <f t="shared" si="183"/>
        <v/>
      </c>
      <c r="AT148" s="31" t="str">
        <f>IF(OR(AS148="",AS148&lt;&gt;"NEMA"),"",MAX(AT$10:AT147)+1)</f>
        <v/>
      </c>
      <c r="AU148" s="66" t="str">
        <f t="shared" si="184"/>
        <v/>
      </c>
      <c r="AV148" s="47" t="s">
        <v>0</v>
      </c>
      <c r="AW148" s="19" t="str">
        <f t="shared" si="211"/>
        <v/>
      </c>
      <c r="AX148" s="47" t="s">
        <v>0</v>
      </c>
      <c r="AY148" s="82" t="str">
        <f>IF(AK148&lt;&gt;"NEMA","",IF(IFERROR(MATCH(AJ148,AJ$10:AJ147,0),0)&lt;&gt;0,"",AJ148))</f>
        <v/>
      </c>
      <c r="AZ148" s="47" t="s">
        <v>0</v>
      </c>
      <c r="BA148" s="130"/>
      <c r="BB148" s="47" t="s">
        <v>0</v>
      </c>
      <c r="BC148" s="58" t="str">
        <f t="shared" si="212"/>
        <v/>
      </c>
      <c r="BD148" s="31" t="str">
        <f t="shared" si="213"/>
        <v/>
      </c>
      <c r="BE148" s="31" t="str">
        <f>IF(BD148="","",MAX(BE$10:BE147)+1)</f>
        <v/>
      </c>
      <c r="BF148" s="31" t="str">
        <f t="shared" si="214"/>
        <v/>
      </c>
      <c r="BG148" s="31" t="str">
        <f t="shared" si="215"/>
        <v/>
      </c>
      <c r="BH148" s="31" t="str">
        <f>IF(BA148="","",MAX(BH$10:BH147)+1)</f>
        <v/>
      </c>
      <c r="BI148" s="31" t="str">
        <f t="shared" si="216"/>
        <v/>
      </c>
      <c r="BJ148" s="66" t="str">
        <f t="shared" si="217"/>
        <v/>
      </c>
      <c r="BK148" s="47" t="s">
        <v>0</v>
      </c>
      <c r="BL148" s="19" t="str">
        <f t="shared" si="218"/>
        <v/>
      </c>
      <c r="BM148" s="47" t="s">
        <v>0</v>
      </c>
      <c r="BN148" s="151" t="str">
        <f t="shared" si="185"/>
        <v/>
      </c>
      <c r="BO148" s="47" t="s">
        <v>0</v>
      </c>
      <c r="BP148" s="58" t="str">
        <f t="shared" si="176"/>
        <v/>
      </c>
      <c r="BQ148" s="73" t="str">
        <f t="shared" si="177"/>
        <v/>
      </c>
      <c r="BR148" s="266" t="str">
        <f t="shared" si="178"/>
        <v/>
      </c>
      <c r="BS148" s="267" t="str">
        <f t="shared" si="179"/>
        <v/>
      </c>
      <c r="BT148" s="191" t="str">
        <f t="shared" si="180"/>
        <v/>
      </c>
      <c r="BU148" s="47" t="s">
        <v>0</v>
      </c>
      <c r="BV148" s="52" t="str">
        <f t="shared" si="219"/>
        <v/>
      </c>
      <c r="BW148" s="31" t="str">
        <f t="shared" si="220"/>
        <v/>
      </c>
      <c r="BX148" s="73" t="str">
        <f t="shared" si="186"/>
        <v/>
      </c>
      <c r="BY148" s="73" t="str">
        <f t="shared" si="187"/>
        <v/>
      </c>
      <c r="BZ148" s="31" t="str">
        <f t="shared" si="188"/>
        <v/>
      </c>
      <c r="CA148" s="66" t="str">
        <f t="shared" si="189"/>
        <v/>
      </c>
      <c r="CB148" s="47" t="s">
        <v>0</v>
      </c>
      <c r="CC148" s="82" t="str">
        <f t="shared" si="221"/>
        <v/>
      </c>
      <c r="CD148" s="47" t="s">
        <v>0</v>
      </c>
      <c r="CE148" s="19" t="str">
        <f t="shared" si="222"/>
        <v/>
      </c>
      <c r="CF148" s="47" t="s">
        <v>0</v>
      </c>
      <c r="CG148" s="130"/>
      <c r="CH148" s="47" t="s">
        <v>0</v>
      </c>
      <c r="CI148" s="52" t="str">
        <f t="shared" si="223"/>
        <v/>
      </c>
      <c r="CJ148" s="73" t="str">
        <f>IF(CG148="","",MAX(CJ$10:CJ147)+1)</f>
        <v/>
      </c>
      <c r="CK148" s="53" t="str">
        <f t="shared" si="224"/>
        <v/>
      </c>
      <c r="CL148" s="47" t="s">
        <v>0</v>
      </c>
      <c r="CM148" s="19" t="str">
        <f t="shared" si="225"/>
        <v/>
      </c>
      <c r="CN148" s="47" t="s">
        <v>0</v>
      </c>
      <c r="CO148" s="108"/>
      <c r="CP148" s="110"/>
      <c r="CQ148" s="47"/>
      <c r="CR148" s="58" t="str">
        <f>IF(AND(BX148="NEMA",BY148="NEMA",OR(CG148="",CK148="NEMA")),MAX(CR$10:CR147)+1,"")</f>
        <v/>
      </c>
      <c r="CS148" s="53" t="str">
        <f t="shared" si="226"/>
        <v/>
      </c>
      <c r="CT148" t="s">
        <v>0</v>
      </c>
      <c r="CU148" s="133" t="str">
        <f t="shared" si="190"/>
        <v/>
      </c>
      <c r="CV148" t="s">
        <v>0</v>
      </c>
      <c r="CW148" s="52" t="str">
        <f t="shared" si="191"/>
        <v/>
      </c>
      <c r="CX148" s="66" t="str">
        <f t="shared" si="227"/>
        <v/>
      </c>
      <c r="CY148" t="s">
        <v>0</v>
      </c>
      <c r="CZ148" s="19" t="str">
        <f t="shared" si="228"/>
        <v/>
      </c>
      <c r="DA148" s="47" t="s">
        <v>0</v>
      </c>
      <c r="DB148" s="52" t="str">
        <f t="shared" si="229"/>
        <v/>
      </c>
      <c r="DC148" s="66" t="str">
        <f t="shared" si="230"/>
        <v/>
      </c>
      <c r="DD148" s="47" t="s">
        <v>0</v>
      </c>
      <c r="DE148" s="52" t="str">
        <f t="shared" si="231"/>
        <v/>
      </c>
      <c r="DF148" s="53" t="str">
        <f t="shared" si="192"/>
        <v/>
      </c>
      <c r="DG148" s="47" t="s">
        <v>0</v>
      </c>
      <c r="DH148" s="52" t="str">
        <f t="shared" si="232"/>
        <v/>
      </c>
      <c r="DI148" s="53" t="str">
        <f t="shared" si="193"/>
        <v/>
      </c>
      <c r="DJ148" s="47" t="s">
        <v>0</v>
      </c>
      <c r="DK148" s="52" t="str">
        <f t="shared" si="233"/>
        <v/>
      </c>
      <c r="DL148" s="53" t="str">
        <f t="shared" si="194"/>
        <v/>
      </c>
      <c r="DM148" s="47" t="s">
        <v>0</v>
      </c>
      <c r="DN148" s="58" t="str">
        <f t="shared" si="234"/>
        <v/>
      </c>
      <c r="DO148" s="53" t="str" cm="1">
        <f t="array" ref="DO148">IF(DN148&lt;&gt;"",INDEX(imePrezime_id,DN148,0),IF(CR148&lt;&gt;"",CR148,""))</f>
        <v/>
      </c>
      <c r="DP148" s="47" t="s">
        <v>0</v>
      </c>
      <c r="DQ148" s="58" t="str">
        <f t="shared" si="235"/>
        <v/>
      </c>
      <c r="DR148" s="73" t="str">
        <f t="shared" si="195"/>
        <v/>
      </c>
      <c r="DS148" s="73" t="str">
        <f t="shared" si="236"/>
        <v/>
      </c>
      <c r="DT148" s="73" t="str">
        <f t="shared" si="237"/>
        <v/>
      </c>
      <c r="DU148" s="66" t="str">
        <f t="shared" si="238"/>
        <v/>
      </c>
      <c r="DV148" s="47" t="s">
        <v>0</v>
      </c>
      <c r="DW148" s="58" t="str">
        <f>IF(BW148="","",MAX(DW$10:DW147)+1)</f>
        <v/>
      </c>
      <c r="DX148" s="73" t="str">
        <f t="shared" si="239"/>
        <v/>
      </c>
      <c r="DY148" s="73" t="str">
        <f t="shared" si="240"/>
        <v/>
      </c>
      <c r="DZ148" s="73" t="str">
        <f t="shared" si="241"/>
        <v/>
      </c>
      <c r="EA148" s="73" t="str">
        <f t="shared" si="242"/>
        <v/>
      </c>
      <c r="EB148" s="73" t="str">
        <f t="shared" si="243"/>
        <v/>
      </c>
      <c r="EC148" s="73" t="str">
        <f t="shared" si="244"/>
        <v/>
      </c>
      <c r="ED148" s="73" t="str">
        <f t="shared" si="245"/>
        <v/>
      </c>
      <c r="EE148" s="73" t="str">
        <f t="shared" si="246"/>
        <v/>
      </c>
      <c r="EF148" s="73" t="str">
        <f t="shared" si="247"/>
        <v/>
      </c>
      <c r="EG148" s="53" t="str">
        <f t="shared" si="196"/>
        <v/>
      </c>
      <c r="EH148" s="47" t="s">
        <v>0</v>
      </c>
      <c r="EI148" s="19" t="str">
        <f t="shared" si="248"/>
        <v/>
      </c>
      <c r="EJ148" s="47" t="s">
        <v>0</v>
      </c>
      <c r="EK148" s="19" t="str">
        <f t="shared" si="249"/>
        <v/>
      </c>
      <c r="EL148" s="47" t="s">
        <v>0</v>
      </c>
      <c r="EM148" s="208" t="str">
        <f t="shared" si="250"/>
        <v/>
      </c>
      <c r="EN148" s="47" t="s">
        <v>0</v>
      </c>
    </row>
    <row r="149" spans="1:144" x14ac:dyDescent="0.25">
      <c r="A149" t="s">
        <v>0</v>
      </c>
      <c r="B149" s="52" t="str">
        <f>IF(csv!F141="","",csv!T141)</f>
        <v/>
      </c>
      <c r="C149" s="31" t="s">
        <v>0</v>
      </c>
      <c r="D149" s="31" t="str">
        <f>IF(csv!F141="","",csv!F141)</f>
        <v/>
      </c>
      <c r="E149" s="31" t="str">
        <f>IF(csv!E141="","",csv!E141)</f>
        <v/>
      </c>
      <c r="F149" s="31" t="s">
        <v>0</v>
      </c>
      <c r="G149" s="73" t="str">
        <f>IF(csv!M141="","",csv!M141)</f>
        <v/>
      </c>
      <c r="H149" s="73" t="str">
        <f>IF(csv!N141="","",csv!N141)</f>
        <v/>
      </c>
      <c r="I149" s="31" t="s">
        <v>0</v>
      </c>
      <c r="J149" s="31" t="str">
        <f>IF(csv!P141="","",csv!P141)</f>
        <v/>
      </c>
      <c r="K149" s="31" t="str">
        <f>IF(csv!Q141="","",csv!Q141)</f>
        <v/>
      </c>
      <c r="L149" s="31" t="s">
        <v>0</v>
      </c>
      <c r="M149" s="66" t="str">
        <f>IF(csv!R141="","",csv!R141)</f>
        <v/>
      </c>
      <c r="N149" s="47" t="s">
        <v>0</v>
      </c>
      <c r="O149" s="52" t="str">
        <f t="shared" si="197"/>
        <v/>
      </c>
      <c r="P149" s="73" t="str">
        <f>IF(O149="","",IF(COUNTIF(O$10:O148,O149)=0,P148+1,P148))</f>
        <v/>
      </c>
      <c r="Q149" s="88" t="str">
        <f t="shared" si="198"/>
        <v/>
      </c>
      <c r="R149" s="89" t="str" cm="1">
        <f t="array" ref="R149">IF(S149="","",INDEX(natjecanjeStaze_naziv,MATCH(S149,natjecanjeStaze_stazaId,0)))</f>
        <v/>
      </c>
      <c r="S149" s="53" t="str">
        <f t="shared" si="181"/>
        <v/>
      </c>
      <c r="T149" s="47" t="s">
        <v>0</v>
      </c>
      <c r="U149" s="259" t="str">
        <f t="shared" si="182"/>
        <v/>
      </c>
      <c r="V149" s="260" t="str">
        <f t="shared" si="199"/>
        <v/>
      </c>
      <c r="W149" s="47" t="s">
        <v>0</v>
      </c>
      <c r="X149" s="52" t="str">
        <f t="shared" si="200"/>
        <v/>
      </c>
      <c r="Y149" s="73" t="str">
        <f t="shared" si="201"/>
        <v/>
      </c>
      <c r="Z149" s="31" t="str">
        <f t="shared" si="202"/>
        <v/>
      </c>
      <c r="AA149" s="66" t="str">
        <f>IF(Z149="","",MAX(AA$10:AA148)+1)</f>
        <v/>
      </c>
      <c r="AB149" s="47" t="s">
        <v>0</v>
      </c>
      <c r="AC149" s="130"/>
      <c r="AD149" s="47" t="s">
        <v>0</v>
      </c>
      <c r="AE149" s="19" t="str">
        <f t="shared" si="203"/>
        <v/>
      </c>
      <c r="AF149" s="47" t="s">
        <v>0</v>
      </c>
      <c r="AG149" s="151" t="str">
        <f t="shared" si="204"/>
        <v/>
      </c>
      <c r="AH149" s="47" t="s">
        <v>0</v>
      </c>
      <c r="AI149" s="52" t="str">
        <f t="shared" si="205"/>
        <v/>
      </c>
      <c r="AJ149" s="31" t="str">
        <f t="shared" si="206"/>
        <v/>
      </c>
      <c r="AK149" s="73" t="str">
        <f t="shared" si="207"/>
        <v/>
      </c>
      <c r="AL149" s="73" t="str">
        <f t="shared" si="208"/>
        <v/>
      </c>
      <c r="AM149" s="31" t="str" cm="1">
        <f t="array" ref="AM149">IF(AK149="",""&amp;AJ149,IF(AK149="NEMA",AJ149,INDEX(klub_naziv,MATCH(INDEX(klubAlias_klubId,AK149),klub_id,0))))</f>
        <v/>
      </c>
      <c r="AN149" s="31" t="str" cm="1">
        <f t="array" ref="AN149">IFERROR(""&amp;INDEX(registarNatjecatelji,DL149,4),"")</f>
        <v/>
      </c>
      <c r="AO149" s="73" t="str">
        <f t="shared" si="209"/>
        <v/>
      </c>
      <c r="AP149" s="66" t="str">
        <f t="shared" si="210"/>
        <v/>
      </c>
      <c r="AQ149" s="47" t="s">
        <v>0</v>
      </c>
      <c r="AR149" s="52" t="str">
        <f>IF(V149&lt;&gt;"NEMA","",IF(IFERROR(MATCH(U149,U$10:U148,0),0)&lt;&gt;0,"",U149))</f>
        <v/>
      </c>
      <c r="AS149" s="73" t="str">
        <f t="shared" si="183"/>
        <v/>
      </c>
      <c r="AT149" s="31" t="str">
        <f>IF(OR(AS149="",AS149&lt;&gt;"NEMA"),"",MAX(AT$10:AT148)+1)</f>
        <v/>
      </c>
      <c r="AU149" s="66" t="str">
        <f t="shared" si="184"/>
        <v/>
      </c>
      <c r="AV149" s="47" t="s">
        <v>0</v>
      </c>
      <c r="AW149" s="19" t="str">
        <f t="shared" si="211"/>
        <v/>
      </c>
      <c r="AX149" s="47" t="s">
        <v>0</v>
      </c>
      <c r="AY149" s="82" t="str">
        <f>IF(AK149&lt;&gt;"NEMA","",IF(IFERROR(MATCH(AJ149,AJ$10:AJ148,0),0)&lt;&gt;0,"",AJ149))</f>
        <v/>
      </c>
      <c r="AZ149" s="47" t="s">
        <v>0</v>
      </c>
      <c r="BA149" s="130"/>
      <c r="BB149" s="47" t="s">
        <v>0</v>
      </c>
      <c r="BC149" s="58" t="str">
        <f t="shared" si="212"/>
        <v/>
      </c>
      <c r="BD149" s="31" t="str">
        <f t="shared" si="213"/>
        <v/>
      </c>
      <c r="BE149" s="31" t="str">
        <f>IF(BD149="","",MAX(BE$10:BE148)+1)</f>
        <v/>
      </c>
      <c r="BF149" s="31" t="str">
        <f t="shared" si="214"/>
        <v/>
      </c>
      <c r="BG149" s="31" t="str">
        <f t="shared" si="215"/>
        <v/>
      </c>
      <c r="BH149" s="31" t="str">
        <f>IF(BA149="","",MAX(BH$10:BH148)+1)</f>
        <v/>
      </c>
      <c r="BI149" s="31" t="str">
        <f t="shared" si="216"/>
        <v/>
      </c>
      <c r="BJ149" s="66" t="str">
        <f t="shared" si="217"/>
        <v/>
      </c>
      <c r="BK149" s="47" t="s">
        <v>0</v>
      </c>
      <c r="BL149" s="19" t="str">
        <f t="shared" si="218"/>
        <v/>
      </c>
      <c r="BM149" s="47" t="s">
        <v>0</v>
      </c>
      <c r="BN149" s="151" t="str">
        <f t="shared" si="185"/>
        <v/>
      </c>
      <c r="BO149" s="47" t="s">
        <v>0</v>
      </c>
      <c r="BP149" s="58" t="str">
        <f t="shared" si="176"/>
        <v/>
      </c>
      <c r="BQ149" s="73" t="str">
        <f t="shared" si="177"/>
        <v/>
      </c>
      <c r="BR149" s="266" t="str">
        <f t="shared" si="178"/>
        <v/>
      </c>
      <c r="BS149" s="267" t="str">
        <f t="shared" si="179"/>
        <v/>
      </c>
      <c r="BT149" s="191" t="str">
        <f t="shared" si="180"/>
        <v/>
      </c>
      <c r="BU149" s="47" t="s">
        <v>0</v>
      </c>
      <c r="BV149" s="52" t="str">
        <f t="shared" si="219"/>
        <v/>
      </c>
      <c r="BW149" s="31" t="str">
        <f t="shared" si="220"/>
        <v/>
      </c>
      <c r="BX149" s="73" t="str">
        <f t="shared" si="186"/>
        <v/>
      </c>
      <c r="BY149" s="73" t="str">
        <f t="shared" si="187"/>
        <v/>
      </c>
      <c r="BZ149" s="31" t="str">
        <f t="shared" si="188"/>
        <v/>
      </c>
      <c r="CA149" s="66" t="str">
        <f t="shared" si="189"/>
        <v/>
      </c>
      <c r="CB149" s="47" t="s">
        <v>0</v>
      </c>
      <c r="CC149" s="82" t="str">
        <f t="shared" si="221"/>
        <v/>
      </c>
      <c r="CD149" s="47" t="s">
        <v>0</v>
      </c>
      <c r="CE149" s="19" t="str">
        <f t="shared" si="222"/>
        <v/>
      </c>
      <c r="CF149" s="47" t="s">
        <v>0</v>
      </c>
      <c r="CG149" s="130"/>
      <c r="CH149" s="47" t="s">
        <v>0</v>
      </c>
      <c r="CI149" s="52" t="str">
        <f t="shared" si="223"/>
        <v/>
      </c>
      <c r="CJ149" s="73" t="str">
        <f>IF(CG149="","",MAX(CJ$10:CJ148)+1)</f>
        <v/>
      </c>
      <c r="CK149" s="53" t="str">
        <f t="shared" si="224"/>
        <v/>
      </c>
      <c r="CL149" s="47" t="s">
        <v>0</v>
      </c>
      <c r="CM149" s="19" t="str">
        <f t="shared" si="225"/>
        <v/>
      </c>
      <c r="CN149" s="47" t="s">
        <v>0</v>
      </c>
      <c r="CO149" s="108"/>
      <c r="CP149" s="110"/>
      <c r="CQ149" s="47"/>
      <c r="CR149" s="58" t="str">
        <f>IF(AND(BX149="NEMA",BY149="NEMA",OR(CG149="",CK149="NEMA")),MAX(CR$10:CR148)+1,"")</f>
        <v/>
      </c>
      <c r="CS149" s="53" t="str">
        <f t="shared" si="226"/>
        <v/>
      </c>
      <c r="CT149" t="s">
        <v>0</v>
      </c>
      <c r="CU149" s="133" t="str">
        <f t="shared" si="190"/>
        <v/>
      </c>
      <c r="CV149" t="s">
        <v>0</v>
      </c>
      <c r="CW149" s="52" t="str">
        <f t="shared" si="191"/>
        <v/>
      </c>
      <c r="CX149" s="66" t="str">
        <f t="shared" si="227"/>
        <v/>
      </c>
      <c r="CY149" t="s">
        <v>0</v>
      </c>
      <c r="CZ149" s="19" t="str">
        <f t="shared" si="228"/>
        <v/>
      </c>
      <c r="DA149" s="47" t="s">
        <v>0</v>
      </c>
      <c r="DB149" s="52" t="str">
        <f t="shared" si="229"/>
        <v/>
      </c>
      <c r="DC149" s="66" t="str">
        <f t="shared" si="230"/>
        <v/>
      </c>
      <c r="DD149" s="47" t="s">
        <v>0</v>
      </c>
      <c r="DE149" s="52" t="str">
        <f t="shared" si="231"/>
        <v/>
      </c>
      <c r="DF149" s="53" t="str">
        <f t="shared" si="192"/>
        <v/>
      </c>
      <c r="DG149" s="47" t="s">
        <v>0</v>
      </c>
      <c r="DH149" s="52" t="str">
        <f t="shared" si="232"/>
        <v/>
      </c>
      <c r="DI149" s="53" t="str">
        <f t="shared" si="193"/>
        <v/>
      </c>
      <c r="DJ149" s="47" t="s">
        <v>0</v>
      </c>
      <c r="DK149" s="52" t="str">
        <f t="shared" si="233"/>
        <v/>
      </c>
      <c r="DL149" s="53" t="str">
        <f t="shared" si="194"/>
        <v/>
      </c>
      <c r="DM149" s="47" t="s">
        <v>0</v>
      </c>
      <c r="DN149" s="58" t="str">
        <f t="shared" si="234"/>
        <v/>
      </c>
      <c r="DO149" s="53" t="str" cm="1">
        <f t="array" ref="DO149">IF(DN149&lt;&gt;"",INDEX(imePrezime_id,DN149,0),IF(CR149&lt;&gt;"",CR149,""))</f>
        <v/>
      </c>
      <c r="DP149" s="47" t="s">
        <v>0</v>
      </c>
      <c r="DQ149" s="58" t="str">
        <f t="shared" si="235"/>
        <v/>
      </c>
      <c r="DR149" s="73" t="str">
        <f t="shared" si="195"/>
        <v/>
      </c>
      <c r="DS149" s="73" t="str">
        <f t="shared" si="236"/>
        <v/>
      </c>
      <c r="DT149" s="73" t="str">
        <f t="shared" si="237"/>
        <v/>
      </c>
      <c r="DU149" s="66" t="str">
        <f t="shared" si="238"/>
        <v/>
      </c>
      <c r="DV149" s="47" t="s">
        <v>0</v>
      </c>
      <c r="DW149" s="58" t="str">
        <f>IF(BW149="","",MAX(DW$10:DW148)+1)</f>
        <v/>
      </c>
      <c r="DX149" s="73" t="str">
        <f t="shared" si="239"/>
        <v/>
      </c>
      <c r="DY149" s="73" t="str">
        <f t="shared" si="240"/>
        <v/>
      </c>
      <c r="DZ149" s="73" t="str">
        <f t="shared" si="241"/>
        <v/>
      </c>
      <c r="EA149" s="73" t="str">
        <f t="shared" si="242"/>
        <v/>
      </c>
      <c r="EB149" s="73" t="str">
        <f t="shared" si="243"/>
        <v/>
      </c>
      <c r="EC149" s="73" t="str">
        <f t="shared" si="244"/>
        <v/>
      </c>
      <c r="ED149" s="73" t="str">
        <f t="shared" si="245"/>
        <v/>
      </c>
      <c r="EE149" s="73" t="str">
        <f t="shared" si="246"/>
        <v/>
      </c>
      <c r="EF149" s="73" t="str">
        <f t="shared" si="247"/>
        <v/>
      </c>
      <c r="EG149" s="53" t="str">
        <f t="shared" si="196"/>
        <v/>
      </c>
      <c r="EH149" s="47" t="s">
        <v>0</v>
      </c>
      <c r="EI149" s="19" t="str">
        <f t="shared" si="248"/>
        <v/>
      </c>
      <c r="EJ149" s="47" t="s">
        <v>0</v>
      </c>
      <c r="EK149" s="19" t="str">
        <f t="shared" si="249"/>
        <v/>
      </c>
      <c r="EL149" s="47" t="s">
        <v>0</v>
      </c>
      <c r="EM149" s="208" t="str">
        <f t="shared" si="250"/>
        <v/>
      </c>
      <c r="EN149" s="47" t="s">
        <v>0</v>
      </c>
    </row>
    <row r="150" spans="1:144" x14ac:dyDescent="0.25">
      <c r="A150" t="s">
        <v>0</v>
      </c>
      <c r="B150" s="52" t="str">
        <f>IF(csv!F142="","",csv!T142)</f>
        <v/>
      </c>
      <c r="C150" s="31" t="s">
        <v>0</v>
      </c>
      <c r="D150" s="31" t="str">
        <f>IF(csv!F142="","",csv!F142)</f>
        <v/>
      </c>
      <c r="E150" s="31" t="str">
        <f>IF(csv!E142="","",csv!E142)</f>
        <v/>
      </c>
      <c r="F150" s="31" t="s">
        <v>0</v>
      </c>
      <c r="G150" s="73" t="str">
        <f>IF(csv!M142="","",csv!M142)</f>
        <v/>
      </c>
      <c r="H150" s="73" t="str">
        <f>IF(csv!N142="","",csv!N142)</f>
        <v/>
      </c>
      <c r="I150" s="31" t="s">
        <v>0</v>
      </c>
      <c r="J150" s="31" t="str">
        <f>IF(csv!P142="","",csv!P142)</f>
        <v/>
      </c>
      <c r="K150" s="31" t="str">
        <f>IF(csv!Q142="","",csv!Q142)</f>
        <v/>
      </c>
      <c r="L150" s="31" t="s">
        <v>0</v>
      </c>
      <c r="M150" s="66" t="str">
        <f>IF(csv!R142="","",csv!R142)</f>
        <v/>
      </c>
      <c r="N150" s="47" t="s">
        <v>0</v>
      </c>
      <c r="O150" s="52" t="str">
        <f t="shared" si="197"/>
        <v/>
      </c>
      <c r="P150" s="73" t="str">
        <f>IF(O150="","",IF(COUNTIF(O$10:O149,O150)=0,P149+1,P149))</f>
        <v/>
      </c>
      <c r="Q150" s="88" t="str">
        <f t="shared" si="198"/>
        <v/>
      </c>
      <c r="R150" s="89" t="str" cm="1">
        <f t="array" ref="R150">IF(S150="","",INDEX(natjecanjeStaze_naziv,MATCH(S150,natjecanjeStaze_stazaId,0)))</f>
        <v/>
      </c>
      <c r="S150" s="53" t="str">
        <f t="shared" si="181"/>
        <v/>
      </c>
      <c r="T150" s="47" t="s">
        <v>0</v>
      </c>
      <c r="U150" s="259" t="str">
        <f t="shared" si="182"/>
        <v/>
      </c>
      <c r="V150" s="260" t="str">
        <f t="shared" si="199"/>
        <v/>
      </c>
      <c r="W150" s="47" t="s">
        <v>0</v>
      </c>
      <c r="X150" s="52" t="str">
        <f t="shared" si="200"/>
        <v/>
      </c>
      <c r="Y150" s="73" t="str">
        <f t="shared" si="201"/>
        <v/>
      </c>
      <c r="Z150" s="31" t="str">
        <f t="shared" si="202"/>
        <v/>
      </c>
      <c r="AA150" s="66" t="str">
        <f>IF(Z150="","",MAX(AA$10:AA149)+1)</f>
        <v/>
      </c>
      <c r="AB150" s="47" t="s">
        <v>0</v>
      </c>
      <c r="AC150" s="130"/>
      <c r="AD150" s="47" t="s">
        <v>0</v>
      </c>
      <c r="AE150" s="19" t="str">
        <f t="shared" si="203"/>
        <v/>
      </c>
      <c r="AF150" s="47" t="s">
        <v>0</v>
      </c>
      <c r="AG150" s="151" t="str">
        <f t="shared" si="204"/>
        <v/>
      </c>
      <c r="AH150" s="47" t="s">
        <v>0</v>
      </c>
      <c r="AI150" s="52" t="str">
        <f t="shared" si="205"/>
        <v/>
      </c>
      <c r="AJ150" s="31" t="str">
        <f t="shared" si="206"/>
        <v/>
      </c>
      <c r="AK150" s="73" t="str">
        <f t="shared" si="207"/>
        <v/>
      </c>
      <c r="AL150" s="73" t="str">
        <f t="shared" si="208"/>
        <v/>
      </c>
      <c r="AM150" s="31" t="str" cm="1">
        <f t="array" ref="AM150">IF(AK150="",""&amp;AJ150,IF(AK150="NEMA",AJ150,INDEX(klub_naziv,MATCH(INDEX(klubAlias_klubId,AK150),klub_id,0))))</f>
        <v/>
      </c>
      <c r="AN150" s="31" t="str" cm="1">
        <f t="array" ref="AN150">IFERROR(""&amp;INDEX(registarNatjecatelji,DL150,4),"")</f>
        <v/>
      </c>
      <c r="AO150" s="73" t="str">
        <f t="shared" si="209"/>
        <v/>
      </c>
      <c r="AP150" s="66" t="str">
        <f t="shared" si="210"/>
        <v/>
      </c>
      <c r="AQ150" s="47" t="s">
        <v>0</v>
      </c>
      <c r="AR150" s="52" t="str">
        <f>IF(V150&lt;&gt;"NEMA","",IF(IFERROR(MATCH(U150,U$10:U149,0),0)&lt;&gt;0,"",U150))</f>
        <v/>
      </c>
      <c r="AS150" s="73" t="str">
        <f t="shared" si="183"/>
        <v/>
      </c>
      <c r="AT150" s="31" t="str">
        <f>IF(OR(AS150="",AS150&lt;&gt;"NEMA"),"",MAX(AT$10:AT149)+1)</f>
        <v/>
      </c>
      <c r="AU150" s="66" t="str">
        <f t="shared" si="184"/>
        <v/>
      </c>
      <c r="AV150" s="47" t="s">
        <v>0</v>
      </c>
      <c r="AW150" s="19" t="str">
        <f t="shared" si="211"/>
        <v/>
      </c>
      <c r="AX150" s="47" t="s">
        <v>0</v>
      </c>
      <c r="AY150" s="82" t="str">
        <f>IF(AK150&lt;&gt;"NEMA","",IF(IFERROR(MATCH(AJ150,AJ$10:AJ149,0),0)&lt;&gt;0,"",AJ150))</f>
        <v/>
      </c>
      <c r="AZ150" s="47" t="s">
        <v>0</v>
      </c>
      <c r="BA150" s="130"/>
      <c r="BB150" s="47" t="s">
        <v>0</v>
      </c>
      <c r="BC150" s="58" t="str">
        <f t="shared" si="212"/>
        <v/>
      </c>
      <c r="BD150" s="31" t="str">
        <f t="shared" si="213"/>
        <v/>
      </c>
      <c r="BE150" s="31" t="str">
        <f>IF(BD150="","",MAX(BE$10:BE149)+1)</f>
        <v/>
      </c>
      <c r="BF150" s="31" t="str">
        <f t="shared" si="214"/>
        <v/>
      </c>
      <c r="BG150" s="31" t="str">
        <f t="shared" si="215"/>
        <v/>
      </c>
      <c r="BH150" s="31" t="str">
        <f>IF(BA150="","",MAX(BH$10:BH149)+1)</f>
        <v/>
      </c>
      <c r="BI150" s="31" t="str">
        <f t="shared" si="216"/>
        <v/>
      </c>
      <c r="BJ150" s="66" t="str">
        <f t="shared" si="217"/>
        <v/>
      </c>
      <c r="BK150" s="47" t="s">
        <v>0</v>
      </c>
      <c r="BL150" s="19" t="str">
        <f t="shared" si="218"/>
        <v/>
      </c>
      <c r="BM150" s="47" t="s">
        <v>0</v>
      </c>
      <c r="BN150" s="151" t="str">
        <f t="shared" si="185"/>
        <v/>
      </c>
      <c r="BO150" s="47" t="s">
        <v>0</v>
      </c>
      <c r="BP150" s="58" t="str">
        <f t="shared" si="176"/>
        <v/>
      </c>
      <c r="BQ150" s="73" t="str">
        <f t="shared" si="177"/>
        <v/>
      </c>
      <c r="BR150" s="266" t="str">
        <f t="shared" si="178"/>
        <v/>
      </c>
      <c r="BS150" s="267" t="str">
        <f t="shared" si="179"/>
        <v/>
      </c>
      <c r="BT150" s="191" t="str">
        <f t="shared" si="180"/>
        <v/>
      </c>
      <c r="BU150" s="47" t="s">
        <v>0</v>
      </c>
      <c r="BV150" s="52" t="str">
        <f t="shared" si="219"/>
        <v/>
      </c>
      <c r="BW150" s="31" t="str">
        <f t="shared" si="220"/>
        <v/>
      </c>
      <c r="BX150" s="73" t="str">
        <f t="shared" si="186"/>
        <v/>
      </c>
      <c r="BY150" s="73" t="str">
        <f t="shared" si="187"/>
        <v/>
      </c>
      <c r="BZ150" s="31" t="str">
        <f t="shared" si="188"/>
        <v/>
      </c>
      <c r="CA150" s="66" t="str">
        <f t="shared" si="189"/>
        <v/>
      </c>
      <c r="CB150" s="47" t="s">
        <v>0</v>
      </c>
      <c r="CC150" s="82" t="str">
        <f t="shared" si="221"/>
        <v/>
      </c>
      <c r="CD150" s="47" t="s">
        <v>0</v>
      </c>
      <c r="CE150" s="19" t="str">
        <f t="shared" si="222"/>
        <v/>
      </c>
      <c r="CF150" s="47" t="s">
        <v>0</v>
      </c>
      <c r="CG150" s="130"/>
      <c r="CH150" s="47" t="s">
        <v>0</v>
      </c>
      <c r="CI150" s="52" t="str">
        <f t="shared" si="223"/>
        <v/>
      </c>
      <c r="CJ150" s="73" t="str">
        <f>IF(CG150="","",MAX(CJ$10:CJ149)+1)</f>
        <v/>
      </c>
      <c r="CK150" s="53" t="str">
        <f t="shared" si="224"/>
        <v/>
      </c>
      <c r="CL150" s="47" t="s">
        <v>0</v>
      </c>
      <c r="CM150" s="19" t="str">
        <f t="shared" si="225"/>
        <v/>
      </c>
      <c r="CN150" s="47" t="s">
        <v>0</v>
      </c>
      <c r="CO150" s="108"/>
      <c r="CP150" s="110"/>
      <c r="CQ150" s="47"/>
      <c r="CR150" s="58" t="str">
        <f>IF(AND(BX150="NEMA",BY150="NEMA",OR(CG150="",CK150="NEMA")),MAX(CR$10:CR149)+1,"")</f>
        <v/>
      </c>
      <c r="CS150" s="53" t="str">
        <f t="shared" si="226"/>
        <v/>
      </c>
      <c r="CT150" t="s">
        <v>0</v>
      </c>
      <c r="CU150" s="133" t="str">
        <f t="shared" si="190"/>
        <v/>
      </c>
      <c r="CV150" t="s">
        <v>0</v>
      </c>
      <c r="CW150" s="52" t="str">
        <f t="shared" si="191"/>
        <v/>
      </c>
      <c r="CX150" s="66" t="str">
        <f t="shared" si="227"/>
        <v/>
      </c>
      <c r="CY150" t="s">
        <v>0</v>
      </c>
      <c r="CZ150" s="19" t="str">
        <f t="shared" si="228"/>
        <v/>
      </c>
      <c r="DA150" s="47" t="s">
        <v>0</v>
      </c>
      <c r="DB150" s="52" t="str">
        <f t="shared" si="229"/>
        <v/>
      </c>
      <c r="DC150" s="66" t="str">
        <f t="shared" si="230"/>
        <v/>
      </c>
      <c r="DD150" s="47" t="s">
        <v>0</v>
      </c>
      <c r="DE150" s="52" t="str">
        <f t="shared" si="231"/>
        <v/>
      </c>
      <c r="DF150" s="53" t="str">
        <f t="shared" si="192"/>
        <v/>
      </c>
      <c r="DG150" s="47" t="s">
        <v>0</v>
      </c>
      <c r="DH150" s="52" t="str">
        <f t="shared" si="232"/>
        <v/>
      </c>
      <c r="DI150" s="53" t="str">
        <f t="shared" si="193"/>
        <v/>
      </c>
      <c r="DJ150" s="47" t="s">
        <v>0</v>
      </c>
      <c r="DK150" s="52" t="str">
        <f t="shared" si="233"/>
        <v/>
      </c>
      <c r="DL150" s="53" t="str">
        <f t="shared" si="194"/>
        <v/>
      </c>
      <c r="DM150" s="47" t="s">
        <v>0</v>
      </c>
      <c r="DN150" s="58" t="str">
        <f t="shared" si="234"/>
        <v/>
      </c>
      <c r="DO150" s="53" t="str" cm="1">
        <f t="array" ref="DO150">IF(DN150&lt;&gt;"",INDEX(imePrezime_id,DN150,0),IF(CR150&lt;&gt;"",CR150,""))</f>
        <v/>
      </c>
      <c r="DP150" s="47" t="s">
        <v>0</v>
      </c>
      <c r="DQ150" s="58" t="str">
        <f t="shared" si="235"/>
        <v/>
      </c>
      <c r="DR150" s="73" t="str">
        <f t="shared" si="195"/>
        <v/>
      </c>
      <c r="DS150" s="73" t="str">
        <f t="shared" si="236"/>
        <v/>
      </c>
      <c r="DT150" s="73" t="str">
        <f t="shared" si="237"/>
        <v/>
      </c>
      <c r="DU150" s="66" t="str">
        <f t="shared" si="238"/>
        <v/>
      </c>
      <c r="DV150" s="47" t="s">
        <v>0</v>
      </c>
      <c r="DW150" s="58" t="str">
        <f>IF(BW150="","",MAX(DW$10:DW149)+1)</f>
        <v/>
      </c>
      <c r="DX150" s="73" t="str">
        <f t="shared" si="239"/>
        <v/>
      </c>
      <c r="DY150" s="73" t="str">
        <f t="shared" si="240"/>
        <v/>
      </c>
      <c r="DZ150" s="73" t="str">
        <f t="shared" si="241"/>
        <v/>
      </c>
      <c r="EA150" s="73" t="str">
        <f t="shared" si="242"/>
        <v/>
      </c>
      <c r="EB150" s="73" t="str">
        <f t="shared" si="243"/>
        <v/>
      </c>
      <c r="EC150" s="73" t="str">
        <f t="shared" si="244"/>
        <v/>
      </c>
      <c r="ED150" s="73" t="str">
        <f t="shared" si="245"/>
        <v/>
      </c>
      <c r="EE150" s="73" t="str">
        <f t="shared" si="246"/>
        <v/>
      </c>
      <c r="EF150" s="73" t="str">
        <f t="shared" si="247"/>
        <v/>
      </c>
      <c r="EG150" s="53" t="str">
        <f t="shared" si="196"/>
        <v/>
      </c>
      <c r="EH150" s="47" t="s">
        <v>0</v>
      </c>
      <c r="EI150" s="19" t="str">
        <f t="shared" si="248"/>
        <v/>
      </c>
      <c r="EJ150" s="47" t="s">
        <v>0</v>
      </c>
      <c r="EK150" s="19" t="str">
        <f t="shared" si="249"/>
        <v/>
      </c>
      <c r="EL150" s="47" t="s">
        <v>0</v>
      </c>
      <c r="EM150" s="208" t="str">
        <f t="shared" si="250"/>
        <v/>
      </c>
      <c r="EN150" s="47" t="s">
        <v>0</v>
      </c>
    </row>
    <row r="151" spans="1:144" x14ac:dyDescent="0.25">
      <c r="A151" t="s">
        <v>0</v>
      </c>
      <c r="B151" s="52" t="str">
        <f>IF(csv!F143="","",csv!T143)</f>
        <v/>
      </c>
      <c r="C151" s="31" t="s">
        <v>0</v>
      </c>
      <c r="D151" s="31" t="str">
        <f>IF(csv!F143="","",csv!F143)</f>
        <v/>
      </c>
      <c r="E151" s="31" t="str">
        <f>IF(csv!E143="","",csv!E143)</f>
        <v/>
      </c>
      <c r="F151" s="31" t="s">
        <v>0</v>
      </c>
      <c r="G151" s="73" t="str">
        <f>IF(csv!M143="","",csv!M143)</f>
        <v/>
      </c>
      <c r="H151" s="73" t="str">
        <f>IF(csv!N143="","",csv!N143)</f>
        <v/>
      </c>
      <c r="I151" s="31" t="s">
        <v>0</v>
      </c>
      <c r="J151" s="31" t="str">
        <f>IF(csv!P143="","",csv!P143)</f>
        <v/>
      </c>
      <c r="K151" s="31" t="str">
        <f>IF(csv!Q143="","",csv!Q143)</f>
        <v/>
      </c>
      <c r="L151" s="31" t="s">
        <v>0</v>
      </c>
      <c r="M151" s="66" t="str">
        <f>IF(csv!R143="","",csv!R143)</f>
        <v/>
      </c>
      <c r="N151" s="47" t="s">
        <v>0</v>
      </c>
      <c r="O151" s="52" t="str">
        <f t="shared" si="197"/>
        <v/>
      </c>
      <c r="P151" s="73" t="str">
        <f>IF(O151="","",IF(COUNTIF(O$10:O150,O151)=0,P150+1,P150))</f>
        <v/>
      </c>
      <c r="Q151" s="88" t="str">
        <f t="shared" si="198"/>
        <v/>
      </c>
      <c r="R151" s="89" t="str" cm="1">
        <f t="array" ref="R151">IF(S151="","",INDEX(natjecanjeStaze_naziv,MATCH(S151,natjecanjeStaze_stazaId,0)))</f>
        <v/>
      </c>
      <c r="S151" s="53" t="str">
        <f t="shared" si="181"/>
        <v/>
      </c>
      <c r="T151" s="47" t="s">
        <v>0</v>
      </c>
      <c r="U151" s="259" t="str">
        <f t="shared" si="182"/>
        <v/>
      </c>
      <c r="V151" s="260" t="str">
        <f t="shared" si="199"/>
        <v/>
      </c>
      <c r="W151" s="47" t="s">
        <v>0</v>
      </c>
      <c r="X151" s="52" t="str">
        <f t="shared" si="200"/>
        <v/>
      </c>
      <c r="Y151" s="73" t="str">
        <f t="shared" si="201"/>
        <v/>
      </c>
      <c r="Z151" s="31" t="str">
        <f t="shared" si="202"/>
        <v/>
      </c>
      <c r="AA151" s="66" t="str">
        <f>IF(Z151="","",MAX(AA$10:AA150)+1)</f>
        <v/>
      </c>
      <c r="AB151" s="47" t="s">
        <v>0</v>
      </c>
      <c r="AC151" s="130"/>
      <c r="AD151" s="47" t="s">
        <v>0</v>
      </c>
      <c r="AE151" s="19" t="str">
        <f t="shared" si="203"/>
        <v/>
      </c>
      <c r="AF151" s="47" t="s">
        <v>0</v>
      </c>
      <c r="AG151" s="151" t="str">
        <f t="shared" si="204"/>
        <v/>
      </c>
      <c r="AH151" s="47" t="s">
        <v>0</v>
      </c>
      <c r="AI151" s="52" t="str">
        <f t="shared" si="205"/>
        <v/>
      </c>
      <c r="AJ151" s="31" t="str">
        <f t="shared" si="206"/>
        <v/>
      </c>
      <c r="AK151" s="73" t="str">
        <f t="shared" si="207"/>
        <v/>
      </c>
      <c r="AL151" s="73" t="str">
        <f t="shared" si="208"/>
        <v/>
      </c>
      <c r="AM151" s="31" t="str" cm="1">
        <f t="array" ref="AM151">IF(AK151="",""&amp;AJ151,IF(AK151="NEMA",AJ151,INDEX(klub_naziv,MATCH(INDEX(klubAlias_klubId,AK151),klub_id,0))))</f>
        <v/>
      </c>
      <c r="AN151" s="31" t="str" cm="1">
        <f t="array" ref="AN151">IFERROR(""&amp;INDEX(registarNatjecatelji,DL151,4),"")</f>
        <v/>
      </c>
      <c r="AO151" s="73" t="str">
        <f t="shared" si="209"/>
        <v/>
      </c>
      <c r="AP151" s="66" t="str">
        <f t="shared" si="210"/>
        <v/>
      </c>
      <c r="AQ151" s="47" t="s">
        <v>0</v>
      </c>
      <c r="AR151" s="52" t="str">
        <f>IF(V151&lt;&gt;"NEMA","",IF(IFERROR(MATCH(U151,U$10:U150,0),0)&lt;&gt;0,"",U151))</f>
        <v/>
      </c>
      <c r="AS151" s="73" t="str">
        <f t="shared" si="183"/>
        <v/>
      </c>
      <c r="AT151" s="31" t="str">
        <f>IF(OR(AS151="",AS151&lt;&gt;"NEMA"),"",MAX(AT$10:AT150)+1)</f>
        <v/>
      </c>
      <c r="AU151" s="66" t="str">
        <f t="shared" si="184"/>
        <v/>
      </c>
      <c r="AV151" s="47" t="s">
        <v>0</v>
      </c>
      <c r="AW151" s="19" t="str">
        <f t="shared" si="211"/>
        <v/>
      </c>
      <c r="AX151" s="47" t="s">
        <v>0</v>
      </c>
      <c r="AY151" s="82" t="str">
        <f>IF(AK151&lt;&gt;"NEMA","",IF(IFERROR(MATCH(AJ151,AJ$10:AJ150,0),0)&lt;&gt;0,"",AJ151))</f>
        <v/>
      </c>
      <c r="AZ151" s="47" t="s">
        <v>0</v>
      </c>
      <c r="BA151" s="130"/>
      <c r="BB151" s="47" t="s">
        <v>0</v>
      </c>
      <c r="BC151" s="58" t="str">
        <f t="shared" si="212"/>
        <v/>
      </c>
      <c r="BD151" s="31" t="str">
        <f t="shared" si="213"/>
        <v/>
      </c>
      <c r="BE151" s="31" t="str">
        <f>IF(BD151="","",MAX(BE$10:BE150)+1)</f>
        <v/>
      </c>
      <c r="BF151" s="31" t="str">
        <f t="shared" si="214"/>
        <v/>
      </c>
      <c r="BG151" s="31" t="str">
        <f t="shared" si="215"/>
        <v/>
      </c>
      <c r="BH151" s="31" t="str">
        <f>IF(BA151="","",MAX(BH$10:BH150)+1)</f>
        <v/>
      </c>
      <c r="BI151" s="31" t="str">
        <f t="shared" si="216"/>
        <v/>
      </c>
      <c r="BJ151" s="66" t="str">
        <f t="shared" si="217"/>
        <v/>
      </c>
      <c r="BK151" s="47" t="s">
        <v>0</v>
      </c>
      <c r="BL151" s="19" t="str">
        <f t="shared" si="218"/>
        <v/>
      </c>
      <c r="BM151" s="47" t="s">
        <v>0</v>
      </c>
      <c r="BN151" s="151" t="str">
        <f t="shared" si="185"/>
        <v/>
      </c>
      <c r="BO151" s="47" t="s">
        <v>0</v>
      </c>
      <c r="BP151" s="58" t="str">
        <f t="shared" si="176"/>
        <v/>
      </c>
      <c r="BQ151" s="73" t="str">
        <f t="shared" si="177"/>
        <v/>
      </c>
      <c r="BR151" s="266" t="str">
        <f t="shared" si="178"/>
        <v/>
      </c>
      <c r="BS151" s="267" t="str">
        <f t="shared" si="179"/>
        <v/>
      </c>
      <c r="BT151" s="191" t="str">
        <f t="shared" si="180"/>
        <v/>
      </c>
      <c r="BU151" s="47" t="s">
        <v>0</v>
      </c>
      <c r="BV151" s="52" t="str">
        <f t="shared" si="219"/>
        <v/>
      </c>
      <c r="BW151" s="31" t="str">
        <f t="shared" si="220"/>
        <v/>
      </c>
      <c r="BX151" s="73" t="str">
        <f t="shared" si="186"/>
        <v/>
      </c>
      <c r="BY151" s="73" t="str">
        <f t="shared" si="187"/>
        <v/>
      </c>
      <c r="BZ151" s="31" t="str">
        <f t="shared" si="188"/>
        <v/>
      </c>
      <c r="CA151" s="66" t="str">
        <f t="shared" si="189"/>
        <v/>
      </c>
      <c r="CB151" s="47" t="s">
        <v>0</v>
      </c>
      <c r="CC151" s="82" t="str">
        <f t="shared" si="221"/>
        <v/>
      </c>
      <c r="CD151" s="47" t="s">
        <v>0</v>
      </c>
      <c r="CE151" s="19" t="str">
        <f t="shared" si="222"/>
        <v/>
      </c>
      <c r="CF151" s="47" t="s">
        <v>0</v>
      </c>
      <c r="CG151" s="130"/>
      <c r="CH151" s="47" t="s">
        <v>0</v>
      </c>
      <c r="CI151" s="52" t="str">
        <f t="shared" si="223"/>
        <v/>
      </c>
      <c r="CJ151" s="73" t="str">
        <f>IF(CG151="","",MAX(CJ$10:CJ150)+1)</f>
        <v/>
      </c>
      <c r="CK151" s="53" t="str">
        <f t="shared" si="224"/>
        <v/>
      </c>
      <c r="CL151" s="47" t="s">
        <v>0</v>
      </c>
      <c r="CM151" s="19" t="str">
        <f t="shared" si="225"/>
        <v/>
      </c>
      <c r="CN151" s="47" t="s">
        <v>0</v>
      </c>
      <c r="CO151" s="108"/>
      <c r="CP151" s="110"/>
      <c r="CQ151" s="47"/>
      <c r="CR151" s="58" t="str">
        <f>IF(AND(BX151="NEMA",BY151="NEMA",OR(CG151="",CK151="NEMA")),MAX(CR$10:CR150)+1,"")</f>
        <v/>
      </c>
      <c r="CS151" s="53" t="str">
        <f t="shared" si="226"/>
        <v/>
      </c>
      <c r="CT151" t="s">
        <v>0</v>
      </c>
      <c r="CU151" s="133" t="str">
        <f t="shared" si="190"/>
        <v/>
      </c>
      <c r="CV151" t="s">
        <v>0</v>
      </c>
      <c r="CW151" s="52" t="str">
        <f t="shared" si="191"/>
        <v/>
      </c>
      <c r="CX151" s="66" t="str">
        <f t="shared" si="227"/>
        <v/>
      </c>
      <c r="CY151" t="s">
        <v>0</v>
      </c>
      <c r="CZ151" s="19" t="str">
        <f t="shared" si="228"/>
        <v/>
      </c>
      <c r="DA151" s="47" t="s">
        <v>0</v>
      </c>
      <c r="DB151" s="52" t="str">
        <f t="shared" si="229"/>
        <v/>
      </c>
      <c r="DC151" s="66" t="str">
        <f t="shared" si="230"/>
        <v/>
      </c>
      <c r="DD151" s="47" t="s">
        <v>0</v>
      </c>
      <c r="DE151" s="52" t="str">
        <f t="shared" si="231"/>
        <v/>
      </c>
      <c r="DF151" s="53" t="str">
        <f t="shared" si="192"/>
        <v/>
      </c>
      <c r="DG151" s="47" t="s">
        <v>0</v>
      </c>
      <c r="DH151" s="52" t="str">
        <f t="shared" si="232"/>
        <v/>
      </c>
      <c r="DI151" s="53" t="str">
        <f t="shared" si="193"/>
        <v/>
      </c>
      <c r="DJ151" s="47" t="s">
        <v>0</v>
      </c>
      <c r="DK151" s="52" t="str">
        <f t="shared" si="233"/>
        <v/>
      </c>
      <c r="DL151" s="53" t="str">
        <f t="shared" si="194"/>
        <v/>
      </c>
      <c r="DM151" s="47" t="s">
        <v>0</v>
      </c>
      <c r="DN151" s="58" t="str">
        <f t="shared" si="234"/>
        <v/>
      </c>
      <c r="DO151" s="53" t="str" cm="1">
        <f t="array" ref="DO151">IF(DN151&lt;&gt;"",INDEX(imePrezime_id,DN151,0),IF(CR151&lt;&gt;"",CR151,""))</f>
        <v/>
      </c>
      <c r="DP151" s="47" t="s">
        <v>0</v>
      </c>
      <c r="DQ151" s="58" t="str">
        <f t="shared" si="235"/>
        <v/>
      </c>
      <c r="DR151" s="73" t="str">
        <f t="shared" si="195"/>
        <v/>
      </c>
      <c r="DS151" s="73" t="str">
        <f t="shared" si="236"/>
        <v/>
      </c>
      <c r="DT151" s="73" t="str">
        <f t="shared" si="237"/>
        <v/>
      </c>
      <c r="DU151" s="66" t="str">
        <f t="shared" si="238"/>
        <v/>
      </c>
      <c r="DV151" s="47" t="s">
        <v>0</v>
      </c>
      <c r="DW151" s="58" t="str">
        <f>IF(BW151="","",MAX(DW$10:DW150)+1)</f>
        <v/>
      </c>
      <c r="DX151" s="73" t="str">
        <f t="shared" si="239"/>
        <v/>
      </c>
      <c r="DY151" s="73" t="str">
        <f t="shared" si="240"/>
        <v/>
      </c>
      <c r="DZ151" s="73" t="str">
        <f t="shared" si="241"/>
        <v/>
      </c>
      <c r="EA151" s="73" t="str">
        <f t="shared" si="242"/>
        <v/>
      </c>
      <c r="EB151" s="73" t="str">
        <f t="shared" si="243"/>
        <v/>
      </c>
      <c r="EC151" s="73" t="str">
        <f t="shared" si="244"/>
        <v/>
      </c>
      <c r="ED151" s="73" t="str">
        <f t="shared" si="245"/>
        <v/>
      </c>
      <c r="EE151" s="73" t="str">
        <f t="shared" si="246"/>
        <v/>
      </c>
      <c r="EF151" s="73" t="str">
        <f t="shared" si="247"/>
        <v/>
      </c>
      <c r="EG151" s="53" t="str">
        <f t="shared" si="196"/>
        <v/>
      </c>
      <c r="EH151" s="47" t="s">
        <v>0</v>
      </c>
      <c r="EI151" s="19" t="str">
        <f t="shared" si="248"/>
        <v/>
      </c>
      <c r="EJ151" s="47" t="s">
        <v>0</v>
      </c>
      <c r="EK151" s="19" t="str">
        <f t="shared" si="249"/>
        <v/>
      </c>
      <c r="EL151" s="47" t="s">
        <v>0</v>
      </c>
      <c r="EM151" s="208" t="str">
        <f t="shared" si="250"/>
        <v/>
      </c>
      <c r="EN151" s="47" t="s">
        <v>0</v>
      </c>
    </row>
    <row r="152" spans="1:144" x14ac:dyDescent="0.25">
      <c r="A152" t="s">
        <v>0</v>
      </c>
      <c r="B152" s="52" t="str">
        <f>IF(csv!F144="","",csv!T144)</f>
        <v/>
      </c>
      <c r="C152" s="31" t="s">
        <v>0</v>
      </c>
      <c r="D152" s="31" t="str">
        <f>IF(csv!F144="","",csv!F144)</f>
        <v/>
      </c>
      <c r="E152" s="31" t="str">
        <f>IF(csv!E144="","",csv!E144)</f>
        <v/>
      </c>
      <c r="F152" s="31" t="s">
        <v>0</v>
      </c>
      <c r="G152" s="73" t="str">
        <f>IF(csv!M144="","",csv!M144)</f>
        <v/>
      </c>
      <c r="H152" s="73" t="str">
        <f>IF(csv!N144="","",csv!N144)</f>
        <v/>
      </c>
      <c r="I152" s="31" t="s">
        <v>0</v>
      </c>
      <c r="J152" s="31" t="str">
        <f>IF(csv!P144="","",csv!P144)</f>
        <v/>
      </c>
      <c r="K152" s="31" t="str">
        <f>IF(csv!Q144="","",csv!Q144)</f>
        <v/>
      </c>
      <c r="L152" s="31" t="s">
        <v>0</v>
      </c>
      <c r="M152" s="66" t="str">
        <f>IF(csv!R144="","",csv!R144)</f>
        <v/>
      </c>
      <c r="N152" s="47" t="s">
        <v>0</v>
      </c>
      <c r="O152" s="52" t="str">
        <f t="shared" si="197"/>
        <v/>
      </c>
      <c r="P152" s="73" t="str">
        <f>IF(O152="","",IF(COUNTIF(O$10:O151,O152)=0,P151+1,P151))</f>
        <v/>
      </c>
      <c r="Q152" s="88" t="str">
        <f t="shared" si="198"/>
        <v/>
      </c>
      <c r="R152" s="89" t="str" cm="1">
        <f t="array" ref="R152">IF(S152="","",INDEX(natjecanjeStaze_naziv,MATCH(S152,natjecanjeStaze_stazaId,0)))</f>
        <v/>
      </c>
      <c r="S152" s="53" t="str">
        <f t="shared" si="181"/>
        <v/>
      </c>
      <c r="T152" s="47" t="s">
        <v>0</v>
      </c>
      <c r="U152" s="259" t="str">
        <f t="shared" si="182"/>
        <v/>
      </c>
      <c r="V152" s="260" t="str">
        <f t="shared" si="199"/>
        <v/>
      </c>
      <c r="W152" s="47" t="s">
        <v>0</v>
      </c>
      <c r="X152" s="52" t="str">
        <f t="shared" si="200"/>
        <v/>
      </c>
      <c r="Y152" s="73" t="str">
        <f t="shared" si="201"/>
        <v/>
      </c>
      <c r="Z152" s="31" t="str">
        <f t="shared" si="202"/>
        <v/>
      </c>
      <c r="AA152" s="66" t="str">
        <f>IF(Z152="","",MAX(AA$10:AA151)+1)</f>
        <v/>
      </c>
      <c r="AB152" s="47" t="s">
        <v>0</v>
      </c>
      <c r="AC152" s="130"/>
      <c r="AD152" s="47" t="s">
        <v>0</v>
      </c>
      <c r="AE152" s="19" t="str">
        <f t="shared" si="203"/>
        <v/>
      </c>
      <c r="AF152" s="47" t="s">
        <v>0</v>
      </c>
      <c r="AG152" s="151" t="str">
        <f t="shared" si="204"/>
        <v/>
      </c>
      <c r="AH152" s="47" t="s">
        <v>0</v>
      </c>
      <c r="AI152" s="52" t="str">
        <f t="shared" si="205"/>
        <v/>
      </c>
      <c r="AJ152" s="31" t="str">
        <f t="shared" si="206"/>
        <v/>
      </c>
      <c r="AK152" s="73" t="str">
        <f t="shared" si="207"/>
        <v/>
      </c>
      <c r="AL152" s="73" t="str">
        <f t="shared" si="208"/>
        <v/>
      </c>
      <c r="AM152" s="31" t="str" cm="1">
        <f t="array" ref="AM152">IF(AK152="",""&amp;AJ152,IF(AK152="NEMA",AJ152,INDEX(klub_naziv,MATCH(INDEX(klubAlias_klubId,AK152),klub_id,0))))</f>
        <v/>
      </c>
      <c r="AN152" s="31" t="str" cm="1">
        <f t="array" ref="AN152">IFERROR(""&amp;INDEX(registarNatjecatelji,DL152,4),"")</f>
        <v/>
      </c>
      <c r="AO152" s="73" t="str">
        <f t="shared" si="209"/>
        <v/>
      </c>
      <c r="AP152" s="66" t="str">
        <f t="shared" si="210"/>
        <v/>
      </c>
      <c r="AQ152" s="47" t="s">
        <v>0</v>
      </c>
      <c r="AR152" s="52" t="str">
        <f>IF(V152&lt;&gt;"NEMA","",IF(IFERROR(MATCH(U152,U$10:U151,0),0)&lt;&gt;0,"",U152))</f>
        <v/>
      </c>
      <c r="AS152" s="73" t="str">
        <f t="shared" si="183"/>
        <v/>
      </c>
      <c r="AT152" s="31" t="str">
        <f>IF(OR(AS152="",AS152&lt;&gt;"NEMA"),"",MAX(AT$10:AT151)+1)</f>
        <v/>
      </c>
      <c r="AU152" s="66" t="str">
        <f t="shared" si="184"/>
        <v/>
      </c>
      <c r="AV152" s="47" t="s">
        <v>0</v>
      </c>
      <c r="AW152" s="19" t="str">
        <f t="shared" si="211"/>
        <v/>
      </c>
      <c r="AX152" s="47" t="s">
        <v>0</v>
      </c>
      <c r="AY152" s="82" t="str">
        <f>IF(AK152&lt;&gt;"NEMA","",IF(IFERROR(MATCH(AJ152,AJ$10:AJ151,0),0)&lt;&gt;0,"",AJ152))</f>
        <v/>
      </c>
      <c r="AZ152" s="47" t="s">
        <v>0</v>
      </c>
      <c r="BA152" s="130"/>
      <c r="BB152" s="47" t="s">
        <v>0</v>
      </c>
      <c r="BC152" s="58" t="str">
        <f t="shared" si="212"/>
        <v/>
      </c>
      <c r="BD152" s="31" t="str">
        <f t="shared" si="213"/>
        <v/>
      </c>
      <c r="BE152" s="31" t="str">
        <f>IF(BD152="","",MAX(BE$10:BE151)+1)</f>
        <v/>
      </c>
      <c r="BF152" s="31" t="str">
        <f t="shared" si="214"/>
        <v/>
      </c>
      <c r="BG152" s="31" t="str">
        <f t="shared" si="215"/>
        <v/>
      </c>
      <c r="BH152" s="31" t="str">
        <f>IF(BA152="","",MAX(BH$10:BH151)+1)</f>
        <v/>
      </c>
      <c r="BI152" s="31" t="str">
        <f t="shared" si="216"/>
        <v/>
      </c>
      <c r="BJ152" s="66" t="str">
        <f t="shared" si="217"/>
        <v/>
      </c>
      <c r="BK152" s="47" t="s">
        <v>0</v>
      </c>
      <c r="BL152" s="19" t="str">
        <f t="shared" si="218"/>
        <v/>
      </c>
      <c r="BM152" s="47" t="s">
        <v>0</v>
      </c>
      <c r="BN152" s="151" t="str">
        <f t="shared" si="185"/>
        <v/>
      </c>
      <c r="BO152" s="47" t="s">
        <v>0</v>
      </c>
      <c r="BP152" s="58" t="str">
        <f t="shared" si="176"/>
        <v/>
      </c>
      <c r="BQ152" s="73" t="str">
        <f t="shared" si="177"/>
        <v/>
      </c>
      <c r="BR152" s="266" t="str">
        <f t="shared" si="178"/>
        <v/>
      </c>
      <c r="BS152" s="267" t="str">
        <f t="shared" si="179"/>
        <v/>
      </c>
      <c r="BT152" s="191" t="str">
        <f t="shared" si="180"/>
        <v/>
      </c>
      <c r="BU152" s="47" t="s">
        <v>0</v>
      </c>
      <c r="BV152" s="52" t="str">
        <f t="shared" si="219"/>
        <v/>
      </c>
      <c r="BW152" s="31" t="str">
        <f t="shared" si="220"/>
        <v/>
      </c>
      <c r="BX152" s="73" t="str">
        <f t="shared" si="186"/>
        <v/>
      </c>
      <c r="BY152" s="73" t="str">
        <f t="shared" si="187"/>
        <v/>
      </c>
      <c r="BZ152" s="31" t="str">
        <f t="shared" si="188"/>
        <v/>
      </c>
      <c r="CA152" s="66" t="str">
        <f t="shared" si="189"/>
        <v/>
      </c>
      <c r="CB152" s="47" t="s">
        <v>0</v>
      </c>
      <c r="CC152" s="82" t="str">
        <f t="shared" si="221"/>
        <v/>
      </c>
      <c r="CD152" s="47" t="s">
        <v>0</v>
      </c>
      <c r="CE152" s="19" t="str">
        <f t="shared" si="222"/>
        <v/>
      </c>
      <c r="CF152" s="47" t="s">
        <v>0</v>
      </c>
      <c r="CG152" s="130"/>
      <c r="CH152" s="47" t="s">
        <v>0</v>
      </c>
      <c r="CI152" s="52" t="str">
        <f t="shared" si="223"/>
        <v/>
      </c>
      <c r="CJ152" s="73" t="str">
        <f>IF(CG152="","",MAX(CJ$10:CJ151)+1)</f>
        <v/>
      </c>
      <c r="CK152" s="53" t="str">
        <f t="shared" si="224"/>
        <v/>
      </c>
      <c r="CL152" s="47" t="s">
        <v>0</v>
      </c>
      <c r="CM152" s="19" t="str">
        <f t="shared" si="225"/>
        <v/>
      </c>
      <c r="CN152" s="47" t="s">
        <v>0</v>
      </c>
      <c r="CO152" s="108"/>
      <c r="CP152" s="110"/>
      <c r="CQ152" s="47"/>
      <c r="CR152" s="58" t="str">
        <f>IF(AND(BX152="NEMA",BY152="NEMA",OR(CG152="",CK152="NEMA")),MAX(CR$10:CR151)+1,"")</f>
        <v/>
      </c>
      <c r="CS152" s="53" t="str">
        <f t="shared" si="226"/>
        <v/>
      </c>
      <c r="CT152" t="s">
        <v>0</v>
      </c>
      <c r="CU152" s="133" t="str">
        <f t="shared" si="190"/>
        <v/>
      </c>
      <c r="CV152" t="s">
        <v>0</v>
      </c>
      <c r="CW152" s="52" t="str">
        <f t="shared" si="191"/>
        <v/>
      </c>
      <c r="CX152" s="66" t="str">
        <f t="shared" si="227"/>
        <v/>
      </c>
      <c r="CY152" t="s">
        <v>0</v>
      </c>
      <c r="CZ152" s="19" t="str">
        <f t="shared" si="228"/>
        <v/>
      </c>
      <c r="DA152" s="47" t="s">
        <v>0</v>
      </c>
      <c r="DB152" s="52" t="str">
        <f t="shared" si="229"/>
        <v/>
      </c>
      <c r="DC152" s="66" t="str">
        <f t="shared" si="230"/>
        <v/>
      </c>
      <c r="DD152" s="47" t="s">
        <v>0</v>
      </c>
      <c r="DE152" s="52" t="str">
        <f t="shared" si="231"/>
        <v/>
      </c>
      <c r="DF152" s="53" t="str">
        <f t="shared" si="192"/>
        <v/>
      </c>
      <c r="DG152" s="47" t="s">
        <v>0</v>
      </c>
      <c r="DH152" s="52" t="str">
        <f t="shared" si="232"/>
        <v/>
      </c>
      <c r="DI152" s="53" t="str">
        <f t="shared" si="193"/>
        <v/>
      </c>
      <c r="DJ152" s="47" t="s">
        <v>0</v>
      </c>
      <c r="DK152" s="52" t="str">
        <f t="shared" si="233"/>
        <v/>
      </c>
      <c r="DL152" s="53" t="str">
        <f t="shared" si="194"/>
        <v/>
      </c>
      <c r="DM152" s="47" t="s">
        <v>0</v>
      </c>
      <c r="DN152" s="58" t="str">
        <f t="shared" si="234"/>
        <v/>
      </c>
      <c r="DO152" s="53" t="str" cm="1">
        <f t="array" ref="DO152">IF(DN152&lt;&gt;"",INDEX(imePrezime_id,DN152,0),IF(CR152&lt;&gt;"",CR152,""))</f>
        <v/>
      </c>
      <c r="DP152" s="47" t="s">
        <v>0</v>
      </c>
      <c r="DQ152" s="58" t="str">
        <f t="shared" si="235"/>
        <v/>
      </c>
      <c r="DR152" s="73" t="str">
        <f t="shared" si="195"/>
        <v/>
      </c>
      <c r="DS152" s="73" t="str">
        <f t="shared" si="236"/>
        <v/>
      </c>
      <c r="DT152" s="73" t="str">
        <f t="shared" si="237"/>
        <v/>
      </c>
      <c r="DU152" s="66" t="str">
        <f t="shared" si="238"/>
        <v/>
      </c>
      <c r="DV152" s="47" t="s">
        <v>0</v>
      </c>
      <c r="DW152" s="58" t="str">
        <f>IF(BW152="","",MAX(DW$10:DW151)+1)</f>
        <v/>
      </c>
      <c r="DX152" s="73" t="str">
        <f t="shared" si="239"/>
        <v/>
      </c>
      <c r="DY152" s="73" t="str">
        <f t="shared" si="240"/>
        <v/>
      </c>
      <c r="DZ152" s="73" t="str">
        <f t="shared" si="241"/>
        <v/>
      </c>
      <c r="EA152" s="73" t="str">
        <f t="shared" si="242"/>
        <v/>
      </c>
      <c r="EB152" s="73" t="str">
        <f t="shared" si="243"/>
        <v/>
      </c>
      <c r="EC152" s="73" t="str">
        <f t="shared" si="244"/>
        <v/>
      </c>
      <c r="ED152" s="73" t="str">
        <f t="shared" si="245"/>
        <v/>
      </c>
      <c r="EE152" s="73" t="str">
        <f t="shared" si="246"/>
        <v/>
      </c>
      <c r="EF152" s="73" t="str">
        <f t="shared" si="247"/>
        <v/>
      </c>
      <c r="EG152" s="53" t="str">
        <f t="shared" si="196"/>
        <v/>
      </c>
      <c r="EH152" s="47" t="s">
        <v>0</v>
      </c>
      <c r="EI152" s="19" t="str">
        <f t="shared" si="248"/>
        <v/>
      </c>
      <c r="EJ152" s="47" t="s">
        <v>0</v>
      </c>
      <c r="EK152" s="19" t="str">
        <f t="shared" si="249"/>
        <v/>
      </c>
      <c r="EL152" s="47" t="s">
        <v>0</v>
      </c>
      <c r="EM152" s="208" t="str">
        <f t="shared" si="250"/>
        <v/>
      </c>
      <c r="EN152" s="47" t="s">
        <v>0</v>
      </c>
    </row>
    <row r="153" spans="1:144" x14ac:dyDescent="0.25">
      <c r="A153" t="s">
        <v>0</v>
      </c>
      <c r="B153" s="52" t="str">
        <f>IF(csv!F145="","",csv!T145)</f>
        <v/>
      </c>
      <c r="C153" s="31" t="s">
        <v>0</v>
      </c>
      <c r="D153" s="31" t="str">
        <f>IF(csv!F145="","",csv!F145)</f>
        <v/>
      </c>
      <c r="E153" s="31" t="str">
        <f>IF(csv!E145="","",csv!E145)</f>
        <v/>
      </c>
      <c r="F153" s="31" t="s">
        <v>0</v>
      </c>
      <c r="G153" s="73" t="str">
        <f>IF(csv!M145="","",csv!M145)</f>
        <v/>
      </c>
      <c r="H153" s="73" t="str">
        <f>IF(csv!N145="","",csv!N145)</f>
        <v/>
      </c>
      <c r="I153" s="31" t="s">
        <v>0</v>
      </c>
      <c r="J153" s="31" t="str">
        <f>IF(csv!P145="","",csv!P145)</f>
        <v/>
      </c>
      <c r="K153" s="31" t="str">
        <f>IF(csv!Q145="","",csv!Q145)</f>
        <v/>
      </c>
      <c r="L153" s="31" t="s">
        <v>0</v>
      </c>
      <c r="M153" s="66" t="str">
        <f>IF(csv!R145="","",csv!R145)</f>
        <v/>
      </c>
      <c r="N153" s="47" t="s">
        <v>0</v>
      </c>
      <c r="O153" s="52" t="str">
        <f t="shared" si="197"/>
        <v/>
      </c>
      <c r="P153" s="73" t="str">
        <f>IF(O153="","",IF(COUNTIF(O$10:O152,O153)=0,P152+1,P152))</f>
        <v/>
      </c>
      <c r="Q153" s="88" t="str">
        <f t="shared" si="198"/>
        <v/>
      </c>
      <c r="R153" s="89" t="str" cm="1">
        <f t="array" ref="R153">IF(S153="","",INDEX(natjecanjeStaze_naziv,MATCH(S153,natjecanjeStaze_stazaId,0)))</f>
        <v/>
      </c>
      <c r="S153" s="53" t="str">
        <f t="shared" si="181"/>
        <v/>
      </c>
      <c r="T153" s="47" t="s">
        <v>0</v>
      </c>
      <c r="U153" s="259" t="str">
        <f t="shared" si="182"/>
        <v/>
      </c>
      <c r="V153" s="260" t="str">
        <f t="shared" si="199"/>
        <v/>
      </c>
      <c r="W153" s="47" t="s">
        <v>0</v>
      </c>
      <c r="X153" s="52" t="str">
        <f t="shared" si="200"/>
        <v/>
      </c>
      <c r="Y153" s="73" t="str">
        <f t="shared" si="201"/>
        <v/>
      </c>
      <c r="Z153" s="31" t="str">
        <f t="shared" si="202"/>
        <v/>
      </c>
      <c r="AA153" s="66" t="str">
        <f>IF(Z153="","",MAX(AA$10:AA152)+1)</f>
        <v/>
      </c>
      <c r="AB153" s="47" t="s">
        <v>0</v>
      </c>
      <c r="AC153" s="130"/>
      <c r="AD153" s="47" t="s">
        <v>0</v>
      </c>
      <c r="AE153" s="19" t="str">
        <f t="shared" si="203"/>
        <v/>
      </c>
      <c r="AF153" s="47" t="s">
        <v>0</v>
      </c>
      <c r="AG153" s="151" t="str">
        <f t="shared" si="204"/>
        <v/>
      </c>
      <c r="AH153" s="47" t="s">
        <v>0</v>
      </c>
      <c r="AI153" s="52" t="str">
        <f t="shared" si="205"/>
        <v/>
      </c>
      <c r="AJ153" s="31" t="str">
        <f t="shared" si="206"/>
        <v/>
      </c>
      <c r="AK153" s="73" t="str">
        <f t="shared" si="207"/>
        <v/>
      </c>
      <c r="AL153" s="73" t="str">
        <f t="shared" si="208"/>
        <v/>
      </c>
      <c r="AM153" s="31" t="str" cm="1">
        <f t="array" ref="AM153">IF(AK153="",""&amp;AJ153,IF(AK153="NEMA",AJ153,INDEX(klub_naziv,MATCH(INDEX(klubAlias_klubId,AK153),klub_id,0))))</f>
        <v/>
      </c>
      <c r="AN153" s="31" t="str" cm="1">
        <f t="array" ref="AN153">IFERROR(""&amp;INDEX(registarNatjecatelji,DL153,4),"")</f>
        <v/>
      </c>
      <c r="AO153" s="73" t="str">
        <f t="shared" si="209"/>
        <v/>
      </c>
      <c r="AP153" s="66" t="str">
        <f t="shared" si="210"/>
        <v/>
      </c>
      <c r="AQ153" s="47" t="s">
        <v>0</v>
      </c>
      <c r="AR153" s="52" t="str">
        <f>IF(V153&lt;&gt;"NEMA","",IF(IFERROR(MATCH(U153,U$10:U152,0),0)&lt;&gt;0,"",U153))</f>
        <v/>
      </c>
      <c r="AS153" s="73" t="str">
        <f t="shared" si="183"/>
        <v/>
      </c>
      <c r="AT153" s="31" t="str">
        <f>IF(OR(AS153="",AS153&lt;&gt;"NEMA"),"",MAX(AT$10:AT152)+1)</f>
        <v/>
      </c>
      <c r="AU153" s="66" t="str">
        <f t="shared" si="184"/>
        <v/>
      </c>
      <c r="AV153" s="47" t="s">
        <v>0</v>
      </c>
      <c r="AW153" s="19" t="str">
        <f t="shared" si="211"/>
        <v/>
      </c>
      <c r="AX153" s="47" t="s">
        <v>0</v>
      </c>
      <c r="AY153" s="82" t="str">
        <f>IF(AK153&lt;&gt;"NEMA","",IF(IFERROR(MATCH(AJ153,AJ$10:AJ152,0),0)&lt;&gt;0,"",AJ153))</f>
        <v/>
      </c>
      <c r="AZ153" s="47" t="s">
        <v>0</v>
      </c>
      <c r="BA153" s="130"/>
      <c r="BB153" s="47" t="s">
        <v>0</v>
      </c>
      <c r="BC153" s="58" t="str">
        <f t="shared" si="212"/>
        <v/>
      </c>
      <c r="BD153" s="31" t="str">
        <f t="shared" si="213"/>
        <v/>
      </c>
      <c r="BE153" s="31" t="str">
        <f>IF(BD153="","",MAX(BE$10:BE152)+1)</f>
        <v/>
      </c>
      <c r="BF153" s="31" t="str">
        <f t="shared" si="214"/>
        <v/>
      </c>
      <c r="BG153" s="31" t="str">
        <f t="shared" si="215"/>
        <v/>
      </c>
      <c r="BH153" s="31" t="str">
        <f>IF(BA153="","",MAX(BH$10:BH152)+1)</f>
        <v/>
      </c>
      <c r="BI153" s="31" t="str">
        <f t="shared" si="216"/>
        <v/>
      </c>
      <c r="BJ153" s="66" t="str">
        <f t="shared" si="217"/>
        <v/>
      </c>
      <c r="BK153" s="47" t="s">
        <v>0</v>
      </c>
      <c r="BL153" s="19" t="str">
        <f t="shared" si="218"/>
        <v/>
      </c>
      <c r="BM153" s="47" t="s">
        <v>0</v>
      </c>
      <c r="BN153" s="151" t="str">
        <f t="shared" si="185"/>
        <v/>
      </c>
      <c r="BO153" s="47" t="s">
        <v>0</v>
      </c>
      <c r="BP153" s="58" t="str">
        <f t="shared" si="176"/>
        <v/>
      </c>
      <c r="BQ153" s="73" t="str">
        <f t="shared" si="177"/>
        <v/>
      </c>
      <c r="BR153" s="266" t="str">
        <f t="shared" si="178"/>
        <v/>
      </c>
      <c r="BS153" s="267" t="str">
        <f t="shared" si="179"/>
        <v/>
      </c>
      <c r="BT153" s="191" t="str">
        <f t="shared" si="180"/>
        <v/>
      </c>
      <c r="BU153" s="47" t="s">
        <v>0</v>
      </c>
      <c r="BV153" s="52" t="str">
        <f t="shared" si="219"/>
        <v/>
      </c>
      <c r="BW153" s="31" t="str">
        <f t="shared" si="220"/>
        <v/>
      </c>
      <c r="BX153" s="73" t="str">
        <f t="shared" si="186"/>
        <v/>
      </c>
      <c r="BY153" s="73" t="str">
        <f t="shared" si="187"/>
        <v/>
      </c>
      <c r="BZ153" s="31" t="str">
        <f t="shared" si="188"/>
        <v/>
      </c>
      <c r="CA153" s="66" t="str">
        <f t="shared" si="189"/>
        <v/>
      </c>
      <c r="CB153" s="47" t="s">
        <v>0</v>
      </c>
      <c r="CC153" s="82" t="str">
        <f t="shared" si="221"/>
        <v/>
      </c>
      <c r="CD153" s="47" t="s">
        <v>0</v>
      </c>
      <c r="CE153" s="19" t="str">
        <f t="shared" si="222"/>
        <v/>
      </c>
      <c r="CF153" s="47" t="s">
        <v>0</v>
      </c>
      <c r="CG153" s="130"/>
      <c r="CH153" s="47" t="s">
        <v>0</v>
      </c>
      <c r="CI153" s="52" t="str">
        <f t="shared" si="223"/>
        <v/>
      </c>
      <c r="CJ153" s="73" t="str">
        <f>IF(CG153="","",MAX(CJ$10:CJ152)+1)</f>
        <v/>
      </c>
      <c r="CK153" s="53" t="str">
        <f t="shared" si="224"/>
        <v/>
      </c>
      <c r="CL153" s="47" t="s">
        <v>0</v>
      </c>
      <c r="CM153" s="19" t="str">
        <f t="shared" si="225"/>
        <v/>
      </c>
      <c r="CN153" s="47" t="s">
        <v>0</v>
      </c>
      <c r="CO153" s="108"/>
      <c r="CP153" s="110"/>
      <c r="CQ153" s="47"/>
      <c r="CR153" s="58" t="str">
        <f>IF(AND(BX153="NEMA",BY153="NEMA",OR(CG153="",CK153="NEMA")),MAX(CR$10:CR152)+1,"")</f>
        <v/>
      </c>
      <c r="CS153" s="53" t="str">
        <f t="shared" si="226"/>
        <v/>
      </c>
      <c r="CT153" t="s">
        <v>0</v>
      </c>
      <c r="CU153" s="133" t="str">
        <f t="shared" si="190"/>
        <v/>
      </c>
      <c r="CV153" t="s">
        <v>0</v>
      </c>
      <c r="CW153" s="52" t="str">
        <f t="shared" si="191"/>
        <v/>
      </c>
      <c r="CX153" s="66" t="str">
        <f t="shared" si="227"/>
        <v/>
      </c>
      <c r="CY153" t="s">
        <v>0</v>
      </c>
      <c r="CZ153" s="19" t="str">
        <f t="shared" si="228"/>
        <v/>
      </c>
      <c r="DA153" s="47" t="s">
        <v>0</v>
      </c>
      <c r="DB153" s="52" t="str">
        <f t="shared" si="229"/>
        <v/>
      </c>
      <c r="DC153" s="66" t="str">
        <f t="shared" si="230"/>
        <v/>
      </c>
      <c r="DD153" s="47" t="s">
        <v>0</v>
      </c>
      <c r="DE153" s="52" t="str">
        <f t="shared" si="231"/>
        <v/>
      </c>
      <c r="DF153" s="53" t="str">
        <f t="shared" si="192"/>
        <v/>
      </c>
      <c r="DG153" s="47" t="s">
        <v>0</v>
      </c>
      <c r="DH153" s="52" t="str">
        <f t="shared" si="232"/>
        <v/>
      </c>
      <c r="DI153" s="53" t="str">
        <f t="shared" si="193"/>
        <v/>
      </c>
      <c r="DJ153" s="47" t="s">
        <v>0</v>
      </c>
      <c r="DK153" s="52" t="str">
        <f t="shared" si="233"/>
        <v/>
      </c>
      <c r="DL153" s="53" t="str">
        <f t="shared" si="194"/>
        <v/>
      </c>
      <c r="DM153" s="47" t="s">
        <v>0</v>
      </c>
      <c r="DN153" s="58" t="str">
        <f t="shared" si="234"/>
        <v/>
      </c>
      <c r="DO153" s="53" t="str" cm="1">
        <f t="array" ref="DO153">IF(DN153&lt;&gt;"",INDEX(imePrezime_id,DN153,0),IF(CR153&lt;&gt;"",CR153,""))</f>
        <v/>
      </c>
      <c r="DP153" s="47" t="s">
        <v>0</v>
      </c>
      <c r="DQ153" s="58" t="str">
        <f t="shared" si="235"/>
        <v/>
      </c>
      <c r="DR153" s="73" t="str">
        <f t="shared" si="195"/>
        <v/>
      </c>
      <c r="DS153" s="73" t="str">
        <f t="shared" si="236"/>
        <v/>
      </c>
      <c r="DT153" s="73" t="str">
        <f t="shared" si="237"/>
        <v/>
      </c>
      <c r="DU153" s="66" t="str">
        <f t="shared" si="238"/>
        <v/>
      </c>
      <c r="DV153" s="47" t="s">
        <v>0</v>
      </c>
      <c r="DW153" s="58" t="str">
        <f>IF(BW153="","",MAX(DW$10:DW152)+1)</f>
        <v/>
      </c>
      <c r="DX153" s="73" t="str">
        <f t="shared" si="239"/>
        <v/>
      </c>
      <c r="DY153" s="73" t="str">
        <f t="shared" si="240"/>
        <v/>
      </c>
      <c r="DZ153" s="73" t="str">
        <f t="shared" si="241"/>
        <v/>
      </c>
      <c r="EA153" s="73" t="str">
        <f t="shared" si="242"/>
        <v/>
      </c>
      <c r="EB153" s="73" t="str">
        <f t="shared" si="243"/>
        <v/>
      </c>
      <c r="EC153" s="73" t="str">
        <f t="shared" si="244"/>
        <v/>
      </c>
      <c r="ED153" s="73" t="str">
        <f t="shared" si="245"/>
        <v/>
      </c>
      <c r="EE153" s="73" t="str">
        <f t="shared" si="246"/>
        <v/>
      </c>
      <c r="EF153" s="73" t="str">
        <f t="shared" si="247"/>
        <v/>
      </c>
      <c r="EG153" s="53" t="str">
        <f t="shared" si="196"/>
        <v/>
      </c>
      <c r="EH153" s="47" t="s">
        <v>0</v>
      </c>
      <c r="EI153" s="19" t="str">
        <f t="shared" si="248"/>
        <v/>
      </c>
      <c r="EJ153" s="47" t="s">
        <v>0</v>
      </c>
      <c r="EK153" s="19" t="str">
        <f t="shared" si="249"/>
        <v/>
      </c>
      <c r="EL153" s="47" t="s">
        <v>0</v>
      </c>
      <c r="EM153" s="208" t="str">
        <f t="shared" si="250"/>
        <v/>
      </c>
      <c r="EN153" s="47" t="s">
        <v>0</v>
      </c>
    </row>
    <row r="154" spans="1:144" x14ac:dyDescent="0.25">
      <c r="A154" t="s">
        <v>0</v>
      </c>
      <c r="B154" s="52" t="str">
        <f>IF(csv!F146="","",csv!T146)</f>
        <v/>
      </c>
      <c r="C154" s="31" t="s">
        <v>0</v>
      </c>
      <c r="D154" s="31" t="str">
        <f>IF(csv!F146="","",csv!F146)</f>
        <v/>
      </c>
      <c r="E154" s="31" t="str">
        <f>IF(csv!E146="","",csv!E146)</f>
        <v/>
      </c>
      <c r="F154" s="31" t="s">
        <v>0</v>
      </c>
      <c r="G154" s="73" t="str">
        <f>IF(csv!M146="","",csv!M146)</f>
        <v/>
      </c>
      <c r="H154" s="73" t="str">
        <f>IF(csv!N146="","",csv!N146)</f>
        <v/>
      </c>
      <c r="I154" s="31" t="s">
        <v>0</v>
      </c>
      <c r="J154" s="31" t="str">
        <f>IF(csv!P146="","",csv!P146)</f>
        <v/>
      </c>
      <c r="K154" s="31" t="str">
        <f>IF(csv!Q146="","",csv!Q146)</f>
        <v/>
      </c>
      <c r="L154" s="31" t="s">
        <v>0</v>
      </c>
      <c r="M154" s="66" t="str">
        <f>IF(csv!R146="","",csv!R146)</f>
        <v/>
      </c>
      <c r="N154" s="47" t="s">
        <v>0</v>
      </c>
      <c r="O154" s="52" t="str">
        <f t="shared" si="197"/>
        <v/>
      </c>
      <c r="P154" s="73" t="str">
        <f>IF(O154="","",IF(COUNTIF(O$10:O153,O154)=0,P153+1,P153))</f>
        <v/>
      </c>
      <c r="Q154" s="88" t="str">
        <f t="shared" si="198"/>
        <v/>
      </c>
      <c r="R154" s="89" t="str" cm="1">
        <f t="array" ref="R154">IF(S154="","",INDEX(natjecanjeStaze_naziv,MATCH(S154,natjecanjeStaze_stazaId,0)))</f>
        <v/>
      </c>
      <c r="S154" s="53" t="str">
        <f t="shared" si="181"/>
        <v/>
      </c>
      <c r="T154" s="47" t="s">
        <v>0</v>
      </c>
      <c r="U154" s="259" t="str">
        <f t="shared" si="182"/>
        <v/>
      </c>
      <c r="V154" s="260" t="str">
        <f t="shared" si="199"/>
        <v/>
      </c>
      <c r="W154" s="47" t="s">
        <v>0</v>
      </c>
      <c r="X154" s="52" t="str">
        <f t="shared" si="200"/>
        <v/>
      </c>
      <c r="Y154" s="73" t="str">
        <f t="shared" si="201"/>
        <v/>
      </c>
      <c r="Z154" s="31" t="str">
        <f t="shared" si="202"/>
        <v/>
      </c>
      <c r="AA154" s="66" t="str">
        <f>IF(Z154="","",MAX(AA$10:AA153)+1)</f>
        <v/>
      </c>
      <c r="AB154" s="47" t="s">
        <v>0</v>
      </c>
      <c r="AC154" s="130"/>
      <c r="AD154" s="47" t="s">
        <v>0</v>
      </c>
      <c r="AE154" s="19" t="str">
        <f t="shared" si="203"/>
        <v/>
      </c>
      <c r="AF154" s="47" t="s">
        <v>0</v>
      </c>
      <c r="AG154" s="151" t="str">
        <f t="shared" si="204"/>
        <v/>
      </c>
      <c r="AH154" s="47" t="s">
        <v>0</v>
      </c>
      <c r="AI154" s="52" t="str">
        <f t="shared" si="205"/>
        <v/>
      </c>
      <c r="AJ154" s="31" t="str">
        <f t="shared" si="206"/>
        <v/>
      </c>
      <c r="AK154" s="73" t="str">
        <f t="shared" si="207"/>
        <v/>
      </c>
      <c r="AL154" s="73" t="str">
        <f t="shared" si="208"/>
        <v/>
      </c>
      <c r="AM154" s="31" t="str" cm="1">
        <f t="array" ref="AM154">IF(AK154="",""&amp;AJ154,IF(AK154="NEMA",AJ154,INDEX(klub_naziv,MATCH(INDEX(klubAlias_klubId,AK154),klub_id,0))))</f>
        <v/>
      </c>
      <c r="AN154" s="31" t="str" cm="1">
        <f t="array" ref="AN154">IFERROR(""&amp;INDEX(registarNatjecatelji,DL154,4),"")</f>
        <v/>
      </c>
      <c r="AO154" s="73" t="str">
        <f t="shared" si="209"/>
        <v/>
      </c>
      <c r="AP154" s="66" t="str">
        <f t="shared" si="210"/>
        <v/>
      </c>
      <c r="AQ154" s="47" t="s">
        <v>0</v>
      </c>
      <c r="AR154" s="52" t="str">
        <f>IF(V154&lt;&gt;"NEMA","",IF(IFERROR(MATCH(U154,U$10:U153,0),0)&lt;&gt;0,"",U154))</f>
        <v/>
      </c>
      <c r="AS154" s="73" t="str">
        <f t="shared" si="183"/>
        <v/>
      </c>
      <c r="AT154" s="31" t="str">
        <f>IF(OR(AS154="",AS154&lt;&gt;"NEMA"),"",MAX(AT$10:AT153)+1)</f>
        <v/>
      </c>
      <c r="AU154" s="66" t="str">
        <f t="shared" si="184"/>
        <v/>
      </c>
      <c r="AV154" s="47" t="s">
        <v>0</v>
      </c>
      <c r="AW154" s="19" t="str">
        <f t="shared" si="211"/>
        <v/>
      </c>
      <c r="AX154" s="47" t="s">
        <v>0</v>
      </c>
      <c r="AY154" s="82" t="str">
        <f>IF(AK154&lt;&gt;"NEMA","",IF(IFERROR(MATCH(AJ154,AJ$10:AJ153,0),0)&lt;&gt;0,"",AJ154))</f>
        <v/>
      </c>
      <c r="AZ154" s="47" t="s">
        <v>0</v>
      </c>
      <c r="BA154" s="130"/>
      <c r="BB154" s="47" t="s">
        <v>0</v>
      </c>
      <c r="BC154" s="58" t="str">
        <f t="shared" si="212"/>
        <v/>
      </c>
      <c r="BD154" s="31" t="str">
        <f t="shared" si="213"/>
        <v/>
      </c>
      <c r="BE154" s="31" t="str">
        <f>IF(BD154="","",MAX(BE$10:BE153)+1)</f>
        <v/>
      </c>
      <c r="BF154" s="31" t="str">
        <f t="shared" si="214"/>
        <v/>
      </c>
      <c r="BG154" s="31" t="str">
        <f t="shared" si="215"/>
        <v/>
      </c>
      <c r="BH154" s="31" t="str">
        <f>IF(BA154="","",MAX(BH$10:BH153)+1)</f>
        <v/>
      </c>
      <c r="BI154" s="31" t="str">
        <f t="shared" si="216"/>
        <v/>
      </c>
      <c r="BJ154" s="66" t="str">
        <f t="shared" si="217"/>
        <v/>
      </c>
      <c r="BK154" s="47" t="s">
        <v>0</v>
      </c>
      <c r="BL154" s="19" t="str">
        <f t="shared" si="218"/>
        <v/>
      </c>
      <c r="BM154" s="47" t="s">
        <v>0</v>
      </c>
      <c r="BN154" s="151" t="str">
        <f t="shared" si="185"/>
        <v/>
      </c>
      <c r="BO154" s="47" t="s">
        <v>0</v>
      </c>
      <c r="BP154" s="58" t="str">
        <f t="shared" si="176"/>
        <v/>
      </c>
      <c r="BQ154" s="73" t="str">
        <f t="shared" si="177"/>
        <v/>
      </c>
      <c r="BR154" s="266" t="str">
        <f t="shared" si="178"/>
        <v/>
      </c>
      <c r="BS154" s="267" t="str">
        <f t="shared" si="179"/>
        <v/>
      </c>
      <c r="BT154" s="191" t="str">
        <f t="shared" si="180"/>
        <v/>
      </c>
      <c r="BU154" s="47" t="s">
        <v>0</v>
      </c>
      <c r="BV154" s="52" t="str">
        <f t="shared" si="219"/>
        <v/>
      </c>
      <c r="BW154" s="31" t="str">
        <f t="shared" si="220"/>
        <v/>
      </c>
      <c r="BX154" s="73" t="str">
        <f t="shared" si="186"/>
        <v/>
      </c>
      <c r="BY154" s="73" t="str">
        <f t="shared" si="187"/>
        <v/>
      </c>
      <c r="BZ154" s="31" t="str">
        <f t="shared" si="188"/>
        <v/>
      </c>
      <c r="CA154" s="66" t="str">
        <f t="shared" si="189"/>
        <v/>
      </c>
      <c r="CB154" s="47" t="s">
        <v>0</v>
      </c>
      <c r="CC154" s="82" t="str">
        <f t="shared" si="221"/>
        <v/>
      </c>
      <c r="CD154" s="47" t="s">
        <v>0</v>
      </c>
      <c r="CE154" s="19" t="str">
        <f t="shared" si="222"/>
        <v/>
      </c>
      <c r="CF154" s="47" t="s">
        <v>0</v>
      </c>
      <c r="CG154" s="130"/>
      <c r="CH154" s="47" t="s">
        <v>0</v>
      </c>
      <c r="CI154" s="52" t="str">
        <f t="shared" si="223"/>
        <v/>
      </c>
      <c r="CJ154" s="73" t="str">
        <f>IF(CG154="","",MAX(CJ$10:CJ153)+1)</f>
        <v/>
      </c>
      <c r="CK154" s="53" t="str">
        <f t="shared" si="224"/>
        <v/>
      </c>
      <c r="CL154" s="47" t="s">
        <v>0</v>
      </c>
      <c r="CM154" s="19" t="str">
        <f t="shared" si="225"/>
        <v/>
      </c>
      <c r="CN154" s="47" t="s">
        <v>0</v>
      </c>
      <c r="CO154" s="108"/>
      <c r="CP154" s="110"/>
      <c r="CQ154" s="47"/>
      <c r="CR154" s="58" t="str">
        <f>IF(AND(BX154="NEMA",BY154="NEMA",OR(CG154="",CK154="NEMA")),MAX(CR$10:CR153)+1,"")</f>
        <v/>
      </c>
      <c r="CS154" s="53" t="str">
        <f t="shared" si="226"/>
        <v/>
      </c>
      <c r="CT154" t="s">
        <v>0</v>
      </c>
      <c r="CU154" s="133" t="str">
        <f t="shared" si="190"/>
        <v/>
      </c>
      <c r="CV154" t="s">
        <v>0</v>
      </c>
      <c r="CW154" s="52" t="str">
        <f t="shared" si="191"/>
        <v/>
      </c>
      <c r="CX154" s="66" t="str">
        <f t="shared" si="227"/>
        <v/>
      </c>
      <c r="CY154" t="s">
        <v>0</v>
      </c>
      <c r="CZ154" s="19" t="str">
        <f t="shared" si="228"/>
        <v/>
      </c>
      <c r="DA154" s="47" t="s">
        <v>0</v>
      </c>
      <c r="DB154" s="52" t="str">
        <f t="shared" si="229"/>
        <v/>
      </c>
      <c r="DC154" s="66" t="str">
        <f t="shared" si="230"/>
        <v/>
      </c>
      <c r="DD154" s="47" t="s">
        <v>0</v>
      </c>
      <c r="DE154" s="52" t="str">
        <f t="shared" si="231"/>
        <v/>
      </c>
      <c r="DF154" s="53" t="str">
        <f t="shared" si="192"/>
        <v/>
      </c>
      <c r="DG154" s="47" t="s">
        <v>0</v>
      </c>
      <c r="DH154" s="52" t="str">
        <f t="shared" si="232"/>
        <v/>
      </c>
      <c r="DI154" s="53" t="str">
        <f t="shared" si="193"/>
        <v/>
      </c>
      <c r="DJ154" s="47" t="s">
        <v>0</v>
      </c>
      <c r="DK154" s="52" t="str">
        <f t="shared" si="233"/>
        <v/>
      </c>
      <c r="DL154" s="53" t="str">
        <f t="shared" si="194"/>
        <v/>
      </c>
      <c r="DM154" s="47" t="s">
        <v>0</v>
      </c>
      <c r="DN154" s="58" t="str">
        <f t="shared" si="234"/>
        <v/>
      </c>
      <c r="DO154" s="53" t="str" cm="1">
        <f t="array" ref="DO154">IF(DN154&lt;&gt;"",INDEX(imePrezime_id,DN154,0),IF(CR154&lt;&gt;"",CR154,""))</f>
        <v/>
      </c>
      <c r="DP154" s="47" t="s">
        <v>0</v>
      </c>
      <c r="DQ154" s="58" t="str">
        <f t="shared" si="235"/>
        <v/>
      </c>
      <c r="DR154" s="73" t="str">
        <f t="shared" si="195"/>
        <v/>
      </c>
      <c r="DS154" s="73" t="str">
        <f t="shared" si="236"/>
        <v/>
      </c>
      <c r="DT154" s="73" t="str">
        <f t="shared" si="237"/>
        <v/>
      </c>
      <c r="DU154" s="66" t="str">
        <f t="shared" si="238"/>
        <v/>
      </c>
      <c r="DV154" s="47" t="s">
        <v>0</v>
      </c>
      <c r="DW154" s="58" t="str">
        <f>IF(BW154="","",MAX(DW$10:DW153)+1)</f>
        <v/>
      </c>
      <c r="DX154" s="73" t="str">
        <f t="shared" si="239"/>
        <v/>
      </c>
      <c r="DY154" s="73" t="str">
        <f t="shared" si="240"/>
        <v/>
      </c>
      <c r="DZ154" s="73" t="str">
        <f t="shared" si="241"/>
        <v/>
      </c>
      <c r="EA154" s="73" t="str">
        <f t="shared" si="242"/>
        <v/>
      </c>
      <c r="EB154" s="73" t="str">
        <f t="shared" si="243"/>
        <v/>
      </c>
      <c r="EC154" s="73" t="str">
        <f t="shared" si="244"/>
        <v/>
      </c>
      <c r="ED154" s="73" t="str">
        <f t="shared" si="245"/>
        <v/>
      </c>
      <c r="EE154" s="73" t="str">
        <f t="shared" si="246"/>
        <v/>
      </c>
      <c r="EF154" s="73" t="str">
        <f t="shared" si="247"/>
        <v/>
      </c>
      <c r="EG154" s="53" t="str">
        <f t="shared" si="196"/>
        <v/>
      </c>
      <c r="EH154" s="47" t="s">
        <v>0</v>
      </c>
      <c r="EI154" s="19" t="str">
        <f t="shared" si="248"/>
        <v/>
      </c>
      <c r="EJ154" s="47" t="s">
        <v>0</v>
      </c>
      <c r="EK154" s="19" t="str">
        <f t="shared" si="249"/>
        <v/>
      </c>
      <c r="EL154" s="47" t="s">
        <v>0</v>
      </c>
      <c r="EM154" s="208" t="str">
        <f t="shared" si="250"/>
        <v/>
      </c>
      <c r="EN154" s="47" t="s">
        <v>0</v>
      </c>
    </row>
    <row r="155" spans="1:144" x14ac:dyDescent="0.25">
      <c r="A155" t="s">
        <v>0</v>
      </c>
      <c r="B155" s="52" t="str">
        <f>IF(csv!F147="","",csv!T147)</f>
        <v/>
      </c>
      <c r="C155" s="31" t="s">
        <v>0</v>
      </c>
      <c r="D155" s="31" t="str">
        <f>IF(csv!F147="","",csv!F147)</f>
        <v/>
      </c>
      <c r="E155" s="31" t="str">
        <f>IF(csv!E147="","",csv!E147)</f>
        <v/>
      </c>
      <c r="F155" s="31" t="s">
        <v>0</v>
      </c>
      <c r="G155" s="73" t="str">
        <f>IF(csv!M147="","",csv!M147)</f>
        <v/>
      </c>
      <c r="H155" s="73" t="str">
        <f>IF(csv!N147="","",csv!N147)</f>
        <v/>
      </c>
      <c r="I155" s="31" t="s">
        <v>0</v>
      </c>
      <c r="J155" s="31" t="str">
        <f>IF(csv!P147="","",csv!P147)</f>
        <v/>
      </c>
      <c r="K155" s="31" t="str">
        <f>IF(csv!Q147="","",csv!Q147)</f>
        <v/>
      </c>
      <c r="L155" s="31" t="s">
        <v>0</v>
      </c>
      <c r="M155" s="66" t="str">
        <f>IF(csv!R147="","",csv!R147)</f>
        <v/>
      </c>
      <c r="N155" s="47" t="s">
        <v>0</v>
      </c>
      <c r="O155" s="52" t="str">
        <f t="shared" si="197"/>
        <v/>
      </c>
      <c r="P155" s="73" t="str">
        <f>IF(O155="","",IF(COUNTIF(O$10:O154,O155)=0,P154+1,P154))</f>
        <v/>
      </c>
      <c r="Q155" s="88" t="str">
        <f t="shared" si="198"/>
        <v/>
      </c>
      <c r="R155" s="89" t="str" cm="1">
        <f t="array" ref="R155">IF(S155="","",INDEX(natjecanjeStaze_naziv,MATCH(S155,natjecanjeStaze_stazaId,0)))</f>
        <v/>
      </c>
      <c r="S155" s="53" t="str">
        <f t="shared" si="181"/>
        <v/>
      </c>
      <c r="T155" s="47" t="s">
        <v>0</v>
      </c>
      <c r="U155" s="259" t="str">
        <f t="shared" si="182"/>
        <v/>
      </c>
      <c r="V155" s="260" t="str">
        <f t="shared" si="199"/>
        <v/>
      </c>
      <c r="W155" s="47" t="s">
        <v>0</v>
      </c>
      <c r="X155" s="52" t="str">
        <f t="shared" si="200"/>
        <v/>
      </c>
      <c r="Y155" s="73" t="str">
        <f t="shared" si="201"/>
        <v/>
      </c>
      <c r="Z155" s="31" t="str">
        <f t="shared" si="202"/>
        <v/>
      </c>
      <c r="AA155" s="66" t="str">
        <f>IF(Z155="","",MAX(AA$10:AA154)+1)</f>
        <v/>
      </c>
      <c r="AB155" s="47" t="s">
        <v>0</v>
      </c>
      <c r="AC155" s="130"/>
      <c r="AD155" s="47" t="s">
        <v>0</v>
      </c>
      <c r="AE155" s="19" t="str">
        <f t="shared" si="203"/>
        <v/>
      </c>
      <c r="AF155" s="47" t="s">
        <v>0</v>
      </c>
      <c r="AG155" s="151" t="str">
        <f t="shared" si="204"/>
        <v/>
      </c>
      <c r="AH155" s="47" t="s">
        <v>0</v>
      </c>
      <c r="AI155" s="52" t="str">
        <f t="shared" si="205"/>
        <v/>
      </c>
      <c r="AJ155" s="31" t="str">
        <f t="shared" si="206"/>
        <v/>
      </c>
      <c r="AK155" s="73" t="str">
        <f t="shared" si="207"/>
        <v/>
      </c>
      <c r="AL155" s="73" t="str">
        <f t="shared" si="208"/>
        <v/>
      </c>
      <c r="AM155" s="31" t="str" cm="1">
        <f t="array" ref="AM155">IF(AK155="",""&amp;AJ155,IF(AK155="NEMA",AJ155,INDEX(klub_naziv,MATCH(INDEX(klubAlias_klubId,AK155),klub_id,0))))</f>
        <v/>
      </c>
      <c r="AN155" s="31" t="str" cm="1">
        <f t="array" ref="AN155">IFERROR(""&amp;INDEX(registarNatjecatelji,DL155,4),"")</f>
        <v/>
      </c>
      <c r="AO155" s="73" t="str">
        <f t="shared" si="209"/>
        <v/>
      </c>
      <c r="AP155" s="66" t="str">
        <f t="shared" si="210"/>
        <v/>
      </c>
      <c r="AQ155" s="47" t="s">
        <v>0</v>
      </c>
      <c r="AR155" s="52" t="str">
        <f>IF(V155&lt;&gt;"NEMA","",IF(IFERROR(MATCH(U155,U$10:U154,0),0)&lt;&gt;0,"",U155))</f>
        <v/>
      </c>
      <c r="AS155" s="73" t="str">
        <f t="shared" si="183"/>
        <v/>
      </c>
      <c r="AT155" s="31" t="str">
        <f>IF(OR(AS155="",AS155&lt;&gt;"NEMA"),"",MAX(AT$10:AT154)+1)</f>
        <v/>
      </c>
      <c r="AU155" s="66" t="str">
        <f t="shared" si="184"/>
        <v/>
      </c>
      <c r="AV155" s="47" t="s">
        <v>0</v>
      </c>
      <c r="AW155" s="19" t="str">
        <f t="shared" si="211"/>
        <v/>
      </c>
      <c r="AX155" s="47" t="s">
        <v>0</v>
      </c>
      <c r="AY155" s="82" t="str">
        <f>IF(AK155&lt;&gt;"NEMA","",IF(IFERROR(MATCH(AJ155,AJ$10:AJ154,0),0)&lt;&gt;0,"",AJ155))</f>
        <v/>
      </c>
      <c r="AZ155" s="47" t="s">
        <v>0</v>
      </c>
      <c r="BA155" s="130"/>
      <c r="BB155" s="47" t="s">
        <v>0</v>
      </c>
      <c r="BC155" s="58" t="str">
        <f t="shared" si="212"/>
        <v/>
      </c>
      <c r="BD155" s="31" t="str">
        <f t="shared" si="213"/>
        <v/>
      </c>
      <c r="BE155" s="31" t="str">
        <f>IF(BD155="","",MAX(BE$10:BE154)+1)</f>
        <v/>
      </c>
      <c r="BF155" s="31" t="str">
        <f t="shared" si="214"/>
        <v/>
      </c>
      <c r="BG155" s="31" t="str">
        <f t="shared" si="215"/>
        <v/>
      </c>
      <c r="BH155" s="31" t="str">
        <f>IF(BA155="","",MAX(BH$10:BH154)+1)</f>
        <v/>
      </c>
      <c r="BI155" s="31" t="str">
        <f t="shared" si="216"/>
        <v/>
      </c>
      <c r="BJ155" s="66" t="str">
        <f t="shared" si="217"/>
        <v/>
      </c>
      <c r="BK155" s="47" t="s">
        <v>0</v>
      </c>
      <c r="BL155" s="19" t="str">
        <f t="shared" si="218"/>
        <v/>
      </c>
      <c r="BM155" s="47" t="s">
        <v>0</v>
      </c>
      <c r="BN155" s="151" t="str">
        <f t="shared" si="185"/>
        <v/>
      </c>
      <c r="BO155" s="47" t="s">
        <v>0</v>
      </c>
      <c r="BP155" s="58" t="str">
        <f t="shared" si="176"/>
        <v/>
      </c>
      <c r="BQ155" s="73" t="str">
        <f t="shared" si="177"/>
        <v/>
      </c>
      <c r="BR155" s="266" t="str">
        <f t="shared" si="178"/>
        <v/>
      </c>
      <c r="BS155" s="267" t="str">
        <f t="shared" si="179"/>
        <v/>
      </c>
      <c r="BT155" s="191" t="str">
        <f t="shared" si="180"/>
        <v/>
      </c>
      <c r="BU155" s="47" t="s">
        <v>0</v>
      </c>
      <c r="BV155" s="52" t="str">
        <f t="shared" si="219"/>
        <v/>
      </c>
      <c r="BW155" s="31" t="str">
        <f t="shared" si="220"/>
        <v/>
      </c>
      <c r="BX155" s="73" t="str">
        <f t="shared" si="186"/>
        <v/>
      </c>
      <c r="BY155" s="73" t="str">
        <f t="shared" si="187"/>
        <v/>
      </c>
      <c r="BZ155" s="31" t="str">
        <f t="shared" si="188"/>
        <v/>
      </c>
      <c r="CA155" s="66" t="str">
        <f t="shared" si="189"/>
        <v/>
      </c>
      <c r="CB155" s="47" t="s">
        <v>0</v>
      </c>
      <c r="CC155" s="82" t="str">
        <f t="shared" si="221"/>
        <v/>
      </c>
      <c r="CD155" s="47" t="s">
        <v>0</v>
      </c>
      <c r="CE155" s="19" t="str">
        <f t="shared" si="222"/>
        <v/>
      </c>
      <c r="CF155" s="47" t="s">
        <v>0</v>
      </c>
      <c r="CG155" s="130"/>
      <c r="CH155" s="47" t="s">
        <v>0</v>
      </c>
      <c r="CI155" s="52" t="str">
        <f t="shared" si="223"/>
        <v/>
      </c>
      <c r="CJ155" s="73" t="str">
        <f>IF(CG155="","",MAX(CJ$10:CJ154)+1)</f>
        <v/>
      </c>
      <c r="CK155" s="53" t="str">
        <f t="shared" si="224"/>
        <v/>
      </c>
      <c r="CL155" s="47" t="s">
        <v>0</v>
      </c>
      <c r="CM155" s="19" t="str">
        <f t="shared" si="225"/>
        <v/>
      </c>
      <c r="CN155" s="47" t="s">
        <v>0</v>
      </c>
      <c r="CO155" s="108"/>
      <c r="CP155" s="110"/>
      <c r="CQ155" s="47"/>
      <c r="CR155" s="58" t="str">
        <f>IF(AND(BX155="NEMA",BY155="NEMA",OR(CG155="",CK155="NEMA")),MAX(CR$10:CR154)+1,"")</f>
        <v/>
      </c>
      <c r="CS155" s="53" t="str">
        <f t="shared" si="226"/>
        <v/>
      </c>
      <c r="CT155" t="s">
        <v>0</v>
      </c>
      <c r="CU155" s="133" t="str">
        <f t="shared" si="190"/>
        <v/>
      </c>
      <c r="CV155" t="s">
        <v>0</v>
      </c>
      <c r="CW155" s="52" t="str">
        <f t="shared" si="191"/>
        <v/>
      </c>
      <c r="CX155" s="66" t="str">
        <f t="shared" si="227"/>
        <v/>
      </c>
      <c r="CY155" t="s">
        <v>0</v>
      </c>
      <c r="CZ155" s="19" t="str">
        <f t="shared" si="228"/>
        <v/>
      </c>
      <c r="DA155" s="47" t="s">
        <v>0</v>
      </c>
      <c r="DB155" s="52" t="str">
        <f t="shared" si="229"/>
        <v/>
      </c>
      <c r="DC155" s="66" t="str">
        <f t="shared" si="230"/>
        <v/>
      </c>
      <c r="DD155" s="47" t="s">
        <v>0</v>
      </c>
      <c r="DE155" s="52" t="str">
        <f t="shared" si="231"/>
        <v/>
      </c>
      <c r="DF155" s="53" t="str">
        <f t="shared" si="192"/>
        <v/>
      </c>
      <c r="DG155" s="47" t="s">
        <v>0</v>
      </c>
      <c r="DH155" s="52" t="str">
        <f t="shared" si="232"/>
        <v/>
      </c>
      <c r="DI155" s="53" t="str">
        <f t="shared" si="193"/>
        <v/>
      </c>
      <c r="DJ155" s="47" t="s">
        <v>0</v>
      </c>
      <c r="DK155" s="52" t="str">
        <f t="shared" si="233"/>
        <v/>
      </c>
      <c r="DL155" s="53" t="str">
        <f t="shared" si="194"/>
        <v/>
      </c>
      <c r="DM155" s="47" t="s">
        <v>0</v>
      </c>
      <c r="DN155" s="58" t="str">
        <f t="shared" si="234"/>
        <v/>
      </c>
      <c r="DO155" s="53" t="str" cm="1">
        <f t="array" ref="DO155">IF(DN155&lt;&gt;"",INDEX(imePrezime_id,DN155,0),IF(CR155&lt;&gt;"",CR155,""))</f>
        <v/>
      </c>
      <c r="DP155" s="47" t="s">
        <v>0</v>
      </c>
      <c r="DQ155" s="58" t="str">
        <f t="shared" si="235"/>
        <v/>
      </c>
      <c r="DR155" s="73" t="str">
        <f t="shared" si="195"/>
        <v/>
      </c>
      <c r="DS155" s="73" t="str">
        <f t="shared" si="236"/>
        <v/>
      </c>
      <c r="DT155" s="73" t="str">
        <f t="shared" si="237"/>
        <v/>
      </c>
      <c r="DU155" s="66" t="str">
        <f t="shared" si="238"/>
        <v/>
      </c>
      <c r="DV155" s="47" t="s">
        <v>0</v>
      </c>
      <c r="DW155" s="58" t="str">
        <f>IF(BW155="","",MAX(DW$10:DW154)+1)</f>
        <v/>
      </c>
      <c r="DX155" s="73" t="str">
        <f t="shared" si="239"/>
        <v/>
      </c>
      <c r="DY155" s="73" t="str">
        <f t="shared" si="240"/>
        <v/>
      </c>
      <c r="DZ155" s="73" t="str">
        <f t="shared" si="241"/>
        <v/>
      </c>
      <c r="EA155" s="73" t="str">
        <f t="shared" si="242"/>
        <v/>
      </c>
      <c r="EB155" s="73" t="str">
        <f t="shared" si="243"/>
        <v/>
      </c>
      <c r="EC155" s="73" t="str">
        <f t="shared" si="244"/>
        <v/>
      </c>
      <c r="ED155" s="73" t="str">
        <f t="shared" si="245"/>
        <v/>
      </c>
      <c r="EE155" s="73" t="str">
        <f t="shared" si="246"/>
        <v/>
      </c>
      <c r="EF155" s="73" t="str">
        <f t="shared" si="247"/>
        <v/>
      </c>
      <c r="EG155" s="53" t="str">
        <f t="shared" si="196"/>
        <v/>
      </c>
      <c r="EH155" s="47" t="s">
        <v>0</v>
      </c>
      <c r="EI155" s="19" t="str">
        <f t="shared" si="248"/>
        <v/>
      </c>
      <c r="EJ155" s="47" t="s">
        <v>0</v>
      </c>
      <c r="EK155" s="19" t="str">
        <f t="shared" si="249"/>
        <v/>
      </c>
      <c r="EL155" s="47" t="s">
        <v>0</v>
      </c>
      <c r="EM155" s="208" t="str">
        <f t="shared" si="250"/>
        <v/>
      </c>
      <c r="EN155" s="47" t="s">
        <v>0</v>
      </c>
    </row>
    <row r="156" spans="1:144" x14ac:dyDescent="0.25">
      <c r="A156" t="s">
        <v>0</v>
      </c>
      <c r="B156" s="52" t="str">
        <f>IF(csv!F148="","",csv!T148)</f>
        <v/>
      </c>
      <c r="C156" s="31" t="s">
        <v>0</v>
      </c>
      <c r="D156" s="31" t="str">
        <f>IF(csv!F148="","",csv!F148)</f>
        <v/>
      </c>
      <c r="E156" s="31" t="str">
        <f>IF(csv!E148="","",csv!E148)</f>
        <v/>
      </c>
      <c r="F156" s="31" t="s">
        <v>0</v>
      </c>
      <c r="G156" s="73" t="str">
        <f>IF(csv!M148="","",csv!M148)</f>
        <v/>
      </c>
      <c r="H156" s="73" t="str">
        <f>IF(csv!N148="","",csv!N148)</f>
        <v/>
      </c>
      <c r="I156" s="31" t="s">
        <v>0</v>
      </c>
      <c r="J156" s="31" t="str">
        <f>IF(csv!P148="","",csv!P148)</f>
        <v/>
      </c>
      <c r="K156" s="31" t="str">
        <f>IF(csv!Q148="","",csv!Q148)</f>
        <v/>
      </c>
      <c r="L156" s="31" t="s">
        <v>0</v>
      </c>
      <c r="M156" s="66" t="str">
        <f>IF(csv!R148="","",csv!R148)</f>
        <v/>
      </c>
      <c r="N156" s="47" t="s">
        <v>0</v>
      </c>
      <c r="O156" s="52" t="str">
        <f t="shared" si="197"/>
        <v/>
      </c>
      <c r="P156" s="73" t="str">
        <f>IF(O156="","",IF(COUNTIF(O$10:O155,O156)=0,P155+1,P155))</f>
        <v/>
      </c>
      <c r="Q156" s="88" t="str">
        <f t="shared" si="198"/>
        <v/>
      </c>
      <c r="R156" s="89" t="str" cm="1">
        <f t="array" ref="R156">IF(S156="","",INDEX(natjecanjeStaze_naziv,MATCH(S156,natjecanjeStaze_stazaId,0)))</f>
        <v/>
      </c>
      <c r="S156" s="53" t="str">
        <f t="shared" si="181"/>
        <v/>
      </c>
      <c r="T156" s="47" t="s">
        <v>0</v>
      </c>
      <c r="U156" s="259" t="str">
        <f t="shared" si="182"/>
        <v/>
      </c>
      <c r="V156" s="260" t="str">
        <f t="shared" si="199"/>
        <v/>
      </c>
      <c r="W156" s="47" t="s">
        <v>0</v>
      </c>
      <c r="X156" s="52" t="str">
        <f t="shared" si="200"/>
        <v/>
      </c>
      <c r="Y156" s="73" t="str">
        <f t="shared" si="201"/>
        <v/>
      </c>
      <c r="Z156" s="31" t="str">
        <f t="shared" si="202"/>
        <v/>
      </c>
      <c r="AA156" s="66" t="str">
        <f>IF(Z156="","",MAX(AA$10:AA155)+1)</f>
        <v/>
      </c>
      <c r="AB156" s="47" t="s">
        <v>0</v>
      </c>
      <c r="AC156" s="130"/>
      <c r="AD156" s="47" t="s">
        <v>0</v>
      </c>
      <c r="AE156" s="19" t="str">
        <f t="shared" si="203"/>
        <v/>
      </c>
      <c r="AF156" s="47" t="s">
        <v>0</v>
      </c>
      <c r="AG156" s="151" t="str">
        <f t="shared" si="204"/>
        <v/>
      </c>
      <c r="AH156" s="47" t="s">
        <v>0</v>
      </c>
      <c r="AI156" s="52" t="str">
        <f t="shared" si="205"/>
        <v/>
      </c>
      <c r="AJ156" s="31" t="str">
        <f t="shared" si="206"/>
        <v/>
      </c>
      <c r="AK156" s="73" t="str">
        <f t="shared" si="207"/>
        <v/>
      </c>
      <c r="AL156" s="73" t="str">
        <f t="shared" si="208"/>
        <v/>
      </c>
      <c r="AM156" s="31" t="str" cm="1">
        <f t="array" ref="AM156">IF(AK156="",""&amp;AJ156,IF(AK156="NEMA",AJ156,INDEX(klub_naziv,MATCH(INDEX(klubAlias_klubId,AK156),klub_id,0))))</f>
        <v/>
      </c>
      <c r="AN156" s="31" t="str" cm="1">
        <f t="array" ref="AN156">IFERROR(""&amp;INDEX(registarNatjecatelji,DL156,4),"")</f>
        <v/>
      </c>
      <c r="AO156" s="73" t="str">
        <f t="shared" si="209"/>
        <v/>
      </c>
      <c r="AP156" s="66" t="str">
        <f t="shared" si="210"/>
        <v/>
      </c>
      <c r="AQ156" s="47" t="s">
        <v>0</v>
      </c>
      <c r="AR156" s="52" t="str">
        <f>IF(V156&lt;&gt;"NEMA","",IF(IFERROR(MATCH(U156,U$10:U155,0),0)&lt;&gt;0,"",U156))</f>
        <v/>
      </c>
      <c r="AS156" s="73" t="str">
        <f t="shared" si="183"/>
        <v/>
      </c>
      <c r="AT156" s="31" t="str">
        <f>IF(OR(AS156="",AS156&lt;&gt;"NEMA"),"",MAX(AT$10:AT155)+1)</f>
        <v/>
      </c>
      <c r="AU156" s="66" t="str">
        <f t="shared" si="184"/>
        <v/>
      </c>
      <c r="AV156" s="47" t="s">
        <v>0</v>
      </c>
      <c r="AW156" s="19" t="str">
        <f t="shared" si="211"/>
        <v/>
      </c>
      <c r="AX156" s="47" t="s">
        <v>0</v>
      </c>
      <c r="AY156" s="82" t="str">
        <f>IF(AK156&lt;&gt;"NEMA","",IF(IFERROR(MATCH(AJ156,AJ$10:AJ155,0),0)&lt;&gt;0,"",AJ156))</f>
        <v/>
      </c>
      <c r="AZ156" s="47" t="s">
        <v>0</v>
      </c>
      <c r="BA156" s="130"/>
      <c r="BB156" s="47" t="s">
        <v>0</v>
      </c>
      <c r="BC156" s="58" t="str">
        <f t="shared" si="212"/>
        <v/>
      </c>
      <c r="BD156" s="31" t="str">
        <f t="shared" si="213"/>
        <v/>
      </c>
      <c r="BE156" s="31" t="str">
        <f>IF(BD156="","",MAX(BE$10:BE155)+1)</f>
        <v/>
      </c>
      <c r="BF156" s="31" t="str">
        <f t="shared" si="214"/>
        <v/>
      </c>
      <c r="BG156" s="31" t="str">
        <f t="shared" si="215"/>
        <v/>
      </c>
      <c r="BH156" s="31" t="str">
        <f>IF(BA156="","",MAX(BH$10:BH155)+1)</f>
        <v/>
      </c>
      <c r="BI156" s="31" t="str">
        <f t="shared" si="216"/>
        <v/>
      </c>
      <c r="BJ156" s="66" t="str">
        <f t="shared" si="217"/>
        <v/>
      </c>
      <c r="BK156" s="47" t="s">
        <v>0</v>
      </c>
      <c r="BL156" s="19" t="str">
        <f t="shared" si="218"/>
        <v/>
      </c>
      <c r="BM156" s="47" t="s">
        <v>0</v>
      </c>
      <c r="BN156" s="151" t="str">
        <f t="shared" si="185"/>
        <v/>
      </c>
      <c r="BO156" s="47" t="s">
        <v>0</v>
      </c>
      <c r="BP156" s="58" t="str">
        <f t="shared" si="176"/>
        <v/>
      </c>
      <c r="BQ156" s="73" t="str">
        <f t="shared" si="177"/>
        <v/>
      </c>
      <c r="BR156" s="266" t="str">
        <f t="shared" si="178"/>
        <v/>
      </c>
      <c r="BS156" s="267" t="str">
        <f t="shared" si="179"/>
        <v/>
      </c>
      <c r="BT156" s="191" t="str">
        <f t="shared" si="180"/>
        <v/>
      </c>
      <c r="BU156" s="47" t="s">
        <v>0</v>
      </c>
      <c r="BV156" s="52" t="str">
        <f t="shared" si="219"/>
        <v/>
      </c>
      <c r="BW156" s="31" t="str">
        <f t="shared" si="220"/>
        <v/>
      </c>
      <c r="BX156" s="73" t="str">
        <f t="shared" si="186"/>
        <v/>
      </c>
      <c r="BY156" s="73" t="str">
        <f t="shared" si="187"/>
        <v/>
      </c>
      <c r="BZ156" s="31" t="str">
        <f t="shared" si="188"/>
        <v/>
      </c>
      <c r="CA156" s="66" t="str">
        <f t="shared" si="189"/>
        <v/>
      </c>
      <c r="CB156" s="47" t="s">
        <v>0</v>
      </c>
      <c r="CC156" s="82" t="str">
        <f t="shared" si="221"/>
        <v/>
      </c>
      <c r="CD156" s="47" t="s">
        <v>0</v>
      </c>
      <c r="CE156" s="19" t="str">
        <f t="shared" si="222"/>
        <v/>
      </c>
      <c r="CF156" s="47" t="s">
        <v>0</v>
      </c>
      <c r="CG156" s="130"/>
      <c r="CH156" s="47" t="s">
        <v>0</v>
      </c>
      <c r="CI156" s="52" t="str">
        <f t="shared" si="223"/>
        <v/>
      </c>
      <c r="CJ156" s="73" t="str">
        <f>IF(CG156="","",MAX(CJ$10:CJ155)+1)</f>
        <v/>
      </c>
      <c r="CK156" s="53" t="str">
        <f t="shared" si="224"/>
        <v/>
      </c>
      <c r="CL156" s="47" t="s">
        <v>0</v>
      </c>
      <c r="CM156" s="19" t="str">
        <f t="shared" si="225"/>
        <v/>
      </c>
      <c r="CN156" s="47" t="s">
        <v>0</v>
      </c>
      <c r="CO156" s="108"/>
      <c r="CP156" s="110"/>
      <c r="CQ156" s="47"/>
      <c r="CR156" s="58" t="str">
        <f>IF(AND(BX156="NEMA",BY156="NEMA",OR(CG156="",CK156="NEMA")),MAX(CR$10:CR155)+1,"")</f>
        <v/>
      </c>
      <c r="CS156" s="53" t="str">
        <f t="shared" si="226"/>
        <v/>
      </c>
      <c r="CT156" t="s">
        <v>0</v>
      </c>
      <c r="CU156" s="133" t="str">
        <f t="shared" si="190"/>
        <v/>
      </c>
      <c r="CV156" t="s">
        <v>0</v>
      </c>
      <c r="CW156" s="52" t="str">
        <f t="shared" si="191"/>
        <v/>
      </c>
      <c r="CX156" s="66" t="str">
        <f t="shared" si="227"/>
        <v/>
      </c>
      <c r="CY156" t="s">
        <v>0</v>
      </c>
      <c r="CZ156" s="19" t="str">
        <f t="shared" si="228"/>
        <v/>
      </c>
      <c r="DA156" s="47" t="s">
        <v>0</v>
      </c>
      <c r="DB156" s="52" t="str">
        <f t="shared" si="229"/>
        <v/>
      </c>
      <c r="DC156" s="66" t="str">
        <f t="shared" si="230"/>
        <v/>
      </c>
      <c r="DD156" s="47" t="s">
        <v>0</v>
      </c>
      <c r="DE156" s="52" t="str">
        <f t="shared" si="231"/>
        <v/>
      </c>
      <c r="DF156" s="53" t="str">
        <f t="shared" si="192"/>
        <v/>
      </c>
      <c r="DG156" s="47" t="s">
        <v>0</v>
      </c>
      <c r="DH156" s="52" t="str">
        <f t="shared" si="232"/>
        <v/>
      </c>
      <c r="DI156" s="53" t="str">
        <f t="shared" si="193"/>
        <v/>
      </c>
      <c r="DJ156" s="47" t="s">
        <v>0</v>
      </c>
      <c r="DK156" s="52" t="str">
        <f t="shared" si="233"/>
        <v/>
      </c>
      <c r="DL156" s="53" t="str">
        <f t="shared" si="194"/>
        <v/>
      </c>
      <c r="DM156" s="47" t="s">
        <v>0</v>
      </c>
      <c r="DN156" s="58" t="str">
        <f t="shared" si="234"/>
        <v/>
      </c>
      <c r="DO156" s="53" t="str" cm="1">
        <f t="array" ref="DO156">IF(DN156&lt;&gt;"",INDEX(imePrezime_id,DN156,0),IF(CR156&lt;&gt;"",CR156,""))</f>
        <v/>
      </c>
      <c r="DP156" s="47" t="s">
        <v>0</v>
      </c>
      <c r="DQ156" s="58" t="str">
        <f t="shared" si="235"/>
        <v/>
      </c>
      <c r="DR156" s="73" t="str">
        <f t="shared" si="195"/>
        <v/>
      </c>
      <c r="DS156" s="73" t="str">
        <f t="shared" si="236"/>
        <v/>
      </c>
      <c r="DT156" s="73" t="str">
        <f t="shared" si="237"/>
        <v/>
      </c>
      <c r="DU156" s="66" t="str">
        <f t="shared" si="238"/>
        <v/>
      </c>
      <c r="DV156" s="47" t="s">
        <v>0</v>
      </c>
      <c r="DW156" s="58" t="str">
        <f>IF(BW156="","",MAX(DW$10:DW155)+1)</f>
        <v/>
      </c>
      <c r="DX156" s="73" t="str">
        <f t="shared" si="239"/>
        <v/>
      </c>
      <c r="DY156" s="73" t="str">
        <f t="shared" si="240"/>
        <v/>
      </c>
      <c r="DZ156" s="73" t="str">
        <f t="shared" si="241"/>
        <v/>
      </c>
      <c r="EA156" s="73" t="str">
        <f t="shared" si="242"/>
        <v/>
      </c>
      <c r="EB156" s="73" t="str">
        <f t="shared" si="243"/>
        <v/>
      </c>
      <c r="EC156" s="73" t="str">
        <f t="shared" si="244"/>
        <v/>
      </c>
      <c r="ED156" s="73" t="str">
        <f t="shared" si="245"/>
        <v/>
      </c>
      <c r="EE156" s="73" t="str">
        <f t="shared" si="246"/>
        <v/>
      </c>
      <c r="EF156" s="73" t="str">
        <f t="shared" si="247"/>
        <v/>
      </c>
      <c r="EG156" s="53" t="str">
        <f t="shared" si="196"/>
        <v/>
      </c>
      <c r="EH156" s="47" t="s">
        <v>0</v>
      </c>
      <c r="EI156" s="19" t="str">
        <f t="shared" si="248"/>
        <v/>
      </c>
      <c r="EJ156" s="47" t="s">
        <v>0</v>
      </c>
      <c r="EK156" s="19" t="str">
        <f t="shared" si="249"/>
        <v/>
      </c>
      <c r="EL156" s="47" t="s">
        <v>0</v>
      </c>
      <c r="EM156" s="208" t="str">
        <f t="shared" si="250"/>
        <v/>
      </c>
      <c r="EN156" s="47" t="s">
        <v>0</v>
      </c>
    </row>
    <row r="157" spans="1:144" x14ac:dyDescent="0.25">
      <c r="A157" t="s">
        <v>0</v>
      </c>
      <c r="B157" s="52" t="str">
        <f>IF(csv!F149="","",csv!T149)</f>
        <v/>
      </c>
      <c r="C157" s="31" t="s">
        <v>0</v>
      </c>
      <c r="D157" s="31" t="str">
        <f>IF(csv!F149="","",csv!F149)</f>
        <v/>
      </c>
      <c r="E157" s="31" t="str">
        <f>IF(csv!E149="","",csv!E149)</f>
        <v/>
      </c>
      <c r="F157" s="31" t="s">
        <v>0</v>
      </c>
      <c r="G157" s="73" t="str">
        <f>IF(csv!M149="","",csv!M149)</f>
        <v/>
      </c>
      <c r="H157" s="73" t="str">
        <f>IF(csv!N149="","",csv!N149)</f>
        <v/>
      </c>
      <c r="I157" s="31" t="s">
        <v>0</v>
      </c>
      <c r="J157" s="31" t="str">
        <f>IF(csv!P149="","",csv!P149)</f>
        <v/>
      </c>
      <c r="K157" s="31" t="str">
        <f>IF(csv!Q149="","",csv!Q149)</f>
        <v/>
      </c>
      <c r="L157" s="31" t="s">
        <v>0</v>
      </c>
      <c r="M157" s="66" t="str">
        <f>IF(csv!R149="","",csv!R149)</f>
        <v/>
      </c>
      <c r="N157" s="47" t="s">
        <v>0</v>
      </c>
      <c r="O157" s="52" t="str">
        <f t="shared" si="197"/>
        <v/>
      </c>
      <c r="P157" s="73" t="str">
        <f>IF(O157="","",IF(COUNTIF(O$10:O156,O157)=0,P156+1,P156))</f>
        <v/>
      </c>
      <c r="Q157" s="88" t="str">
        <f t="shared" si="198"/>
        <v/>
      </c>
      <c r="R157" s="89" t="str" cm="1">
        <f t="array" ref="R157">IF(S157="","",INDEX(natjecanjeStaze_naziv,MATCH(S157,natjecanjeStaze_stazaId,0)))</f>
        <v/>
      </c>
      <c r="S157" s="53" t="str">
        <f t="shared" si="181"/>
        <v/>
      </c>
      <c r="T157" s="47" t="s">
        <v>0</v>
      </c>
      <c r="U157" s="259" t="str">
        <f t="shared" si="182"/>
        <v/>
      </c>
      <c r="V157" s="260" t="str">
        <f t="shared" si="199"/>
        <v/>
      </c>
      <c r="W157" s="47" t="s">
        <v>0</v>
      </c>
      <c r="X157" s="52" t="str">
        <f t="shared" si="200"/>
        <v/>
      </c>
      <c r="Y157" s="73" t="str">
        <f t="shared" si="201"/>
        <v/>
      </c>
      <c r="Z157" s="31" t="str">
        <f t="shared" si="202"/>
        <v/>
      </c>
      <c r="AA157" s="66" t="str">
        <f>IF(Z157="","",MAX(AA$10:AA156)+1)</f>
        <v/>
      </c>
      <c r="AB157" s="47" t="s">
        <v>0</v>
      </c>
      <c r="AC157" s="130"/>
      <c r="AD157" s="47" t="s">
        <v>0</v>
      </c>
      <c r="AE157" s="19" t="str">
        <f t="shared" si="203"/>
        <v/>
      </c>
      <c r="AF157" s="47" t="s">
        <v>0</v>
      </c>
      <c r="AG157" s="151" t="str">
        <f t="shared" si="204"/>
        <v/>
      </c>
      <c r="AH157" s="47" t="s">
        <v>0</v>
      </c>
      <c r="AI157" s="52" t="str">
        <f t="shared" si="205"/>
        <v/>
      </c>
      <c r="AJ157" s="31" t="str">
        <f t="shared" si="206"/>
        <v/>
      </c>
      <c r="AK157" s="73" t="str">
        <f t="shared" si="207"/>
        <v/>
      </c>
      <c r="AL157" s="73" t="str">
        <f t="shared" si="208"/>
        <v/>
      </c>
      <c r="AM157" s="31" t="str" cm="1">
        <f t="array" ref="AM157">IF(AK157="",""&amp;AJ157,IF(AK157="NEMA",AJ157,INDEX(klub_naziv,MATCH(INDEX(klubAlias_klubId,AK157),klub_id,0))))</f>
        <v/>
      </c>
      <c r="AN157" s="31" t="str" cm="1">
        <f t="array" ref="AN157">IFERROR(""&amp;INDEX(registarNatjecatelji,DL157,4),"")</f>
        <v/>
      </c>
      <c r="AO157" s="73" t="str">
        <f t="shared" si="209"/>
        <v/>
      </c>
      <c r="AP157" s="66" t="str">
        <f t="shared" si="210"/>
        <v/>
      </c>
      <c r="AQ157" s="47" t="s">
        <v>0</v>
      </c>
      <c r="AR157" s="52" t="str">
        <f>IF(V157&lt;&gt;"NEMA","",IF(IFERROR(MATCH(U157,U$10:U156,0),0)&lt;&gt;0,"",U157))</f>
        <v/>
      </c>
      <c r="AS157" s="73" t="str">
        <f t="shared" si="183"/>
        <v/>
      </c>
      <c r="AT157" s="31" t="str">
        <f>IF(OR(AS157="",AS157&lt;&gt;"NEMA"),"",MAX(AT$10:AT156)+1)</f>
        <v/>
      </c>
      <c r="AU157" s="66" t="str">
        <f t="shared" si="184"/>
        <v/>
      </c>
      <c r="AV157" s="47" t="s">
        <v>0</v>
      </c>
      <c r="AW157" s="19" t="str">
        <f t="shared" si="211"/>
        <v/>
      </c>
      <c r="AX157" s="47" t="s">
        <v>0</v>
      </c>
      <c r="AY157" s="82" t="str">
        <f>IF(AK157&lt;&gt;"NEMA","",IF(IFERROR(MATCH(AJ157,AJ$10:AJ156,0),0)&lt;&gt;0,"",AJ157))</f>
        <v/>
      </c>
      <c r="AZ157" s="47" t="s">
        <v>0</v>
      </c>
      <c r="BA157" s="130"/>
      <c r="BB157" s="47" t="s">
        <v>0</v>
      </c>
      <c r="BC157" s="58" t="str">
        <f t="shared" si="212"/>
        <v/>
      </c>
      <c r="BD157" s="31" t="str">
        <f t="shared" si="213"/>
        <v/>
      </c>
      <c r="BE157" s="31" t="str">
        <f>IF(BD157="","",MAX(BE$10:BE156)+1)</f>
        <v/>
      </c>
      <c r="BF157" s="31" t="str">
        <f t="shared" si="214"/>
        <v/>
      </c>
      <c r="BG157" s="31" t="str">
        <f t="shared" si="215"/>
        <v/>
      </c>
      <c r="BH157" s="31" t="str">
        <f>IF(BA157="","",MAX(BH$10:BH156)+1)</f>
        <v/>
      </c>
      <c r="BI157" s="31" t="str">
        <f t="shared" si="216"/>
        <v/>
      </c>
      <c r="BJ157" s="66" t="str">
        <f t="shared" si="217"/>
        <v/>
      </c>
      <c r="BK157" s="47" t="s">
        <v>0</v>
      </c>
      <c r="BL157" s="19" t="str">
        <f t="shared" si="218"/>
        <v/>
      </c>
      <c r="BM157" s="47" t="s">
        <v>0</v>
      </c>
      <c r="BN157" s="151" t="str">
        <f t="shared" si="185"/>
        <v/>
      </c>
      <c r="BO157" s="47" t="s">
        <v>0</v>
      </c>
      <c r="BP157" s="58" t="str">
        <f t="shared" si="176"/>
        <v/>
      </c>
      <c r="BQ157" s="73" t="str">
        <f t="shared" si="177"/>
        <v/>
      </c>
      <c r="BR157" s="266" t="str">
        <f t="shared" si="178"/>
        <v/>
      </c>
      <c r="BS157" s="267" t="str">
        <f t="shared" si="179"/>
        <v/>
      </c>
      <c r="BT157" s="191" t="str">
        <f t="shared" si="180"/>
        <v/>
      </c>
      <c r="BU157" s="47" t="s">
        <v>0</v>
      </c>
      <c r="BV157" s="52" t="str">
        <f t="shared" si="219"/>
        <v/>
      </c>
      <c r="BW157" s="31" t="str">
        <f t="shared" si="220"/>
        <v/>
      </c>
      <c r="BX157" s="73" t="str">
        <f t="shared" si="186"/>
        <v/>
      </c>
      <c r="BY157" s="73" t="str">
        <f t="shared" si="187"/>
        <v/>
      </c>
      <c r="BZ157" s="31" t="str">
        <f t="shared" si="188"/>
        <v/>
      </c>
      <c r="CA157" s="66" t="str">
        <f t="shared" si="189"/>
        <v/>
      </c>
      <c r="CB157" s="47" t="s">
        <v>0</v>
      </c>
      <c r="CC157" s="82" t="str">
        <f t="shared" si="221"/>
        <v/>
      </c>
      <c r="CD157" s="47" t="s">
        <v>0</v>
      </c>
      <c r="CE157" s="19" t="str">
        <f t="shared" si="222"/>
        <v/>
      </c>
      <c r="CF157" s="47" t="s">
        <v>0</v>
      </c>
      <c r="CG157" s="130"/>
      <c r="CH157" s="47" t="s">
        <v>0</v>
      </c>
      <c r="CI157" s="52" t="str">
        <f t="shared" si="223"/>
        <v/>
      </c>
      <c r="CJ157" s="73" t="str">
        <f>IF(CG157="","",MAX(CJ$10:CJ156)+1)</f>
        <v/>
      </c>
      <c r="CK157" s="53" t="str">
        <f t="shared" si="224"/>
        <v/>
      </c>
      <c r="CL157" s="47" t="s">
        <v>0</v>
      </c>
      <c r="CM157" s="19" t="str">
        <f t="shared" si="225"/>
        <v/>
      </c>
      <c r="CN157" s="47" t="s">
        <v>0</v>
      </c>
      <c r="CO157" s="108"/>
      <c r="CP157" s="110"/>
      <c r="CQ157" s="47"/>
      <c r="CR157" s="58" t="str">
        <f>IF(AND(BX157="NEMA",BY157="NEMA",OR(CG157="",CK157="NEMA")),MAX(CR$10:CR156)+1,"")</f>
        <v/>
      </c>
      <c r="CS157" s="53" t="str">
        <f t="shared" si="226"/>
        <v/>
      </c>
      <c r="CT157" t="s">
        <v>0</v>
      </c>
      <c r="CU157" s="133" t="str">
        <f t="shared" si="190"/>
        <v/>
      </c>
      <c r="CV157" t="s">
        <v>0</v>
      </c>
      <c r="CW157" s="52" t="str">
        <f t="shared" si="191"/>
        <v/>
      </c>
      <c r="CX157" s="66" t="str">
        <f t="shared" si="227"/>
        <v/>
      </c>
      <c r="CY157" t="s">
        <v>0</v>
      </c>
      <c r="CZ157" s="19" t="str">
        <f t="shared" si="228"/>
        <v/>
      </c>
      <c r="DA157" s="47" t="s">
        <v>0</v>
      </c>
      <c r="DB157" s="52" t="str">
        <f t="shared" si="229"/>
        <v/>
      </c>
      <c r="DC157" s="66" t="str">
        <f t="shared" si="230"/>
        <v/>
      </c>
      <c r="DD157" s="47" t="s">
        <v>0</v>
      </c>
      <c r="DE157" s="52" t="str">
        <f t="shared" si="231"/>
        <v/>
      </c>
      <c r="DF157" s="53" t="str">
        <f t="shared" si="192"/>
        <v/>
      </c>
      <c r="DG157" s="47" t="s">
        <v>0</v>
      </c>
      <c r="DH157" s="52" t="str">
        <f t="shared" si="232"/>
        <v/>
      </c>
      <c r="DI157" s="53" t="str">
        <f t="shared" si="193"/>
        <v/>
      </c>
      <c r="DJ157" s="47" t="s">
        <v>0</v>
      </c>
      <c r="DK157" s="52" t="str">
        <f t="shared" si="233"/>
        <v/>
      </c>
      <c r="DL157" s="53" t="str">
        <f t="shared" si="194"/>
        <v/>
      </c>
      <c r="DM157" s="47" t="s">
        <v>0</v>
      </c>
      <c r="DN157" s="58" t="str">
        <f t="shared" si="234"/>
        <v/>
      </c>
      <c r="DO157" s="53" t="str" cm="1">
        <f t="array" ref="DO157">IF(DN157&lt;&gt;"",INDEX(imePrezime_id,DN157,0),IF(CR157&lt;&gt;"",CR157,""))</f>
        <v/>
      </c>
      <c r="DP157" s="47" t="s">
        <v>0</v>
      </c>
      <c r="DQ157" s="58" t="str">
        <f t="shared" si="235"/>
        <v/>
      </c>
      <c r="DR157" s="73" t="str">
        <f t="shared" si="195"/>
        <v/>
      </c>
      <c r="DS157" s="73" t="str">
        <f t="shared" si="236"/>
        <v/>
      </c>
      <c r="DT157" s="73" t="str">
        <f t="shared" si="237"/>
        <v/>
      </c>
      <c r="DU157" s="66" t="str">
        <f t="shared" si="238"/>
        <v/>
      </c>
      <c r="DV157" s="47" t="s">
        <v>0</v>
      </c>
      <c r="DW157" s="58" t="str">
        <f>IF(BW157="","",MAX(DW$10:DW156)+1)</f>
        <v/>
      </c>
      <c r="DX157" s="73" t="str">
        <f t="shared" si="239"/>
        <v/>
      </c>
      <c r="DY157" s="73" t="str">
        <f t="shared" si="240"/>
        <v/>
      </c>
      <c r="DZ157" s="73" t="str">
        <f t="shared" si="241"/>
        <v/>
      </c>
      <c r="EA157" s="73" t="str">
        <f t="shared" si="242"/>
        <v/>
      </c>
      <c r="EB157" s="73" t="str">
        <f t="shared" si="243"/>
        <v/>
      </c>
      <c r="EC157" s="73" t="str">
        <f t="shared" si="244"/>
        <v/>
      </c>
      <c r="ED157" s="73" t="str">
        <f t="shared" si="245"/>
        <v/>
      </c>
      <c r="EE157" s="73" t="str">
        <f t="shared" si="246"/>
        <v/>
      </c>
      <c r="EF157" s="73" t="str">
        <f t="shared" si="247"/>
        <v/>
      </c>
      <c r="EG157" s="53" t="str">
        <f t="shared" si="196"/>
        <v/>
      </c>
      <c r="EH157" s="47" t="s">
        <v>0</v>
      </c>
      <c r="EI157" s="19" t="str">
        <f t="shared" si="248"/>
        <v/>
      </c>
      <c r="EJ157" s="47" t="s">
        <v>0</v>
      </c>
      <c r="EK157" s="19" t="str">
        <f t="shared" si="249"/>
        <v/>
      </c>
      <c r="EL157" s="47" t="s">
        <v>0</v>
      </c>
      <c r="EM157" s="208" t="str">
        <f t="shared" si="250"/>
        <v/>
      </c>
      <c r="EN157" s="47" t="s">
        <v>0</v>
      </c>
    </row>
    <row r="158" spans="1:144" x14ac:dyDescent="0.25">
      <c r="A158" t="s">
        <v>0</v>
      </c>
      <c r="B158" s="52" t="str">
        <f>IF(csv!F150="","",csv!T150)</f>
        <v/>
      </c>
      <c r="C158" s="31" t="s">
        <v>0</v>
      </c>
      <c r="D158" s="31" t="str">
        <f>IF(csv!F150="","",csv!F150)</f>
        <v/>
      </c>
      <c r="E158" s="31" t="str">
        <f>IF(csv!E150="","",csv!E150)</f>
        <v/>
      </c>
      <c r="F158" s="31" t="s">
        <v>0</v>
      </c>
      <c r="G158" s="73" t="str">
        <f>IF(csv!M150="","",csv!M150)</f>
        <v/>
      </c>
      <c r="H158" s="73" t="str">
        <f>IF(csv!N150="","",csv!N150)</f>
        <v/>
      </c>
      <c r="I158" s="31" t="s">
        <v>0</v>
      </c>
      <c r="J158" s="31" t="str">
        <f>IF(csv!P150="","",csv!P150)</f>
        <v/>
      </c>
      <c r="K158" s="31" t="str">
        <f>IF(csv!Q150="","",csv!Q150)</f>
        <v/>
      </c>
      <c r="L158" s="31" t="s">
        <v>0</v>
      </c>
      <c r="M158" s="66" t="str">
        <f>IF(csv!R150="","",csv!R150)</f>
        <v/>
      </c>
      <c r="N158" s="47" t="s">
        <v>0</v>
      </c>
      <c r="O158" s="52" t="str">
        <f t="shared" si="197"/>
        <v/>
      </c>
      <c r="P158" s="73" t="str">
        <f>IF(O158="","",IF(COUNTIF(O$10:O157,O158)=0,P157+1,P157))</f>
        <v/>
      </c>
      <c r="Q158" s="88" t="str">
        <f t="shared" si="198"/>
        <v/>
      </c>
      <c r="R158" s="89" t="str" cm="1">
        <f t="array" ref="R158">IF(S158="","",INDEX(natjecanjeStaze_naziv,MATCH(S158,natjecanjeStaze_stazaId,0)))</f>
        <v/>
      </c>
      <c r="S158" s="53" t="str">
        <f t="shared" si="181"/>
        <v/>
      </c>
      <c r="T158" s="47" t="s">
        <v>0</v>
      </c>
      <c r="U158" s="259" t="str">
        <f t="shared" si="182"/>
        <v/>
      </c>
      <c r="V158" s="260" t="str">
        <f t="shared" si="199"/>
        <v/>
      </c>
      <c r="W158" s="47" t="s">
        <v>0</v>
      </c>
      <c r="X158" s="52" t="str">
        <f t="shared" si="200"/>
        <v/>
      </c>
      <c r="Y158" s="73" t="str">
        <f t="shared" si="201"/>
        <v/>
      </c>
      <c r="Z158" s="31" t="str">
        <f t="shared" si="202"/>
        <v/>
      </c>
      <c r="AA158" s="66" t="str">
        <f>IF(Z158="","",MAX(AA$10:AA157)+1)</f>
        <v/>
      </c>
      <c r="AB158" s="47" t="s">
        <v>0</v>
      </c>
      <c r="AC158" s="130"/>
      <c r="AD158" s="47" t="s">
        <v>0</v>
      </c>
      <c r="AE158" s="19" t="str">
        <f t="shared" si="203"/>
        <v/>
      </c>
      <c r="AF158" s="47" t="s">
        <v>0</v>
      </c>
      <c r="AG158" s="151" t="str">
        <f t="shared" si="204"/>
        <v/>
      </c>
      <c r="AH158" s="47" t="s">
        <v>0</v>
      </c>
      <c r="AI158" s="52" t="str">
        <f t="shared" si="205"/>
        <v/>
      </c>
      <c r="AJ158" s="31" t="str">
        <f t="shared" si="206"/>
        <v/>
      </c>
      <c r="AK158" s="73" t="str">
        <f t="shared" si="207"/>
        <v/>
      </c>
      <c r="AL158" s="73" t="str">
        <f t="shared" si="208"/>
        <v/>
      </c>
      <c r="AM158" s="31" t="str" cm="1">
        <f t="array" ref="AM158">IF(AK158="",""&amp;AJ158,IF(AK158="NEMA",AJ158,INDEX(klub_naziv,MATCH(INDEX(klubAlias_klubId,AK158),klub_id,0))))</f>
        <v/>
      </c>
      <c r="AN158" s="31" t="str" cm="1">
        <f t="array" ref="AN158">IFERROR(""&amp;INDEX(registarNatjecatelji,DL158,4),"")</f>
        <v/>
      </c>
      <c r="AO158" s="73" t="str">
        <f t="shared" si="209"/>
        <v/>
      </c>
      <c r="AP158" s="66" t="str">
        <f t="shared" si="210"/>
        <v/>
      </c>
      <c r="AQ158" s="47" t="s">
        <v>0</v>
      </c>
      <c r="AR158" s="52" t="str">
        <f>IF(V158&lt;&gt;"NEMA","",IF(IFERROR(MATCH(U158,U$10:U157,0),0)&lt;&gt;0,"",U158))</f>
        <v/>
      </c>
      <c r="AS158" s="73" t="str">
        <f t="shared" si="183"/>
        <v/>
      </c>
      <c r="AT158" s="31" t="str">
        <f>IF(OR(AS158="",AS158&lt;&gt;"NEMA"),"",MAX(AT$10:AT157)+1)</f>
        <v/>
      </c>
      <c r="AU158" s="66" t="str">
        <f t="shared" si="184"/>
        <v/>
      </c>
      <c r="AV158" s="47" t="s">
        <v>0</v>
      </c>
      <c r="AW158" s="19" t="str">
        <f t="shared" si="211"/>
        <v/>
      </c>
      <c r="AX158" s="47" t="s">
        <v>0</v>
      </c>
      <c r="AY158" s="82" t="str">
        <f>IF(AK158&lt;&gt;"NEMA","",IF(IFERROR(MATCH(AJ158,AJ$10:AJ157,0),0)&lt;&gt;0,"",AJ158))</f>
        <v/>
      </c>
      <c r="AZ158" s="47" t="s">
        <v>0</v>
      </c>
      <c r="BA158" s="130"/>
      <c r="BB158" s="47" t="s">
        <v>0</v>
      </c>
      <c r="BC158" s="58" t="str">
        <f t="shared" si="212"/>
        <v/>
      </c>
      <c r="BD158" s="31" t="str">
        <f t="shared" si="213"/>
        <v/>
      </c>
      <c r="BE158" s="31" t="str">
        <f>IF(BD158="","",MAX(BE$10:BE157)+1)</f>
        <v/>
      </c>
      <c r="BF158" s="31" t="str">
        <f t="shared" si="214"/>
        <v/>
      </c>
      <c r="BG158" s="31" t="str">
        <f t="shared" si="215"/>
        <v/>
      </c>
      <c r="BH158" s="31" t="str">
        <f>IF(BA158="","",MAX(BH$10:BH157)+1)</f>
        <v/>
      </c>
      <c r="BI158" s="31" t="str">
        <f t="shared" si="216"/>
        <v/>
      </c>
      <c r="BJ158" s="66" t="str">
        <f t="shared" si="217"/>
        <v/>
      </c>
      <c r="BK158" s="47" t="s">
        <v>0</v>
      </c>
      <c r="BL158" s="19" t="str">
        <f t="shared" si="218"/>
        <v/>
      </c>
      <c r="BM158" s="47" t="s">
        <v>0</v>
      </c>
      <c r="BN158" s="151" t="str">
        <f t="shared" si="185"/>
        <v/>
      </c>
      <c r="BO158" s="47" t="s">
        <v>0</v>
      </c>
      <c r="BP158" s="58" t="str">
        <f t="shared" si="176"/>
        <v/>
      </c>
      <c r="BQ158" s="73" t="str">
        <f t="shared" si="177"/>
        <v/>
      </c>
      <c r="BR158" s="266" t="str">
        <f t="shared" si="178"/>
        <v/>
      </c>
      <c r="BS158" s="267" t="str">
        <f t="shared" si="179"/>
        <v/>
      </c>
      <c r="BT158" s="191" t="str">
        <f t="shared" si="180"/>
        <v/>
      </c>
      <c r="BU158" s="47" t="s">
        <v>0</v>
      </c>
      <c r="BV158" s="52" t="str">
        <f t="shared" si="219"/>
        <v/>
      </c>
      <c r="BW158" s="31" t="str">
        <f t="shared" si="220"/>
        <v/>
      </c>
      <c r="BX158" s="73" t="str">
        <f t="shared" si="186"/>
        <v/>
      </c>
      <c r="BY158" s="73" t="str">
        <f t="shared" si="187"/>
        <v/>
      </c>
      <c r="BZ158" s="31" t="str">
        <f t="shared" si="188"/>
        <v/>
      </c>
      <c r="CA158" s="66" t="str">
        <f t="shared" si="189"/>
        <v/>
      </c>
      <c r="CB158" s="47" t="s">
        <v>0</v>
      </c>
      <c r="CC158" s="82" t="str">
        <f t="shared" si="221"/>
        <v/>
      </c>
      <c r="CD158" s="47" t="s">
        <v>0</v>
      </c>
      <c r="CE158" s="19" t="str">
        <f t="shared" si="222"/>
        <v/>
      </c>
      <c r="CF158" s="47" t="s">
        <v>0</v>
      </c>
      <c r="CG158" s="130"/>
      <c r="CH158" s="47" t="s">
        <v>0</v>
      </c>
      <c r="CI158" s="52" t="str">
        <f t="shared" si="223"/>
        <v/>
      </c>
      <c r="CJ158" s="73" t="str">
        <f>IF(CG158="","",MAX(CJ$10:CJ157)+1)</f>
        <v/>
      </c>
      <c r="CK158" s="53" t="str">
        <f t="shared" si="224"/>
        <v/>
      </c>
      <c r="CL158" s="47" t="s">
        <v>0</v>
      </c>
      <c r="CM158" s="19" t="str">
        <f t="shared" si="225"/>
        <v/>
      </c>
      <c r="CN158" s="47" t="s">
        <v>0</v>
      </c>
      <c r="CO158" s="108"/>
      <c r="CP158" s="110"/>
      <c r="CQ158" s="47"/>
      <c r="CR158" s="58" t="str">
        <f>IF(AND(BX158="NEMA",BY158="NEMA",OR(CG158="",CK158="NEMA")),MAX(CR$10:CR157)+1,"")</f>
        <v/>
      </c>
      <c r="CS158" s="53" t="str">
        <f t="shared" si="226"/>
        <v/>
      </c>
      <c r="CT158" t="s">
        <v>0</v>
      </c>
      <c r="CU158" s="133" t="str">
        <f t="shared" si="190"/>
        <v/>
      </c>
      <c r="CV158" t="s">
        <v>0</v>
      </c>
      <c r="CW158" s="52" t="str">
        <f t="shared" si="191"/>
        <v/>
      </c>
      <c r="CX158" s="66" t="str">
        <f t="shared" si="227"/>
        <v/>
      </c>
      <c r="CY158" t="s">
        <v>0</v>
      </c>
      <c r="CZ158" s="19" t="str">
        <f t="shared" si="228"/>
        <v/>
      </c>
      <c r="DA158" s="47" t="s">
        <v>0</v>
      </c>
      <c r="DB158" s="52" t="str">
        <f t="shared" si="229"/>
        <v/>
      </c>
      <c r="DC158" s="66" t="str">
        <f t="shared" si="230"/>
        <v/>
      </c>
      <c r="DD158" s="47" t="s">
        <v>0</v>
      </c>
      <c r="DE158" s="52" t="str">
        <f t="shared" si="231"/>
        <v/>
      </c>
      <c r="DF158" s="53" t="str">
        <f t="shared" si="192"/>
        <v/>
      </c>
      <c r="DG158" s="47" t="s">
        <v>0</v>
      </c>
      <c r="DH158" s="52" t="str">
        <f t="shared" si="232"/>
        <v/>
      </c>
      <c r="DI158" s="53" t="str">
        <f t="shared" si="193"/>
        <v/>
      </c>
      <c r="DJ158" s="47" t="s">
        <v>0</v>
      </c>
      <c r="DK158" s="52" t="str">
        <f t="shared" si="233"/>
        <v/>
      </c>
      <c r="DL158" s="53" t="str">
        <f t="shared" si="194"/>
        <v/>
      </c>
      <c r="DM158" s="47" t="s">
        <v>0</v>
      </c>
      <c r="DN158" s="58" t="str">
        <f t="shared" si="234"/>
        <v/>
      </c>
      <c r="DO158" s="53" t="str" cm="1">
        <f t="array" ref="DO158">IF(DN158&lt;&gt;"",INDEX(imePrezime_id,DN158,0),IF(CR158&lt;&gt;"",CR158,""))</f>
        <v/>
      </c>
      <c r="DP158" s="47" t="s">
        <v>0</v>
      </c>
      <c r="DQ158" s="58" t="str">
        <f t="shared" si="235"/>
        <v/>
      </c>
      <c r="DR158" s="73" t="str">
        <f t="shared" si="195"/>
        <v/>
      </c>
      <c r="DS158" s="73" t="str">
        <f t="shared" si="236"/>
        <v/>
      </c>
      <c r="DT158" s="73" t="str">
        <f t="shared" si="237"/>
        <v/>
      </c>
      <c r="DU158" s="66" t="str">
        <f t="shared" si="238"/>
        <v/>
      </c>
      <c r="DV158" s="47" t="s">
        <v>0</v>
      </c>
      <c r="DW158" s="58" t="str">
        <f>IF(BW158="","",MAX(DW$10:DW157)+1)</f>
        <v/>
      </c>
      <c r="DX158" s="73" t="str">
        <f t="shared" si="239"/>
        <v/>
      </c>
      <c r="DY158" s="73" t="str">
        <f t="shared" si="240"/>
        <v/>
      </c>
      <c r="DZ158" s="73" t="str">
        <f t="shared" si="241"/>
        <v/>
      </c>
      <c r="EA158" s="73" t="str">
        <f t="shared" si="242"/>
        <v/>
      </c>
      <c r="EB158" s="73" t="str">
        <f t="shared" si="243"/>
        <v/>
      </c>
      <c r="EC158" s="73" t="str">
        <f t="shared" si="244"/>
        <v/>
      </c>
      <c r="ED158" s="73" t="str">
        <f t="shared" si="245"/>
        <v/>
      </c>
      <c r="EE158" s="73" t="str">
        <f t="shared" si="246"/>
        <v/>
      </c>
      <c r="EF158" s="73" t="str">
        <f t="shared" si="247"/>
        <v/>
      </c>
      <c r="EG158" s="53" t="str">
        <f t="shared" si="196"/>
        <v/>
      </c>
      <c r="EH158" s="47" t="s">
        <v>0</v>
      </c>
      <c r="EI158" s="19" t="str">
        <f t="shared" si="248"/>
        <v/>
      </c>
      <c r="EJ158" s="47" t="s">
        <v>0</v>
      </c>
      <c r="EK158" s="19" t="str">
        <f t="shared" si="249"/>
        <v/>
      </c>
      <c r="EL158" s="47" t="s">
        <v>0</v>
      </c>
      <c r="EM158" s="208" t="str">
        <f t="shared" si="250"/>
        <v/>
      </c>
      <c r="EN158" s="47" t="s">
        <v>0</v>
      </c>
    </row>
    <row r="159" spans="1:144" x14ac:dyDescent="0.25">
      <c r="A159" t="s">
        <v>0</v>
      </c>
      <c r="B159" s="52" t="str">
        <f>IF(csv!F151="","",csv!T151)</f>
        <v/>
      </c>
      <c r="C159" s="31" t="s">
        <v>0</v>
      </c>
      <c r="D159" s="31" t="str">
        <f>IF(csv!F151="","",csv!F151)</f>
        <v/>
      </c>
      <c r="E159" s="31" t="str">
        <f>IF(csv!E151="","",csv!E151)</f>
        <v/>
      </c>
      <c r="F159" s="31" t="s">
        <v>0</v>
      </c>
      <c r="G159" s="73" t="str">
        <f>IF(csv!M151="","",csv!M151)</f>
        <v/>
      </c>
      <c r="H159" s="73" t="str">
        <f>IF(csv!N151="","",csv!N151)</f>
        <v/>
      </c>
      <c r="I159" s="31" t="s">
        <v>0</v>
      </c>
      <c r="J159" s="31" t="str">
        <f>IF(csv!P151="","",csv!P151)</f>
        <v/>
      </c>
      <c r="K159" s="31" t="str">
        <f>IF(csv!Q151="","",csv!Q151)</f>
        <v/>
      </c>
      <c r="L159" s="31" t="s">
        <v>0</v>
      </c>
      <c r="M159" s="66" t="str">
        <f>IF(csv!R151="","",csv!R151)</f>
        <v/>
      </c>
      <c r="N159" s="47" t="s">
        <v>0</v>
      </c>
      <c r="O159" s="52" t="str">
        <f t="shared" si="197"/>
        <v/>
      </c>
      <c r="P159" s="73" t="str">
        <f>IF(O159="","",IF(COUNTIF(O$10:O158,O159)=0,P158+1,P158))</f>
        <v/>
      </c>
      <c r="Q159" s="88" t="str">
        <f t="shared" si="198"/>
        <v/>
      </c>
      <c r="R159" s="89" t="str" cm="1">
        <f t="array" ref="R159">IF(S159="","",INDEX(natjecanjeStaze_naziv,MATCH(S159,natjecanjeStaze_stazaId,0)))</f>
        <v/>
      </c>
      <c r="S159" s="53" t="str">
        <f t="shared" si="181"/>
        <v/>
      </c>
      <c r="T159" s="47" t="s">
        <v>0</v>
      </c>
      <c r="U159" s="259" t="str">
        <f t="shared" si="182"/>
        <v/>
      </c>
      <c r="V159" s="260" t="str">
        <f t="shared" si="199"/>
        <v/>
      </c>
      <c r="W159" s="47" t="s">
        <v>0</v>
      </c>
      <c r="X159" s="52" t="str">
        <f t="shared" si="200"/>
        <v/>
      </c>
      <c r="Y159" s="73" t="str">
        <f t="shared" si="201"/>
        <v/>
      </c>
      <c r="Z159" s="31" t="str">
        <f t="shared" si="202"/>
        <v/>
      </c>
      <c r="AA159" s="66" t="str">
        <f>IF(Z159="","",MAX(AA$10:AA158)+1)</f>
        <v/>
      </c>
      <c r="AB159" s="47" t="s">
        <v>0</v>
      </c>
      <c r="AC159" s="130"/>
      <c r="AD159" s="47" t="s">
        <v>0</v>
      </c>
      <c r="AE159" s="19" t="str">
        <f t="shared" si="203"/>
        <v/>
      </c>
      <c r="AF159" s="47" t="s">
        <v>0</v>
      </c>
      <c r="AG159" s="151" t="str">
        <f t="shared" si="204"/>
        <v/>
      </c>
      <c r="AH159" s="47" t="s">
        <v>0</v>
      </c>
      <c r="AI159" s="52" t="str">
        <f t="shared" si="205"/>
        <v/>
      </c>
      <c r="AJ159" s="31" t="str">
        <f t="shared" si="206"/>
        <v/>
      </c>
      <c r="AK159" s="73" t="str">
        <f t="shared" si="207"/>
        <v/>
      </c>
      <c r="AL159" s="73" t="str">
        <f t="shared" si="208"/>
        <v/>
      </c>
      <c r="AM159" s="31" t="str" cm="1">
        <f t="array" ref="AM159">IF(AK159="",""&amp;AJ159,IF(AK159="NEMA",AJ159,INDEX(klub_naziv,MATCH(INDEX(klubAlias_klubId,AK159),klub_id,0))))</f>
        <v/>
      </c>
      <c r="AN159" s="31" t="str" cm="1">
        <f t="array" ref="AN159">IFERROR(""&amp;INDEX(registarNatjecatelji,DL159,4),"")</f>
        <v/>
      </c>
      <c r="AO159" s="73" t="str">
        <f t="shared" si="209"/>
        <v/>
      </c>
      <c r="AP159" s="66" t="str">
        <f t="shared" si="210"/>
        <v/>
      </c>
      <c r="AQ159" s="47" t="s">
        <v>0</v>
      </c>
      <c r="AR159" s="52" t="str">
        <f>IF(V159&lt;&gt;"NEMA","",IF(IFERROR(MATCH(U159,U$10:U158,0),0)&lt;&gt;0,"",U159))</f>
        <v/>
      </c>
      <c r="AS159" s="73" t="str">
        <f t="shared" si="183"/>
        <v/>
      </c>
      <c r="AT159" s="31" t="str">
        <f>IF(OR(AS159="",AS159&lt;&gt;"NEMA"),"",MAX(AT$10:AT158)+1)</f>
        <v/>
      </c>
      <c r="AU159" s="66" t="str">
        <f t="shared" si="184"/>
        <v/>
      </c>
      <c r="AV159" s="47" t="s">
        <v>0</v>
      </c>
      <c r="AW159" s="19" t="str">
        <f t="shared" si="211"/>
        <v/>
      </c>
      <c r="AX159" s="47" t="s">
        <v>0</v>
      </c>
      <c r="AY159" s="82" t="str">
        <f>IF(AK159&lt;&gt;"NEMA","",IF(IFERROR(MATCH(AJ159,AJ$10:AJ158,0),0)&lt;&gt;0,"",AJ159))</f>
        <v/>
      </c>
      <c r="AZ159" s="47" t="s">
        <v>0</v>
      </c>
      <c r="BA159" s="130"/>
      <c r="BB159" s="47" t="s">
        <v>0</v>
      </c>
      <c r="BC159" s="58" t="str">
        <f t="shared" si="212"/>
        <v/>
      </c>
      <c r="BD159" s="31" t="str">
        <f t="shared" si="213"/>
        <v/>
      </c>
      <c r="BE159" s="31" t="str">
        <f>IF(BD159="","",MAX(BE$10:BE158)+1)</f>
        <v/>
      </c>
      <c r="BF159" s="31" t="str">
        <f t="shared" si="214"/>
        <v/>
      </c>
      <c r="BG159" s="31" t="str">
        <f t="shared" si="215"/>
        <v/>
      </c>
      <c r="BH159" s="31" t="str">
        <f>IF(BA159="","",MAX(BH$10:BH158)+1)</f>
        <v/>
      </c>
      <c r="BI159" s="31" t="str">
        <f t="shared" si="216"/>
        <v/>
      </c>
      <c r="BJ159" s="66" t="str">
        <f t="shared" si="217"/>
        <v/>
      </c>
      <c r="BK159" s="47" t="s">
        <v>0</v>
      </c>
      <c r="BL159" s="19" t="str">
        <f t="shared" si="218"/>
        <v/>
      </c>
      <c r="BM159" s="47" t="s">
        <v>0</v>
      </c>
      <c r="BN159" s="151" t="str">
        <f t="shared" si="185"/>
        <v/>
      </c>
      <c r="BO159" s="47" t="s">
        <v>0</v>
      </c>
      <c r="BP159" s="58" t="str">
        <f t="shared" si="176"/>
        <v/>
      </c>
      <c r="BQ159" s="73" t="str">
        <f t="shared" si="177"/>
        <v/>
      </c>
      <c r="BR159" s="266" t="str">
        <f t="shared" si="178"/>
        <v/>
      </c>
      <c r="BS159" s="267" t="str">
        <f t="shared" si="179"/>
        <v/>
      </c>
      <c r="BT159" s="191" t="str">
        <f t="shared" si="180"/>
        <v/>
      </c>
      <c r="BU159" s="47" t="s">
        <v>0</v>
      </c>
      <c r="BV159" s="52" t="str">
        <f t="shared" si="219"/>
        <v/>
      </c>
      <c r="BW159" s="31" t="str">
        <f t="shared" si="220"/>
        <v/>
      </c>
      <c r="BX159" s="73" t="str">
        <f t="shared" si="186"/>
        <v/>
      </c>
      <c r="BY159" s="73" t="str">
        <f t="shared" si="187"/>
        <v/>
      </c>
      <c r="BZ159" s="31" t="str">
        <f t="shared" si="188"/>
        <v/>
      </c>
      <c r="CA159" s="66" t="str">
        <f t="shared" si="189"/>
        <v/>
      </c>
      <c r="CB159" s="47" t="s">
        <v>0</v>
      </c>
      <c r="CC159" s="82" t="str">
        <f t="shared" si="221"/>
        <v/>
      </c>
      <c r="CD159" s="47" t="s">
        <v>0</v>
      </c>
      <c r="CE159" s="19" t="str">
        <f t="shared" si="222"/>
        <v/>
      </c>
      <c r="CF159" s="47" t="s">
        <v>0</v>
      </c>
      <c r="CG159" s="130"/>
      <c r="CH159" s="47" t="s">
        <v>0</v>
      </c>
      <c r="CI159" s="52" t="str">
        <f t="shared" si="223"/>
        <v/>
      </c>
      <c r="CJ159" s="73" t="str">
        <f>IF(CG159="","",MAX(CJ$10:CJ158)+1)</f>
        <v/>
      </c>
      <c r="CK159" s="53" t="str">
        <f t="shared" si="224"/>
        <v/>
      </c>
      <c r="CL159" s="47" t="s">
        <v>0</v>
      </c>
      <c r="CM159" s="19" t="str">
        <f t="shared" si="225"/>
        <v/>
      </c>
      <c r="CN159" s="47" t="s">
        <v>0</v>
      </c>
      <c r="CO159" s="108"/>
      <c r="CP159" s="110"/>
      <c r="CQ159" s="47"/>
      <c r="CR159" s="58" t="str">
        <f>IF(AND(BX159="NEMA",BY159="NEMA",OR(CG159="",CK159="NEMA")),MAX(CR$10:CR158)+1,"")</f>
        <v/>
      </c>
      <c r="CS159" s="53" t="str">
        <f t="shared" si="226"/>
        <v/>
      </c>
      <c r="CT159" t="s">
        <v>0</v>
      </c>
      <c r="CU159" s="133" t="str">
        <f t="shared" si="190"/>
        <v/>
      </c>
      <c r="CV159" t="s">
        <v>0</v>
      </c>
      <c r="CW159" s="52" t="str">
        <f t="shared" si="191"/>
        <v/>
      </c>
      <c r="CX159" s="66" t="str">
        <f t="shared" si="227"/>
        <v/>
      </c>
      <c r="CY159" t="s">
        <v>0</v>
      </c>
      <c r="CZ159" s="19" t="str">
        <f t="shared" si="228"/>
        <v/>
      </c>
      <c r="DA159" s="47" t="s">
        <v>0</v>
      </c>
      <c r="DB159" s="52" t="str">
        <f t="shared" si="229"/>
        <v/>
      </c>
      <c r="DC159" s="66" t="str">
        <f t="shared" si="230"/>
        <v/>
      </c>
      <c r="DD159" s="47" t="s">
        <v>0</v>
      </c>
      <c r="DE159" s="52" t="str">
        <f t="shared" si="231"/>
        <v/>
      </c>
      <c r="DF159" s="53" t="str">
        <f t="shared" si="192"/>
        <v/>
      </c>
      <c r="DG159" s="47" t="s">
        <v>0</v>
      </c>
      <c r="DH159" s="52" t="str">
        <f t="shared" si="232"/>
        <v/>
      </c>
      <c r="DI159" s="53" t="str">
        <f t="shared" si="193"/>
        <v/>
      </c>
      <c r="DJ159" s="47" t="s">
        <v>0</v>
      </c>
      <c r="DK159" s="52" t="str">
        <f t="shared" si="233"/>
        <v/>
      </c>
      <c r="DL159" s="53" t="str">
        <f t="shared" si="194"/>
        <v/>
      </c>
      <c r="DM159" s="47" t="s">
        <v>0</v>
      </c>
      <c r="DN159" s="58" t="str">
        <f t="shared" si="234"/>
        <v/>
      </c>
      <c r="DO159" s="53" t="str" cm="1">
        <f t="array" ref="DO159">IF(DN159&lt;&gt;"",INDEX(imePrezime_id,DN159,0),IF(CR159&lt;&gt;"",CR159,""))</f>
        <v/>
      </c>
      <c r="DP159" s="47" t="s">
        <v>0</v>
      </c>
      <c r="DQ159" s="58" t="str">
        <f t="shared" si="235"/>
        <v/>
      </c>
      <c r="DR159" s="73" t="str">
        <f t="shared" si="195"/>
        <v/>
      </c>
      <c r="DS159" s="73" t="str">
        <f t="shared" si="236"/>
        <v/>
      </c>
      <c r="DT159" s="73" t="str">
        <f t="shared" si="237"/>
        <v/>
      </c>
      <c r="DU159" s="66" t="str">
        <f t="shared" si="238"/>
        <v/>
      </c>
      <c r="DV159" s="47" t="s">
        <v>0</v>
      </c>
      <c r="DW159" s="58" t="str">
        <f>IF(BW159="","",MAX(DW$10:DW158)+1)</f>
        <v/>
      </c>
      <c r="DX159" s="73" t="str">
        <f t="shared" si="239"/>
        <v/>
      </c>
      <c r="DY159" s="73" t="str">
        <f t="shared" si="240"/>
        <v/>
      </c>
      <c r="DZ159" s="73" t="str">
        <f t="shared" si="241"/>
        <v/>
      </c>
      <c r="EA159" s="73" t="str">
        <f t="shared" si="242"/>
        <v/>
      </c>
      <c r="EB159" s="73" t="str">
        <f t="shared" si="243"/>
        <v/>
      </c>
      <c r="EC159" s="73" t="str">
        <f t="shared" si="244"/>
        <v/>
      </c>
      <c r="ED159" s="73" t="str">
        <f t="shared" si="245"/>
        <v/>
      </c>
      <c r="EE159" s="73" t="str">
        <f t="shared" si="246"/>
        <v/>
      </c>
      <c r="EF159" s="73" t="str">
        <f t="shared" si="247"/>
        <v/>
      </c>
      <c r="EG159" s="53" t="str">
        <f t="shared" si="196"/>
        <v/>
      </c>
      <c r="EH159" s="47" t="s">
        <v>0</v>
      </c>
      <c r="EI159" s="19" t="str">
        <f t="shared" si="248"/>
        <v/>
      </c>
      <c r="EJ159" s="47" t="s">
        <v>0</v>
      </c>
      <c r="EK159" s="19" t="str">
        <f t="shared" si="249"/>
        <v/>
      </c>
      <c r="EL159" s="47" t="s">
        <v>0</v>
      </c>
      <c r="EM159" s="208" t="str">
        <f t="shared" si="250"/>
        <v/>
      </c>
      <c r="EN159" s="47" t="s">
        <v>0</v>
      </c>
    </row>
    <row r="160" spans="1:144" x14ac:dyDescent="0.25">
      <c r="A160" t="s">
        <v>0</v>
      </c>
      <c r="B160" s="52" t="str">
        <f>IF(csv!F152="","",csv!T152)</f>
        <v/>
      </c>
      <c r="C160" s="31" t="s">
        <v>0</v>
      </c>
      <c r="D160" s="31" t="str">
        <f>IF(csv!F152="","",csv!F152)</f>
        <v/>
      </c>
      <c r="E160" s="31" t="str">
        <f>IF(csv!E152="","",csv!E152)</f>
        <v/>
      </c>
      <c r="F160" s="31" t="s">
        <v>0</v>
      </c>
      <c r="G160" s="73" t="str">
        <f>IF(csv!M152="","",csv!M152)</f>
        <v/>
      </c>
      <c r="H160" s="73" t="str">
        <f>IF(csv!N152="","",csv!N152)</f>
        <v/>
      </c>
      <c r="I160" s="31" t="s">
        <v>0</v>
      </c>
      <c r="J160" s="31" t="str">
        <f>IF(csv!P152="","",csv!P152)</f>
        <v/>
      </c>
      <c r="K160" s="31" t="str">
        <f>IF(csv!Q152="","",csv!Q152)</f>
        <v/>
      </c>
      <c r="L160" s="31" t="s">
        <v>0</v>
      </c>
      <c r="M160" s="66" t="str">
        <f>IF(csv!R152="","",csv!R152)</f>
        <v/>
      </c>
      <c r="N160" s="47" t="s">
        <v>0</v>
      </c>
      <c r="O160" s="52" t="str">
        <f t="shared" si="197"/>
        <v/>
      </c>
      <c r="P160" s="73" t="str">
        <f>IF(O160="","",IF(COUNTIF(O$10:O159,O160)=0,P159+1,P159))</f>
        <v/>
      </c>
      <c r="Q160" s="88" t="str">
        <f t="shared" si="198"/>
        <v/>
      </c>
      <c r="R160" s="89" t="str" cm="1">
        <f t="array" ref="R160">IF(S160="","",INDEX(natjecanjeStaze_naziv,MATCH(S160,natjecanjeStaze_stazaId,0)))</f>
        <v/>
      </c>
      <c r="S160" s="53" t="str">
        <f t="shared" si="181"/>
        <v/>
      </c>
      <c r="T160" s="47" t="s">
        <v>0</v>
      </c>
      <c r="U160" s="259" t="str">
        <f t="shared" si="182"/>
        <v/>
      </c>
      <c r="V160" s="260" t="str">
        <f t="shared" si="199"/>
        <v/>
      </c>
      <c r="W160" s="47" t="s">
        <v>0</v>
      </c>
      <c r="X160" s="52" t="str">
        <f t="shared" si="200"/>
        <v/>
      </c>
      <c r="Y160" s="73" t="str">
        <f t="shared" si="201"/>
        <v/>
      </c>
      <c r="Z160" s="31" t="str">
        <f t="shared" si="202"/>
        <v/>
      </c>
      <c r="AA160" s="66" t="str">
        <f>IF(Z160="","",MAX(AA$10:AA159)+1)</f>
        <v/>
      </c>
      <c r="AB160" s="47" t="s">
        <v>0</v>
      </c>
      <c r="AC160" s="130"/>
      <c r="AD160" s="47" t="s">
        <v>0</v>
      </c>
      <c r="AE160" s="19" t="str">
        <f t="shared" si="203"/>
        <v/>
      </c>
      <c r="AF160" s="47" t="s">
        <v>0</v>
      </c>
      <c r="AG160" s="151" t="str">
        <f t="shared" si="204"/>
        <v/>
      </c>
      <c r="AH160" s="47" t="s">
        <v>0</v>
      </c>
      <c r="AI160" s="52" t="str">
        <f t="shared" si="205"/>
        <v/>
      </c>
      <c r="AJ160" s="31" t="str">
        <f t="shared" si="206"/>
        <v/>
      </c>
      <c r="AK160" s="73" t="str">
        <f t="shared" si="207"/>
        <v/>
      </c>
      <c r="AL160" s="73" t="str">
        <f t="shared" si="208"/>
        <v/>
      </c>
      <c r="AM160" s="31" t="str" cm="1">
        <f t="array" ref="AM160">IF(AK160="",""&amp;AJ160,IF(AK160="NEMA",AJ160,INDEX(klub_naziv,MATCH(INDEX(klubAlias_klubId,AK160),klub_id,0))))</f>
        <v/>
      </c>
      <c r="AN160" s="31" t="str" cm="1">
        <f t="array" ref="AN160">IFERROR(""&amp;INDEX(registarNatjecatelji,DL160,4),"")</f>
        <v/>
      </c>
      <c r="AO160" s="73" t="str">
        <f t="shared" si="209"/>
        <v/>
      </c>
      <c r="AP160" s="66" t="str">
        <f t="shared" si="210"/>
        <v/>
      </c>
      <c r="AQ160" s="47" t="s">
        <v>0</v>
      </c>
      <c r="AR160" s="52" t="str">
        <f>IF(V160&lt;&gt;"NEMA","",IF(IFERROR(MATCH(U160,U$10:U159,0),0)&lt;&gt;0,"",U160))</f>
        <v/>
      </c>
      <c r="AS160" s="73" t="str">
        <f t="shared" si="183"/>
        <v/>
      </c>
      <c r="AT160" s="31" t="str">
        <f>IF(OR(AS160="",AS160&lt;&gt;"NEMA"),"",MAX(AT$10:AT159)+1)</f>
        <v/>
      </c>
      <c r="AU160" s="66" t="str">
        <f t="shared" si="184"/>
        <v/>
      </c>
      <c r="AV160" s="47" t="s">
        <v>0</v>
      </c>
      <c r="AW160" s="19" t="str">
        <f t="shared" si="211"/>
        <v/>
      </c>
      <c r="AX160" s="47" t="s">
        <v>0</v>
      </c>
      <c r="AY160" s="82" t="str">
        <f>IF(AK160&lt;&gt;"NEMA","",IF(IFERROR(MATCH(AJ160,AJ$10:AJ159,0),0)&lt;&gt;0,"",AJ160))</f>
        <v/>
      </c>
      <c r="AZ160" s="47" t="s">
        <v>0</v>
      </c>
      <c r="BA160" s="130"/>
      <c r="BB160" s="47" t="s">
        <v>0</v>
      </c>
      <c r="BC160" s="58" t="str">
        <f t="shared" si="212"/>
        <v/>
      </c>
      <c r="BD160" s="31" t="str">
        <f t="shared" si="213"/>
        <v/>
      </c>
      <c r="BE160" s="31" t="str">
        <f>IF(BD160="","",MAX(BE$10:BE159)+1)</f>
        <v/>
      </c>
      <c r="BF160" s="31" t="str">
        <f t="shared" si="214"/>
        <v/>
      </c>
      <c r="BG160" s="31" t="str">
        <f t="shared" si="215"/>
        <v/>
      </c>
      <c r="BH160" s="31" t="str">
        <f>IF(BA160="","",MAX(BH$10:BH159)+1)</f>
        <v/>
      </c>
      <c r="BI160" s="31" t="str">
        <f t="shared" si="216"/>
        <v/>
      </c>
      <c r="BJ160" s="66" t="str">
        <f t="shared" si="217"/>
        <v/>
      </c>
      <c r="BK160" s="47" t="s">
        <v>0</v>
      </c>
      <c r="BL160" s="19" t="str">
        <f t="shared" si="218"/>
        <v/>
      </c>
      <c r="BM160" s="47" t="s">
        <v>0</v>
      </c>
      <c r="BN160" s="151" t="str">
        <f t="shared" si="185"/>
        <v/>
      </c>
      <c r="BO160" s="47" t="s">
        <v>0</v>
      </c>
      <c r="BP160" s="58" t="str">
        <f t="shared" si="176"/>
        <v/>
      </c>
      <c r="BQ160" s="73" t="str">
        <f t="shared" si="177"/>
        <v/>
      </c>
      <c r="BR160" s="266" t="str">
        <f t="shared" si="178"/>
        <v/>
      </c>
      <c r="BS160" s="267" t="str">
        <f t="shared" si="179"/>
        <v/>
      </c>
      <c r="BT160" s="191" t="str">
        <f t="shared" si="180"/>
        <v/>
      </c>
      <c r="BU160" s="47" t="s">
        <v>0</v>
      </c>
      <c r="BV160" s="52" t="str">
        <f t="shared" si="219"/>
        <v/>
      </c>
      <c r="BW160" s="31" t="str">
        <f t="shared" si="220"/>
        <v/>
      </c>
      <c r="BX160" s="73" t="str">
        <f t="shared" si="186"/>
        <v/>
      </c>
      <c r="BY160" s="73" t="str">
        <f t="shared" si="187"/>
        <v/>
      </c>
      <c r="BZ160" s="31" t="str">
        <f t="shared" si="188"/>
        <v/>
      </c>
      <c r="CA160" s="66" t="str">
        <f t="shared" si="189"/>
        <v/>
      </c>
      <c r="CB160" s="47" t="s">
        <v>0</v>
      </c>
      <c r="CC160" s="82" t="str">
        <f t="shared" si="221"/>
        <v/>
      </c>
      <c r="CD160" s="47" t="s">
        <v>0</v>
      </c>
      <c r="CE160" s="19" t="str">
        <f t="shared" si="222"/>
        <v/>
      </c>
      <c r="CF160" s="47" t="s">
        <v>0</v>
      </c>
      <c r="CG160" s="130"/>
      <c r="CH160" s="47" t="s">
        <v>0</v>
      </c>
      <c r="CI160" s="52" t="str">
        <f t="shared" si="223"/>
        <v/>
      </c>
      <c r="CJ160" s="73" t="str">
        <f>IF(CG160="","",MAX(CJ$10:CJ159)+1)</f>
        <v/>
      </c>
      <c r="CK160" s="53" t="str">
        <f t="shared" si="224"/>
        <v/>
      </c>
      <c r="CL160" s="47" t="s">
        <v>0</v>
      </c>
      <c r="CM160" s="19" t="str">
        <f t="shared" si="225"/>
        <v/>
      </c>
      <c r="CN160" s="47" t="s">
        <v>0</v>
      </c>
      <c r="CO160" s="108"/>
      <c r="CP160" s="110"/>
      <c r="CQ160" s="47"/>
      <c r="CR160" s="58" t="str">
        <f>IF(AND(BX160="NEMA",BY160="NEMA",OR(CG160="",CK160="NEMA")),MAX(CR$10:CR159)+1,"")</f>
        <v/>
      </c>
      <c r="CS160" s="53" t="str">
        <f t="shared" si="226"/>
        <v/>
      </c>
      <c r="CT160" t="s">
        <v>0</v>
      </c>
      <c r="CU160" s="133" t="str">
        <f t="shared" si="190"/>
        <v/>
      </c>
      <c r="CV160" t="s">
        <v>0</v>
      </c>
      <c r="CW160" s="52" t="str">
        <f t="shared" si="191"/>
        <v/>
      </c>
      <c r="CX160" s="66" t="str">
        <f t="shared" si="227"/>
        <v/>
      </c>
      <c r="CY160" t="s">
        <v>0</v>
      </c>
      <c r="CZ160" s="19" t="str">
        <f t="shared" si="228"/>
        <v/>
      </c>
      <c r="DA160" s="47" t="s">
        <v>0</v>
      </c>
      <c r="DB160" s="52" t="str">
        <f t="shared" si="229"/>
        <v/>
      </c>
      <c r="DC160" s="66" t="str">
        <f t="shared" si="230"/>
        <v/>
      </c>
      <c r="DD160" s="47" t="s">
        <v>0</v>
      </c>
      <c r="DE160" s="52" t="str">
        <f t="shared" si="231"/>
        <v/>
      </c>
      <c r="DF160" s="53" t="str">
        <f t="shared" si="192"/>
        <v/>
      </c>
      <c r="DG160" s="47" t="s">
        <v>0</v>
      </c>
      <c r="DH160" s="52" t="str">
        <f t="shared" si="232"/>
        <v/>
      </c>
      <c r="DI160" s="53" t="str">
        <f t="shared" si="193"/>
        <v/>
      </c>
      <c r="DJ160" s="47" t="s">
        <v>0</v>
      </c>
      <c r="DK160" s="52" t="str">
        <f t="shared" si="233"/>
        <v/>
      </c>
      <c r="DL160" s="53" t="str">
        <f t="shared" si="194"/>
        <v/>
      </c>
      <c r="DM160" s="47" t="s">
        <v>0</v>
      </c>
      <c r="DN160" s="58" t="str">
        <f t="shared" si="234"/>
        <v/>
      </c>
      <c r="DO160" s="53" t="str" cm="1">
        <f t="array" ref="DO160">IF(DN160&lt;&gt;"",INDEX(imePrezime_id,DN160,0),IF(CR160&lt;&gt;"",CR160,""))</f>
        <v/>
      </c>
      <c r="DP160" s="47" t="s">
        <v>0</v>
      </c>
      <c r="DQ160" s="58" t="str">
        <f t="shared" si="235"/>
        <v/>
      </c>
      <c r="DR160" s="73" t="str">
        <f t="shared" si="195"/>
        <v/>
      </c>
      <c r="DS160" s="73" t="str">
        <f t="shared" si="236"/>
        <v/>
      </c>
      <c r="DT160" s="73" t="str">
        <f t="shared" si="237"/>
        <v/>
      </c>
      <c r="DU160" s="66" t="str">
        <f t="shared" si="238"/>
        <v/>
      </c>
      <c r="DV160" s="47" t="s">
        <v>0</v>
      </c>
      <c r="DW160" s="58" t="str">
        <f>IF(BW160="","",MAX(DW$10:DW159)+1)</f>
        <v/>
      </c>
      <c r="DX160" s="73" t="str">
        <f t="shared" si="239"/>
        <v/>
      </c>
      <c r="DY160" s="73" t="str">
        <f t="shared" si="240"/>
        <v/>
      </c>
      <c r="DZ160" s="73" t="str">
        <f t="shared" si="241"/>
        <v/>
      </c>
      <c r="EA160" s="73" t="str">
        <f t="shared" si="242"/>
        <v/>
      </c>
      <c r="EB160" s="73" t="str">
        <f t="shared" si="243"/>
        <v/>
      </c>
      <c r="EC160" s="73" t="str">
        <f t="shared" si="244"/>
        <v/>
      </c>
      <c r="ED160" s="73" t="str">
        <f t="shared" si="245"/>
        <v/>
      </c>
      <c r="EE160" s="73" t="str">
        <f t="shared" si="246"/>
        <v/>
      </c>
      <c r="EF160" s="73" t="str">
        <f t="shared" si="247"/>
        <v/>
      </c>
      <c r="EG160" s="53" t="str">
        <f t="shared" si="196"/>
        <v/>
      </c>
      <c r="EH160" s="47" t="s">
        <v>0</v>
      </c>
      <c r="EI160" s="19" t="str">
        <f t="shared" si="248"/>
        <v/>
      </c>
      <c r="EJ160" s="47" t="s">
        <v>0</v>
      </c>
      <c r="EK160" s="19" t="str">
        <f t="shared" si="249"/>
        <v/>
      </c>
      <c r="EL160" s="47" t="s">
        <v>0</v>
      </c>
      <c r="EM160" s="208" t="str">
        <f t="shared" si="250"/>
        <v/>
      </c>
      <c r="EN160" s="47" t="s">
        <v>0</v>
      </c>
    </row>
    <row r="161" spans="1:144" x14ac:dyDescent="0.25">
      <c r="A161" t="s">
        <v>0</v>
      </c>
      <c r="B161" s="52" t="str">
        <f>IF(csv!F153="","",csv!T153)</f>
        <v/>
      </c>
      <c r="C161" s="31" t="s">
        <v>0</v>
      </c>
      <c r="D161" s="31" t="str">
        <f>IF(csv!F153="","",csv!F153)</f>
        <v/>
      </c>
      <c r="E161" s="31" t="str">
        <f>IF(csv!E153="","",csv!E153)</f>
        <v/>
      </c>
      <c r="F161" s="31" t="s">
        <v>0</v>
      </c>
      <c r="G161" s="73" t="str">
        <f>IF(csv!M153="","",csv!M153)</f>
        <v/>
      </c>
      <c r="H161" s="73" t="str">
        <f>IF(csv!N153="","",csv!N153)</f>
        <v/>
      </c>
      <c r="I161" s="31" t="s">
        <v>0</v>
      </c>
      <c r="J161" s="31" t="str">
        <f>IF(csv!P153="","",csv!P153)</f>
        <v/>
      </c>
      <c r="K161" s="31" t="str">
        <f>IF(csv!Q153="","",csv!Q153)</f>
        <v/>
      </c>
      <c r="L161" s="31" t="s">
        <v>0</v>
      </c>
      <c r="M161" s="66" t="str">
        <f>IF(csv!R153="","",csv!R153)</f>
        <v/>
      </c>
      <c r="N161" s="47" t="s">
        <v>0</v>
      </c>
      <c r="O161" s="52" t="str">
        <f t="shared" si="197"/>
        <v/>
      </c>
      <c r="P161" s="73" t="str">
        <f>IF(O161="","",IF(COUNTIF(O$10:O160,O161)=0,P160+1,P160))</f>
        <v/>
      </c>
      <c r="Q161" s="88" t="str">
        <f t="shared" si="198"/>
        <v/>
      </c>
      <c r="R161" s="89" t="str" cm="1">
        <f t="array" ref="R161">IF(S161="","",INDEX(natjecanjeStaze_naziv,MATCH(S161,natjecanjeStaze_stazaId,0)))</f>
        <v/>
      </c>
      <c r="S161" s="53" t="str">
        <f t="shared" si="181"/>
        <v/>
      </c>
      <c r="T161" s="47" t="s">
        <v>0</v>
      </c>
      <c r="U161" s="259" t="str">
        <f t="shared" si="182"/>
        <v/>
      </c>
      <c r="V161" s="260" t="str">
        <f t="shared" si="199"/>
        <v/>
      </c>
      <c r="W161" s="47" t="s">
        <v>0</v>
      </c>
      <c r="X161" s="52" t="str">
        <f t="shared" si="200"/>
        <v/>
      </c>
      <c r="Y161" s="73" t="str">
        <f t="shared" si="201"/>
        <v/>
      </c>
      <c r="Z161" s="31" t="str">
        <f t="shared" si="202"/>
        <v/>
      </c>
      <c r="AA161" s="66" t="str">
        <f>IF(Z161="","",MAX(AA$10:AA160)+1)</f>
        <v/>
      </c>
      <c r="AB161" s="47" t="s">
        <v>0</v>
      </c>
      <c r="AC161" s="130"/>
      <c r="AD161" s="47" t="s">
        <v>0</v>
      </c>
      <c r="AE161" s="19" t="str">
        <f t="shared" si="203"/>
        <v/>
      </c>
      <c r="AF161" s="47" t="s">
        <v>0</v>
      </c>
      <c r="AG161" s="151" t="str">
        <f t="shared" si="204"/>
        <v/>
      </c>
      <c r="AH161" s="47" t="s">
        <v>0</v>
      </c>
      <c r="AI161" s="52" t="str">
        <f t="shared" si="205"/>
        <v/>
      </c>
      <c r="AJ161" s="31" t="str">
        <f t="shared" si="206"/>
        <v/>
      </c>
      <c r="AK161" s="73" t="str">
        <f t="shared" si="207"/>
        <v/>
      </c>
      <c r="AL161" s="73" t="str">
        <f t="shared" si="208"/>
        <v/>
      </c>
      <c r="AM161" s="31" t="str" cm="1">
        <f t="array" ref="AM161">IF(AK161="",""&amp;AJ161,IF(AK161="NEMA",AJ161,INDEX(klub_naziv,MATCH(INDEX(klubAlias_klubId,AK161),klub_id,0))))</f>
        <v/>
      </c>
      <c r="AN161" s="31" t="str" cm="1">
        <f t="array" ref="AN161">IFERROR(""&amp;INDEX(registarNatjecatelji,DL161,4),"")</f>
        <v/>
      </c>
      <c r="AO161" s="73" t="str">
        <f t="shared" si="209"/>
        <v/>
      </c>
      <c r="AP161" s="66" t="str">
        <f t="shared" si="210"/>
        <v/>
      </c>
      <c r="AQ161" s="47" t="s">
        <v>0</v>
      </c>
      <c r="AR161" s="52" t="str">
        <f>IF(V161&lt;&gt;"NEMA","",IF(IFERROR(MATCH(U161,U$10:U160,0),0)&lt;&gt;0,"",U161))</f>
        <v/>
      </c>
      <c r="AS161" s="73" t="str">
        <f t="shared" si="183"/>
        <v/>
      </c>
      <c r="AT161" s="31" t="str">
        <f>IF(OR(AS161="",AS161&lt;&gt;"NEMA"),"",MAX(AT$10:AT160)+1)</f>
        <v/>
      </c>
      <c r="AU161" s="66" t="str">
        <f t="shared" si="184"/>
        <v/>
      </c>
      <c r="AV161" s="47" t="s">
        <v>0</v>
      </c>
      <c r="AW161" s="19" t="str">
        <f t="shared" si="211"/>
        <v/>
      </c>
      <c r="AX161" s="47" t="s">
        <v>0</v>
      </c>
      <c r="AY161" s="82" t="str">
        <f>IF(AK161&lt;&gt;"NEMA","",IF(IFERROR(MATCH(AJ161,AJ$10:AJ160,0),0)&lt;&gt;0,"",AJ161))</f>
        <v/>
      </c>
      <c r="AZ161" s="47" t="s">
        <v>0</v>
      </c>
      <c r="BA161" s="130"/>
      <c r="BB161" s="47" t="s">
        <v>0</v>
      </c>
      <c r="BC161" s="58" t="str">
        <f t="shared" si="212"/>
        <v/>
      </c>
      <c r="BD161" s="31" t="str">
        <f t="shared" si="213"/>
        <v/>
      </c>
      <c r="BE161" s="31" t="str">
        <f>IF(BD161="","",MAX(BE$10:BE160)+1)</f>
        <v/>
      </c>
      <c r="BF161" s="31" t="str">
        <f t="shared" si="214"/>
        <v/>
      </c>
      <c r="BG161" s="31" t="str">
        <f t="shared" si="215"/>
        <v/>
      </c>
      <c r="BH161" s="31" t="str">
        <f>IF(BA161="","",MAX(BH$10:BH160)+1)</f>
        <v/>
      </c>
      <c r="BI161" s="31" t="str">
        <f t="shared" si="216"/>
        <v/>
      </c>
      <c r="BJ161" s="66" t="str">
        <f t="shared" si="217"/>
        <v/>
      </c>
      <c r="BK161" s="47" t="s">
        <v>0</v>
      </c>
      <c r="BL161" s="19" t="str">
        <f t="shared" si="218"/>
        <v/>
      </c>
      <c r="BM161" s="47" t="s">
        <v>0</v>
      </c>
      <c r="BN161" s="151" t="str">
        <f t="shared" si="185"/>
        <v/>
      </c>
      <c r="BO161" s="47" t="s">
        <v>0</v>
      </c>
      <c r="BP161" s="58" t="str">
        <f t="shared" si="176"/>
        <v/>
      </c>
      <c r="BQ161" s="73" t="str">
        <f t="shared" si="177"/>
        <v/>
      </c>
      <c r="BR161" s="266" t="str">
        <f t="shared" si="178"/>
        <v/>
      </c>
      <c r="BS161" s="267" t="str">
        <f t="shared" si="179"/>
        <v/>
      </c>
      <c r="BT161" s="191" t="str">
        <f t="shared" si="180"/>
        <v/>
      </c>
      <c r="BU161" s="47" t="s">
        <v>0</v>
      </c>
      <c r="BV161" s="52" t="str">
        <f t="shared" si="219"/>
        <v/>
      </c>
      <c r="BW161" s="31" t="str">
        <f t="shared" si="220"/>
        <v/>
      </c>
      <c r="BX161" s="73" t="str">
        <f t="shared" si="186"/>
        <v/>
      </c>
      <c r="BY161" s="73" t="str">
        <f t="shared" si="187"/>
        <v/>
      </c>
      <c r="BZ161" s="31" t="str">
        <f t="shared" si="188"/>
        <v/>
      </c>
      <c r="CA161" s="66" t="str">
        <f t="shared" si="189"/>
        <v/>
      </c>
      <c r="CB161" s="47" t="s">
        <v>0</v>
      </c>
      <c r="CC161" s="82" t="str">
        <f t="shared" si="221"/>
        <v/>
      </c>
      <c r="CD161" s="47" t="s">
        <v>0</v>
      </c>
      <c r="CE161" s="19" t="str">
        <f t="shared" si="222"/>
        <v/>
      </c>
      <c r="CF161" s="47" t="s">
        <v>0</v>
      </c>
      <c r="CG161" s="130"/>
      <c r="CH161" s="47" t="s">
        <v>0</v>
      </c>
      <c r="CI161" s="52" t="str">
        <f t="shared" si="223"/>
        <v/>
      </c>
      <c r="CJ161" s="73" t="str">
        <f>IF(CG161="","",MAX(CJ$10:CJ160)+1)</f>
        <v/>
      </c>
      <c r="CK161" s="53" t="str">
        <f t="shared" si="224"/>
        <v/>
      </c>
      <c r="CL161" s="47" t="s">
        <v>0</v>
      </c>
      <c r="CM161" s="19" t="str">
        <f t="shared" si="225"/>
        <v/>
      </c>
      <c r="CN161" s="47" t="s">
        <v>0</v>
      </c>
      <c r="CO161" s="108"/>
      <c r="CP161" s="110"/>
      <c r="CQ161" s="47"/>
      <c r="CR161" s="58" t="str">
        <f>IF(AND(BX161="NEMA",BY161="NEMA",OR(CG161="",CK161="NEMA")),MAX(CR$10:CR160)+1,"")</f>
        <v/>
      </c>
      <c r="CS161" s="53" t="str">
        <f t="shared" si="226"/>
        <v/>
      </c>
      <c r="CT161" t="s">
        <v>0</v>
      </c>
      <c r="CU161" s="133" t="str">
        <f t="shared" si="190"/>
        <v/>
      </c>
      <c r="CV161" t="s">
        <v>0</v>
      </c>
      <c r="CW161" s="52" t="str">
        <f t="shared" si="191"/>
        <v/>
      </c>
      <c r="CX161" s="66" t="str">
        <f t="shared" si="227"/>
        <v/>
      </c>
      <c r="CY161" t="s">
        <v>0</v>
      </c>
      <c r="CZ161" s="19" t="str">
        <f t="shared" si="228"/>
        <v/>
      </c>
      <c r="DA161" s="47" t="s">
        <v>0</v>
      </c>
      <c r="DB161" s="52" t="str">
        <f t="shared" si="229"/>
        <v/>
      </c>
      <c r="DC161" s="66" t="str">
        <f t="shared" si="230"/>
        <v/>
      </c>
      <c r="DD161" s="47" t="s">
        <v>0</v>
      </c>
      <c r="DE161" s="52" t="str">
        <f t="shared" si="231"/>
        <v/>
      </c>
      <c r="DF161" s="53" t="str">
        <f t="shared" si="192"/>
        <v/>
      </c>
      <c r="DG161" s="47" t="s">
        <v>0</v>
      </c>
      <c r="DH161" s="52" t="str">
        <f t="shared" si="232"/>
        <v/>
      </c>
      <c r="DI161" s="53" t="str">
        <f t="shared" si="193"/>
        <v/>
      </c>
      <c r="DJ161" s="47" t="s">
        <v>0</v>
      </c>
      <c r="DK161" s="52" t="str">
        <f t="shared" si="233"/>
        <v/>
      </c>
      <c r="DL161" s="53" t="str">
        <f t="shared" si="194"/>
        <v/>
      </c>
      <c r="DM161" s="47" t="s">
        <v>0</v>
      </c>
      <c r="DN161" s="58" t="str">
        <f t="shared" si="234"/>
        <v/>
      </c>
      <c r="DO161" s="53" t="str" cm="1">
        <f t="array" ref="DO161">IF(DN161&lt;&gt;"",INDEX(imePrezime_id,DN161,0),IF(CR161&lt;&gt;"",CR161,""))</f>
        <v/>
      </c>
      <c r="DP161" s="47" t="s">
        <v>0</v>
      </c>
      <c r="DQ161" s="58" t="str">
        <f t="shared" si="235"/>
        <v/>
      </c>
      <c r="DR161" s="73" t="str">
        <f t="shared" si="195"/>
        <v/>
      </c>
      <c r="DS161" s="73" t="str">
        <f t="shared" si="236"/>
        <v/>
      </c>
      <c r="DT161" s="73" t="str">
        <f t="shared" si="237"/>
        <v/>
      </c>
      <c r="DU161" s="66" t="str">
        <f t="shared" si="238"/>
        <v/>
      </c>
      <c r="DV161" s="47" t="s">
        <v>0</v>
      </c>
      <c r="DW161" s="58" t="str">
        <f>IF(BW161="","",MAX(DW$10:DW160)+1)</f>
        <v/>
      </c>
      <c r="DX161" s="73" t="str">
        <f t="shared" si="239"/>
        <v/>
      </c>
      <c r="DY161" s="73" t="str">
        <f t="shared" si="240"/>
        <v/>
      </c>
      <c r="DZ161" s="73" t="str">
        <f t="shared" si="241"/>
        <v/>
      </c>
      <c r="EA161" s="73" t="str">
        <f t="shared" si="242"/>
        <v/>
      </c>
      <c r="EB161" s="73" t="str">
        <f t="shared" si="243"/>
        <v/>
      </c>
      <c r="EC161" s="73" t="str">
        <f t="shared" si="244"/>
        <v/>
      </c>
      <c r="ED161" s="73" t="str">
        <f t="shared" si="245"/>
        <v/>
      </c>
      <c r="EE161" s="73" t="str">
        <f t="shared" si="246"/>
        <v/>
      </c>
      <c r="EF161" s="73" t="str">
        <f t="shared" si="247"/>
        <v/>
      </c>
      <c r="EG161" s="53" t="str">
        <f t="shared" si="196"/>
        <v/>
      </c>
      <c r="EH161" s="47" t="s">
        <v>0</v>
      </c>
      <c r="EI161" s="19" t="str">
        <f t="shared" si="248"/>
        <v/>
      </c>
      <c r="EJ161" s="47" t="s">
        <v>0</v>
      </c>
      <c r="EK161" s="19" t="str">
        <f t="shared" si="249"/>
        <v/>
      </c>
      <c r="EL161" s="47" t="s">
        <v>0</v>
      </c>
      <c r="EM161" s="208" t="str">
        <f t="shared" si="250"/>
        <v/>
      </c>
      <c r="EN161" s="47" t="s">
        <v>0</v>
      </c>
    </row>
    <row r="162" spans="1:144" x14ac:dyDescent="0.25">
      <c r="A162" t="s">
        <v>0</v>
      </c>
      <c r="B162" s="52" t="str">
        <f>IF(csv!F154="","",csv!T154)</f>
        <v/>
      </c>
      <c r="C162" s="31" t="s">
        <v>0</v>
      </c>
      <c r="D162" s="31" t="str">
        <f>IF(csv!F154="","",csv!F154)</f>
        <v/>
      </c>
      <c r="E162" s="31" t="str">
        <f>IF(csv!E154="","",csv!E154)</f>
        <v/>
      </c>
      <c r="F162" s="31" t="s">
        <v>0</v>
      </c>
      <c r="G162" s="73" t="str">
        <f>IF(csv!M154="","",csv!M154)</f>
        <v/>
      </c>
      <c r="H162" s="73" t="str">
        <f>IF(csv!N154="","",csv!N154)</f>
        <v/>
      </c>
      <c r="I162" s="31" t="s">
        <v>0</v>
      </c>
      <c r="J162" s="31" t="str">
        <f>IF(csv!P154="","",csv!P154)</f>
        <v/>
      </c>
      <c r="K162" s="31" t="str">
        <f>IF(csv!Q154="","",csv!Q154)</f>
        <v/>
      </c>
      <c r="L162" s="31" t="s">
        <v>0</v>
      </c>
      <c r="M162" s="66" t="str">
        <f>IF(csv!R154="","",csv!R154)</f>
        <v/>
      </c>
      <c r="N162" s="47" t="s">
        <v>0</v>
      </c>
      <c r="O162" s="52" t="str">
        <f t="shared" si="197"/>
        <v/>
      </c>
      <c r="P162" s="73" t="str">
        <f>IF(O162="","",IF(COUNTIF(O$10:O161,O162)=0,P161+1,P161))</f>
        <v/>
      </c>
      <c r="Q162" s="88" t="str">
        <f t="shared" si="198"/>
        <v/>
      </c>
      <c r="R162" s="89" t="str" cm="1">
        <f t="array" ref="R162">IF(S162="","",INDEX(natjecanjeStaze_naziv,MATCH(S162,natjecanjeStaze_stazaId,0)))</f>
        <v/>
      </c>
      <c r="S162" s="53" t="str">
        <f t="shared" si="181"/>
        <v/>
      </c>
      <c r="T162" s="47" t="s">
        <v>0</v>
      </c>
      <c r="U162" s="259" t="str">
        <f t="shared" si="182"/>
        <v/>
      </c>
      <c r="V162" s="260" t="str">
        <f t="shared" si="199"/>
        <v/>
      </c>
      <c r="W162" s="47" t="s">
        <v>0</v>
      </c>
      <c r="X162" s="52" t="str">
        <f t="shared" si="200"/>
        <v/>
      </c>
      <c r="Y162" s="73" t="str">
        <f t="shared" si="201"/>
        <v/>
      </c>
      <c r="Z162" s="31" t="str">
        <f t="shared" si="202"/>
        <v/>
      </c>
      <c r="AA162" s="66" t="str">
        <f>IF(Z162="","",MAX(AA$10:AA161)+1)</f>
        <v/>
      </c>
      <c r="AB162" s="47" t="s">
        <v>0</v>
      </c>
      <c r="AC162" s="130"/>
      <c r="AD162" s="47" t="s">
        <v>0</v>
      </c>
      <c r="AE162" s="19" t="str">
        <f t="shared" si="203"/>
        <v/>
      </c>
      <c r="AF162" s="47" t="s">
        <v>0</v>
      </c>
      <c r="AG162" s="151" t="str">
        <f t="shared" si="204"/>
        <v/>
      </c>
      <c r="AH162" s="47" t="s">
        <v>0</v>
      </c>
      <c r="AI162" s="52" t="str">
        <f t="shared" si="205"/>
        <v/>
      </c>
      <c r="AJ162" s="31" t="str">
        <f t="shared" si="206"/>
        <v/>
      </c>
      <c r="AK162" s="73" t="str">
        <f t="shared" si="207"/>
        <v/>
      </c>
      <c r="AL162" s="73" t="str">
        <f t="shared" si="208"/>
        <v/>
      </c>
      <c r="AM162" s="31" t="str" cm="1">
        <f t="array" ref="AM162">IF(AK162="",""&amp;AJ162,IF(AK162="NEMA",AJ162,INDEX(klub_naziv,MATCH(INDEX(klubAlias_klubId,AK162),klub_id,0))))</f>
        <v/>
      </c>
      <c r="AN162" s="31" t="str" cm="1">
        <f t="array" ref="AN162">IFERROR(""&amp;INDEX(registarNatjecatelji,DL162,4),"")</f>
        <v/>
      </c>
      <c r="AO162" s="73" t="str">
        <f t="shared" si="209"/>
        <v/>
      </c>
      <c r="AP162" s="66" t="str">
        <f t="shared" si="210"/>
        <v/>
      </c>
      <c r="AQ162" s="47" t="s">
        <v>0</v>
      </c>
      <c r="AR162" s="52" t="str">
        <f>IF(V162&lt;&gt;"NEMA","",IF(IFERROR(MATCH(U162,U$10:U161,0),0)&lt;&gt;0,"",U162))</f>
        <v/>
      </c>
      <c r="AS162" s="73" t="str">
        <f t="shared" si="183"/>
        <v/>
      </c>
      <c r="AT162" s="31" t="str">
        <f>IF(OR(AS162="",AS162&lt;&gt;"NEMA"),"",MAX(AT$10:AT161)+1)</f>
        <v/>
      </c>
      <c r="AU162" s="66" t="str">
        <f t="shared" si="184"/>
        <v/>
      </c>
      <c r="AV162" s="47" t="s">
        <v>0</v>
      </c>
      <c r="AW162" s="19" t="str">
        <f t="shared" si="211"/>
        <v/>
      </c>
      <c r="AX162" s="47" t="s">
        <v>0</v>
      </c>
      <c r="AY162" s="82" t="str">
        <f>IF(AK162&lt;&gt;"NEMA","",IF(IFERROR(MATCH(AJ162,AJ$10:AJ161,0),0)&lt;&gt;0,"",AJ162))</f>
        <v/>
      </c>
      <c r="AZ162" s="47" t="s">
        <v>0</v>
      </c>
      <c r="BA162" s="130"/>
      <c r="BB162" s="47" t="s">
        <v>0</v>
      </c>
      <c r="BC162" s="58" t="str">
        <f t="shared" si="212"/>
        <v/>
      </c>
      <c r="BD162" s="31" t="str">
        <f t="shared" si="213"/>
        <v/>
      </c>
      <c r="BE162" s="31" t="str">
        <f>IF(BD162="","",MAX(BE$10:BE161)+1)</f>
        <v/>
      </c>
      <c r="BF162" s="31" t="str">
        <f t="shared" si="214"/>
        <v/>
      </c>
      <c r="BG162" s="31" t="str">
        <f t="shared" si="215"/>
        <v/>
      </c>
      <c r="BH162" s="31" t="str">
        <f>IF(BA162="","",MAX(BH$10:BH161)+1)</f>
        <v/>
      </c>
      <c r="BI162" s="31" t="str">
        <f t="shared" si="216"/>
        <v/>
      </c>
      <c r="BJ162" s="66" t="str">
        <f t="shared" si="217"/>
        <v/>
      </c>
      <c r="BK162" s="47" t="s">
        <v>0</v>
      </c>
      <c r="BL162" s="19" t="str">
        <f t="shared" si="218"/>
        <v/>
      </c>
      <c r="BM162" s="47" t="s">
        <v>0</v>
      </c>
      <c r="BN162" s="151" t="str">
        <f t="shared" si="185"/>
        <v/>
      </c>
      <c r="BO162" s="47" t="s">
        <v>0</v>
      </c>
      <c r="BP162" s="58" t="str">
        <f t="shared" si="176"/>
        <v/>
      </c>
      <c r="BQ162" s="73" t="str">
        <f t="shared" si="177"/>
        <v/>
      </c>
      <c r="BR162" s="266" t="str">
        <f t="shared" si="178"/>
        <v/>
      </c>
      <c r="BS162" s="267" t="str">
        <f t="shared" si="179"/>
        <v/>
      </c>
      <c r="BT162" s="191" t="str">
        <f t="shared" si="180"/>
        <v/>
      </c>
      <c r="BU162" s="47" t="s">
        <v>0</v>
      </c>
      <c r="BV162" s="52" t="str">
        <f t="shared" si="219"/>
        <v/>
      </c>
      <c r="BW162" s="31" t="str">
        <f t="shared" si="220"/>
        <v/>
      </c>
      <c r="BX162" s="73" t="str">
        <f t="shared" si="186"/>
        <v/>
      </c>
      <c r="BY162" s="73" t="str">
        <f t="shared" si="187"/>
        <v/>
      </c>
      <c r="BZ162" s="31" t="str">
        <f t="shared" si="188"/>
        <v/>
      </c>
      <c r="CA162" s="66" t="str">
        <f t="shared" si="189"/>
        <v/>
      </c>
      <c r="CB162" s="47" t="s">
        <v>0</v>
      </c>
      <c r="CC162" s="82" t="str">
        <f t="shared" si="221"/>
        <v/>
      </c>
      <c r="CD162" s="47" t="s">
        <v>0</v>
      </c>
      <c r="CE162" s="19" t="str">
        <f t="shared" si="222"/>
        <v/>
      </c>
      <c r="CF162" s="47" t="s">
        <v>0</v>
      </c>
      <c r="CG162" s="130"/>
      <c r="CH162" s="47" t="s">
        <v>0</v>
      </c>
      <c r="CI162" s="52" t="str">
        <f t="shared" si="223"/>
        <v/>
      </c>
      <c r="CJ162" s="73" t="str">
        <f>IF(CG162="","",MAX(CJ$10:CJ161)+1)</f>
        <v/>
      </c>
      <c r="CK162" s="53" t="str">
        <f t="shared" si="224"/>
        <v/>
      </c>
      <c r="CL162" s="47" t="s">
        <v>0</v>
      </c>
      <c r="CM162" s="19" t="str">
        <f t="shared" si="225"/>
        <v/>
      </c>
      <c r="CN162" s="47" t="s">
        <v>0</v>
      </c>
      <c r="CO162" s="108"/>
      <c r="CP162" s="110"/>
      <c r="CQ162" s="47"/>
      <c r="CR162" s="58" t="str">
        <f>IF(AND(BX162="NEMA",BY162="NEMA",OR(CG162="",CK162="NEMA")),MAX(CR$10:CR161)+1,"")</f>
        <v/>
      </c>
      <c r="CS162" s="53" t="str">
        <f t="shared" si="226"/>
        <v/>
      </c>
      <c r="CT162" t="s">
        <v>0</v>
      </c>
      <c r="CU162" s="133" t="str">
        <f t="shared" si="190"/>
        <v/>
      </c>
      <c r="CV162" t="s">
        <v>0</v>
      </c>
      <c r="CW162" s="52" t="str">
        <f t="shared" si="191"/>
        <v/>
      </c>
      <c r="CX162" s="66" t="str">
        <f t="shared" si="227"/>
        <v/>
      </c>
      <c r="CY162" t="s">
        <v>0</v>
      </c>
      <c r="CZ162" s="19" t="str">
        <f t="shared" si="228"/>
        <v/>
      </c>
      <c r="DA162" s="47" t="s">
        <v>0</v>
      </c>
      <c r="DB162" s="52" t="str">
        <f t="shared" si="229"/>
        <v/>
      </c>
      <c r="DC162" s="66" t="str">
        <f t="shared" si="230"/>
        <v/>
      </c>
      <c r="DD162" s="47" t="s">
        <v>0</v>
      </c>
      <c r="DE162" s="52" t="str">
        <f t="shared" si="231"/>
        <v/>
      </c>
      <c r="DF162" s="53" t="str">
        <f t="shared" si="192"/>
        <v/>
      </c>
      <c r="DG162" s="47" t="s">
        <v>0</v>
      </c>
      <c r="DH162" s="52" t="str">
        <f t="shared" si="232"/>
        <v/>
      </c>
      <c r="DI162" s="53" t="str">
        <f t="shared" si="193"/>
        <v/>
      </c>
      <c r="DJ162" s="47" t="s">
        <v>0</v>
      </c>
      <c r="DK162" s="52" t="str">
        <f t="shared" si="233"/>
        <v/>
      </c>
      <c r="DL162" s="53" t="str">
        <f t="shared" si="194"/>
        <v/>
      </c>
      <c r="DM162" s="47" t="s">
        <v>0</v>
      </c>
      <c r="DN162" s="58" t="str">
        <f t="shared" si="234"/>
        <v/>
      </c>
      <c r="DO162" s="53" t="str" cm="1">
        <f t="array" ref="DO162">IF(DN162&lt;&gt;"",INDEX(imePrezime_id,DN162,0),IF(CR162&lt;&gt;"",CR162,""))</f>
        <v/>
      </c>
      <c r="DP162" s="47" t="s">
        <v>0</v>
      </c>
      <c r="DQ162" s="58" t="str">
        <f t="shared" si="235"/>
        <v/>
      </c>
      <c r="DR162" s="73" t="str">
        <f t="shared" si="195"/>
        <v/>
      </c>
      <c r="DS162" s="73" t="str">
        <f t="shared" si="236"/>
        <v/>
      </c>
      <c r="DT162" s="73" t="str">
        <f t="shared" si="237"/>
        <v/>
      </c>
      <c r="DU162" s="66" t="str">
        <f t="shared" si="238"/>
        <v/>
      </c>
      <c r="DV162" s="47" t="s">
        <v>0</v>
      </c>
      <c r="DW162" s="58" t="str">
        <f>IF(BW162="","",MAX(DW$10:DW161)+1)</f>
        <v/>
      </c>
      <c r="DX162" s="73" t="str">
        <f t="shared" si="239"/>
        <v/>
      </c>
      <c r="DY162" s="73" t="str">
        <f t="shared" si="240"/>
        <v/>
      </c>
      <c r="DZ162" s="73" t="str">
        <f t="shared" si="241"/>
        <v/>
      </c>
      <c r="EA162" s="73" t="str">
        <f t="shared" si="242"/>
        <v/>
      </c>
      <c r="EB162" s="73" t="str">
        <f t="shared" si="243"/>
        <v/>
      </c>
      <c r="EC162" s="73" t="str">
        <f t="shared" si="244"/>
        <v/>
      </c>
      <c r="ED162" s="73" t="str">
        <f t="shared" si="245"/>
        <v/>
      </c>
      <c r="EE162" s="73" t="str">
        <f t="shared" si="246"/>
        <v/>
      </c>
      <c r="EF162" s="73" t="str">
        <f t="shared" si="247"/>
        <v/>
      </c>
      <c r="EG162" s="53" t="str">
        <f t="shared" si="196"/>
        <v/>
      </c>
      <c r="EH162" s="47" t="s">
        <v>0</v>
      </c>
      <c r="EI162" s="19" t="str">
        <f t="shared" si="248"/>
        <v/>
      </c>
      <c r="EJ162" s="47" t="s">
        <v>0</v>
      </c>
      <c r="EK162" s="19" t="str">
        <f t="shared" si="249"/>
        <v/>
      </c>
      <c r="EL162" s="47" t="s">
        <v>0</v>
      </c>
      <c r="EM162" s="208" t="str">
        <f t="shared" si="250"/>
        <v/>
      </c>
      <c r="EN162" s="47" t="s">
        <v>0</v>
      </c>
    </row>
    <row r="163" spans="1:144" x14ac:dyDescent="0.25">
      <c r="A163" t="s">
        <v>0</v>
      </c>
      <c r="B163" s="52" t="str">
        <f>IF(csv!F155="","",csv!T155)</f>
        <v/>
      </c>
      <c r="C163" s="31" t="s">
        <v>0</v>
      </c>
      <c r="D163" s="31" t="str">
        <f>IF(csv!F155="","",csv!F155)</f>
        <v/>
      </c>
      <c r="E163" s="31" t="str">
        <f>IF(csv!E155="","",csv!E155)</f>
        <v/>
      </c>
      <c r="F163" s="31" t="s">
        <v>0</v>
      </c>
      <c r="G163" s="73" t="str">
        <f>IF(csv!M155="","",csv!M155)</f>
        <v/>
      </c>
      <c r="H163" s="73" t="str">
        <f>IF(csv!N155="","",csv!N155)</f>
        <v/>
      </c>
      <c r="I163" s="31" t="s">
        <v>0</v>
      </c>
      <c r="J163" s="31" t="str">
        <f>IF(csv!P155="","",csv!P155)</f>
        <v/>
      </c>
      <c r="K163" s="31" t="str">
        <f>IF(csv!Q155="","",csv!Q155)</f>
        <v/>
      </c>
      <c r="L163" s="31" t="s">
        <v>0</v>
      </c>
      <c r="M163" s="66" t="str">
        <f>IF(csv!R155="","",csv!R155)</f>
        <v/>
      </c>
      <c r="N163" s="47" t="s">
        <v>0</v>
      </c>
      <c r="O163" s="52" t="str">
        <f t="shared" si="197"/>
        <v/>
      </c>
      <c r="P163" s="73" t="str">
        <f>IF(O163="","",IF(COUNTIF(O$10:O162,O163)=0,P162+1,P162))</f>
        <v/>
      </c>
      <c r="Q163" s="88" t="str">
        <f t="shared" si="198"/>
        <v/>
      </c>
      <c r="R163" s="89" t="str" cm="1">
        <f t="array" ref="R163">IF(S163="","",INDEX(natjecanjeStaze_naziv,MATCH(S163,natjecanjeStaze_stazaId,0)))</f>
        <v/>
      </c>
      <c r="S163" s="53" t="str">
        <f t="shared" si="181"/>
        <v/>
      </c>
      <c r="T163" s="47" t="s">
        <v>0</v>
      </c>
      <c r="U163" s="259" t="str">
        <f t="shared" si="182"/>
        <v/>
      </c>
      <c r="V163" s="260" t="str">
        <f t="shared" si="199"/>
        <v/>
      </c>
      <c r="W163" s="47" t="s">
        <v>0</v>
      </c>
      <c r="X163" s="52" t="str">
        <f t="shared" si="200"/>
        <v/>
      </c>
      <c r="Y163" s="73" t="str">
        <f t="shared" si="201"/>
        <v/>
      </c>
      <c r="Z163" s="31" t="str">
        <f t="shared" si="202"/>
        <v/>
      </c>
      <c r="AA163" s="66" t="str">
        <f>IF(Z163="","",MAX(AA$10:AA162)+1)</f>
        <v/>
      </c>
      <c r="AB163" s="47" t="s">
        <v>0</v>
      </c>
      <c r="AC163" s="130"/>
      <c r="AD163" s="47" t="s">
        <v>0</v>
      </c>
      <c r="AE163" s="19" t="str">
        <f t="shared" si="203"/>
        <v/>
      </c>
      <c r="AF163" s="47" t="s">
        <v>0</v>
      </c>
      <c r="AG163" s="151" t="str">
        <f t="shared" si="204"/>
        <v/>
      </c>
      <c r="AH163" s="47" t="s">
        <v>0</v>
      </c>
      <c r="AI163" s="52" t="str">
        <f t="shared" si="205"/>
        <v/>
      </c>
      <c r="AJ163" s="31" t="str">
        <f t="shared" si="206"/>
        <v/>
      </c>
      <c r="AK163" s="73" t="str">
        <f t="shared" si="207"/>
        <v/>
      </c>
      <c r="AL163" s="73" t="str">
        <f t="shared" si="208"/>
        <v/>
      </c>
      <c r="AM163" s="31" t="str" cm="1">
        <f t="array" ref="AM163">IF(AK163="",""&amp;AJ163,IF(AK163="NEMA",AJ163,INDEX(klub_naziv,MATCH(INDEX(klubAlias_klubId,AK163),klub_id,0))))</f>
        <v/>
      </c>
      <c r="AN163" s="31" t="str" cm="1">
        <f t="array" ref="AN163">IFERROR(""&amp;INDEX(registarNatjecatelji,DL163,4),"")</f>
        <v/>
      </c>
      <c r="AO163" s="73" t="str">
        <f t="shared" si="209"/>
        <v/>
      </c>
      <c r="AP163" s="66" t="str">
        <f t="shared" si="210"/>
        <v/>
      </c>
      <c r="AQ163" s="47" t="s">
        <v>0</v>
      </c>
      <c r="AR163" s="52" t="str">
        <f>IF(V163&lt;&gt;"NEMA","",IF(IFERROR(MATCH(U163,U$10:U162,0),0)&lt;&gt;0,"",U163))</f>
        <v/>
      </c>
      <c r="AS163" s="73" t="str">
        <f t="shared" si="183"/>
        <v/>
      </c>
      <c r="AT163" s="31" t="str">
        <f>IF(OR(AS163="",AS163&lt;&gt;"NEMA"),"",MAX(AT$10:AT162)+1)</f>
        <v/>
      </c>
      <c r="AU163" s="66" t="str">
        <f t="shared" si="184"/>
        <v/>
      </c>
      <c r="AV163" s="47" t="s">
        <v>0</v>
      </c>
      <c r="AW163" s="19" t="str">
        <f t="shared" si="211"/>
        <v/>
      </c>
      <c r="AX163" s="47" t="s">
        <v>0</v>
      </c>
      <c r="AY163" s="82" t="str">
        <f>IF(AK163&lt;&gt;"NEMA","",IF(IFERROR(MATCH(AJ163,AJ$10:AJ162,0),0)&lt;&gt;0,"",AJ163))</f>
        <v/>
      </c>
      <c r="AZ163" s="47" t="s">
        <v>0</v>
      </c>
      <c r="BA163" s="130"/>
      <c r="BB163" s="47" t="s">
        <v>0</v>
      </c>
      <c r="BC163" s="58" t="str">
        <f t="shared" si="212"/>
        <v/>
      </c>
      <c r="BD163" s="31" t="str">
        <f t="shared" si="213"/>
        <v/>
      </c>
      <c r="BE163" s="31" t="str">
        <f>IF(BD163="","",MAX(BE$10:BE162)+1)</f>
        <v/>
      </c>
      <c r="BF163" s="31" t="str">
        <f t="shared" si="214"/>
        <v/>
      </c>
      <c r="BG163" s="31" t="str">
        <f t="shared" si="215"/>
        <v/>
      </c>
      <c r="BH163" s="31" t="str">
        <f>IF(BA163="","",MAX(BH$10:BH162)+1)</f>
        <v/>
      </c>
      <c r="BI163" s="31" t="str">
        <f t="shared" si="216"/>
        <v/>
      </c>
      <c r="BJ163" s="66" t="str">
        <f t="shared" si="217"/>
        <v/>
      </c>
      <c r="BK163" s="47" t="s">
        <v>0</v>
      </c>
      <c r="BL163" s="19" t="str">
        <f t="shared" si="218"/>
        <v/>
      </c>
      <c r="BM163" s="47" t="s">
        <v>0</v>
      </c>
      <c r="BN163" s="151" t="str">
        <f t="shared" si="185"/>
        <v/>
      </c>
      <c r="BO163" s="47" t="s">
        <v>0</v>
      </c>
      <c r="BP163" s="58" t="str">
        <f t="shared" si="176"/>
        <v/>
      </c>
      <c r="BQ163" s="73" t="str">
        <f t="shared" si="177"/>
        <v/>
      </c>
      <c r="BR163" s="266" t="str">
        <f t="shared" si="178"/>
        <v/>
      </c>
      <c r="BS163" s="267" t="str">
        <f t="shared" si="179"/>
        <v/>
      </c>
      <c r="BT163" s="191" t="str">
        <f t="shared" si="180"/>
        <v/>
      </c>
      <c r="BU163" s="47" t="s">
        <v>0</v>
      </c>
      <c r="BV163" s="52" t="str">
        <f t="shared" si="219"/>
        <v/>
      </c>
      <c r="BW163" s="31" t="str">
        <f t="shared" si="220"/>
        <v/>
      </c>
      <c r="BX163" s="73" t="str">
        <f t="shared" si="186"/>
        <v/>
      </c>
      <c r="BY163" s="73" t="str">
        <f t="shared" si="187"/>
        <v/>
      </c>
      <c r="BZ163" s="31" t="str">
        <f t="shared" si="188"/>
        <v/>
      </c>
      <c r="CA163" s="66" t="str">
        <f t="shared" si="189"/>
        <v/>
      </c>
      <c r="CB163" s="47" t="s">
        <v>0</v>
      </c>
      <c r="CC163" s="82" t="str">
        <f t="shared" si="221"/>
        <v/>
      </c>
      <c r="CD163" s="47" t="s">
        <v>0</v>
      </c>
      <c r="CE163" s="19" t="str">
        <f t="shared" si="222"/>
        <v/>
      </c>
      <c r="CF163" s="47" t="s">
        <v>0</v>
      </c>
      <c r="CG163" s="130"/>
      <c r="CH163" s="47" t="s">
        <v>0</v>
      </c>
      <c r="CI163" s="52" t="str">
        <f t="shared" si="223"/>
        <v/>
      </c>
      <c r="CJ163" s="73" t="str">
        <f>IF(CG163="","",MAX(CJ$10:CJ162)+1)</f>
        <v/>
      </c>
      <c r="CK163" s="53" t="str">
        <f t="shared" si="224"/>
        <v/>
      </c>
      <c r="CL163" s="47" t="s">
        <v>0</v>
      </c>
      <c r="CM163" s="19" t="str">
        <f t="shared" si="225"/>
        <v/>
      </c>
      <c r="CN163" s="47" t="s">
        <v>0</v>
      </c>
      <c r="CO163" s="108"/>
      <c r="CP163" s="110"/>
      <c r="CQ163" s="47"/>
      <c r="CR163" s="58" t="str">
        <f>IF(AND(BX163="NEMA",BY163="NEMA",OR(CG163="",CK163="NEMA")),MAX(CR$10:CR162)+1,"")</f>
        <v/>
      </c>
      <c r="CS163" s="53" t="str">
        <f t="shared" si="226"/>
        <v/>
      </c>
      <c r="CT163" t="s">
        <v>0</v>
      </c>
      <c r="CU163" s="133" t="str">
        <f t="shared" si="190"/>
        <v/>
      </c>
      <c r="CV163" t="s">
        <v>0</v>
      </c>
      <c r="CW163" s="52" t="str">
        <f t="shared" si="191"/>
        <v/>
      </c>
      <c r="CX163" s="66" t="str">
        <f t="shared" si="227"/>
        <v/>
      </c>
      <c r="CY163" t="s">
        <v>0</v>
      </c>
      <c r="CZ163" s="19" t="str">
        <f t="shared" si="228"/>
        <v/>
      </c>
      <c r="DA163" s="47" t="s">
        <v>0</v>
      </c>
      <c r="DB163" s="52" t="str">
        <f t="shared" si="229"/>
        <v/>
      </c>
      <c r="DC163" s="66" t="str">
        <f t="shared" si="230"/>
        <v/>
      </c>
      <c r="DD163" s="47" t="s">
        <v>0</v>
      </c>
      <c r="DE163" s="52" t="str">
        <f t="shared" si="231"/>
        <v/>
      </c>
      <c r="DF163" s="53" t="str">
        <f t="shared" si="192"/>
        <v/>
      </c>
      <c r="DG163" s="47" t="s">
        <v>0</v>
      </c>
      <c r="DH163" s="52" t="str">
        <f t="shared" si="232"/>
        <v/>
      </c>
      <c r="DI163" s="53" t="str">
        <f t="shared" si="193"/>
        <v/>
      </c>
      <c r="DJ163" s="47" t="s">
        <v>0</v>
      </c>
      <c r="DK163" s="52" t="str">
        <f t="shared" si="233"/>
        <v/>
      </c>
      <c r="DL163" s="53" t="str">
        <f t="shared" si="194"/>
        <v/>
      </c>
      <c r="DM163" s="47" t="s">
        <v>0</v>
      </c>
      <c r="DN163" s="58" t="str">
        <f t="shared" si="234"/>
        <v/>
      </c>
      <c r="DO163" s="53" t="str" cm="1">
        <f t="array" ref="DO163">IF(DN163&lt;&gt;"",INDEX(imePrezime_id,DN163,0),IF(CR163&lt;&gt;"",CR163,""))</f>
        <v/>
      </c>
      <c r="DP163" s="47" t="s">
        <v>0</v>
      </c>
      <c r="DQ163" s="58" t="str">
        <f t="shared" si="235"/>
        <v/>
      </c>
      <c r="DR163" s="73" t="str">
        <f t="shared" si="195"/>
        <v/>
      </c>
      <c r="DS163" s="73" t="str">
        <f t="shared" si="236"/>
        <v/>
      </c>
      <c r="DT163" s="73" t="str">
        <f t="shared" si="237"/>
        <v/>
      </c>
      <c r="DU163" s="66" t="str">
        <f t="shared" si="238"/>
        <v/>
      </c>
      <c r="DV163" s="47" t="s">
        <v>0</v>
      </c>
      <c r="DW163" s="58" t="str">
        <f>IF(BW163="","",MAX(DW$10:DW162)+1)</f>
        <v/>
      </c>
      <c r="DX163" s="73" t="str">
        <f t="shared" si="239"/>
        <v/>
      </c>
      <c r="DY163" s="73" t="str">
        <f t="shared" si="240"/>
        <v/>
      </c>
      <c r="DZ163" s="73" t="str">
        <f t="shared" si="241"/>
        <v/>
      </c>
      <c r="EA163" s="73" t="str">
        <f t="shared" si="242"/>
        <v/>
      </c>
      <c r="EB163" s="73" t="str">
        <f t="shared" si="243"/>
        <v/>
      </c>
      <c r="EC163" s="73" t="str">
        <f t="shared" si="244"/>
        <v/>
      </c>
      <c r="ED163" s="73" t="str">
        <f t="shared" si="245"/>
        <v/>
      </c>
      <c r="EE163" s="73" t="str">
        <f t="shared" si="246"/>
        <v/>
      </c>
      <c r="EF163" s="73" t="str">
        <f t="shared" si="247"/>
        <v/>
      </c>
      <c r="EG163" s="53" t="str">
        <f t="shared" si="196"/>
        <v/>
      </c>
      <c r="EH163" s="47" t="s">
        <v>0</v>
      </c>
      <c r="EI163" s="19" t="str">
        <f t="shared" si="248"/>
        <v/>
      </c>
      <c r="EJ163" s="47" t="s">
        <v>0</v>
      </c>
      <c r="EK163" s="19" t="str">
        <f t="shared" si="249"/>
        <v/>
      </c>
      <c r="EL163" s="47" t="s">
        <v>0</v>
      </c>
      <c r="EM163" s="208" t="str">
        <f t="shared" si="250"/>
        <v/>
      </c>
      <c r="EN163" s="47" t="s">
        <v>0</v>
      </c>
    </row>
    <row r="164" spans="1:144" x14ac:dyDescent="0.25">
      <c r="A164" t="s">
        <v>0</v>
      </c>
      <c r="B164" s="52" t="str">
        <f>IF(csv!F156="","",csv!T156)</f>
        <v/>
      </c>
      <c r="C164" s="31" t="s">
        <v>0</v>
      </c>
      <c r="D164" s="31" t="str">
        <f>IF(csv!F156="","",csv!F156)</f>
        <v/>
      </c>
      <c r="E164" s="31" t="str">
        <f>IF(csv!E156="","",csv!E156)</f>
        <v/>
      </c>
      <c r="F164" s="31" t="s">
        <v>0</v>
      </c>
      <c r="G164" s="73" t="str">
        <f>IF(csv!M156="","",csv!M156)</f>
        <v/>
      </c>
      <c r="H164" s="73" t="str">
        <f>IF(csv!N156="","",csv!N156)</f>
        <v/>
      </c>
      <c r="I164" s="31" t="s">
        <v>0</v>
      </c>
      <c r="J164" s="31" t="str">
        <f>IF(csv!P156="","",csv!P156)</f>
        <v/>
      </c>
      <c r="K164" s="31" t="str">
        <f>IF(csv!Q156="","",csv!Q156)</f>
        <v/>
      </c>
      <c r="L164" s="31" t="s">
        <v>0</v>
      </c>
      <c r="M164" s="66" t="str">
        <f>IF(csv!R156="","",csv!R156)</f>
        <v/>
      </c>
      <c r="N164" s="47" t="s">
        <v>0</v>
      </c>
      <c r="O164" s="52" t="str">
        <f t="shared" si="197"/>
        <v/>
      </c>
      <c r="P164" s="73" t="str">
        <f>IF(O164="","",IF(COUNTIF(O$10:O163,O164)=0,P163+1,P163))</f>
        <v/>
      </c>
      <c r="Q164" s="88" t="str">
        <f t="shared" si="198"/>
        <v/>
      </c>
      <c r="R164" s="89" t="str" cm="1">
        <f t="array" ref="R164">IF(S164="","",INDEX(natjecanjeStaze_naziv,MATCH(S164,natjecanjeStaze_stazaId,0)))</f>
        <v/>
      </c>
      <c r="S164" s="53" t="str">
        <f t="shared" si="181"/>
        <v/>
      </c>
      <c r="T164" s="47" t="s">
        <v>0</v>
      </c>
      <c r="U164" s="259" t="str">
        <f t="shared" si="182"/>
        <v/>
      </c>
      <c r="V164" s="260" t="str">
        <f t="shared" si="199"/>
        <v/>
      </c>
      <c r="W164" s="47" t="s">
        <v>0</v>
      </c>
      <c r="X164" s="52" t="str">
        <f t="shared" si="200"/>
        <v/>
      </c>
      <c r="Y164" s="73" t="str">
        <f t="shared" si="201"/>
        <v/>
      </c>
      <c r="Z164" s="31" t="str">
        <f t="shared" si="202"/>
        <v/>
      </c>
      <c r="AA164" s="66" t="str">
        <f>IF(Z164="","",MAX(AA$10:AA163)+1)</f>
        <v/>
      </c>
      <c r="AB164" s="47" t="s">
        <v>0</v>
      </c>
      <c r="AC164" s="130"/>
      <c r="AD164" s="47" t="s">
        <v>0</v>
      </c>
      <c r="AE164" s="19" t="str">
        <f t="shared" si="203"/>
        <v/>
      </c>
      <c r="AF164" s="47" t="s">
        <v>0</v>
      </c>
      <c r="AG164" s="151" t="str">
        <f t="shared" si="204"/>
        <v/>
      </c>
      <c r="AH164" s="47" t="s">
        <v>0</v>
      </c>
      <c r="AI164" s="52" t="str">
        <f t="shared" si="205"/>
        <v/>
      </c>
      <c r="AJ164" s="31" t="str">
        <f t="shared" si="206"/>
        <v/>
      </c>
      <c r="AK164" s="73" t="str">
        <f t="shared" si="207"/>
        <v/>
      </c>
      <c r="AL164" s="73" t="str">
        <f t="shared" si="208"/>
        <v/>
      </c>
      <c r="AM164" s="31" t="str" cm="1">
        <f t="array" ref="AM164">IF(AK164="",""&amp;AJ164,IF(AK164="NEMA",AJ164,INDEX(klub_naziv,MATCH(INDEX(klubAlias_klubId,AK164),klub_id,0))))</f>
        <v/>
      </c>
      <c r="AN164" s="31" t="str" cm="1">
        <f t="array" ref="AN164">IFERROR(""&amp;INDEX(registarNatjecatelji,DL164,4),"")</f>
        <v/>
      </c>
      <c r="AO164" s="73" t="str">
        <f t="shared" si="209"/>
        <v/>
      </c>
      <c r="AP164" s="66" t="str">
        <f t="shared" si="210"/>
        <v/>
      </c>
      <c r="AQ164" s="47" t="s">
        <v>0</v>
      </c>
      <c r="AR164" s="52" t="str">
        <f>IF(V164&lt;&gt;"NEMA","",IF(IFERROR(MATCH(U164,U$10:U163,0),0)&lt;&gt;0,"",U164))</f>
        <v/>
      </c>
      <c r="AS164" s="73" t="str">
        <f t="shared" si="183"/>
        <v/>
      </c>
      <c r="AT164" s="31" t="str">
        <f>IF(OR(AS164="",AS164&lt;&gt;"NEMA"),"",MAX(AT$10:AT163)+1)</f>
        <v/>
      </c>
      <c r="AU164" s="66" t="str">
        <f t="shared" si="184"/>
        <v/>
      </c>
      <c r="AV164" s="47" t="s">
        <v>0</v>
      </c>
      <c r="AW164" s="19" t="str">
        <f t="shared" si="211"/>
        <v/>
      </c>
      <c r="AX164" s="47" t="s">
        <v>0</v>
      </c>
      <c r="AY164" s="82" t="str">
        <f>IF(AK164&lt;&gt;"NEMA","",IF(IFERROR(MATCH(AJ164,AJ$10:AJ163,0),0)&lt;&gt;0,"",AJ164))</f>
        <v/>
      </c>
      <c r="AZ164" s="47" t="s">
        <v>0</v>
      </c>
      <c r="BA164" s="130"/>
      <c r="BB164" s="47" t="s">
        <v>0</v>
      </c>
      <c r="BC164" s="58" t="str">
        <f t="shared" si="212"/>
        <v/>
      </c>
      <c r="BD164" s="31" t="str">
        <f t="shared" si="213"/>
        <v/>
      </c>
      <c r="BE164" s="31" t="str">
        <f>IF(BD164="","",MAX(BE$10:BE163)+1)</f>
        <v/>
      </c>
      <c r="BF164" s="31" t="str">
        <f t="shared" si="214"/>
        <v/>
      </c>
      <c r="BG164" s="31" t="str">
        <f t="shared" si="215"/>
        <v/>
      </c>
      <c r="BH164" s="31" t="str">
        <f>IF(BA164="","",MAX(BH$10:BH163)+1)</f>
        <v/>
      </c>
      <c r="BI164" s="31" t="str">
        <f t="shared" si="216"/>
        <v/>
      </c>
      <c r="BJ164" s="66" t="str">
        <f t="shared" si="217"/>
        <v/>
      </c>
      <c r="BK164" s="47" t="s">
        <v>0</v>
      </c>
      <c r="BL164" s="19" t="str">
        <f t="shared" si="218"/>
        <v/>
      </c>
      <c r="BM164" s="47" t="s">
        <v>0</v>
      </c>
      <c r="BN164" s="151" t="str">
        <f t="shared" si="185"/>
        <v/>
      </c>
      <c r="BO164" s="47" t="s">
        <v>0</v>
      </c>
      <c r="BP164" s="58" t="str">
        <f t="shared" si="176"/>
        <v/>
      </c>
      <c r="BQ164" s="73" t="str">
        <f t="shared" si="177"/>
        <v/>
      </c>
      <c r="BR164" s="266" t="str">
        <f t="shared" si="178"/>
        <v/>
      </c>
      <c r="BS164" s="267" t="str">
        <f t="shared" si="179"/>
        <v/>
      </c>
      <c r="BT164" s="191" t="str">
        <f t="shared" si="180"/>
        <v/>
      </c>
      <c r="BU164" s="47" t="s">
        <v>0</v>
      </c>
      <c r="BV164" s="52" t="str">
        <f t="shared" si="219"/>
        <v/>
      </c>
      <c r="BW164" s="31" t="str">
        <f t="shared" si="220"/>
        <v/>
      </c>
      <c r="BX164" s="73" t="str">
        <f t="shared" si="186"/>
        <v/>
      </c>
      <c r="BY164" s="73" t="str">
        <f t="shared" si="187"/>
        <v/>
      </c>
      <c r="BZ164" s="31" t="str">
        <f t="shared" si="188"/>
        <v/>
      </c>
      <c r="CA164" s="66" t="str">
        <f t="shared" si="189"/>
        <v/>
      </c>
      <c r="CB164" s="47" t="s">
        <v>0</v>
      </c>
      <c r="CC164" s="82" t="str">
        <f t="shared" si="221"/>
        <v/>
      </c>
      <c r="CD164" s="47" t="s">
        <v>0</v>
      </c>
      <c r="CE164" s="19" t="str">
        <f t="shared" si="222"/>
        <v/>
      </c>
      <c r="CF164" s="47" t="s">
        <v>0</v>
      </c>
      <c r="CG164" s="130"/>
      <c r="CH164" s="47" t="s">
        <v>0</v>
      </c>
      <c r="CI164" s="52" t="str">
        <f t="shared" si="223"/>
        <v/>
      </c>
      <c r="CJ164" s="73" t="str">
        <f>IF(CG164="","",MAX(CJ$10:CJ163)+1)</f>
        <v/>
      </c>
      <c r="CK164" s="53" t="str">
        <f t="shared" si="224"/>
        <v/>
      </c>
      <c r="CL164" s="47" t="s">
        <v>0</v>
      </c>
      <c r="CM164" s="19" t="str">
        <f t="shared" si="225"/>
        <v/>
      </c>
      <c r="CN164" s="47" t="s">
        <v>0</v>
      </c>
      <c r="CO164" s="108"/>
      <c r="CP164" s="110"/>
      <c r="CQ164" s="47"/>
      <c r="CR164" s="58" t="str">
        <f>IF(AND(BX164="NEMA",BY164="NEMA",OR(CG164="",CK164="NEMA")),MAX(CR$10:CR163)+1,"")</f>
        <v/>
      </c>
      <c r="CS164" s="53" t="str">
        <f t="shared" si="226"/>
        <v/>
      </c>
      <c r="CT164" t="s">
        <v>0</v>
      </c>
      <c r="CU164" s="133" t="str">
        <f t="shared" si="190"/>
        <v/>
      </c>
      <c r="CV164" t="s">
        <v>0</v>
      </c>
      <c r="CW164" s="52" t="str">
        <f t="shared" si="191"/>
        <v/>
      </c>
      <c r="CX164" s="66" t="str">
        <f t="shared" si="227"/>
        <v/>
      </c>
      <c r="CY164" t="s">
        <v>0</v>
      </c>
      <c r="CZ164" s="19" t="str">
        <f t="shared" si="228"/>
        <v/>
      </c>
      <c r="DA164" s="47" t="s">
        <v>0</v>
      </c>
      <c r="DB164" s="52" t="str">
        <f t="shared" si="229"/>
        <v/>
      </c>
      <c r="DC164" s="66" t="str">
        <f t="shared" si="230"/>
        <v/>
      </c>
      <c r="DD164" s="47" t="s">
        <v>0</v>
      </c>
      <c r="DE164" s="52" t="str">
        <f t="shared" si="231"/>
        <v/>
      </c>
      <c r="DF164" s="53" t="str">
        <f t="shared" si="192"/>
        <v/>
      </c>
      <c r="DG164" s="47" t="s">
        <v>0</v>
      </c>
      <c r="DH164" s="52" t="str">
        <f t="shared" si="232"/>
        <v/>
      </c>
      <c r="DI164" s="53" t="str">
        <f t="shared" si="193"/>
        <v/>
      </c>
      <c r="DJ164" s="47" t="s">
        <v>0</v>
      </c>
      <c r="DK164" s="52" t="str">
        <f t="shared" si="233"/>
        <v/>
      </c>
      <c r="DL164" s="53" t="str">
        <f t="shared" si="194"/>
        <v/>
      </c>
      <c r="DM164" s="47" t="s">
        <v>0</v>
      </c>
      <c r="DN164" s="58" t="str">
        <f t="shared" si="234"/>
        <v/>
      </c>
      <c r="DO164" s="53" t="str" cm="1">
        <f t="array" ref="DO164">IF(DN164&lt;&gt;"",INDEX(imePrezime_id,DN164,0),IF(CR164&lt;&gt;"",CR164,""))</f>
        <v/>
      </c>
      <c r="DP164" s="47" t="s">
        <v>0</v>
      </c>
      <c r="DQ164" s="58" t="str">
        <f t="shared" si="235"/>
        <v/>
      </c>
      <c r="DR164" s="73" t="str">
        <f t="shared" si="195"/>
        <v/>
      </c>
      <c r="DS164" s="73" t="str">
        <f t="shared" si="236"/>
        <v/>
      </c>
      <c r="DT164" s="73" t="str">
        <f t="shared" si="237"/>
        <v/>
      </c>
      <c r="DU164" s="66" t="str">
        <f t="shared" si="238"/>
        <v/>
      </c>
      <c r="DV164" s="47" t="s">
        <v>0</v>
      </c>
      <c r="DW164" s="58" t="str">
        <f>IF(BW164="","",MAX(DW$10:DW163)+1)</f>
        <v/>
      </c>
      <c r="DX164" s="73" t="str">
        <f t="shared" si="239"/>
        <v/>
      </c>
      <c r="DY164" s="73" t="str">
        <f t="shared" si="240"/>
        <v/>
      </c>
      <c r="DZ164" s="73" t="str">
        <f t="shared" si="241"/>
        <v/>
      </c>
      <c r="EA164" s="73" t="str">
        <f t="shared" si="242"/>
        <v/>
      </c>
      <c r="EB164" s="73" t="str">
        <f t="shared" si="243"/>
        <v/>
      </c>
      <c r="EC164" s="73" t="str">
        <f t="shared" si="244"/>
        <v/>
      </c>
      <c r="ED164" s="73" t="str">
        <f t="shared" si="245"/>
        <v/>
      </c>
      <c r="EE164" s="73" t="str">
        <f t="shared" si="246"/>
        <v/>
      </c>
      <c r="EF164" s="73" t="str">
        <f t="shared" si="247"/>
        <v/>
      </c>
      <c r="EG164" s="53" t="str">
        <f t="shared" si="196"/>
        <v/>
      </c>
      <c r="EH164" s="47" t="s">
        <v>0</v>
      </c>
      <c r="EI164" s="19" t="str">
        <f t="shared" si="248"/>
        <v/>
      </c>
      <c r="EJ164" s="47" t="s">
        <v>0</v>
      </c>
      <c r="EK164" s="19" t="str">
        <f t="shared" si="249"/>
        <v/>
      </c>
      <c r="EL164" s="47" t="s">
        <v>0</v>
      </c>
      <c r="EM164" s="208" t="str">
        <f t="shared" si="250"/>
        <v/>
      </c>
      <c r="EN164" s="47" t="s">
        <v>0</v>
      </c>
    </row>
    <row r="165" spans="1:144" x14ac:dyDescent="0.25">
      <c r="A165" t="s">
        <v>0</v>
      </c>
      <c r="B165" s="52" t="str">
        <f>IF(csv!F157="","",csv!T157)</f>
        <v/>
      </c>
      <c r="C165" s="31" t="s">
        <v>0</v>
      </c>
      <c r="D165" s="31" t="str">
        <f>IF(csv!F157="","",csv!F157)</f>
        <v/>
      </c>
      <c r="E165" s="31" t="str">
        <f>IF(csv!E157="","",csv!E157)</f>
        <v/>
      </c>
      <c r="F165" s="31" t="s">
        <v>0</v>
      </c>
      <c r="G165" s="73" t="str">
        <f>IF(csv!M157="","",csv!M157)</f>
        <v/>
      </c>
      <c r="H165" s="73" t="str">
        <f>IF(csv!N157="","",csv!N157)</f>
        <v/>
      </c>
      <c r="I165" s="31" t="s">
        <v>0</v>
      </c>
      <c r="J165" s="31" t="str">
        <f>IF(csv!P157="","",csv!P157)</f>
        <v/>
      </c>
      <c r="K165" s="31" t="str">
        <f>IF(csv!Q157="","",csv!Q157)</f>
        <v/>
      </c>
      <c r="L165" s="31" t="s">
        <v>0</v>
      </c>
      <c r="M165" s="66" t="str">
        <f>IF(csv!R157="","",csv!R157)</f>
        <v/>
      </c>
      <c r="N165" s="47" t="s">
        <v>0</v>
      </c>
      <c r="O165" s="52" t="str">
        <f t="shared" si="197"/>
        <v/>
      </c>
      <c r="P165" s="73" t="str">
        <f>IF(O165="","",IF(COUNTIF(O$10:O164,O165)=0,P164+1,P164))</f>
        <v/>
      </c>
      <c r="Q165" s="88" t="str">
        <f t="shared" si="198"/>
        <v/>
      </c>
      <c r="R165" s="89" t="str" cm="1">
        <f t="array" ref="R165">IF(S165="","",INDEX(natjecanjeStaze_naziv,MATCH(S165,natjecanjeStaze_stazaId,0)))</f>
        <v/>
      </c>
      <c r="S165" s="53" t="str">
        <f t="shared" si="181"/>
        <v/>
      </c>
      <c r="T165" s="47" t="s">
        <v>0</v>
      </c>
      <c r="U165" s="259" t="str">
        <f t="shared" si="182"/>
        <v/>
      </c>
      <c r="V165" s="260" t="str">
        <f t="shared" si="199"/>
        <v/>
      </c>
      <c r="W165" s="47" t="s">
        <v>0</v>
      </c>
      <c r="X165" s="52" t="str">
        <f t="shared" si="200"/>
        <v/>
      </c>
      <c r="Y165" s="73" t="str">
        <f t="shared" si="201"/>
        <v/>
      </c>
      <c r="Z165" s="31" t="str">
        <f t="shared" si="202"/>
        <v/>
      </c>
      <c r="AA165" s="66" t="str">
        <f>IF(Z165="","",MAX(AA$10:AA164)+1)</f>
        <v/>
      </c>
      <c r="AB165" s="47" t="s">
        <v>0</v>
      </c>
      <c r="AC165" s="130"/>
      <c r="AD165" s="47" t="s">
        <v>0</v>
      </c>
      <c r="AE165" s="19" t="str">
        <f t="shared" si="203"/>
        <v/>
      </c>
      <c r="AF165" s="47" t="s">
        <v>0</v>
      </c>
      <c r="AG165" s="151" t="str">
        <f t="shared" si="204"/>
        <v/>
      </c>
      <c r="AH165" s="47" t="s">
        <v>0</v>
      </c>
      <c r="AI165" s="52" t="str">
        <f t="shared" si="205"/>
        <v/>
      </c>
      <c r="AJ165" s="31" t="str">
        <f t="shared" si="206"/>
        <v/>
      </c>
      <c r="AK165" s="73" t="str">
        <f t="shared" si="207"/>
        <v/>
      </c>
      <c r="AL165" s="73" t="str">
        <f t="shared" si="208"/>
        <v/>
      </c>
      <c r="AM165" s="31" t="str" cm="1">
        <f t="array" ref="AM165">IF(AK165="",""&amp;AJ165,IF(AK165="NEMA",AJ165,INDEX(klub_naziv,MATCH(INDEX(klubAlias_klubId,AK165),klub_id,0))))</f>
        <v/>
      </c>
      <c r="AN165" s="31" t="str" cm="1">
        <f t="array" ref="AN165">IFERROR(""&amp;INDEX(registarNatjecatelji,DL165,4),"")</f>
        <v/>
      </c>
      <c r="AO165" s="73" t="str">
        <f t="shared" si="209"/>
        <v/>
      </c>
      <c r="AP165" s="66" t="str">
        <f t="shared" si="210"/>
        <v/>
      </c>
      <c r="AQ165" s="47" t="s">
        <v>0</v>
      </c>
      <c r="AR165" s="52" t="str">
        <f>IF(V165&lt;&gt;"NEMA","",IF(IFERROR(MATCH(U165,U$10:U164,0),0)&lt;&gt;0,"",U165))</f>
        <v/>
      </c>
      <c r="AS165" s="73" t="str">
        <f t="shared" si="183"/>
        <v/>
      </c>
      <c r="AT165" s="31" t="str">
        <f>IF(OR(AS165="",AS165&lt;&gt;"NEMA"),"",MAX(AT$10:AT164)+1)</f>
        <v/>
      </c>
      <c r="AU165" s="66" t="str">
        <f t="shared" si="184"/>
        <v/>
      </c>
      <c r="AV165" s="47" t="s">
        <v>0</v>
      </c>
      <c r="AW165" s="19" t="str">
        <f t="shared" si="211"/>
        <v/>
      </c>
      <c r="AX165" s="47" t="s">
        <v>0</v>
      </c>
      <c r="AY165" s="82" t="str">
        <f>IF(AK165&lt;&gt;"NEMA","",IF(IFERROR(MATCH(AJ165,AJ$10:AJ164,0),0)&lt;&gt;0,"",AJ165))</f>
        <v/>
      </c>
      <c r="AZ165" s="47" t="s">
        <v>0</v>
      </c>
      <c r="BA165" s="130"/>
      <c r="BB165" s="47" t="s">
        <v>0</v>
      </c>
      <c r="BC165" s="58" t="str">
        <f t="shared" si="212"/>
        <v/>
      </c>
      <c r="BD165" s="31" t="str">
        <f t="shared" si="213"/>
        <v/>
      </c>
      <c r="BE165" s="31" t="str">
        <f>IF(BD165="","",MAX(BE$10:BE164)+1)</f>
        <v/>
      </c>
      <c r="BF165" s="31" t="str">
        <f t="shared" si="214"/>
        <v/>
      </c>
      <c r="BG165" s="31" t="str">
        <f t="shared" si="215"/>
        <v/>
      </c>
      <c r="BH165" s="31" t="str">
        <f>IF(BA165="","",MAX(BH$10:BH164)+1)</f>
        <v/>
      </c>
      <c r="BI165" s="31" t="str">
        <f t="shared" si="216"/>
        <v/>
      </c>
      <c r="BJ165" s="66" t="str">
        <f t="shared" si="217"/>
        <v/>
      </c>
      <c r="BK165" s="47" t="s">
        <v>0</v>
      </c>
      <c r="BL165" s="19" t="str">
        <f t="shared" si="218"/>
        <v/>
      </c>
      <c r="BM165" s="47" t="s">
        <v>0</v>
      </c>
      <c r="BN165" s="151" t="str">
        <f t="shared" si="185"/>
        <v/>
      </c>
      <c r="BO165" s="47" t="s">
        <v>0</v>
      </c>
      <c r="BP165" s="58" t="str">
        <f t="shared" si="176"/>
        <v/>
      </c>
      <c r="BQ165" s="73" t="str">
        <f t="shared" si="177"/>
        <v/>
      </c>
      <c r="BR165" s="266" t="str">
        <f t="shared" si="178"/>
        <v/>
      </c>
      <c r="BS165" s="267" t="str">
        <f t="shared" si="179"/>
        <v/>
      </c>
      <c r="BT165" s="191" t="str">
        <f t="shared" si="180"/>
        <v/>
      </c>
      <c r="BU165" s="47" t="s">
        <v>0</v>
      </c>
      <c r="BV165" s="52" t="str">
        <f t="shared" si="219"/>
        <v/>
      </c>
      <c r="BW165" s="31" t="str">
        <f t="shared" si="220"/>
        <v/>
      </c>
      <c r="BX165" s="73" t="str">
        <f t="shared" si="186"/>
        <v/>
      </c>
      <c r="BY165" s="73" t="str">
        <f t="shared" si="187"/>
        <v/>
      </c>
      <c r="BZ165" s="31" t="str">
        <f t="shared" si="188"/>
        <v/>
      </c>
      <c r="CA165" s="66" t="str">
        <f t="shared" si="189"/>
        <v/>
      </c>
      <c r="CB165" s="47" t="s">
        <v>0</v>
      </c>
      <c r="CC165" s="82" t="str">
        <f t="shared" si="221"/>
        <v/>
      </c>
      <c r="CD165" s="47" t="s">
        <v>0</v>
      </c>
      <c r="CE165" s="19" t="str">
        <f t="shared" si="222"/>
        <v/>
      </c>
      <c r="CF165" s="47" t="s">
        <v>0</v>
      </c>
      <c r="CG165" s="130"/>
      <c r="CH165" s="47" t="s">
        <v>0</v>
      </c>
      <c r="CI165" s="52" t="str">
        <f t="shared" si="223"/>
        <v/>
      </c>
      <c r="CJ165" s="73" t="str">
        <f>IF(CG165="","",MAX(CJ$10:CJ164)+1)</f>
        <v/>
      </c>
      <c r="CK165" s="53" t="str">
        <f t="shared" si="224"/>
        <v/>
      </c>
      <c r="CL165" s="47" t="s">
        <v>0</v>
      </c>
      <c r="CM165" s="19" t="str">
        <f t="shared" si="225"/>
        <v/>
      </c>
      <c r="CN165" s="47" t="s">
        <v>0</v>
      </c>
      <c r="CO165" s="108"/>
      <c r="CP165" s="110"/>
      <c r="CQ165" s="47"/>
      <c r="CR165" s="58" t="str">
        <f>IF(AND(BX165="NEMA",BY165="NEMA",OR(CG165="",CK165="NEMA")),MAX(CR$10:CR164)+1,"")</f>
        <v/>
      </c>
      <c r="CS165" s="53" t="str">
        <f t="shared" si="226"/>
        <v/>
      </c>
      <c r="CT165" t="s">
        <v>0</v>
      </c>
      <c r="CU165" s="133" t="str">
        <f t="shared" si="190"/>
        <v/>
      </c>
      <c r="CV165" t="s">
        <v>0</v>
      </c>
      <c r="CW165" s="52" t="str">
        <f t="shared" si="191"/>
        <v/>
      </c>
      <c r="CX165" s="66" t="str">
        <f t="shared" si="227"/>
        <v/>
      </c>
      <c r="CY165" t="s">
        <v>0</v>
      </c>
      <c r="CZ165" s="19" t="str">
        <f t="shared" si="228"/>
        <v/>
      </c>
      <c r="DA165" s="47" t="s">
        <v>0</v>
      </c>
      <c r="DB165" s="52" t="str">
        <f t="shared" si="229"/>
        <v/>
      </c>
      <c r="DC165" s="66" t="str">
        <f t="shared" si="230"/>
        <v/>
      </c>
      <c r="DD165" s="47" t="s">
        <v>0</v>
      </c>
      <c r="DE165" s="52" t="str">
        <f t="shared" si="231"/>
        <v/>
      </c>
      <c r="DF165" s="53" t="str">
        <f t="shared" si="192"/>
        <v/>
      </c>
      <c r="DG165" s="47" t="s">
        <v>0</v>
      </c>
      <c r="DH165" s="52" t="str">
        <f t="shared" si="232"/>
        <v/>
      </c>
      <c r="DI165" s="53" t="str">
        <f t="shared" si="193"/>
        <v/>
      </c>
      <c r="DJ165" s="47" t="s">
        <v>0</v>
      </c>
      <c r="DK165" s="52" t="str">
        <f t="shared" si="233"/>
        <v/>
      </c>
      <c r="DL165" s="53" t="str">
        <f t="shared" si="194"/>
        <v/>
      </c>
      <c r="DM165" s="47" t="s">
        <v>0</v>
      </c>
      <c r="DN165" s="58" t="str">
        <f t="shared" si="234"/>
        <v/>
      </c>
      <c r="DO165" s="53" t="str" cm="1">
        <f t="array" ref="DO165">IF(DN165&lt;&gt;"",INDEX(imePrezime_id,DN165,0),IF(CR165&lt;&gt;"",CR165,""))</f>
        <v/>
      </c>
      <c r="DP165" s="47" t="s">
        <v>0</v>
      </c>
      <c r="DQ165" s="58" t="str">
        <f t="shared" si="235"/>
        <v/>
      </c>
      <c r="DR165" s="73" t="str">
        <f t="shared" si="195"/>
        <v/>
      </c>
      <c r="DS165" s="73" t="str">
        <f t="shared" si="236"/>
        <v/>
      </c>
      <c r="DT165" s="73" t="str">
        <f t="shared" si="237"/>
        <v/>
      </c>
      <c r="DU165" s="66" t="str">
        <f t="shared" si="238"/>
        <v/>
      </c>
      <c r="DV165" s="47" t="s">
        <v>0</v>
      </c>
      <c r="DW165" s="58" t="str">
        <f>IF(BW165="","",MAX(DW$10:DW164)+1)</f>
        <v/>
      </c>
      <c r="DX165" s="73" t="str">
        <f t="shared" si="239"/>
        <v/>
      </c>
      <c r="DY165" s="73" t="str">
        <f t="shared" si="240"/>
        <v/>
      </c>
      <c r="DZ165" s="73" t="str">
        <f t="shared" si="241"/>
        <v/>
      </c>
      <c r="EA165" s="73" t="str">
        <f t="shared" si="242"/>
        <v/>
      </c>
      <c r="EB165" s="73" t="str">
        <f t="shared" si="243"/>
        <v/>
      </c>
      <c r="EC165" s="73" t="str">
        <f t="shared" si="244"/>
        <v/>
      </c>
      <c r="ED165" s="73" t="str">
        <f t="shared" si="245"/>
        <v/>
      </c>
      <c r="EE165" s="73" t="str">
        <f t="shared" si="246"/>
        <v/>
      </c>
      <c r="EF165" s="73" t="str">
        <f t="shared" si="247"/>
        <v/>
      </c>
      <c r="EG165" s="53" t="str">
        <f t="shared" si="196"/>
        <v/>
      </c>
      <c r="EH165" s="47" t="s">
        <v>0</v>
      </c>
      <c r="EI165" s="19" t="str">
        <f t="shared" si="248"/>
        <v/>
      </c>
      <c r="EJ165" s="47" t="s">
        <v>0</v>
      </c>
      <c r="EK165" s="19" t="str">
        <f t="shared" si="249"/>
        <v/>
      </c>
      <c r="EL165" s="47" t="s">
        <v>0</v>
      </c>
      <c r="EM165" s="208" t="str">
        <f t="shared" si="250"/>
        <v/>
      </c>
      <c r="EN165" s="47" t="s">
        <v>0</v>
      </c>
    </row>
    <row r="166" spans="1:144" x14ac:dyDescent="0.25">
      <c r="A166" t="s">
        <v>0</v>
      </c>
      <c r="B166" s="52" t="str">
        <f>IF(csv!F158="","",csv!T158)</f>
        <v/>
      </c>
      <c r="C166" s="31" t="s">
        <v>0</v>
      </c>
      <c r="D166" s="31" t="str">
        <f>IF(csv!F158="","",csv!F158)</f>
        <v/>
      </c>
      <c r="E166" s="31" t="str">
        <f>IF(csv!E158="","",csv!E158)</f>
        <v/>
      </c>
      <c r="F166" s="31" t="s">
        <v>0</v>
      </c>
      <c r="G166" s="73" t="str">
        <f>IF(csv!M158="","",csv!M158)</f>
        <v/>
      </c>
      <c r="H166" s="73" t="str">
        <f>IF(csv!N158="","",csv!N158)</f>
        <v/>
      </c>
      <c r="I166" s="31" t="s">
        <v>0</v>
      </c>
      <c r="J166" s="31" t="str">
        <f>IF(csv!P158="","",csv!P158)</f>
        <v/>
      </c>
      <c r="K166" s="31" t="str">
        <f>IF(csv!Q158="","",csv!Q158)</f>
        <v/>
      </c>
      <c r="L166" s="31" t="s">
        <v>0</v>
      </c>
      <c r="M166" s="66" t="str">
        <f>IF(csv!R158="","",csv!R158)</f>
        <v/>
      </c>
      <c r="N166" s="47" t="s">
        <v>0</v>
      </c>
      <c r="O166" s="52" t="str">
        <f t="shared" si="197"/>
        <v/>
      </c>
      <c r="P166" s="73" t="str">
        <f>IF(O166="","",IF(COUNTIF(O$10:O165,O166)=0,P165+1,P165))</f>
        <v/>
      </c>
      <c r="Q166" s="88" t="str">
        <f t="shared" si="198"/>
        <v/>
      </c>
      <c r="R166" s="89" t="str" cm="1">
        <f t="array" ref="R166">IF(S166="","",INDEX(natjecanjeStaze_naziv,MATCH(S166,natjecanjeStaze_stazaId,0)))</f>
        <v/>
      </c>
      <c r="S166" s="53" t="str">
        <f t="shared" si="181"/>
        <v/>
      </c>
      <c r="T166" s="47" t="s">
        <v>0</v>
      </c>
      <c r="U166" s="259" t="str">
        <f t="shared" si="182"/>
        <v/>
      </c>
      <c r="V166" s="260" t="str">
        <f t="shared" si="199"/>
        <v/>
      </c>
      <c r="W166" s="47" t="s">
        <v>0</v>
      </c>
      <c r="X166" s="52" t="str">
        <f t="shared" si="200"/>
        <v/>
      </c>
      <c r="Y166" s="73" t="str">
        <f t="shared" si="201"/>
        <v/>
      </c>
      <c r="Z166" s="31" t="str">
        <f t="shared" si="202"/>
        <v/>
      </c>
      <c r="AA166" s="66" t="str">
        <f>IF(Z166="","",MAX(AA$10:AA165)+1)</f>
        <v/>
      </c>
      <c r="AB166" s="47" t="s">
        <v>0</v>
      </c>
      <c r="AC166" s="130"/>
      <c r="AD166" s="47" t="s">
        <v>0</v>
      </c>
      <c r="AE166" s="19" t="str">
        <f t="shared" si="203"/>
        <v/>
      </c>
      <c r="AF166" s="47" t="s">
        <v>0</v>
      </c>
      <c r="AG166" s="151" t="str">
        <f t="shared" si="204"/>
        <v/>
      </c>
      <c r="AH166" s="47" t="s">
        <v>0</v>
      </c>
      <c r="AI166" s="52" t="str">
        <f t="shared" si="205"/>
        <v/>
      </c>
      <c r="AJ166" s="31" t="str">
        <f t="shared" si="206"/>
        <v/>
      </c>
      <c r="AK166" s="73" t="str">
        <f t="shared" si="207"/>
        <v/>
      </c>
      <c r="AL166" s="73" t="str">
        <f t="shared" si="208"/>
        <v/>
      </c>
      <c r="AM166" s="31" t="str" cm="1">
        <f t="array" ref="AM166">IF(AK166="",""&amp;AJ166,IF(AK166="NEMA",AJ166,INDEX(klub_naziv,MATCH(INDEX(klubAlias_klubId,AK166),klub_id,0))))</f>
        <v/>
      </c>
      <c r="AN166" s="31" t="str" cm="1">
        <f t="array" ref="AN166">IFERROR(""&amp;INDEX(registarNatjecatelji,DL166,4),"")</f>
        <v/>
      </c>
      <c r="AO166" s="73" t="str">
        <f t="shared" si="209"/>
        <v/>
      </c>
      <c r="AP166" s="66" t="str">
        <f t="shared" si="210"/>
        <v/>
      </c>
      <c r="AQ166" s="47" t="s">
        <v>0</v>
      </c>
      <c r="AR166" s="52" t="str">
        <f>IF(V166&lt;&gt;"NEMA","",IF(IFERROR(MATCH(U166,U$10:U165,0),0)&lt;&gt;0,"",U166))</f>
        <v/>
      </c>
      <c r="AS166" s="73" t="str">
        <f t="shared" si="183"/>
        <v/>
      </c>
      <c r="AT166" s="31" t="str">
        <f>IF(OR(AS166="",AS166&lt;&gt;"NEMA"),"",MAX(AT$10:AT165)+1)</f>
        <v/>
      </c>
      <c r="AU166" s="66" t="str">
        <f t="shared" si="184"/>
        <v/>
      </c>
      <c r="AV166" s="47" t="s">
        <v>0</v>
      </c>
      <c r="AW166" s="19" t="str">
        <f t="shared" si="211"/>
        <v/>
      </c>
      <c r="AX166" s="47" t="s">
        <v>0</v>
      </c>
      <c r="AY166" s="82" t="str">
        <f>IF(AK166&lt;&gt;"NEMA","",IF(IFERROR(MATCH(AJ166,AJ$10:AJ165,0),0)&lt;&gt;0,"",AJ166))</f>
        <v/>
      </c>
      <c r="AZ166" s="47" t="s">
        <v>0</v>
      </c>
      <c r="BA166" s="130"/>
      <c r="BB166" s="47" t="s">
        <v>0</v>
      </c>
      <c r="BC166" s="58" t="str">
        <f t="shared" si="212"/>
        <v/>
      </c>
      <c r="BD166" s="31" t="str">
        <f t="shared" si="213"/>
        <v/>
      </c>
      <c r="BE166" s="31" t="str">
        <f>IF(BD166="","",MAX(BE$10:BE165)+1)</f>
        <v/>
      </c>
      <c r="BF166" s="31" t="str">
        <f t="shared" si="214"/>
        <v/>
      </c>
      <c r="BG166" s="31" t="str">
        <f t="shared" si="215"/>
        <v/>
      </c>
      <c r="BH166" s="31" t="str">
        <f>IF(BA166="","",MAX(BH$10:BH165)+1)</f>
        <v/>
      </c>
      <c r="BI166" s="31" t="str">
        <f t="shared" si="216"/>
        <v/>
      </c>
      <c r="BJ166" s="66" t="str">
        <f t="shared" si="217"/>
        <v/>
      </c>
      <c r="BK166" s="47" t="s">
        <v>0</v>
      </c>
      <c r="BL166" s="19" t="str">
        <f t="shared" si="218"/>
        <v/>
      </c>
      <c r="BM166" s="47" t="s">
        <v>0</v>
      </c>
      <c r="BN166" s="151" t="str">
        <f t="shared" si="185"/>
        <v/>
      </c>
      <c r="BO166" s="47" t="s">
        <v>0</v>
      </c>
      <c r="BP166" s="58" t="str">
        <f t="shared" si="176"/>
        <v/>
      </c>
      <c r="BQ166" s="73" t="str">
        <f t="shared" si="177"/>
        <v/>
      </c>
      <c r="BR166" s="266" t="str">
        <f t="shared" si="178"/>
        <v/>
      </c>
      <c r="BS166" s="267" t="str">
        <f t="shared" si="179"/>
        <v/>
      </c>
      <c r="BT166" s="191" t="str">
        <f t="shared" si="180"/>
        <v/>
      </c>
      <c r="BU166" s="47" t="s">
        <v>0</v>
      </c>
      <c r="BV166" s="52" t="str">
        <f t="shared" si="219"/>
        <v/>
      </c>
      <c r="BW166" s="31" t="str">
        <f t="shared" si="220"/>
        <v/>
      </c>
      <c r="BX166" s="73" t="str">
        <f t="shared" si="186"/>
        <v/>
      </c>
      <c r="BY166" s="73" t="str">
        <f t="shared" si="187"/>
        <v/>
      </c>
      <c r="BZ166" s="31" t="str">
        <f t="shared" si="188"/>
        <v/>
      </c>
      <c r="CA166" s="66" t="str">
        <f t="shared" si="189"/>
        <v/>
      </c>
      <c r="CB166" s="47" t="s">
        <v>0</v>
      </c>
      <c r="CC166" s="82" t="str">
        <f t="shared" si="221"/>
        <v/>
      </c>
      <c r="CD166" s="47" t="s">
        <v>0</v>
      </c>
      <c r="CE166" s="19" t="str">
        <f t="shared" si="222"/>
        <v/>
      </c>
      <c r="CF166" s="47" t="s">
        <v>0</v>
      </c>
      <c r="CG166" s="130"/>
      <c r="CH166" s="47" t="s">
        <v>0</v>
      </c>
      <c r="CI166" s="52" t="str">
        <f t="shared" si="223"/>
        <v/>
      </c>
      <c r="CJ166" s="73" t="str">
        <f>IF(CG166="","",MAX(CJ$10:CJ165)+1)</f>
        <v/>
      </c>
      <c r="CK166" s="53" t="str">
        <f t="shared" si="224"/>
        <v/>
      </c>
      <c r="CL166" s="47" t="s">
        <v>0</v>
      </c>
      <c r="CM166" s="19" t="str">
        <f t="shared" si="225"/>
        <v/>
      </c>
      <c r="CN166" s="47" t="s">
        <v>0</v>
      </c>
      <c r="CO166" s="108"/>
      <c r="CP166" s="110"/>
      <c r="CQ166" s="47"/>
      <c r="CR166" s="58" t="str">
        <f>IF(AND(BX166="NEMA",BY166="NEMA",OR(CG166="",CK166="NEMA")),MAX(CR$10:CR165)+1,"")</f>
        <v/>
      </c>
      <c r="CS166" s="53" t="str">
        <f t="shared" si="226"/>
        <v/>
      </c>
      <c r="CT166" t="s">
        <v>0</v>
      </c>
      <c r="CU166" s="133" t="str">
        <f t="shared" si="190"/>
        <v/>
      </c>
      <c r="CV166" t="s">
        <v>0</v>
      </c>
      <c r="CW166" s="52" t="str">
        <f t="shared" si="191"/>
        <v/>
      </c>
      <c r="CX166" s="66" t="str">
        <f t="shared" si="227"/>
        <v/>
      </c>
      <c r="CY166" t="s">
        <v>0</v>
      </c>
      <c r="CZ166" s="19" t="str">
        <f t="shared" si="228"/>
        <v/>
      </c>
      <c r="DA166" s="47" t="s">
        <v>0</v>
      </c>
      <c r="DB166" s="52" t="str">
        <f t="shared" si="229"/>
        <v/>
      </c>
      <c r="DC166" s="66" t="str">
        <f t="shared" si="230"/>
        <v/>
      </c>
      <c r="DD166" s="47" t="s">
        <v>0</v>
      </c>
      <c r="DE166" s="52" t="str">
        <f t="shared" si="231"/>
        <v/>
      </c>
      <c r="DF166" s="53" t="str">
        <f t="shared" si="192"/>
        <v/>
      </c>
      <c r="DG166" s="47" t="s">
        <v>0</v>
      </c>
      <c r="DH166" s="52" t="str">
        <f t="shared" si="232"/>
        <v/>
      </c>
      <c r="DI166" s="53" t="str">
        <f t="shared" si="193"/>
        <v/>
      </c>
      <c r="DJ166" s="47" t="s">
        <v>0</v>
      </c>
      <c r="DK166" s="52" t="str">
        <f t="shared" si="233"/>
        <v/>
      </c>
      <c r="DL166" s="53" t="str">
        <f t="shared" si="194"/>
        <v/>
      </c>
      <c r="DM166" s="47" t="s">
        <v>0</v>
      </c>
      <c r="DN166" s="58" t="str">
        <f t="shared" si="234"/>
        <v/>
      </c>
      <c r="DO166" s="53" t="str" cm="1">
        <f t="array" ref="DO166">IF(DN166&lt;&gt;"",INDEX(imePrezime_id,DN166,0),IF(CR166&lt;&gt;"",CR166,""))</f>
        <v/>
      </c>
      <c r="DP166" s="47" t="s">
        <v>0</v>
      </c>
      <c r="DQ166" s="58" t="str">
        <f t="shared" si="235"/>
        <v/>
      </c>
      <c r="DR166" s="73" t="str">
        <f t="shared" si="195"/>
        <v/>
      </c>
      <c r="DS166" s="73" t="str">
        <f t="shared" si="236"/>
        <v/>
      </c>
      <c r="DT166" s="73" t="str">
        <f t="shared" si="237"/>
        <v/>
      </c>
      <c r="DU166" s="66" t="str">
        <f t="shared" si="238"/>
        <v/>
      </c>
      <c r="DV166" s="47" t="s">
        <v>0</v>
      </c>
      <c r="DW166" s="58" t="str">
        <f>IF(BW166="","",MAX(DW$10:DW165)+1)</f>
        <v/>
      </c>
      <c r="DX166" s="73" t="str">
        <f t="shared" si="239"/>
        <v/>
      </c>
      <c r="DY166" s="73" t="str">
        <f t="shared" si="240"/>
        <v/>
      </c>
      <c r="DZ166" s="73" t="str">
        <f t="shared" si="241"/>
        <v/>
      </c>
      <c r="EA166" s="73" t="str">
        <f t="shared" si="242"/>
        <v/>
      </c>
      <c r="EB166" s="73" t="str">
        <f t="shared" si="243"/>
        <v/>
      </c>
      <c r="EC166" s="73" t="str">
        <f t="shared" si="244"/>
        <v/>
      </c>
      <c r="ED166" s="73" t="str">
        <f t="shared" si="245"/>
        <v/>
      </c>
      <c r="EE166" s="73" t="str">
        <f t="shared" si="246"/>
        <v/>
      </c>
      <c r="EF166" s="73" t="str">
        <f t="shared" si="247"/>
        <v/>
      </c>
      <c r="EG166" s="53" t="str">
        <f t="shared" si="196"/>
        <v/>
      </c>
      <c r="EH166" s="47" t="s">
        <v>0</v>
      </c>
      <c r="EI166" s="19" t="str">
        <f t="shared" si="248"/>
        <v/>
      </c>
      <c r="EJ166" s="47" t="s">
        <v>0</v>
      </c>
      <c r="EK166" s="19" t="str">
        <f t="shared" si="249"/>
        <v/>
      </c>
      <c r="EL166" s="47" t="s">
        <v>0</v>
      </c>
      <c r="EM166" s="208" t="str">
        <f t="shared" si="250"/>
        <v/>
      </c>
      <c r="EN166" s="47" t="s">
        <v>0</v>
      </c>
    </row>
    <row r="167" spans="1:144" x14ac:dyDescent="0.25">
      <c r="A167" t="s">
        <v>0</v>
      </c>
      <c r="B167" s="52" t="str">
        <f>IF(csv!F159="","",csv!T159)</f>
        <v/>
      </c>
      <c r="C167" s="31" t="s">
        <v>0</v>
      </c>
      <c r="D167" s="31" t="str">
        <f>IF(csv!F159="","",csv!F159)</f>
        <v/>
      </c>
      <c r="E167" s="31" t="str">
        <f>IF(csv!E159="","",csv!E159)</f>
        <v/>
      </c>
      <c r="F167" s="31" t="s">
        <v>0</v>
      </c>
      <c r="G167" s="73" t="str">
        <f>IF(csv!M159="","",csv!M159)</f>
        <v/>
      </c>
      <c r="H167" s="73" t="str">
        <f>IF(csv!N159="","",csv!N159)</f>
        <v/>
      </c>
      <c r="I167" s="31" t="s">
        <v>0</v>
      </c>
      <c r="J167" s="31" t="str">
        <f>IF(csv!P159="","",csv!P159)</f>
        <v/>
      </c>
      <c r="K167" s="31" t="str">
        <f>IF(csv!Q159="","",csv!Q159)</f>
        <v/>
      </c>
      <c r="L167" s="31" t="s">
        <v>0</v>
      </c>
      <c r="M167" s="66" t="str">
        <f>IF(csv!R159="","",csv!R159)</f>
        <v/>
      </c>
      <c r="N167" s="47" t="s">
        <v>0</v>
      </c>
      <c r="O167" s="52" t="str">
        <f t="shared" si="197"/>
        <v/>
      </c>
      <c r="P167" s="73" t="str">
        <f>IF(O167="","",IF(COUNTIF(O$10:O166,O167)=0,P166+1,P166))</f>
        <v/>
      </c>
      <c r="Q167" s="88" t="str">
        <f t="shared" si="198"/>
        <v/>
      </c>
      <c r="R167" s="89" t="str" cm="1">
        <f t="array" ref="R167">IF(S167="","",INDEX(natjecanjeStaze_naziv,MATCH(S167,natjecanjeStaze_stazaId,0)))</f>
        <v/>
      </c>
      <c r="S167" s="53" t="str">
        <f t="shared" si="181"/>
        <v/>
      </c>
      <c r="T167" s="47" t="s">
        <v>0</v>
      </c>
      <c r="U167" s="259" t="str">
        <f t="shared" si="182"/>
        <v/>
      </c>
      <c r="V167" s="260" t="str">
        <f t="shared" si="199"/>
        <v/>
      </c>
      <c r="W167" s="47" t="s">
        <v>0</v>
      </c>
      <c r="X167" s="52" t="str">
        <f t="shared" si="200"/>
        <v/>
      </c>
      <c r="Y167" s="73" t="str">
        <f t="shared" si="201"/>
        <v/>
      </c>
      <c r="Z167" s="31" t="str">
        <f t="shared" si="202"/>
        <v/>
      </c>
      <c r="AA167" s="66" t="str">
        <f>IF(Z167="","",MAX(AA$10:AA166)+1)</f>
        <v/>
      </c>
      <c r="AB167" s="47" t="s">
        <v>0</v>
      </c>
      <c r="AC167" s="130"/>
      <c r="AD167" s="47" t="s">
        <v>0</v>
      </c>
      <c r="AE167" s="19" t="str">
        <f t="shared" si="203"/>
        <v/>
      </c>
      <c r="AF167" s="47" t="s">
        <v>0</v>
      </c>
      <c r="AG167" s="151" t="str">
        <f t="shared" si="204"/>
        <v/>
      </c>
      <c r="AH167" s="47" t="s">
        <v>0</v>
      </c>
      <c r="AI167" s="52" t="str">
        <f t="shared" si="205"/>
        <v/>
      </c>
      <c r="AJ167" s="31" t="str">
        <f t="shared" si="206"/>
        <v/>
      </c>
      <c r="AK167" s="73" t="str">
        <f t="shared" si="207"/>
        <v/>
      </c>
      <c r="AL167" s="73" t="str">
        <f t="shared" si="208"/>
        <v/>
      </c>
      <c r="AM167" s="31" t="str" cm="1">
        <f t="array" ref="AM167">IF(AK167="",""&amp;AJ167,IF(AK167="NEMA",AJ167,INDEX(klub_naziv,MATCH(INDEX(klubAlias_klubId,AK167),klub_id,0))))</f>
        <v/>
      </c>
      <c r="AN167" s="31" t="str" cm="1">
        <f t="array" ref="AN167">IFERROR(""&amp;INDEX(registarNatjecatelji,DL167,4),"")</f>
        <v/>
      </c>
      <c r="AO167" s="73" t="str">
        <f t="shared" si="209"/>
        <v/>
      </c>
      <c r="AP167" s="66" t="str">
        <f t="shared" si="210"/>
        <v/>
      </c>
      <c r="AQ167" s="47" t="s">
        <v>0</v>
      </c>
      <c r="AR167" s="52" t="str">
        <f>IF(V167&lt;&gt;"NEMA","",IF(IFERROR(MATCH(U167,U$10:U166,0),0)&lt;&gt;0,"",U167))</f>
        <v/>
      </c>
      <c r="AS167" s="73" t="str">
        <f t="shared" si="183"/>
        <v/>
      </c>
      <c r="AT167" s="31" t="str">
        <f>IF(OR(AS167="",AS167&lt;&gt;"NEMA"),"",MAX(AT$10:AT166)+1)</f>
        <v/>
      </c>
      <c r="AU167" s="66" t="str">
        <f t="shared" si="184"/>
        <v/>
      </c>
      <c r="AV167" s="47" t="s">
        <v>0</v>
      </c>
      <c r="AW167" s="19" t="str">
        <f t="shared" si="211"/>
        <v/>
      </c>
      <c r="AX167" s="47" t="s">
        <v>0</v>
      </c>
      <c r="AY167" s="82" t="str">
        <f>IF(AK167&lt;&gt;"NEMA","",IF(IFERROR(MATCH(AJ167,AJ$10:AJ166,0),0)&lt;&gt;0,"",AJ167))</f>
        <v/>
      </c>
      <c r="AZ167" s="47" t="s">
        <v>0</v>
      </c>
      <c r="BA167" s="130"/>
      <c r="BB167" s="47" t="s">
        <v>0</v>
      </c>
      <c r="BC167" s="58" t="str">
        <f t="shared" si="212"/>
        <v/>
      </c>
      <c r="BD167" s="31" t="str">
        <f t="shared" si="213"/>
        <v/>
      </c>
      <c r="BE167" s="31" t="str">
        <f>IF(BD167="","",MAX(BE$10:BE166)+1)</f>
        <v/>
      </c>
      <c r="BF167" s="31" t="str">
        <f t="shared" si="214"/>
        <v/>
      </c>
      <c r="BG167" s="31" t="str">
        <f t="shared" si="215"/>
        <v/>
      </c>
      <c r="BH167" s="31" t="str">
        <f>IF(BA167="","",MAX(BH$10:BH166)+1)</f>
        <v/>
      </c>
      <c r="BI167" s="31" t="str">
        <f t="shared" si="216"/>
        <v/>
      </c>
      <c r="BJ167" s="66" t="str">
        <f t="shared" si="217"/>
        <v/>
      </c>
      <c r="BK167" s="47" t="s">
        <v>0</v>
      </c>
      <c r="BL167" s="19" t="str">
        <f t="shared" si="218"/>
        <v/>
      </c>
      <c r="BM167" s="47" t="s">
        <v>0</v>
      </c>
      <c r="BN167" s="151" t="str">
        <f t="shared" si="185"/>
        <v/>
      </c>
      <c r="BO167" s="47" t="s">
        <v>0</v>
      </c>
      <c r="BP167" s="58" t="str">
        <f t="shared" si="176"/>
        <v/>
      </c>
      <c r="BQ167" s="73" t="str">
        <f t="shared" si="177"/>
        <v/>
      </c>
      <c r="BR167" s="266" t="str">
        <f t="shared" si="178"/>
        <v/>
      </c>
      <c r="BS167" s="267" t="str">
        <f t="shared" si="179"/>
        <v/>
      </c>
      <c r="BT167" s="191" t="str">
        <f t="shared" si="180"/>
        <v/>
      </c>
      <c r="BU167" s="47" t="s">
        <v>0</v>
      </c>
      <c r="BV167" s="52" t="str">
        <f t="shared" si="219"/>
        <v/>
      </c>
      <c r="BW167" s="31" t="str">
        <f t="shared" si="220"/>
        <v/>
      </c>
      <c r="BX167" s="73" t="str">
        <f t="shared" si="186"/>
        <v/>
      </c>
      <c r="BY167" s="73" t="str">
        <f t="shared" si="187"/>
        <v/>
      </c>
      <c r="BZ167" s="31" t="str">
        <f t="shared" si="188"/>
        <v/>
      </c>
      <c r="CA167" s="66" t="str">
        <f t="shared" si="189"/>
        <v/>
      </c>
      <c r="CB167" s="47" t="s">
        <v>0</v>
      </c>
      <c r="CC167" s="82" t="str">
        <f t="shared" si="221"/>
        <v/>
      </c>
      <c r="CD167" s="47" t="s">
        <v>0</v>
      </c>
      <c r="CE167" s="19" t="str">
        <f t="shared" si="222"/>
        <v/>
      </c>
      <c r="CF167" s="47" t="s">
        <v>0</v>
      </c>
      <c r="CG167" s="130"/>
      <c r="CH167" s="47" t="s">
        <v>0</v>
      </c>
      <c r="CI167" s="52" t="str">
        <f t="shared" si="223"/>
        <v/>
      </c>
      <c r="CJ167" s="73" t="str">
        <f>IF(CG167="","",MAX(CJ$10:CJ166)+1)</f>
        <v/>
      </c>
      <c r="CK167" s="53" t="str">
        <f t="shared" si="224"/>
        <v/>
      </c>
      <c r="CL167" s="47" t="s">
        <v>0</v>
      </c>
      <c r="CM167" s="19" t="str">
        <f t="shared" si="225"/>
        <v/>
      </c>
      <c r="CN167" s="47" t="s">
        <v>0</v>
      </c>
      <c r="CO167" s="108"/>
      <c r="CP167" s="110"/>
      <c r="CQ167" s="47"/>
      <c r="CR167" s="58" t="str">
        <f>IF(AND(BX167="NEMA",BY167="NEMA",OR(CG167="",CK167="NEMA")),MAX(CR$10:CR166)+1,"")</f>
        <v/>
      </c>
      <c r="CS167" s="53" t="str">
        <f t="shared" si="226"/>
        <v/>
      </c>
      <c r="CT167" t="s">
        <v>0</v>
      </c>
      <c r="CU167" s="133" t="str">
        <f t="shared" si="190"/>
        <v/>
      </c>
      <c r="CV167" t="s">
        <v>0</v>
      </c>
      <c r="CW167" s="52" t="str">
        <f t="shared" si="191"/>
        <v/>
      </c>
      <c r="CX167" s="66" t="str">
        <f t="shared" si="227"/>
        <v/>
      </c>
      <c r="CY167" t="s">
        <v>0</v>
      </c>
      <c r="CZ167" s="19" t="str">
        <f t="shared" si="228"/>
        <v/>
      </c>
      <c r="DA167" s="47" t="s">
        <v>0</v>
      </c>
      <c r="DB167" s="52" t="str">
        <f t="shared" si="229"/>
        <v/>
      </c>
      <c r="DC167" s="66" t="str">
        <f t="shared" si="230"/>
        <v/>
      </c>
      <c r="DD167" s="47" t="s">
        <v>0</v>
      </c>
      <c r="DE167" s="52" t="str">
        <f t="shared" si="231"/>
        <v/>
      </c>
      <c r="DF167" s="53" t="str">
        <f t="shared" si="192"/>
        <v/>
      </c>
      <c r="DG167" s="47" t="s">
        <v>0</v>
      </c>
      <c r="DH167" s="52" t="str">
        <f t="shared" si="232"/>
        <v/>
      </c>
      <c r="DI167" s="53" t="str">
        <f t="shared" si="193"/>
        <v/>
      </c>
      <c r="DJ167" s="47" t="s">
        <v>0</v>
      </c>
      <c r="DK167" s="52" t="str">
        <f t="shared" si="233"/>
        <v/>
      </c>
      <c r="DL167" s="53" t="str">
        <f t="shared" si="194"/>
        <v/>
      </c>
      <c r="DM167" s="47" t="s">
        <v>0</v>
      </c>
      <c r="DN167" s="58" t="str">
        <f t="shared" si="234"/>
        <v/>
      </c>
      <c r="DO167" s="53" t="str" cm="1">
        <f t="array" ref="DO167">IF(DN167&lt;&gt;"",INDEX(imePrezime_id,DN167,0),IF(CR167&lt;&gt;"",CR167,""))</f>
        <v/>
      </c>
      <c r="DP167" s="47" t="s">
        <v>0</v>
      </c>
      <c r="DQ167" s="58" t="str">
        <f t="shared" si="235"/>
        <v/>
      </c>
      <c r="DR167" s="73" t="str">
        <f t="shared" si="195"/>
        <v/>
      </c>
      <c r="DS167" s="73" t="str">
        <f t="shared" si="236"/>
        <v/>
      </c>
      <c r="DT167" s="73" t="str">
        <f t="shared" si="237"/>
        <v/>
      </c>
      <c r="DU167" s="66" t="str">
        <f t="shared" si="238"/>
        <v/>
      </c>
      <c r="DV167" s="47" t="s">
        <v>0</v>
      </c>
      <c r="DW167" s="58" t="str">
        <f>IF(BW167="","",MAX(DW$10:DW166)+1)</f>
        <v/>
      </c>
      <c r="DX167" s="73" t="str">
        <f t="shared" si="239"/>
        <v/>
      </c>
      <c r="DY167" s="73" t="str">
        <f t="shared" si="240"/>
        <v/>
      </c>
      <c r="DZ167" s="73" t="str">
        <f t="shared" si="241"/>
        <v/>
      </c>
      <c r="EA167" s="73" t="str">
        <f t="shared" si="242"/>
        <v/>
      </c>
      <c r="EB167" s="73" t="str">
        <f t="shared" si="243"/>
        <v/>
      </c>
      <c r="EC167" s="73" t="str">
        <f t="shared" si="244"/>
        <v/>
      </c>
      <c r="ED167" s="73" t="str">
        <f t="shared" si="245"/>
        <v/>
      </c>
      <c r="EE167" s="73" t="str">
        <f t="shared" si="246"/>
        <v/>
      </c>
      <c r="EF167" s="73" t="str">
        <f t="shared" si="247"/>
        <v/>
      </c>
      <c r="EG167" s="53" t="str">
        <f t="shared" si="196"/>
        <v/>
      </c>
      <c r="EH167" s="47" t="s">
        <v>0</v>
      </c>
      <c r="EI167" s="19" t="str">
        <f t="shared" si="248"/>
        <v/>
      </c>
      <c r="EJ167" s="47" t="s">
        <v>0</v>
      </c>
      <c r="EK167" s="19" t="str">
        <f t="shared" si="249"/>
        <v/>
      </c>
      <c r="EL167" s="47" t="s">
        <v>0</v>
      </c>
      <c r="EM167" s="208" t="str">
        <f t="shared" si="250"/>
        <v/>
      </c>
      <c r="EN167" s="47" t="s">
        <v>0</v>
      </c>
    </row>
    <row r="168" spans="1:144" x14ac:dyDescent="0.25">
      <c r="A168" t="s">
        <v>0</v>
      </c>
      <c r="B168" s="52" t="str">
        <f>IF(csv!F160="","",csv!T160)</f>
        <v/>
      </c>
      <c r="C168" s="31" t="s">
        <v>0</v>
      </c>
      <c r="D168" s="31" t="str">
        <f>IF(csv!F160="","",csv!F160)</f>
        <v/>
      </c>
      <c r="E168" s="31" t="str">
        <f>IF(csv!E160="","",csv!E160)</f>
        <v/>
      </c>
      <c r="F168" s="31" t="s">
        <v>0</v>
      </c>
      <c r="G168" s="73" t="str">
        <f>IF(csv!M160="","",csv!M160)</f>
        <v/>
      </c>
      <c r="H168" s="73" t="str">
        <f>IF(csv!N160="","",csv!N160)</f>
        <v/>
      </c>
      <c r="I168" s="31" t="s">
        <v>0</v>
      </c>
      <c r="J168" s="31" t="str">
        <f>IF(csv!P160="","",csv!P160)</f>
        <v/>
      </c>
      <c r="K168" s="31" t="str">
        <f>IF(csv!Q160="","",csv!Q160)</f>
        <v/>
      </c>
      <c r="L168" s="31" t="s">
        <v>0</v>
      </c>
      <c r="M168" s="66" t="str">
        <f>IF(csv!R160="","",csv!R160)</f>
        <v/>
      </c>
      <c r="N168" s="47" t="s">
        <v>0</v>
      </c>
      <c r="O168" s="52" t="str">
        <f t="shared" si="197"/>
        <v/>
      </c>
      <c r="P168" s="73" t="str">
        <f>IF(O168="","",IF(COUNTIF(O$10:O167,O168)=0,P167+1,P167))</f>
        <v/>
      </c>
      <c r="Q168" s="88" t="str">
        <f t="shared" si="198"/>
        <v/>
      </c>
      <c r="R168" s="89" t="str" cm="1">
        <f t="array" ref="R168">IF(S168="","",INDEX(natjecanjeStaze_naziv,MATCH(S168,natjecanjeStaze_stazaId,0)))</f>
        <v/>
      </c>
      <c r="S168" s="53" t="str">
        <f t="shared" si="181"/>
        <v/>
      </c>
      <c r="T168" s="47" t="s">
        <v>0</v>
      </c>
      <c r="U168" s="259" t="str">
        <f t="shared" si="182"/>
        <v/>
      </c>
      <c r="V168" s="260" t="str">
        <f t="shared" si="199"/>
        <v/>
      </c>
      <c r="W168" s="47" t="s">
        <v>0</v>
      </c>
      <c r="X168" s="52" t="str">
        <f t="shared" si="200"/>
        <v/>
      </c>
      <c r="Y168" s="73" t="str">
        <f t="shared" si="201"/>
        <v/>
      </c>
      <c r="Z168" s="31" t="str">
        <f t="shared" si="202"/>
        <v/>
      </c>
      <c r="AA168" s="66" t="str">
        <f>IF(Z168="","",MAX(AA$10:AA167)+1)</f>
        <v/>
      </c>
      <c r="AB168" s="47" t="s">
        <v>0</v>
      </c>
      <c r="AC168" s="130"/>
      <c r="AD168" s="47" t="s">
        <v>0</v>
      </c>
      <c r="AE168" s="19" t="str">
        <f t="shared" si="203"/>
        <v/>
      </c>
      <c r="AF168" s="47" t="s">
        <v>0</v>
      </c>
      <c r="AG168" s="151" t="str">
        <f t="shared" si="204"/>
        <v/>
      </c>
      <c r="AH168" s="47" t="s">
        <v>0</v>
      </c>
      <c r="AI168" s="52" t="str">
        <f t="shared" si="205"/>
        <v/>
      </c>
      <c r="AJ168" s="31" t="str">
        <f t="shared" si="206"/>
        <v/>
      </c>
      <c r="AK168" s="73" t="str">
        <f t="shared" si="207"/>
        <v/>
      </c>
      <c r="AL168" s="73" t="str">
        <f t="shared" si="208"/>
        <v/>
      </c>
      <c r="AM168" s="31" t="str" cm="1">
        <f t="array" ref="AM168">IF(AK168="",""&amp;AJ168,IF(AK168="NEMA",AJ168,INDEX(klub_naziv,MATCH(INDEX(klubAlias_klubId,AK168),klub_id,0))))</f>
        <v/>
      </c>
      <c r="AN168" s="31" t="str" cm="1">
        <f t="array" ref="AN168">IFERROR(""&amp;INDEX(registarNatjecatelji,DL168,4),"")</f>
        <v/>
      </c>
      <c r="AO168" s="73" t="str">
        <f t="shared" si="209"/>
        <v/>
      </c>
      <c r="AP168" s="66" t="str">
        <f t="shared" si="210"/>
        <v/>
      </c>
      <c r="AQ168" s="47" t="s">
        <v>0</v>
      </c>
      <c r="AR168" s="52" t="str">
        <f>IF(V168&lt;&gt;"NEMA","",IF(IFERROR(MATCH(U168,U$10:U167,0),0)&lt;&gt;0,"",U168))</f>
        <v/>
      </c>
      <c r="AS168" s="73" t="str">
        <f t="shared" si="183"/>
        <v/>
      </c>
      <c r="AT168" s="31" t="str">
        <f>IF(OR(AS168="",AS168&lt;&gt;"NEMA"),"",MAX(AT$10:AT167)+1)</f>
        <v/>
      </c>
      <c r="AU168" s="66" t="str">
        <f t="shared" si="184"/>
        <v/>
      </c>
      <c r="AV168" s="47" t="s">
        <v>0</v>
      </c>
      <c r="AW168" s="19" t="str">
        <f t="shared" si="211"/>
        <v/>
      </c>
      <c r="AX168" s="47" t="s">
        <v>0</v>
      </c>
      <c r="AY168" s="82" t="str">
        <f>IF(AK168&lt;&gt;"NEMA","",IF(IFERROR(MATCH(AJ168,AJ$10:AJ167,0),0)&lt;&gt;0,"",AJ168))</f>
        <v/>
      </c>
      <c r="AZ168" s="47" t="s">
        <v>0</v>
      </c>
      <c r="BA168" s="130"/>
      <c r="BB168" s="47" t="s">
        <v>0</v>
      </c>
      <c r="BC168" s="58" t="str">
        <f t="shared" si="212"/>
        <v/>
      </c>
      <c r="BD168" s="31" t="str">
        <f t="shared" si="213"/>
        <v/>
      </c>
      <c r="BE168" s="31" t="str">
        <f>IF(BD168="","",MAX(BE$10:BE167)+1)</f>
        <v/>
      </c>
      <c r="BF168" s="31" t="str">
        <f t="shared" si="214"/>
        <v/>
      </c>
      <c r="BG168" s="31" t="str">
        <f t="shared" si="215"/>
        <v/>
      </c>
      <c r="BH168" s="31" t="str">
        <f>IF(BA168="","",MAX(BH$10:BH167)+1)</f>
        <v/>
      </c>
      <c r="BI168" s="31" t="str">
        <f t="shared" si="216"/>
        <v/>
      </c>
      <c r="BJ168" s="66" t="str">
        <f t="shared" si="217"/>
        <v/>
      </c>
      <c r="BK168" s="47" t="s">
        <v>0</v>
      </c>
      <c r="BL168" s="19" t="str">
        <f t="shared" si="218"/>
        <v/>
      </c>
      <c r="BM168" s="47" t="s">
        <v>0</v>
      </c>
      <c r="BN168" s="151" t="str">
        <f t="shared" si="185"/>
        <v/>
      </c>
      <c r="BO168" s="47" t="s">
        <v>0</v>
      </c>
      <c r="BP168" s="58" t="str">
        <f t="shared" si="176"/>
        <v/>
      </c>
      <c r="BQ168" s="73" t="str">
        <f t="shared" si="177"/>
        <v/>
      </c>
      <c r="BR168" s="266" t="str">
        <f t="shared" si="178"/>
        <v/>
      </c>
      <c r="BS168" s="267" t="str">
        <f t="shared" si="179"/>
        <v/>
      </c>
      <c r="BT168" s="191" t="str">
        <f t="shared" si="180"/>
        <v/>
      </c>
      <c r="BU168" s="47" t="s">
        <v>0</v>
      </c>
      <c r="BV168" s="52" t="str">
        <f t="shared" si="219"/>
        <v/>
      </c>
      <c r="BW168" s="31" t="str">
        <f t="shared" si="220"/>
        <v/>
      </c>
      <c r="BX168" s="73" t="str">
        <f t="shared" si="186"/>
        <v/>
      </c>
      <c r="BY168" s="73" t="str">
        <f t="shared" si="187"/>
        <v/>
      </c>
      <c r="BZ168" s="31" t="str">
        <f t="shared" si="188"/>
        <v/>
      </c>
      <c r="CA168" s="66" t="str">
        <f t="shared" si="189"/>
        <v/>
      </c>
      <c r="CB168" s="47" t="s">
        <v>0</v>
      </c>
      <c r="CC168" s="82" t="str">
        <f t="shared" si="221"/>
        <v/>
      </c>
      <c r="CD168" s="47" t="s">
        <v>0</v>
      </c>
      <c r="CE168" s="19" t="str">
        <f t="shared" si="222"/>
        <v/>
      </c>
      <c r="CF168" s="47" t="s">
        <v>0</v>
      </c>
      <c r="CG168" s="130"/>
      <c r="CH168" s="47" t="s">
        <v>0</v>
      </c>
      <c r="CI168" s="52" t="str">
        <f t="shared" si="223"/>
        <v/>
      </c>
      <c r="CJ168" s="73" t="str">
        <f>IF(CG168="","",MAX(CJ$10:CJ167)+1)</f>
        <v/>
      </c>
      <c r="CK168" s="53" t="str">
        <f t="shared" si="224"/>
        <v/>
      </c>
      <c r="CL168" s="47" t="s">
        <v>0</v>
      </c>
      <c r="CM168" s="19" t="str">
        <f t="shared" si="225"/>
        <v/>
      </c>
      <c r="CN168" s="47" t="s">
        <v>0</v>
      </c>
      <c r="CO168" s="108"/>
      <c r="CP168" s="110"/>
      <c r="CQ168" s="47"/>
      <c r="CR168" s="58" t="str">
        <f>IF(AND(BX168="NEMA",BY168="NEMA",OR(CG168="",CK168="NEMA")),MAX(CR$10:CR167)+1,"")</f>
        <v/>
      </c>
      <c r="CS168" s="53" t="str">
        <f t="shared" si="226"/>
        <v/>
      </c>
      <c r="CT168" t="s">
        <v>0</v>
      </c>
      <c r="CU168" s="133" t="str">
        <f t="shared" si="190"/>
        <v/>
      </c>
      <c r="CV168" t="s">
        <v>0</v>
      </c>
      <c r="CW168" s="52" t="str">
        <f t="shared" si="191"/>
        <v/>
      </c>
      <c r="CX168" s="66" t="str">
        <f t="shared" si="227"/>
        <v/>
      </c>
      <c r="CY168" t="s">
        <v>0</v>
      </c>
      <c r="CZ168" s="19" t="str">
        <f t="shared" si="228"/>
        <v/>
      </c>
      <c r="DA168" s="47" t="s">
        <v>0</v>
      </c>
      <c r="DB168" s="52" t="str">
        <f t="shared" si="229"/>
        <v/>
      </c>
      <c r="DC168" s="66" t="str">
        <f t="shared" si="230"/>
        <v/>
      </c>
      <c r="DD168" s="47" t="s">
        <v>0</v>
      </c>
      <c r="DE168" s="52" t="str">
        <f t="shared" si="231"/>
        <v/>
      </c>
      <c r="DF168" s="53" t="str">
        <f t="shared" si="192"/>
        <v/>
      </c>
      <c r="DG168" s="47" t="s">
        <v>0</v>
      </c>
      <c r="DH168" s="52" t="str">
        <f t="shared" si="232"/>
        <v/>
      </c>
      <c r="DI168" s="53" t="str">
        <f t="shared" si="193"/>
        <v/>
      </c>
      <c r="DJ168" s="47" t="s">
        <v>0</v>
      </c>
      <c r="DK168" s="52" t="str">
        <f t="shared" si="233"/>
        <v/>
      </c>
      <c r="DL168" s="53" t="str">
        <f t="shared" si="194"/>
        <v/>
      </c>
      <c r="DM168" s="47" t="s">
        <v>0</v>
      </c>
      <c r="DN168" s="58" t="str">
        <f t="shared" si="234"/>
        <v/>
      </c>
      <c r="DO168" s="53" t="str" cm="1">
        <f t="array" ref="DO168">IF(DN168&lt;&gt;"",INDEX(imePrezime_id,DN168,0),IF(CR168&lt;&gt;"",CR168,""))</f>
        <v/>
      </c>
      <c r="DP168" s="47" t="s">
        <v>0</v>
      </c>
      <c r="DQ168" s="58" t="str">
        <f t="shared" si="235"/>
        <v/>
      </c>
      <c r="DR168" s="73" t="str">
        <f t="shared" si="195"/>
        <v/>
      </c>
      <c r="DS168" s="73" t="str">
        <f t="shared" si="236"/>
        <v/>
      </c>
      <c r="DT168" s="73" t="str">
        <f t="shared" si="237"/>
        <v/>
      </c>
      <c r="DU168" s="66" t="str">
        <f t="shared" si="238"/>
        <v/>
      </c>
      <c r="DV168" s="47" t="s">
        <v>0</v>
      </c>
      <c r="DW168" s="58" t="str">
        <f>IF(BW168="","",MAX(DW$10:DW167)+1)</f>
        <v/>
      </c>
      <c r="DX168" s="73" t="str">
        <f t="shared" si="239"/>
        <v/>
      </c>
      <c r="DY168" s="73" t="str">
        <f t="shared" si="240"/>
        <v/>
      </c>
      <c r="DZ168" s="73" t="str">
        <f t="shared" si="241"/>
        <v/>
      </c>
      <c r="EA168" s="73" t="str">
        <f t="shared" si="242"/>
        <v/>
      </c>
      <c r="EB168" s="73" t="str">
        <f t="shared" si="243"/>
        <v/>
      </c>
      <c r="EC168" s="73" t="str">
        <f t="shared" si="244"/>
        <v/>
      </c>
      <c r="ED168" s="73" t="str">
        <f t="shared" si="245"/>
        <v/>
      </c>
      <c r="EE168" s="73" t="str">
        <f t="shared" si="246"/>
        <v/>
      </c>
      <c r="EF168" s="73" t="str">
        <f t="shared" si="247"/>
        <v/>
      </c>
      <c r="EG168" s="53" t="str">
        <f t="shared" si="196"/>
        <v/>
      </c>
      <c r="EH168" s="47" t="s">
        <v>0</v>
      </c>
      <c r="EI168" s="19" t="str">
        <f t="shared" si="248"/>
        <v/>
      </c>
      <c r="EJ168" s="47" t="s">
        <v>0</v>
      </c>
      <c r="EK168" s="19" t="str">
        <f t="shared" si="249"/>
        <v/>
      </c>
      <c r="EL168" s="47" t="s">
        <v>0</v>
      </c>
      <c r="EM168" s="208" t="str">
        <f t="shared" si="250"/>
        <v/>
      </c>
      <c r="EN168" s="47" t="s">
        <v>0</v>
      </c>
    </row>
    <row r="169" spans="1:144" x14ac:dyDescent="0.25">
      <c r="A169" t="s">
        <v>0</v>
      </c>
      <c r="B169" s="52" t="str">
        <f>IF(csv!F161="","",csv!T161)</f>
        <v/>
      </c>
      <c r="C169" s="31" t="s">
        <v>0</v>
      </c>
      <c r="D169" s="31" t="str">
        <f>IF(csv!F161="","",csv!F161)</f>
        <v/>
      </c>
      <c r="E169" s="31" t="str">
        <f>IF(csv!E161="","",csv!E161)</f>
        <v/>
      </c>
      <c r="F169" s="31" t="s">
        <v>0</v>
      </c>
      <c r="G169" s="73" t="str">
        <f>IF(csv!M161="","",csv!M161)</f>
        <v/>
      </c>
      <c r="H169" s="73" t="str">
        <f>IF(csv!N161="","",csv!N161)</f>
        <v/>
      </c>
      <c r="I169" s="31" t="s">
        <v>0</v>
      </c>
      <c r="J169" s="31" t="str">
        <f>IF(csv!P161="","",csv!P161)</f>
        <v/>
      </c>
      <c r="K169" s="31" t="str">
        <f>IF(csv!Q161="","",csv!Q161)</f>
        <v/>
      </c>
      <c r="L169" s="31" t="s">
        <v>0</v>
      </c>
      <c r="M169" s="66" t="str">
        <f>IF(csv!R161="","",csv!R161)</f>
        <v/>
      </c>
      <c r="N169" s="47" t="s">
        <v>0</v>
      </c>
      <c r="O169" s="52" t="str">
        <f t="shared" si="197"/>
        <v/>
      </c>
      <c r="P169" s="73" t="str">
        <f>IF(O169="","",IF(COUNTIF(O$10:O168,O169)=0,P168+1,P168))</f>
        <v/>
      </c>
      <c r="Q169" s="88" t="str">
        <f t="shared" si="198"/>
        <v/>
      </c>
      <c r="R169" s="89" t="str" cm="1">
        <f t="array" ref="R169">IF(S169="","",INDEX(natjecanjeStaze_naziv,MATCH(S169,natjecanjeStaze_stazaId,0)))</f>
        <v/>
      </c>
      <c r="S169" s="53" t="str">
        <f t="shared" si="181"/>
        <v/>
      </c>
      <c r="T169" s="47" t="s">
        <v>0</v>
      </c>
      <c r="U169" s="259" t="str">
        <f t="shared" si="182"/>
        <v/>
      </c>
      <c r="V169" s="260" t="str">
        <f t="shared" si="199"/>
        <v/>
      </c>
      <c r="W169" s="47" t="s">
        <v>0</v>
      </c>
      <c r="X169" s="52" t="str">
        <f t="shared" si="200"/>
        <v/>
      </c>
      <c r="Y169" s="73" t="str">
        <f t="shared" si="201"/>
        <v/>
      </c>
      <c r="Z169" s="31" t="str">
        <f t="shared" si="202"/>
        <v/>
      </c>
      <c r="AA169" s="66" t="str">
        <f>IF(Z169="","",MAX(AA$10:AA168)+1)</f>
        <v/>
      </c>
      <c r="AB169" s="47" t="s">
        <v>0</v>
      </c>
      <c r="AC169" s="130"/>
      <c r="AD169" s="47" t="s">
        <v>0</v>
      </c>
      <c r="AE169" s="19" t="str">
        <f t="shared" si="203"/>
        <v/>
      </c>
      <c r="AF169" s="47" t="s">
        <v>0</v>
      </c>
      <c r="AG169" s="151" t="str">
        <f t="shared" si="204"/>
        <v/>
      </c>
      <c r="AH169" s="47" t="s">
        <v>0</v>
      </c>
      <c r="AI169" s="52" t="str">
        <f t="shared" si="205"/>
        <v/>
      </c>
      <c r="AJ169" s="31" t="str">
        <f t="shared" si="206"/>
        <v/>
      </c>
      <c r="AK169" s="73" t="str">
        <f t="shared" si="207"/>
        <v/>
      </c>
      <c r="AL169" s="73" t="str">
        <f t="shared" si="208"/>
        <v/>
      </c>
      <c r="AM169" s="31" t="str" cm="1">
        <f t="array" ref="AM169">IF(AK169="",""&amp;AJ169,IF(AK169="NEMA",AJ169,INDEX(klub_naziv,MATCH(INDEX(klubAlias_klubId,AK169),klub_id,0))))</f>
        <v/>
      </c>
      <c r="AN169" s="31" t="str" cm="1">
        <f t="array" ref="AN169">IFERROR(""&amp;INDEX(registarNatjecatelji,DL169,4),"")</f>
        <v/>
      </c>
      <c r="AO169" s="73" t="str">
        <f t="shared" si="209"/>
        <v/>
      </c>
      <c r="AP169" s="66" t="str">
        <f t="shared" si="210"/>
        <v/>
      </c>
      <c r="AQ169" s="47" t="s">
        <v>0</v>
      </c>
      <c r="AR169" s="52" t="str">
        <f>IF(V169&lt;&gt;"NEMA","",IF(IFERROR(MATCH(U169,U$10:U168,0),0)&lt;&gt;0,"",U169))</f>
        <v/>
      </c>
      <c r="AS169" s="73" t="str">
        <f t="shared" si="183"/>
        <v/>
      </c>
      <c r="AT169" s="31" t="str">
        <f>IF(OR(AS169="",AS169&lt;&gt;"NEMA"),"",MAX(AT$10:AT168)+1)</f>
        <v/>
      </c>
      <c r="AU169" s="66" t="str">
        <f t="shared" si="184"/>
        <v/>
      </c>
      <c r="AV169" s="47" t="s">
        <v>0</v>
      </c>
      <c r="AW169" s="19" t="str">
        <f t="shared" si="211"/>
        <v/>
      </c>
      <c r="AX169" s="47" t="s">
        <v>0</v>
      </c>
      <c r="AY169" s="82" t="str">
        <f>IF(AK169&lt;&gt;"NEMA","",IF(IFERROR(MATCH(AJ169,AJ$10:AJ168,0),0)&lt;&gt;0,"",AJ169))</f>
        <v/>
      </c>
      <c r="AZ169" s="47" t="s">
        <v>0</v>
      </c>
      <c r="BA169" s="130"/>
      <c r="BB169" s="47" t="s">
        <v>0</v>
      </c>
      <c r="BC169" s="58" t="str">
        <f t="shared" si="212"/>
        <v/>
      </c>
      <c r="BD169" s="31" t="str">
        <f t="shared" si="213"/>
        <v/>
      </c>
      <c r="BE169" s="31" t="str">
        <f>IF(BD169="","",MAX(BE$10:BE168)+1)</f>
        <v/>
      </c>
      <c r="BF169" s="31" t="str">
        <f t="shared" si="214"/>
        <v/>
      </c>
      <c r="BG169" s="31" t="str">
        <f t="shared" si="215"/>
        <v/>
      </c>
      <c r="BH169" s="31" t="str">
        <f>IF(BA169="","",MAX(BH$10:BH168)+1)</f>
        <v/>
      </c>
      <c r="BI169" s="31" t="str">
        <f t="shared" si="216"/>
        <v/>
      </c>
      <c r="BJ169" s="66" t="str">
        <f t="shared" si="217"/>
        <v/>
      </c>
      <c r="BK169" s="47" t="s">
        <v>0</v>
      </c>
      <c r="BL169" s="19" t="str">
        <f t="shared" si="218"/>
        <v/>
      </c>
      <c r="BM169" s="47" t="s">
        <v>0</v>
      </c>
      <c r="BN169" s="151" t="str">
        <f t="shared" si="185"/>
        <v/>
      </c>
      <c r="BO169" s="47" t="s">
        <v>0</v>
      </c>
      <c r="BP169" s="58" t="str">
        <f t="shared" si="176"/>
        <v/>
      </c>
      <c r="BQ169" s="73" t="str">
        <f t="shared" si="177"/>
        <v/>
      </c>
      <c r="BR169" s="266" t="str">
        <f t="shared" si="178"/>
        <v/>
      </c>
      <c r="BS169" s="267" t="str">
        <f t="shared" si="179"/>
        <v/>
      </c>
      <c r="BT169" s="191" t="str">
        <f t="shared" si="180"/>
        <v/>
      </c>
      <c r="BU169" s="47" t="s">
        <v>0</v>
      </c>
      <c r="BV169" s="52" t="str">
        <f t="shared" si="219"/>
        <v/>
      </c>
      <c r="BW169" s="31" t="str">
        <f t="shared" si="220"/>
        <v/>
      </c>
      <c r="BX169" s="73" t="str">
        <f t="shared" si="186"/>
        <v/>
      </c>
      <c r="BY169" s="73" t="str">
        <f t="shared" si="187"/>
        <v/>
      </c>
      <c r="BZ169" s="31" t="str">
        <f t="shared" si="188"/>
        <v/>
      </c>
      <c r="CA169" s="66" t="str">
        <f t="shared" si="189"/>
        <v/>
      </c>
      <c r="CB169" s="47" t="s">
        <v>0</v>
      </c>
      <c r="CC169" s="82" t="str">
        <f t="shared" si="221"/>
        <v/>
      </c>
      <c r="CD169" s="47" t="s">
        <v>0</v>
      </c>
      <c r="CE169" s="19" t="str">
        <f t="shared" si="222"/>
        <v/>
      </c>
      <c r="CF169" s="47" t="s">
        <v>0</v>
      </c>
      <c r="CG169" s="130"/>
      <c r="CH169" s="47" t="s">
        <v>0</v>
      </c>
      <c r="CI169" s="52" t="str">
        <f t="shared" si="223"/>
        <v/>
      </c>
      <c r="CJ169" s="73" t="str">
        <f>IF(CG169="","",MAX(CJ$10:CJ168)+1)</f>
        <v/>
      </c>
      <c r="CK169" s="53" t="str">
        <f t="shared" si="224"/>
        <v/>
      </c>
      <c r="CL169" s="47" t="s">
        <v>0</v>
      </c>
      <c r="CM169" s="19" t="str">
        <f t="shared" si="225"/>
        <v/>
      </c>
      <c r="CN169" s="47" t="s">
        <v>0</v>
      </c>
      <c r="CO169" s="108"/>
      <c r="CP169" s="110"/>
      <c r="CQ169" s="47"/>
      <c r="CR169" s="58" t="str">
        <f>IF(AND(BX169="NEMA",BY169="NEMA",OR(CG169="",CK169="NEMA")),MAX(CR$10:CR168)+1,"")</f>
        <v/>
      </c>
      <c r="CS169" s="53" t="str">
        <f t="shared" si="226"/>
        <v/>
      </c>
      <c r="CT169" t="s">
        <v>0</v>
      </c>
      <c r="CU169" s="133" t="str">
        <f t="shared" si="190"/>
        <v/>
      </c>
      <c r="CV169" t="s">
        <v>0</v>
      </c>
      <c r="CW169" s="52" t="str">
        <f t="shared" si="191"/>
        <v/>
      </c>
      <c r="CX169" s="66" t="str">
        <f t="shared" si="227"/>
        <v/>
      </c>
      <c r="CY169" t="s">
        <v>0</v>
      </c>
      <c r="CZ169" s="19" t="str">
        <f t="shared" si="228"/>
        <v/>
      </c>
      <c r="DA169" s="47" t="s">
        <v>0</v>
      </c>
      <c r="DB169" s="52" t="str">
        <f t="shared" si="229"/>
        <v/>
      </c>
      <c r="DC169" s="66" t="str">
        <f t="shared" si="230"/>
        <v/>
      </c>
      <c r="DD169" s="47" t="s">
        <v>0</v>
      </c>
      <c r="DE169" s="52" t="str">
        <f t="shared" si="231"/>
        <v/>
      </c>
      <c r="DF169" s="53" t="str">
        <f t="shared" si="192"/>
        <v/>
      </c>
      <c r="DG169" s="47" t="s">
        <v>0</v>
      </c>
      <c r="DH169" s="52" t="str">
        <f t="shared" si="232"/>
        <v/>
      </c>
      <c r="DI169" s="53" t="str">
        <f t="shared" si="193"/>
        <v/>
      </c>
      <c r="DJ169" s="47" t="s">
        <v>0</v>
      </c>
      <c r="DK169" s="52" t="str">
        <f t="shared" si="233"/>
        <v/>
      </c>
      <c r="DL169" s="53" t="str">
        <f t="shared" si="194"/>
        <v/>
      </c>
      <c r="DM169" s="47" t="s">
        <v>0</v>
      </c>
      <c r="DN169" s="58" t="str">
        <f t="shared" si="234"/>
        <v/>
      </c>
      <c r="DO169" s="53" t="str" cm="1">
        <f t="array" ref="DO169">IF(DN169&lt;&gt;"",INDEX(imePrezime_id,DN169,0),IF(CR169&lt;&gt;"",CR169,""))</f>
        <v/>
      </c>
      <c r="DP169" s="47" t="s">
        <v>0</v>
      </c>
      <c r="DQ169" s="58" t="str">
        <f t="shared" si="235"/>
        <v/>
      </c>
      <c r="DR169" s="73" t="str">
        <f t="shared" si="195"/>
        <v/>
      </c>
      <c r="DS169" s="73" t="str">
        <f t="shared" si="236"/>
        <v/>
      </c>
      <c r="DT169" s="73" t="str">
        <f t="shared" si="237"/>
        <v/>
      </c>
      <c r="DU169" s="66" t="str">
        <f t="shared" si="238"/>
        <v/>
      </c>
      <c r="DV169" s="47" t="s">
        <v>0</v>
      </c>
      <c r="DW169" s="58" t="str">
        <f>IF(BW169="","",MAX(DW$10:DW168)+1)</f>
        <v/>
      </c>
      <c r="DX169" s="73" t="str">
        <f t="shared" si="239"/>
        <v/>
      </c>
      <c r="DY169" s="73" t="str">
        <f t="shared" si="240"/>
        <v/>
      </c>
      <c r="DZ169" s="73" t="str">
        <f t="shared" si="241"/>
        <v/>
      </c>
      <c r="EA169" s="73" t="str">
        <f t="shared" si="242"/>
        <v/>
      </c>
      <c r="EB169" s="73" t="str">
        <f t="shared" si="243"/>
        <v/>
      </c>
      <c r="EC169" s="73" t="str">
        <f t="shared" si="244"/>
        <v/>
      </c>
      <c r="ED169" s="73" t="str">
        <f t="shared" si="245"/>
        <v/>
      </c>
      <c r="EE169" s="73" t="str">
        <f t="shared" si="246"/>
        <v/>
      </c>
      <c r="EF169" s="73" t="str">
        <f t="shared" si="247"/>
        <v/>
      </c>
      <c r="EG169" s="53" t="str">
        <f t="shared" si="196"/>
        <v/>
      </c>
      <c r="EH169" s="47" t="s">
        <v>0</v>
      </c>
      <c r="EI169" s="19" t="str">
        <f t="shared" si="248"/>
        <v/>
      </c>
      <c r="EJ169" s="47" t="s">
        <v>0</v>
      </c>
      <c r="EK169" s="19" t="str">
        <f t="shared" si="249"/>
        <v/>
      </c>
      <c r="EL169" s="47" t="s">
        <v>0</v>
      </c>
      <c r="EM169" s="208" t="str">
        <f t="shared" si="250"/>
        <v/>
      </c>
      <c r="EN169" s="47" t="s">
        <v>0</v>
      </c>
    </row>
    <row r="170" spans="1:144" x14ac:dyDescent="0.25">
      <c r="A170" t="s">
        <v>0</v>
      </c>
      <c r="B170" s="52" t="str">
        <f>IF(csv!F162="","",csv!T162)</f>
        <v/>
      </c>
      <c r="C170" s="31" t="s">
        <v>0</v>
      </c>
      <c r="D170" s="31" t="str">
        <f>IF(csv!F162="","",csv!F162)</f>
        <v/>
      </c>
      <c r="E170" s="31" t="str">
        <f>IF(csv!E162="","",csv!E162)</f>
        <v/>
      </c>
      <c r="F170" s="31" t="s">
        <v>0</v>
      </c>
      <c r="G170" s="73" t="str">
        <f>IF(csv!M162="","",csv!M162)</f>
        <v/>
      </c>
      <c r="H170" s="73" t="str">
        <f>IF(csv!N162="","",csv!N162)</f>
        <v/>
      </c>
      <c r="I170" s="31" t="s">
        <v>0</v>
      </c>
      <c r="J170" s="31" t="str">
        <f>IF(csv!P162="","",csv!P162)</f>
        <v/>
      </c>
      <c r="K170" s="31" t="str">
        <f>IF(csv!Q162="","",csv!Q162)</f>
        <v/>
      </c>
      <c r="L170" s="31" t="s">
        <v>0</v>
      </c>
      <c r="M170" s="66" t="str">
        <f>IF(csv!R162="","",csv!R162)</f>
        <v/>
      </c>
      <c r="N170" s="47" t="s">
        <v>0</v>
      </c>
      <c r="O170" s="52" t="str">
        <f t="shared" si="197"/>
        <v/>
      </c>
      <c r="P170" s="73" t="str">
        <f>IF(O170="","",IF(COUNTIF(O$10:O169,O170)=0,P169+1,P169))</f>
        <v/>
      </c>
      <c r="Q170" s="88" t="str">
        <f t="shared" si="198"/>
        <v/>
      </c>
      <c r="R170" s="89" t="str" cm="1">
        <f t="array" ref="R170">IF(S170="","",INDEX(natjecanjeStaze_naziv,MATCH(S170,natjecanjeStaze_stazaId,0)))</f>
        <v/>
      </c>
      <c r="S170" s="53" t="str">
        <f t="shared" si="181"/>
        <v/>
      </c>
      <c r="T170" s="47" t="s">
        <v>0</v>
      </c>
      <c r="U170" s="259" t="str">
        <f t="shared" si="182"/>
        <v/>
      </c>
      <c r="V170" s="260" t="str">
        <f t="shared" si="199"/>
        <v/>
      </c>
      <c r="W170" s="47" t="s">
        <v>0</v>
      </c>
      <c r="X170" s="52" t="str">
        <f t="shared" si="200"/>
        <v/>
      </c>
      <c r="Y170" s="73" t="str">
        <f t="shared" si="201"/>
        <v/>
      </c>
      <c r="Z170" s="31" t="str">
        <f t="shared" si="202"/>
        <v/>
      </c>
      <c r="AA170" s="66" t="str">
        <f>IF(Z170="","",MAX(AA$10:AA169)+1)</f>
        <v/>
      </c>
      <c r="AB170" s="47" t="s">
        <v>0</v>
      </c>
      <c r="AC170" s="130"/>
      <c r="AD170" s="47" t="s">
        <v>0</v>
      </c>
      <c r="AE170" s="19" t="str">
        <f t="shared" si="203"/>
        <v/>
      </c>
      <c r="AF170" s="47" t="s">
        <v>0</v>
      </c>
      <c r="AG170" s="151" t="str">
        <f t="shared" si="204"/>
        <v/>
      </c>
      <c r="AH170" s="47" t="s">
        <v>0</v>
      </c>
      <c r="AI170" s="52" t="str">
        <f t="shared" si="205"/>
        <v/>
      </c>
      <c r="AJ170" s="31" t="str">
        <f t="shared" si="206"/>
        <v/>
      </c>
      <c r="AK170" s="73" t="str">
        <f t="shared" si="207"/>
        <v/>
      </c>
      <c r="AL170" s="73" t="str">
        <f t="shared" si="208"/>
        <v/>
      </c>
      <c r="AM170" s="31" t="str" cm="1">
        <f t="array" ref="AM170">IF(AK170="",""&amp;AJ170,IF(AK170="NEMA",AJ170,INDEX(klub_naziv,MATCH(INDEX(klubAlias_klubId,AK170),klub_id,0))))</f>
        <v/>
      </c>
      <c r="AN170" s="31" t="str" cm="1">
        <f t="array" ref="AN170">IFERROR(""&amp;INDEX(registarNatjecatelji,DL170,4),"")</f>
        <v/>
      </c>
      <c r="AO170" s="73" t="str">
        <f t="shared" si="209"/>
        <v/>
      </c>
      <c r="AP170" s="66" t="str">
        <f t="shared" si="210"/>
        <v/>
      </c>
      <c r="AQ170" s="47" t="s">
        <v>0</v>
      </c>
      <c r="AR170" s="52" t="str">
        <f>IF(V170&lt;&gt;"NEMA","",IF(IFERROR(MATCH(U170,U$10:U169,0),0)&lt;&gt;0,"",U170))</f>
        <v/>
      </c>
      <c r="AS170" s="73" t="str">
        <f t="shared" si="183"/>
        <v/>
      </c>
      <c r="AT170" s="31" t="str">
        <f>IF(OR(AS170="",AS170&lt;&gt;"NEMA"),"",MAX(AT$10:AT169)+1)</f>
        <v/>
      </c>
      <c r="AU170" s="66" t="str">
        <f t="shared" si="184"/>
        <v/>
      </c>
      <c r="AV170" s="47" t="s">
        <v>0</v>
      </c>
      <c r="AW170" s="19" t="str">
        <f t="shared" si="211"/>
        <v/>
      </c>
      <c r="AX170" s="47" t="s">
        <v>0</v>
      </c>
      <c r="AY170" s="82" t="str">
        <f>IF(AK170&lt;&gt;"NEMA","",IF(IFERROR(MATCH(AJ170,AJ$10:AJ169,0),0)&lt;&gt;0,"",AJ170))</f>
        <v/>
      </c>
      <c r="AZ170" s="47" t="s">
        <v>0</v>
      </c>
      <c r="BA170" s="130"/>
      <c r="BB170" s="47" t="s">
        <v>0</v>
      </c>
      <c r="BC170" s="58" t="str">
        <f t="shared" si="212"/>
        <v/>
      </c>
      <c r="BD170" s="31" t="str">
        <f t="shared" si="213"/>
        <v/>
      </c>
      <c r="BE170" s="31" t="str">
        <f>IF(BD170="","",MAX(BE$10:BE169)+1)</f>
        <v/>
      </c>
      <c r="BF170" s="31" t="str">
        <f t="shared" si="214"/>
        <v/>
      </c>
      <c r="BG170" s="31" t="str">
        <f t="shared" si="215"/>
        <v/>
      </c>
      <c r="BH170" s="31" t="str">
        <f>IF(BA170="","",MAX(BH$10:BH169)+1)</f>
        <v/>
      </c>
      <c r="BI170" s="31" t="str">
        <f t="shared" si="216"/>
        <v/>
      </c>
      <c r="BJ170" s="66" t="str">
        <f t="shared" si="217"/>
        <v/>
      </c>
      <c r="BK170" s="47" t="s">
        <v>0</v>
      </c>
      <c r="BL170" s="19" t="str">
        <f t="shared" si="218"/>
        <v/>
      </c>
      <c r="BM170" s="47" t="s">
        <v>0</v>
      </c>
      <c r="BN170" s="151" t="str">
        <f t="shared" si="185"/>
        <v/>
      </c>
      <c r="BO170" s="47" t="s">
        <v>0</v>
      </c>
      <c r="BP170" s="58" t="str">
        <f t="shared" si="176"/>
        <v/>
      </c>
      <c r="BQ170" s="73" t="str">
        <f t="shared" si="177"/>
        <v/>
      </c>
      <c r="BR170" s="266" t="str">
        <f t="shared" si="178"/>
        <v/>
      </c>
      <c r="BS170" s="267" t="str">
        <f t="shared" si="179"/>
        <v/>
      </c>
      <c r="BT170" s="191" t="str">
        <f t="shared" si="180"/>
        <v/>
      </c>
      <c r="BU170" s="47" t="s">
        <v>0</v>
      </c>
      <c r="BV170" s="52" t="str">
        <f t="shared" si="219"/>
        <v/>
      </c>
      <c r="BW170" s="31" t="str">
        <f t="shared" si="220"/>
        <v/>
      </c>
      <c r="BX170" s="73" t="str">
        <f t="shared" si="186"/>
        <v/>
      </c>
      <c r="BY170" s="73" t="str">
        <f t="shared" si="187"/>
        <v/>
      </c>
      <c r="BZ170" s="31" t="str">
        <f t="shared" si="188"/>
        <v/>
      </c>
      <c r="CA170" s="66" t="str">
        <f t="shared" si="189"/>
        <v/>
      </c>
      <c r="CB170" s="47" t="s">
        <v>0</v>
      </c>
      <c r="CC170" s="82" t="str">
        <f t="shared" si="221"/>
        <v/>
      </c>
      <c r="CD170" s="47" t="s">
        <v>0</v>
      </c>
      <c r="CE170" s="19" t="str">
        <f t="shared" si="222"/>
        <v/>
      </c>
      <c r="CF170" s="47" t="s">
        <v>0</v>
      </c>
      <c r="CG170" s="130"/>
      <c r="CH170" s="47" t="s">
        <v>0</v>
      </c>
      <c r="CI170" s="52" t="str">
        <f t="shared" si="223"/>
        <v/>
      </c>
      <c r="CJ170" s="73" t="str">
        <f>IF(CG170="","",MAX(CJ$10:CJ169)+1)</f>
        <v/>
      </c>
      <c r="CK170" s="53" t="str">
        <f t="shared" si="224"/>
        <v/>
      </c>
      <c r="CL170" s="47" t="s">
        <v>0</v>
      </c>
      <c r="CM170" s="19" t="str">
        <f t="shared" si="225"/>
        <v/>
      </c>
      <c r="CN170" s="47" t="s">
        <v>0</v>
      </c>
      <c r="CO170" s="108"/>
      <c r="CP170" s="110"/>
      <c r="CQ170" s="47"/>
      <c r="CR170" s="58" t="str">
        <f>IF(AND(BX170="NEMA",BY170="NEMA",OR(CG170="",CK170="NEMA")),MAX(CR$10:CR169)+1,"")</f>
        <v/>
      </c>
      <c r="CS170" s="53" t="str">
        <f t="shared" si="226"/>
        <v/>
      </c>
      <c r="CT170" t="s">
        <v>0</v>
      </c>
      <c r="CU170" s="133" t="str">
        <f t="shared" si="190"/>
        <v/>
      </c>
      <c r="CV170" t="s">
        <v>0</v>
      </c>
      <c r="CW170" s="52" t="str">
        <f t="shared" si="191"/>
        <v/>
      </c>
      <c r="CX170" s="66" t="str">
        <f t="shared" si="227"/>
        <v/>
      </c>
      <c r="CY170" t="s">
        <v>0</v>
      </c>
      <c r="CZ170" s="19" t="str">
        <f t="shared" si="228"/>
        <v/>
      </c>
      <c r="DA170" s="47" t="s">
        <v>0</v>
      </c>
      <c r="DB170" s="52" t="str">
        <f t="shared" si="229"/>
        <v/>
      </c>
      <c r="DC170" s="66" t="str">
        <f t="shared" si="230"/>
        <v/>
      </c>
      <c r="DD170" s="47" t="s">
        <v>0</v>
      </c>
      <c r="DE170" s="52" t="str">
        <f t="shared" si="231"/>
        <v/>
      </c>
      <c r="DF170" s="53" t="str">
        <f t="shared" si="192"/>
        <v/>
      </c>
      <c r="DG170" s="47" t="s">
        <v>0</v>
      </c>
      <c r="DH170" s="52" t="str">
        <f t="shared" si="232"/>
        <v/>
      </c>
      <c r="DI170" s="53" t="str">
        <f t="shared" si="193"/>
        <v/>
      </c>
      <c r="DJ170" s="47" t="s">
        <v>0</v>
      </c>
      <c r="DK170" s="52" t="str">
        <f t="shared" si="233"/>
        <v/>
      </c>
      <c r="DL170" s="53" t="str">
        <f t="shared" si="194"/>
        <v/>
      </c>
      <c r="DM170" s="47" t="s">
        <v>0</v>
      </c>
      <c r="DN170" s="58" t="str">
        <f t="shared" si="234"/>
        <v/>
      </c>
      <c r="DO170" s="53" t="str" cm="1">
        <f t="array" ref="DO170">IF(DN170&lt;&gt;"",INDEX(imePrezime_id,DN170,0),IF(CR170&lt;&gt;"",CR170,""))</f>
        <v/>
      </c>
      <c r="DP170" s="47" t="s">
        <v>0</v>
      </c>
      <c r="DQ170" s="58" t="str">
        <f t="shared" si="235"/>
        <v/>
      </c>
      <c r="DR170" s="73" t="str">
        <f t="shared" si="195"/>
        <v/>
      </c>
      <c r="DS170" s="73" t="str">
        <f t="shared" si="236"/>
        <v/>
      </c>
      <c r="DT170" s="73" t="str">
        <f t="shared" si="237"/>
        <v/>
      </c>
      <c r="DU170" s="66" t="str">
        <f t="shared" si="238"/>
        <v/>
      </c>
      <c r="DV170" s="47" t="s">
        <v>0</v>
      </c>
      <c r="DW170" s="58" t="str">
        <f>IF(BW170="","",MAX(DW$10:DW169)+1)</f>
        <v/>
      </c>
      <c r="DX170" s="73" t="str">
        <f t="shared" si="239"/>
        <v/>
      </c>
      <c r="DY170" s="73" t="str">
        <f t="shared" si="240"/>
        <v/>
      </c>
      <c r="DZ170" s="73" t="str">
        <f t="shared" si="241"/>
        <v/>
      </c>
      <c r="EA170" s="73" t="str">
        <f t="shared" si="242"/>
        <v/>
      </c>
      <c r="EB170" s="73" t="str">
        <f t="shared" si="243"/>
        <v/>
      </c>
      <c r="EC170" s="73" t="str">
        <f t="shared" si="244"/>
        <v/>
      </c>
      <c r="ED170" s="73" t="str">
        <f t="shared" si="245"/>
        <v/>
      </c>
      <c r="EE170" s="73" t="str">
        <f t="shared" si="246"/>
        <v/>
      </c>
      <c r="EF170" s="73" t="str">
        <f t="shared" si="247"/>
        <v/>
      </c>
      <c r="EG170" s="53" t="str">
        <f t="shared" si="196"/>
        <v/>
      </c>
      <c r="EH170" s="47" t="s">
        <v>0</v>
      </c>
      <c r="EI170" s="19" t="str">
        <f t="shared" si="248"/>
        <v/>
      </c>
      <c r="EJ170" s="47" t="s">
        <v>0</v>
      </c>
      <c r="EK170" s="19" t="str">
        <f t="shared" si="249"/>
        <v/>
      </c>
      <c r="EL170" s="47" t="s">
        <v>0</v>
      </c>
      <c r="EM170" s="208" t="str">
        <f t="shared" si="250"/>
        <v/>
      </c>
      <c r="EN170" s="47" t="s">
        <v>0</v>
      </c>
    </row>
    <row r="171" spans="1:144" x14ac:dyDescent="0.25">
      <c r="A171" t="s">
        <v>0</v>
      </c>
      <c r="B171" s="52" t="str">
        <f>IF(csv!F163="","",csv!T163)</f>
        <v/>
      </c>
      <c r="C171" s="31" t="s">
        <v>0</v>
      </c>
      <c r="D171" s="31" t="str">
        <f>IF(csv!F163="","",csv!F163)</f>
        <v/>
      </c>
      <c r="E171" s="31" t="str">
        <f>IF(csv!E163="","",csv!E163)</f>
        <v/>
      </c>
      <c r="F171" s="31" t="s">
        <v>0</v>
      </c>
      <c r="G171" s="73" t="str">
        <f>IF(csv!M163="","",csv!M163)</f>
        <v/>
      </c>
      <c r="H171" s="73" t="str">
        <f>IF(csv!N163="","",csv!N163)</f>
        <v/>
      </c>
      <c r="I171" s="31" t="s">
        <v>0</v>
      </c>
      <c r="J171" s="31" t="str">
        <f>IF(csv!P163="","",csv!P163)</f>
        <v/>
      </c>
      <c r="K171" s="31" t="str">
        <f>IF(csv!Q163="","",csv!Q163)</f>
        <v/>
      </c>
      <c r="L171" s="31" t="s">
        <v>0</v>
      </c>
      <c r="M171" s="66" t="str">
        <f>IF(csv!R163="","",csv!R163)</f>
        <v/>
      </c>
      <c r="N171" s="47" t="s">
        <v>0</v>
      </c>
      <c r="O171" s="52" t="str">
        <f t="shared" si="197"/>
        <v/>
      </c>
      <c r="P171" s="73" t="str">
        <f>IF(O171="","",IF(COUNTIF(O$10:O170,O171)=0,P170+1,P170))</f>
        <v/>
      </c>
      <c r="Q171" s="88" t="str">
        <f t="shared" si="198"/>
        <v/>
      </c>
      <c r="R171" s="89" t="str" cm="1">
        <f t="array" ref="R171">IF(S171="","",INDEX(natjecanjeStaze_naziv,MATCH(S171,natjecanjeStaze_stazaId,0)))</f>
        <v/>
      </c>
      <c r="S171" s="53" t="str">
        <f t="shared" si="181"/>
        <v/>
      </c>
      <c r="T171" s="47" t="s">
        <v>0</v>
      </c>
      <c r="U171" s="259" t="str">
        <f t="shared" si="182"/>
        <v/>
      </c>
      <c r="V171" s="260" t="str">
        <f t="shared" si="199"/>
        <v/>
      </c>
      <c r="W171" s="47" t="s">
        <v>0</v>
      </c>
      <c r="X171" s="52" t="str">
        <f t="shared" si="200"/>
        <v/>
      </c>
      <c r="Y171" s="73" t="str">
        <f t="shared" si="201"/>
        <v/>
      </c>
      <c r="Z171" s="31" t="str">
        <f t="shared" si="202"/>
        <v/>
      </c>
      <c r="AA171" s="66" t="str">
        <f>IF(Z171="","",MAX(AA$10:AA170)+1)</f>
        <v/>
      </c>
      <c r="AB171" s="47" t="s">
        <v>0</v>
      </c>
      <c r="AC171" s="130"/>
      <c r="AD171" s="47" t="s">
        <v>0</v>
      </c>
      <c r="AE171" s="19" t="str">
        <f t="shared" si="203"/>
        <v/>
      </c>
      <c r="AF171" s="47" t="s">
        <v>0</v>
      </c>
      <c r="AG171" s="151" t="str">
        <f t="shared" si="204"/>
        <v/>
      </c>
      <c r="AH171" s="47" t="s">
        <v>0</v>
      </c>
      <c r="AI171" s="52" t="str">
        <f t="shared" si="205"/>
        <v/>
      </c>
      <c r="AJ171" s="31" t="str">
        <f t="shared" si="206"/>
        <v/>
      </c>
      <c r="AK171" s="73" t="str">
        <f t="shared" si="207"/>
        <v/>
      </c>
      <c r="AL171" s="73" t="str">
        <f t="shared" si="208"/>
        <v/>
      </c>
      <c r="AM171" s="31" t="str" cm="1">
        <f t="array" ref="AM171">IF(AK171="",""&amp;AJ171,IF(AK171="NEMA",AJ171,INDEX(klub_naziv,MATCH(INDEX(klubAlias_klubId,AK171),klub_id,0))))</f>
        <v/>
      </c>
      <c r="AN171" s="31" t="str" cm="1">
        <f t="array" ref="AN171">IFERROR(""&amp;INDEX(registarNatjecatelji,DL171,4),"")</f>
        <v/>
      </c>
      <c r="AO171" s="73" t="str">
        <f t="shared" si="209"/>
        <v/>
      </c>
      <c r="AP171" s="66" t="str">
        <f t="shared" si="210"/>
        <v/>
      </c>
      <c r="AQ171" s="47" t="s">
        <v>0</v>
      </c>
      <c r="AR171" s="52" t="str">
        <f>IF(V171&lt;&gt;"NEMA","",IF(IFERROR(MATCH(U171,U$10:U170,0),0)&lt;&gt;0,"",U171))</f>
        <v/>
      </c>
      <c r="AS171" s="73" t="str">
        <f t="shared" si="183"/>
        <v/>
      </c>
      <c r="AT171" s="31" t="str">
        <f>IF(OR(AS171="",AS171&lt;&gt;"NEMA"),"",MAX(AT$10:AT170)+1)</f>
        <v/>
      </c>
      <c r="AU171" s="66" t="str">
        <f t="shared" si="184"/>
        <v/>
      </c>
      <c r="AV171" s="47" t="s">
        <v>0</v>
      </c>
      <c r="AW171" s="19" t="str">
        <f t="shared" si="211"/>
        <v/>
      </c>
      <c r="AX171" s="47" t="s">
        <v>0</v>
      </c>
      <c r="AY171" s="82" t="str">
        <f>IF(AK171&lt;&gt;"NEMA","",IF(IFERROR(MATCH(AJ171,AJ$10:AJ170,0),0)&lt;&gt;0,"",AJ171))</f>
        <v/>
      </c>
      <c r="AZ171" s="47" t="s">
        <v>0</v>
      </c>
      <c r="BA171" s="130"/>
      <c r="BB171" s="47" t="s">
        <v>0</v>
      </c>
      <c r="BC171" s="58" t="str">
        <f t="shared" si="212"/>
        <v/>
      </c>
      <c r="BD171" s="31" t="str">
        <f t="shared" si="213"/>
        <v/>
      </c>
      <c r="BE171" s="31" t="str">
        <f>IF(BD171="","",MAX(BE$10:BE170)+1)</f>
        <v/>
      </c>
      <c r="BF171" s="31" t="str">
        <f t="shared" si="214"/>
        <v/>
      </c>
      <c r="BG171" s="31" t="str">
        <f t="shared" si="215"/>
        <v/>
      </c>
      <c r="BH171" s="31" t="str">
        <f>IF(BA171="","",MAX(BH$10:BH170)+1)</f>
        <v/>
      </c>
      <c r="BI171" s="31" t="str">
        <f t="shared" si="216"/>
        <v/>
      </c>
      <c r="BJ171" s="66" t="str">
        <f t="shared" si="217"/>
        <v/>
      </c>
      <c r="BK171" s="47" t="s">
        <v>0</v>
      </c>
      <c r="BL171" s="19" t="str">
        <f t="shared" si="218"/>
        <v/>
      </c>
      <c r="BM171" s="47" t="s">
        <v>0</v>
      </c>
      <c r="BN171" s="151" t="str">
        <f t="shared" si="185"/>
        <v/>
      </c>
      <c r="BO171" s="47" t="s">
        <v>0</v>
      </c>
      <c r="BP171" s="58" t="str">
        <f t="shared" si="176"/>
        <v/>
      </c>
      <c r="BQ171" s="73" t="str">
        <f t="shared" si="177"/>
        <v/>
      </c>
      <c r="BR171" s="266" t="str">
        <f t="shared" si="178"/>
        <v/>
      </c>
      <c r="BS171" s="267" t="str">
        <f t="shared" si="179"/>
        <v/>
      </c>
      <c r="BT171" s="191" t="str">
        <f t="shared" si="180"/>
        <v/>
      </c>
      <c r="BU171" s="47" t="s">
        <v>0</v>
      </c>
      <c r="BV171" s="52" t="str">
        <f t="shared" si="219"/>
        <v/>
      </c>
      <c r="BW171" s="31" t="str">
        <f t="shared" si="220"/>
        <v/>
      </c>
      <c r="BX171" s="73" t="str">
        <f t="shared" si="186"/>
        <v/>
      </c>
      <c r="BY171" s="73" t="str">
        <f t="shared" si="187"/>
        <v/>
      </c>
      <c r="BZ171" s="31" t="str">
        <f t="shared" si="188"/>
        <v/>
      </c>
      <c r="CA171" s="66" t="str">
        <f t="shared" si="189"/>
        <v/>
      </c>
      <c r="CB171" s="47" t="s">
        <v>0</v>
      </c>
      <c r="CC171" s="82" t="str">
        <f t="shared" si="221"/>
        <v/>
      </c>
      <c r="CD171" s="47" t="s">
        <v>0</v>
      </c>
      <c r="CE171" s="19" t="str">
        <f t="shared" si="222"/>
        <v/>
      </c>
      <c r="CF171" s="47" t="s">
        <v>0</v>
      </c>
      <c r="CG171" s="130"/>
      <c r="CH171" s="47" t="s">
        <v>0</v>
      </c>
      <c r="CI171" s="52" t="str">
        <f t="shared" si="223"/>
        <v/>
      </c>
      <c r="CJ171" s="73" t="str">
        <f>IF(CG171="","",MAX(CJ$10:CJ170)+1)</f>
        <v/>
      </c>
      <c r="CK171" s="53" t="str">
        <f t="shared" si="224"/>
        <v/>
      </c>
      <c r="CL171" s="47" t="s">
        <v>0</v>
      </c>
      <c r="CM171" s="19" t="str">
        <f t="shared" si="225"/>
        <v/>
      </c>
      <c r="CN171" s="47" t="s">
        <v>0</v>
      </c>
      <c r="CO171" s="108"/>
      <c r="CP171" s="110"/>
      <c r="CQ171" s="47"/>
      <c r="CR171" s="58" t="str">
        <f>IF(AND(BX171="NEMA",BY171="NEMA",OR(CG171="",CK171="NEMA")),MAX(CR$10:CR170)+1,"")</f>
        <v/>
      </c>
      <c r="CS171" s="53" t="str">
        <f t="shared" si="226"/>
        <v/>
      </c>
      <c r="CT171" t="s">
        <v>0</v>
      </c>
      <c r="CU171" s="133" t="str">
        <f t="shared" si="190"/>
        <v/>
      </c>
      <c r="CV171" t="s">
        <v>0</v>
      </c>
      <c r="CW171" s="52" t="str">
        <f t="shared" si="191"/>
        <v/>
      </c>
      <c r="CX171" s="66" t="str">
        <f t="shared" si="227"/>
        <v/>
      </c>
      <c r="CY171" t="s">
        <v>0</v>
      </c>
      <c r="CZ171" s="19" t="str">
        <f t="shared" si="228"/>
        <v/>
      </c>
      <c r="DA171" s="47" t="s">
        <v>0</v>
      </c>
      <c r="DB171" s="52" t="str">
        <f t="shared" si="229"/>
        <v/>
      </c>
      <c r="DC171" s="66" t="str">
        <f t="shared" si="230"/>
        <v/>
      </c>
      <c r="DD171" s="47" t="s">
        <v>0</v>
      </c>
      <c r="DE171" s="52" t="str">
        <f t="shared" si="231"/>
        <v/>
      </c>
      <c r="DF171" s="53" t="str">
        <f t="shared" si="192"/>
        <v/>
      </c>
      <c r="DG171" s="47" t="s">
        <v>0</v>
      </c>
      <c r="DH171" s="52" t="str">
        <f t="shared" si="232"/>
        <v/>
      </c>
      <c r="DI171" s="53" t="str">
        <f t="shared" si="193"/>
        <v/>
      </c>
      <c r="DJ171" s="47" t="s">
        <v>0</v>
      </c>
      <c r="DK171" s="52" t="str">
        <f t="shared" si="233"/>
        <v/>
      </c>
      <c r="DL171" s="53" t="str">
        <f t="shared" si="194"/>
        <v/>
      </c>
      <c r="DM171" s="47" t="s">
        <v>0</v>
      </c>
      <c r="DN171" s="58" t="str">
        <f t="shared" si="234"/>
        <v/>
      </c>
      <c r="DO171" s="53" t="str" cm="1">
        <f t="array" ref="DO171">IF(DN171&lt;&gt;"",INDEX(imePrezime_id,DN171,0),IF(CR171&lt;&gt;"",CR171,""))</f>
        <v/>
      </c>
      <c r="DP171" s="47" t="s">
        <v>0</v>
      </c>
      <c r="DQ171" s="58" t="str">
        <f t="shared" si="235"/>
        <v/>
      </c>
      <c r="DR171" s="73" t="str">
        <f t="shared" si="195"/>
        <v/>
      </c>
      <c r="DS171" s="73" t="str">
        <f t="shared" si="236"/>
        <v/>
      </c>
      <c r="DT171" s="73" t="str">
        <f t="shared" si="237"/>
        <v/>
      </c>
      <c r="DU171" s="66" t="str">
        <f t="shared" si="238"/>
        <v/>
      </c>
      <c r="DV171" s="47" t="s">
        <v>0</v>
      </c>
      <c r="DW171" s="58" t="str">
        <f>IF(BW171="","",MAX(DW$10:DW170)+1)</f>
        <v/>
      </c>
      <c r="DX171" s="73" t="str">
        <f t="shared" si="239"/>
        <v/>
      </c>
      <c r="DY171" s="73" t="str">
        <f t="shared" si="240"/>
        <v/>
      </c>
      <c r="DZ171" s="73" t="str">
        <f t="shared" si="241"/>
        <v/>
      </c>
      <c r="EA171" s="73" t="str">
        <f t="shared" si="242"/>
        <v/>
      </c>
      <c r="EB171" s="73" t="str">
        <f t="shared" si="243"/>
        <v/>
      </c>
      <c r="EC171" s="73" t="str">
        <f t="shared" si="244"/>
        <v/>
      </c>
      <c r="ED171" s="73" t="str">
        <f t="shared" si="245"/>
        <v/>
      </c>
      <c r="EE171" s="73" t="str">
        <f t="shared" si="246"/>
        <v/>
      </c>
      <c r="EF171" s="73" t="str">
        <f t="shared" si="247"/>
        <v/>
      </c>
      <c r="EG171" s="53" t="str">
        <f t="shared" si="196"/>
        <v/>
      </c>
      <c r="EH171" s="47" t="s">
        <v>0</v>
      </c>
      <c r="EI171" s="19" t="str">
        <f t="shared" si="248"/>
        <v/>
      </c>
      <c r="EJ171" s="47" t="s">
        <v>0</v>
      </c>
      <c r="EK171" s="19" t="str">
        <f t="shared" si="249"/>
        <v/>
      </c>
      <c r="EL171" s="47" t="s">
        <v>0</v>
      </c>
      <c r="EM171" s="208" t="str">
        <f t="shared" si="250"/>
        <v/>
      </c>
      <c r="EN171" s="47" t="s">
        <v>0</v>
      </c>
    </row>
    <row r="172" spans="1:144" x14ac:dyDescent="0.25">
      <c r="A172" t="s">
        <v>0</v>
      </c>
      <c r="B172" s="52" t="str">
        <f>IF(csv!F164="","",csv!T164)</f>
        <v/>
      </c>
      <c r="C172" s="31" t="s">
        <v>0</v>
      </c>
      <c r="D172" s="31" t="str">
        <f>IF(csv!F164="","",csv!F164)</f>
        <v/>
      </c>
      <c r="E172" s="31" t="str">
        <f>IF(csv!E164="","",csv!E164)</f>
        <v/>
      </c>
      <c r="F172" s="31" t="s">
        <v>0</v>
      </c>
      <c r="G172" s="73" t="str">
        <f>IF(csv!M164="","",csv!M164)</f>
        <v/>
      </c>
      <c r="H172" s="73" t="str">
        <f>IF(csv!N164="","",csv!N164)</f>
        <v/>
      </c>
      <c r="I172" s="31" t="s">
        <v>0</v>
      </c>
      <c r="J172" s="31" t="str">
        <f>IF(csv!P164="","",csv!P164)</f>
        <v/>
      </c>
      <c r="K172" s="31" t="str">
        <f>IF(csv!Q164="","",csv!Q164)</f>
        <v/>
      </c>
      <c r="L172" s="31" t="s">
        <v>0</v>
      </c>
      <c r="M172" s="66" t="str">
        <f>IF(csv!R164="","",csv!R164)</f>
        <v/>
      </c>
      <c r="N172" s="47" t="s">
        <v>0</v>
      </c>
      <c r="O172" s="52" t="str">
        <f t="shared" si="197"/>
        <v/>
      </c>
      <c r="P172" s="73" t="str">
        <f>IF(O172="","",IF(COUNTIF(O$10:O171,O172)=0,P171+1,P171))</f>
        <v/>
      </c>
      <c r="Q172" s="88" t="str">
        <f t="shared" si="198"/>
        <v/>
      </c>
      <c r="R172" s="89" t="str" cm="1">
        <f t="array" ref="R172">IF(S172="","",INDEX(natjecanjeStaze_naziv,MATCH(S172,natjecanjeStaze_stazaId,0)))</f>
        <v/>
      </c>
      <c r="S172" s="53" t="str">
        <f t="shared" si="181"/>
        <v/>
      </c>
      <c r="T172" s="47" t="s">
        <v>0</v>
      </c>
      <c r="U172" s="259" t="str">
        <f t="shared" si="182"/>
        <v/>
      </c>
      <c r="V172" s="260" t="str">
        <f t="shared" si="199"/>
        <v/>
      </c>
      <c r="W172" s="47" t="s">
        <v>0</v>
      </c>
      <c r="X172" s="52" t="str">
        <f t="shared" si="200"/>
        <v/>
      </c>
      <c r="Y172" s="73" t="str">
        <f t="shared" si="201"/>
        <v/>
      </c>
      <c r="Z172" s="31" t="str">
        <f t="shared" si="202"/>
        <v/>
      </c>
      <c r="AA172" s="66" t="str">
        <f>IF(Z172="","",MAX(AA$10:AA171)+1)</f>
        <v/>
      </c>
      <c r="AB172" s="47" t="s">
        <v>0</v>
      </c>
      <c r="AC172" s="130"/>
      <c r="AD172" s="47" t="s">
        <v>0</v>
      </c>
      <c r="AE172" s="19" t="str">
        <f t="shared" si="203"/>
        <v/>
      </c>
      <c r="AF172" s="47" t="s">
        <v>0</v>
      </c>
      <c r="AG172" s="151" t="str">
        <f t="shared" si="204"/>
        <v/>
      </c>
      <c r="AH172" s="47" t="s">
        <v>0</v>
      </c>
      <c r="AI172" s="52" t="str">
        <f t="shared" si="205"/>
        <v/>
      </c>
      <c r="AJ172" s="31" t="str">
        <f t="shared" si="206"/>
        <v/>
      </c>
      <c r="AK172" s="73" t="str">
        <f t="shared" si="207"/>
        <v/>
      </c>
      <c r="AL172" s="73" t="str">
        <f t="shared" si="208"/>
        <v/>
      </c>
      <c r="AM172" s="31" t="str" cm="1">
        <f t="array" ref="AM172">IF(AK172="",""&amp;AJ172,IF(AK172="NEMA",AJ172,INDEX(klub_naziv,MATCH(INDEX(klubAlias_klubId,AK172),klub_id,0))))</f>
        <v/>
      </c>
      <c r="AN172" s="31" t="str" cm="1">
        <f t="array" ref="AN172">IFERROR(""&amp;INDEX(registarNatjecatelji,DL172,4),"")</f>
        <v/>
      </c>
      <c r="AO172" s="73" t="str">
        <f t="shared" si="209"/>
        <v/>
      </c>
      <c r="AP172" s="66" t="str">
        <f t="shared" si="210"/>
        <v/>
      </c>
      <c r="AQ172" s="47" t="s">
        <v>0</v>
      </c>
      <c r="AR172" s="52" t="str">
        <f>IF(V172&lt;&gt;"NEMA","",IF(IFERROR(MATCH(U172,U$10:U171,0),0)&lt;&gt;0,"",U172))</f>
        <v/>
      </c>
      <c r="AS172" s="73" t="str">
        <f t="shared" si="183"/>
        <v/>
      </c>
      <c r="AT172" s="31" t="str">
        <f>IF(OR(AS172="",AS172&lt;&gt;"NEMA"),"",MAX(AT$10:AT171)+1)</f>
        <v/>
      </c>
      <c r="AU172" s="66" t="str">
        <f t="shared" si="184"/>
        <v/>
      </c>
      <c r="AV172" s="47" t="s">
        <v>0</v>
      </c>
      <c r="AW172" s="19" t="str">
        <f t="shared" si="211"/>
        <v/>
      </c>
      <c r="AX172" s="47" t="s">
        <v>0</v>
      </c>
      <c r="AY172" s="82" t="str">
        <f>IF(AK172&lt;&gt;"NEMA","",IF(IFERROR(MATCH(AJ172,AJ$10:AJ171,0),0)&lt;&gt;0,"",AJ172))</f>
        <v/>
      </c>
      <c r="AZ172" s="47" t="s">
        <v>0</v>
      </c>
      <c r="BA172" s="130"/>
      <c r="BB172" s="47" t="s">
        <v>0</v>
      </c>
      <c r="BC172" s="58" t="str">
        <f t="shared" si="212"/>
        <v/>
      </c>
      <c r="BD172" s="31" t="str">
        <f t="shared" si="213"/>
        <v/>
      </c>
      <c r="BE172" s="31" t="str">
        <f>IF(BD172="","",MAX(BE$10:BE171)+1)</f>
        <v/>
      </c>
      <c r="BF172" s="31" t="str">
        <f t="shared" si="214"/>
        <v/>
      </c>
      <c r="BG172" s="31" t="str">
        <f t="shared" si="215"/>
        <v/>
      </c>
      <c r="BH172" s="31" t="str">
        <f>IF(BA172="","",MAX(BH$10:BH171)+1)</f>
        <v/>
      </c>
      <c r="BI172" s="31" t="str">
        <f t="shared" si="216"/>
        <v/>
      </c>
      <c r="BJ172" s="66" t="str">
        <f t="shared" si="217"/>
        <v/>
      </c>
      <c r="BK172" s="47" t="s">
        <v>0</v>
      </c>
      <c r="BL172" s="19" t="str">
        <f t="shared" si="218"/>
        <v/>
      </c>
      <c r="BM172" s="47" t="s">
        <v>0</v>
      </c>
      <c r="BN172" s="151" t="str">
        <f t="shared" si="185"/>
        <v/>
      </c>
      <c r="BO172" s="47" t="s">
        <v>0</v>
      </c>
      <c r="BP172" s="58" t="str">
        <f t="shared" si="176"/>
        <v/>
      </c>
      <c r="BQ172" s="73" t="str">
        <f t="shared" si="177"/>
        <v/>
      </c>
      <c r="BR172" s="266" t="str">
        <f t="shared" si="178"/>
        <v/>
      </c>
      <c r="BS172" s="267" t="str">
        <f t="shared" si="179"/>
        <v/>
      </c>
      <c r="BT172" s="191" t="str">
        <f t="shared" si="180"/>
        <v/>
      </c>
      <c r="BU172" s="47" t="s">
        <v>0</v>
      </c>
      <c r="BV172" s="52" t="str">
        <f t="shared" si="219"/>
        <v/>
      </c>
      <c r="BW172" s="31" t="str">
        <f t="shared" si="220"/>
        <v/>
      </c>
      <c r="BX172" s="73" t="str">
        <f t="shared" si="186"/>
        <v/>
      </c>
      <c r="BY172" s="73" t="str">
        <f t="shared" si="187"/>
        <v/>
      </c>
      <c r="BZ172" s="31" t="str">
        <f t="shared" si="188"/>
        <v/>
      </c>
      <c r="CA172" s="66" t="str">
        <f t="shared" si="189"/>
        <v/>
      </c>
      <c r="CB172" s="47" t="s">
        <v>0</v>
      </c>
      <c r="CC172" s="82" t="str">
        <f t="shared" si="221"/>
        <v/>
      </c>
      <c r="CD172" s="47" t="s">
        <v>0</v>
      </c>
      <c r="CE172" s="19" t="str">
        <f t="shared" si="222"/>
        <v/>
      </c>
      <c r="CF172" s="47" t="s">
        <v>0</v>
      </c>
      <c r="CG172" s="130"/>
      <c r="CH172" s="47" t="s">
        <v>0</v>
      </c>
      <c r="CI172" s="52" t="str">
        <f t="shared" si="223"/>
        <v/>
      </c>
      <c r="CJ172" s="73" t="str">
        <f>IF(CG172="","",MAX(CJ$10:CJ171)+1)</f>
        <v/>
      </c>
      <c r="CK172" s="53" t="str">
        <f t="shared" si="224"/>
        <v/>
      </c>
      <c r="CL172" s="47" t="s">
        <v>0</v>
      </c>
      <c r="CM172" s="19" t="str">
        <f t="shared" si="225"/>
        <v/>
      </c>
      <c r="CN172" s="47" t="s">
        <v>0</v>
      </c>
      <c r="CO172" s="108"/>
      <c r="CP172" s="110"/>
      <c r="CQ172" s="47"/>
      <c r="CR172" s="58" t="str">
        <f>IF(AND(BX172="NEMA",BY172="NEMA",OR(CG172="",CK172="NEMA")),MAX(CR$10:CR171)+1,"")</f>
        <v/>
      </c>
      <c r="CS172" s="53" t="str">
        <f t="shared" si="226"/>
        <v/>
      </c>
      <c r="CT172" t="s">
        <v>0</v>
      </c>
      <c r="CU172" s="133" t="str">
        <f t="shared" si="190"/>
        <v/>
      </c>
      <c r="CV172" t="s">
        <v>0</v>
      </c>
      <c r="CW172" s="52" t="str">
        <f t="shared" si="191"/>
        <v/>
      </c>
      <c r="CX172" s="66" t="str">
        <f t="shared" si="227"/>
        <v/>
      </c>
      <c r="CY172" t="s">
        <v>0</v>
      </c>
      <c r="CZ172" s="19" t="str">
        <f t="shared" si="228"/>
        <v/>
      </c>
      <c r="DA172" s="47" t="s">
        <v>0</v>
      </c>
      <c r="DB172" s="52" t="str">
        <f t="shared" si="229"/>
        <v/>
      </c>
      <c r="DC172" s="66" t="str">
        <f t="shared" si="230"/>
        <v/>
      </c>
      <c r="DD172" s="47" t="s">
        <v>0</v>
      </c>
      <c r="DE172" s="52" t="str">
        <f t="shared" si="231"/>
        <v/>
      </c>
      <c r="DF172" s="53" t="str">
        <f t="shared" si="192"/>
        <v/>
      </c>
      <c r="DG172" s="47" t="s">
        <v>0</v>
      </c>
      <c r="DH172" s="52" t="str">
        <f t="shared" si="232"/>
        <v/>
      </c>
      <c r="DI172" s="53" t="str">
        <f t="shared" si="193"/>
        <v/>
      </c>
      <c r="DJ172" s="47" t="s">
        <v>0</v>
      </c>
      <c r="DK172" s="52" t="str">
        <f t="shared" si="233"/>
        <v/>
      </c>
      <c r="DL172" s="53" t="str">
        <f t="shared" si="194"/>
        <v/>
      </c>
      <c r="DM172" s="47" t="s">
        <v>0</v>
      </c>
      <c r="DN172" s="58" t="str">
        <f t="shared" si="234"/>
        <v/>
      </c>
      <c r="DO172" s="53" t="str" cm="1">
        <f t="array" ref="DO172">IF(DN172&lt;&gt;"",INDEX(imePrezime_id,DN172,0),IF(CR172&lt;&gt;"",CR172,""))</f>
        <v/>
      </c>
      <c r="DP172" s="47" t="s">
        <v>0</v>
      </c>
      <c r="DQ172" s="58" t="str">
        <f t="shared" si="235"/>
        <v/>
      </c>
      <c r="DR172" s="73" t="str">
        <f t="shared" si="195"/>
        <v/>
      </c>
      <c r="DS172" s="73" t="str">
        <f t="shared" si="236"/>
        <v/>
      </c>
      <c r="DT172" s="73" t="str">
        <f t="shared" si="237"/>
        <v/>
      </c>
      <c r="DU172" s="66" t="str">
        <f t="shared" si="238"/>
        <v/>
      </c>
      <c r="DV172" s="47" t="s">
        <v>0</v>
      </c>
      <c r="DW172" s="58" t="str">
        <f>IF(BW172="","",MAX(DW$10:DW171)+1)</f>
        <v/>
      </c>
      <c r="DX172" s="73" t="str">
        <f t="shared" si="239"/>
        <v/>
      </c>
      <c r="DY172" s="73" t="str">
        <f t="shared" si="240"/>
        <v/>
      </c>
      <c r="DZ172" s="73" t="str">
        <f t="shared" si="241"/>
        <v/>
      </c>
      <c r="EA172" s="73" t="str">
        <f t="shared" si="242"/>
        <v/>
      </c>
      <c r="EB172" s="73" t="str">
        <f t="shared" si="243"/>
        <v/>
      </c>
      <c r="EC172" s="73" t="str">
        <f t="shared" si="244"/>
        <v/>
      </c>
      <c r="ED172" s="73" t="str">
        <f t="shared" si="245"/>
        <v/>
      </c>
      <c r="EE172" s="73" t="str">
        <f t="shared" si="246"/>
        <v/>
      </c>
      <c r="EF172" s="73" t="str">
        <f t="shared" si="247"/>
        <v/>
      </c>
      <c r="EG172" s="53" t="str">
        <f t="shared" si="196"/>
        <v/>
      </c>
      <c r="EH172" s="47" t="s">
        <v>0</v>
      </c>
      <c r="EI172" s="19" t="str">
        <f t="shared" si="248"/>
        <v/>
      </c>
      <c r="EJ172" s="47" t="s">
        <v>0</v>
      </c>
      <c r="EK172" s="19" t="str">
        <f t="shared" si="249"/>
        <v/>
      </c>
      <c r="EL172" s="47" t="s">
        <v>0</v>
      </c>
      <c r="EM172" s="208" t="str">
        <f t="shared" si="250"/>
        <v/>
      </c>
      <c r="EN172" s="47" t="s">
        <v>0</v>
      </c>
    </row>
    <row r="173" spans="1:144" x14ac:dyDescent="0.25">
      <c r="A173" t="s">
        <v>0</v>
      </c>
      <c r="B173" s="52" t="str">
        <f>IF(csv!F165="","",csv!T165)</f>
        <v/>
      </c>
      <c r="C173" s="31" t="s">
        <v>0</v>
      </c>
      <c r="D173" s="31" t="str">
        <f>IF(csv!F165="","",csv!F165)</f>
        <v/>
      </c>
      <c r="E173" s="31" t="str">
        <f>IF(csv!E165="","",csv!E165)</f>
        <v/>
      </c>
      <c r="F173" s="31" t="s">
        <v>0</v>
      </c>
      <c r="G173" s="73" t="str">
        <f>IF(csv!M165="","",csv!M165)</f>
        <v/>
      </c>
      <c r="H173" s="73" t="str">
        <f>IF(csv!N165="","",csv!N165)</f>
        <v/>
      </c>
      <c r="I173" s="31" t="s">
        <v>0</v>
      </c>
      <c r="J173" s="31" t="str">
        <f>IF(csv!P165="","",csv!P165)</f>
        <v/>
      </c>
      <c r="K173" s="31" t="str">
        <f>IF(csv!Q165="","",csv!Q165)</f>
        <v/>
      </c>
      <c r="L173" s="31" t="s">
        <v>0</v>
      </c>
      <c r="M173" s="66" t="str">
        <f>IF(csv!R165="","",csv!R165)</f>
        <v/>
      </c>
      <c r="N173" s="47" t="s">
        <v>0</v>
      </c>
      <c r="O173" s="52" t="str">
        <f t="shared" si="197"/>
        <v/>
      </c>
      <c r="P173" s="73" t="str">
        <f>IF(O173="","",IF(COUNTIF(O$10:O172,O173)=0,P172+1,P172))</f>
        <v/>
      </c>
      <c r="Q173" s="88" t="str">
        <f t="shared" si="198"/>
        <v/>
      </c>
      <c r="R173" s="89" t="str" cm="1">
        <f t="array" ref="R173">IF(S173="","",INDEX(natjecanjeStaze_naziv,MATCH(S173,natjecanjeStaze_stazaId,0)))</f>
        <v/>
      </c>
      <c r="S173" s="53" t="str">
        <f t="shared" si="181"/>
        <v/>
      </c>
      <c r="T173" s="47" t="s">
        <v>0</v>
      </c>
      <c r="U173" s="259" t="str">
        <f t="shared" si="182"/>
        <v/>
      </c>
      <c r="V173" s="260" t="str">
        <f t="shared" si="199"/>
        <v/>
      </c>
      <c r="W173" s="47" t="s">
        <v>0</v>
      </c>
      <c r="X173" s="52" t="str">
        <f t="shared" si="200"/>
        <v/>
      </c>
      <c r="Y173" s="73" t="str">
        <f t="shared" si="201"/>
        <v/>
      </c>
      <c r="Z173" s="31" t="str">
        <f t="shared" si="202"/>
        <v/>
      </c>
      <c r="AA173" s="66" t="str">
        <f>IF(Z173="","",MAX(AA$10:AA172)+1)</f>
        <v/>
      </c>
      <c r="AB173" s="47" t="s">
        <v>0</v>
      </c>
      <c r="AC173" s="130"/>
      <c r="AD173" s="47" t="s">
        <v>0</v>
      </c>
      <c r="AE173" s="19" t="str">
        <f t="shared" si="203"/>
        <v/>
      </c>
      <c r="AF173" s="47" t="s">
        <v>0</v>
      </c>
      <c r="AG173" s="151" t="str">
        <f t="shared" si="204"/>
        <v/>
      </c>
      <c r="AH173" s="47" t="s">
        <v>0</v>
      </c>
      <c r="AI173" s="52" t="str">
        <f t="shared" si="205"/>
        <v/>
      </c>
      <c r="AJ173" s="31" t="str">
        <f t="shared" si="206"/>
        <v/>
      </c>
      <c r="AK173" s="73" t="str">
        <f t="shared" si="207"/>
        <v/>
      </c>
      <c r="AL173" s="73" t="str">
        <f t="shared" si="208"/>
        <v/>
      </c>
      <c r="AM173" s="31" t="str" cm="1">
        <f t="array" ref="AM173">IF(AK173="",""&amp;AJ173,IF(AK173="NEMA",AJ173,INDEX(klub_naziv,MATCH(INDEX(klubAlias_klubId,AK173),klub_id,0))))</f>
        <v/>
      </c>
      <c r="AN173" s="31" t="str" cm="1">
        <f t="array" ref="AN173">IFERROR(""&amp;INDEX(registarNatjecatelji,DL173,4),"")</f>
        <v/>
      </c>
      <c r="AO173" s="90" t="str">
        <f t="shared" si="209"/>
        <v/>
      </c>
      <c r="AP173" s="66" t="str">
        <f t="shared" si="210"/>
        <v/>
      </c>
      <c r="AQ173" s="47" t="s">
        <v>0</v>
      </c>
      <c r="AR173" s="52" t="str">
        <f>IF(V173&lt;&gt;"NEMA","",IF(IFERROR(MATCH(U173,U$10:U172,0),0)&lt;&gt;0,"",U173))</f>
        <v/>
      </c>
      <c r="AS173" s="73" t="str">
        <f t="shared" si="183"/>
        <v/>
      </c>
      <c r="AT173" s="31" t="str">
        <f>IF(OR(AS173="",AS173&lt;&gt;"NEMA"),"",MAX(AT$10:AT172)+1)</f>
        <v/>
      </c>
      <c r="AU173" s="66" t="str">
        <f t="shared" si="184"/>
        <v/>
      </c>
      <c r="AV173" s="47" t="s">
        <v>0</v>
      </c>
      <c r="AW173" s="19" t="str">
        <f t="shared" si="211"/>
        <v/>
      </c>
      <c r="AX173" s="47" t="s">
        <v>0</v>
      </c>
      <c r="AY173" s="82" t="str">
        <f>IF(AK173&lt;&gt;"NEMA","",IF(IFERROR(MATCH(AJ173,AJ$10:AJ172,0),0)&lt;&gt;0,"",AJ173))</f>
        <v/>
      </c>
      <c r="AZ173" s="47" t="s">
        <v>0</v>
      </c>
      <c r="BA173" s="130"/>
      <c r="BB173" s="47" t="s">
        <v>0</v>
      </c>
      <c r="BC173" s="58" t="str">
        <f t="shared" si="212"/>
        <v/>
      </c>
      <c r="BD173" s="31" t="str">
        <f t="shared" si="213"/>
        <v/>
      </c>
      <c r="BE173" s="31" t="str">
        <f>IF(BD173="","",MAX(BE$10:BE172)+1)</f>
        <v/>
      </c>
      <c r="BF173" s="31" t="str">
        <f t="shared" si="214"/>
        <v/>
      </c>
      <c r="BG173" s="31" t="str">
        <f t="shared" si="215"/>
        <v/>
      </c>
      <c r="BH173" s="31" t="str">
        <f>IF(BA173="","",MAX(BH$10:BH172)+1)</f>
        <v/>
      </c>
      <c r="BI173" s="31" t="str">
        <f t="shared" si="216"/>
        <v/>
      </c>
      <c r="BJ173" s="66" t="str">
        <f t="shared" si="217"/>
        <v/>
      </c>
      <c r="BK173" s="47" t="s">
        <v>0</v>
      </c>
      <c r="BL173" s="19" t="str">
        <f t="shared" si="218"/>
        <v/>
      </c>
      <c r="BM173" s="47" t="s">
        <v>0</v>
      </c>
      <c r="BN173" s="151" t="str">
        <f t="shared" si="185"/>
        <v/>
      </c>
      <c r="BO173" s="47" t="s">
        <v>0</v>
      </c>
      <c r="BP173" s="58" t="str">
        <f t="shared" si="176"/>
        <v/>
      </c>
      <c r="BQ173" s="73" t="str">
        <f t="shared" si="177"/>
        <v/>
      </c>
      <c r="BR173" s="266" t="str">
        <f t="shared" si="178"/>
        <v/>
      </c>
      <c r="BS173" s="267" t="str">
        <f t="shared" si="179"/>
        <v/>
      </c>
      <c r="BT173" s="191" t="str">
        <f t="shared" si="180"/>
        <v/>
      </c>
      <c r="BU173" s="47" t="s">
        <v>0</v>
      </c>
      <c r="BV173" s="52" t="str">
        <f t="shared" si="219"/>
        <v/>
      </c>
      <c r="BW173" s="31" t="str">
        <f t="shared" si="220"/>
        <v/>
      </c>
      <c r="BX173" s="73" t="str">
        <f t="shared" si="186"/>
        <v/>
      </c>
      <c r="BY173" s="73" t="str">
        <f t="shared" si="187"/>
        <v/>
      </c>
      <c r="BZ173" s="31" t="str">
        <f t="shared" si="188"/>
        <v/>
      </c>
      <c r="CA173" s="66" t="str">
        <f t="shared" si="189"/>
        <v/>
      </c>
      <c r="CB173" s="47" t="s">
        <v>0</v>
      </c>
      <c r="CC173" s="82" t="str">
        <f t="shared" si="221"/>
        <v/>
      </c>
      <c r="CD173" s="47" t="s">
        <v>0</v>
      </c>
      <c r="CE173" s="19" t="str">
        <f t="shared" si="222"/>
        <v/>
      </c>
      <c r="CF173" s="47" t="s">
        <v>0</v>
      </c>
      <c r="CG173" s="130"/>
      <c r="CH173" s="47" t="s">
        <v>0</v>
      </c>
      <c r="CI173" s="52" t="str">
        <f t="shared" si="223"/>
        <v/>
      </c>
      <c r="CJ173" s="73" t="str">
        <f>IF(CG173="","",MAX(CJ$10:CJ172)+1)</f>
        <v/>
      </c>
      <c r="CK173" s="53" t="str">
        <f t="shared" si="224"/>
        <v/>
      </c>
      <c r="CL173" s="47" t="s">
        <v>0</v>
      </c>
      <c r="CM173" s="19" t="str">
        <f t="shared" si="225"/>
        <v/>
      </c>
      <c r="CN173" s="47" t="s">
        <v>0</v>
      </c>
      <c r="CO173" s="108"/>
      <c r="CP173" s="110"/>
      <c r="CQ173" s="47"/>
      <c r="CR173" s="58" t="str">
        <f>IF(AND(BX173="NEMA",BY173="NEMA",OR(CG173="",CK173="NEMA")),MAX(CR$10:CR172)+1,"")</f>
        <v/>
      </c>
      <c r="CS173" s="53" t="str">
        <f t="shared" si="226"/>
        <v/>
      </c>
      <c r="CT173" t="s">
        <v>0</v>
      </c>
      <c r="CU173" s="133" t="str">
        <f t="shared" si="190"/>
        <v/>
      </c>
      <c r="CV173" t="s">
        <v>0</v>
      </c>
      <c r="CW173" s="52" t="str">
        <f t="shared" si="191"/>
        <v/>
      </c>
      <c r="CX173" s="66" t="str">
        <f t="shared" si="227"/>
        <v/>
      </c>
      <c r="CY173" t="s">
        <v>0</v>
      </c>
      <c r="CZ173" s="19" t="str">
        <f t="shared" si="228"/>
        <v/>
      </c>
      <c r="DA173" s="47" t="s">
        <v>0</v>
      </c>
      <c r="DB173" s="52" t="str">
        <f t="shared" si="229"/>
        <v/>
      </c>
      <c r="DC173" s="66" t="str">
        <f t="shared" si="230"/>
        <v/>
      </c>
      <c r="DD173" s="47" t="s">
        <v>0</v>
      </c>
      <c r="DE173" s="52" t="str">
        <f t="shared" si="231"/>
        <v/>
      </c>
      <c r="DF173" s="53" t="str">
        <f t="shared" si="192"/>
        <v/>
      </c>
      <c r="DG173" s="47" t="s">
        <v>0</v>
      </c>
      <c r="DH173" s="52" t="str">
        <f t="shared" si="232"/>
        <v/>
      </c>
      <c r="DI173" s="53" t="str">
        <f t="shared" si="193"/>
        <v/>
      </c>
      <c r="DJ173" s="47" t="s">
        <v>0</v>
      </c>
      <c r="DK173" s="52" t="str">
        <f t="shared" si="233"/>
        <v/>
      </c>
      <c r="DL173" s="53" t="str">
        <f t="shared" si="194"/>
        <v/>
      </c>
      <c r="DM173" s="47" t="s">
        <v>0</v>
      </c>
      <c r="DN173" s="58" t="str">
        <f t="shared" si="234"/>
        <v/>
      </c>
      <c r="DO173" s="53" t="str" cm="1">
        <f t="array" ref="DO173">IF(DN173&lt;&gt;"",INDEX(imePrezime_id,DN173,0),IF(CR173&lt;&gt;"",CR173,""))</f>
        <v/>
      </c>
      <c r="DP173" s="47" t="s">
        <v>0</v>
      </c>
      <c r="DQ173" s="58" t="str">
        <f t="shared" si="235"/>
        <v/>
      </c>
      <c r="DR173" s="73" t="str">
        <f t="shared" si="195"/>
        <v/>
      </c>
      <c r="DS173" s="73" t="str">
        <f t="shared" si="236"/>
        <v/>
      </c>
      <c r="DT173" s="73" t="str">
        <f t="shared" si="237"/>
        <v/>
      </c>
      <c r="DU173" s="66" t="str">
        <f t="shared" si="238"/>
        <v/>
      </c>
      <c r="DV173" s="47" t="s">
        <v>0</v>
      </c>
      <c r="DW173" s="58" t="str">
        <f>IF(BW173="","",MAX(DW$10:DW172)+1)</f>
        <v/>
      </c>
      <c r="DX173" s="73" t="str">
        <f t="shared" si="239"/>
        <v/>
      </c>
      <c r="DY173" s="73" t="str">
        <f t="shared" si="240"/>
        <v/>
      </c>
      <c r="DZ173" s="73" t="str">
        <f t="shared" si="241"/>
        <v/>
      </c>
      <c r="EA173" s="73" t="str">
        <f t="shared" si="242"/>
        <v/>
      </c>
      <c r="EB173" s="73" t="str">
        <f t="shared" si="243"/>
        <v/>
      </c>
      <c r="EC173" s="73" t="str">
        <f t="shared" si="244"/>
        <v/>
      </c>
      <c r="ED173" s="73" t="str">
        <f t="shared" si="245"/>
        <v/>
      </c>
      <c r="EE173" s="73" t="str">
        <f t="shared" si="246"/>
        <v/>
      </c>
      <c r="EF173" s="73" t="str">
        <f t="shared" si="247"/>
        <v/>
      </c>
      <c r="EG173" s="53" t="str">
        <f t="shared" si="196"/>
        <v/>
      </c>
      <c r="EH173" s="47" t="s">
        <v>0</v>
      </c>
      <c r="EI173" s="19" t="str">
        <f t="shared" si="248"/>
        <v/>
      </c>
      <c r="EJ173" s="47" t="s">
        <v>0</v>
      </c>
      <c r="EK173" s="19" t="str">
        <f t="shared" si="249"/>
        <v/>
      </c>
      <c r="EL173" s="47" t="s">
        <v>0</v>
      </c>
      <c r="EM173" s="208" t="str">
        <f t="shared" si="250"/>
        <v/>
      </c>
      <c r="EN173" s="47" t="s">
        <v>0</v>
      </c>
    </row>
    <row r="174" spans="1:144" x14ac:dyDescent="0.25">
      <c r="A174" t="s">
        <v>0</v>
      </c>
      <c r="B174" s="52" t="str">
        <f>IF(csv!F166="","",csv!T166)</f>
        <v/>
      </c>
      <c r="C174" s="31" t="s">
        <v>0</v>
      </c>
      <c r="D174" s="31" t="str">
        <f>IF(csv!F166="","",csv!F166)</f>
        <v/>
      </c>
      <c r="E174" s="31" t="str">
        <f>IF(csv!E166="","",csv!E166)</f>
        <v/>
      </c>
      <c r="F174" s="31" t="s">
        <v>0</v>
      </c>
      <c r="G174" s="73" t="str">
        <f>IF(csv!M166="","",csv!M166)</f>
        <v/>
      </c>
      <c r="H174" s="73" t="str">
        <f>IF(csv!N166="","",csv!N166)</f>
        <v/>
      </c>
      <c r="I174" s="31" t="s">
        <v>0</v>
      </c>
      <c r="J174" s="31" t="str">
        <f>IF(csv!P166="","",csv!P166)</f>
        <v/>
      </c>
      <c r="K174" s="31" t="str">
        <f>IF(csv!Q166="","",csv!Q166)</f>
        <v/>
      </c>
      <c r="L174" s="31" t="s">
        <v>0</v>
      </c>
      <c r="M174" s="66" t="str">
        <f>IF(csv!R166="","",csv!R166)</f>
        <v/>
      </c>
      <c r="N174" s="47" t="s">
        <v>0</v>
      </c>
      <c r="O174" s="52" t="str">
        <f t="shared" si="197"/>
        <v/>
      </c>
      <c r="P174" s="73" t="str">
        <f>IF(O174="","",IF(COUNTIF(O$10:O173,O174)=0,P173+1,P173))</f>
        <v/>
      </c>
      <c r="Q174" s="88" t="str">
        <f t="shared" si="198"/>
        <v/>
      </c>
      <c r="R174" s="89" t="str" cm="1">
        <f t="array" ref="R174">IF(S174="","",INDEX(natjecanjeStaze_naziv,MATCH(S174,natjecanjeStaze_stazaId,0)))</f>
        <v/>
      </c>
      <c r="S174" s="53" t="str">
        <f t="shared" si="181"/>
        <v/>
      </c>
      <c r="T174" s="47" t="s">
        <v>0</v>
      </c>
      <c r="U174" s="259" t="str">
        <f t="shared" si="182"/>
        <v/>
      </c>
      <c r="V174" s="260" t="str">
        <f t="shared" si="199"/>
        <v/>
      </c>
      <c r="W174" s="47" t="s">
        <v>0</v>
      </c>
      <c r="X174" s="52" t="str">
        <f t="shared" si="200"/>
        <v/>
      </c>
      <c r="Y174" s="73" t="str">
        <f t="shared" si="201"/>
        <v/>
      </c>
      <c r="Z174" s="31" t="str">
        <f t="shared" si="202"/>
        <v/>
      </c>
      <c r="AA174" s="66" t="str">
        <f>IF(Z174="","",MAX(AA$10:AA173)+1)</f>
        <v/>
      </c>
      <c r="AB174" s="47" t="s">
        <v>0</v>
      </c>
      <c r="AC174" s="130"/>
      <c r="AD174" s="47" t="s">
        <v>0</v>
      </c>
      <c r="AE174" s="19" t="str">
        <f t="shared" si="203"/>
        <v/>
      </c>
      <c r="AF174" s="47" t="s">
        <v>0</v>
      </c>
      <c r="AG174" s="151" t="str">
        <f t="shared" si="204"/>
        <v/>
      </c>
      <c r="AH174" s="47" t="s">
        <v>0</v>
      </c>
      <c r="AI174" s="52" t="str">
        <f t="shared" si="205"/>
        <v/>
      </c>
      <c r="AJ174" s="31" t="str">
        <f t="shared" si="206"/>
        <v/>
      </c>
      <c r="AK174" s="73" t="str">
        <f t="shared" si="207"/>
        <v/>
      </c>
      <c r="AL174" s="73" t="str">
        <f t="shared" si="208"/>
        <v/>
      </c>
      <c r="AM174" s="31" t="str" cm="1">
        <f t="array" ref="AM174">IF(AK174="",""&amp;AJ174,IF(AK174="NEMA",AJ174,INDEX(klub_naziv,MATCH(INDEX(klubAlias_klubId,AK174),klub_id,0))))</f>
        <v/>
      </c>
      <c r="AN174" s="31" t="str" cm="1">
        <f t="array" ref="AN174">IFERROR(""&amp;INDEX(registarNatjecatelji,DL174,4),"")</f>
        <v/>
      </c>
      <c r="AO174" s="90" t="str">
        <f t="shared" si="209"/>
        <v/>
      </c>
      <c r="AP174" s="66" t="str">
        <f t="shared" si="210"/>
        <v/>
      </c>
      <c r="AQ174" s="47" t="s">
        <v>0</v>
      </c>
      <c r="AR174" s="52" t="str">
        <f>IF(V174&lt;&gt;"NEMA","",IF(IFERROR(MATCH(U174,U$10:U173,0),0)&lt;&gt;0,"",U174))</f>
        <v/>
      </c>
      <c r="AS174" s="73" t="str">
        <f t="shared" si="183"/>
        <v/>
      </c>
      <c r="AT174" s="31" t="str">
        <f>IF(OR(AS174="",AS174&lt;&gt;"NEMA"),"",MAX(AT$10:AT173)+1)</f>
        <v/>
      </c>
      <c r="AU174" s="66" t="str">
        <f t="shared" si="184"/>
        <v/>
      </c>
      <c r="AV174" s="47" t="s">
        <v>0</v>
      </c>
      <c r="AW174" s="19" t="str">
        <f t="shared" si="211"/>
        <v/>
      </c>
      <c r="AX174" s="47" t="s">
        <v>0</v>
      </c>
      <c r="AY174" s="82" t="str">
        <f>IF(AK174&lt;&gt;"NEMA","",IF(IFERROR(MATCH(AJ174,AJ$10:AJ173,0),0)&lt;&gt;0,"",AJ174))</f>
        <v/>
      </c>
      <c r="AZ174" s="47" t="s">
        <v>0</v>
      </c>
      <c r="BA174" s="130"/>
      <c r="BB174" s="47" t="s">
        <v>0</v>
      </c>
      <c r="BC174" s="58" t="str">
        <f t="shared" si="212"/>
        <v/>
      </c>
      <c r="BD174" s="31" t="str">
        <f t="shared" si="213"/>
        <v/>
      </c>
      <c r="BE174" s="31" t="str">
        <f>IF(BD174="","",MAX(BE$10:BE173)+1)</f>
        <v/>
      </c>
      <c r="BF174" s="31" t="str">
        <f t="shared" si="214"/>
        <v/>
      </c>
      <c r="BG174" s="31" t="str">
        <f t="shared" si="215"/>
        <v/>
      </c>
      <c r="BH174" s="31" t="str">
        <f>IF(BA174="","",MAX(BH$10:BH173)+1)</f>
        <v/>
      </c>
      <c r="BI174" s="31" t="str">
        <f t="shared" si="216"/>
        <v/>
      </c>
      <c r="BJ174" s="66" t="str">
        <f t="shared" si="217"/>
        <v/>
      </c>
      <c r="BK174" s="47" t="s">
        <v>0</v>
      </c>
      <c r="BL174" s="19" t="str">
        <f t="shared" si="218"/>
        <v/>
      </c>
      <c r="BM174" s="47" t="s">
        <v>0</v>
      </c>
      <c r="BN174" s="151" t="str">
        <f t="shared" si="185"/>
        <v/>
      </c>
      <c r="BO174" s="47" t="s">
        <v>0</v>
      </c>
      <c r="BP174" s="58" t="str">
        <f t="shared" si="176"/>
        <v/>
      </c>
      <c r="BQ174" s="73" t="str">
        <f t="shared" si="177"/>
        <v/>
      </c>
      <c r="BR174" s="266" t="str">
        <f t="shared" si="178"/>
        <v/>
      </c>
      <c r="BS174" s="267" t="str">
        <f t="shared" si="179"/>
        <v/>
      </c>
      <c r="BT174" s="191" t="str">
        <f t="shared" si="180"/>
        <v/>
      </c>
      <c r="BU174" s="47" t="s">
        <v>0</v>
      </c>
      <c r="BV174" s="52" t="str">
        <f t="shared" si="219"/>
        <v/>
      </c>
      <c r="BW174" s="31" t="str">
        <f t="shared" si="220"/>
        <v/>
      </c>
      <c r="BX174" s="73" t="str">
        <f t="shared" si="186"/>
        <v/>
      </c>
      <c r="BY174" s="73" t="str">
        <f t="shared" si="187"/>
        <v/>
      </c>
      <c r="BZ174" s="31" t="str">
        <f t="shared" si="188"/>
        <v/>
      </c>
      <c r="CA174" s="66" t="str">
        <f t="shared" si="189"/>
        <v/>
      </c>
      <c r="CB174" s="47" t="s">
        <v>0</v>
      </c>
      <c r="CC174" s="82" t="str">
        <f t="shared" si="221"/>
        <v/>
      </c>
      <c r="CD174" s="47" t="s">
        <v>0</v>
      </c>
      <c r="CE174" s="19" t="str">
        <f t="shared" si="222"/>
        <v/>
      </c>
      <c r="CF174" s="47" t="s">
        <v>0</v>
      </c>
      <c r="CG174" s="130"/>
      <c r="CH174" s="47" t="s">
        <v>0</v>
      </c>
      <c r="CI174" s="52" t="str">
        <f t="shared" si="223"/>
        <v/>
      </c>
      <c r="CJ174" s="73" t="str">
        <f>IF(CG174="","",MAX(CJ$10:CJ173)+1)</f>
        <v/>
      </c>
      <c r="CK174" s="53" t="str">
        <f t="shared" si="224"/>
        <v/>
      </c>
      <c r="CL174" s="47" t="s">
        <v>0</v>
      </c>
      <c r="CM174" s="19" t="str">
        <f t="shared" si="225"/>
        <v/>
      </c>
      <c r="CN174" s="47" t="s">
        <v>0</v>
      </c>
      <c r="CO174" s="108"/>
      <c r="CP174" s="110"/>
      <c r="CQ174" s="47"/>
      <c r="CR174" s="58" t="str">
        <f>IF(AND(BX174="NEMA",BY174="NEMA",OR(CG174="",CK174="NEMA")),MAX(CR$10:CR173)+1,"")</f>
        <v/>
      </c>
      <c r="CS174" s="53" t="str">
        <f t="shared" si="226"/>
        <v/>
      </c>
      <c r="CT174" t="s">
        <v>0</v>
      </c>
      <c r="CU174" s="133" t="str">
        <f t="shared" si="190"/>
        <v/>
      </c>
      <c r="CV174" t="s">
        <v>0</v>
      </c>
      <c r="CW174" s="52" t="str">
        <f t="shared" si="191"/>
        <v/>
      </c>
      <c r="CX174" s="66" t="str">
        <f t="shared" si="227"/>
        <v/>
      </c>
      <c r="CY174" t="s">
        <v>0</v>
      </c>
      <c r="CZ174" s="19" t="str">
        <f t="shared" si="228"/>
        <v/>
      </c>
      <c r="DA174" s="47" t="s">
        <v>0</v>
      </c>
      <c r="DB174" s="52" t="str">
        <f t="shared" si="229"/>
        <v/>
      </c>
      <c r="DC174" s="66" t="str">
        <f t="shared" si="230"/>
        <v/>
      </c>
      <c r="DD174" s="47" t="s">
        <v>0</v>
      </c>
      <c r="DE174" s="52" t="str">
        <f t="shared" si="231"/>
        <v/>
      </c>
      <c r="DF174" s="53" t="str">
        <f t="shared" si="192"/>
        <v/>
      </c>
      <c r="DG174" s="47" t="s">
        <v>0</v>
      </c>
      <c r="DH174" s="52" t="str">
        <f t="shared" si="232"/>
        <v/>
      </c>
      <c r="DI174" s="53" t="str">
        <f t="shared" si="193"/>
        <v/>
      </c>
      <c r="DJ174" s="47" t="s">
        <v>0</v>
      </c>
      <c r="DK174" s="52" t="str">
        <f t="shared" si="233"/>
        <v/>
      </c>
      <c r="DL174" s="53" t="str">
        <f t="shared" si="194"/>
        <v/>
      </c>
      <c r="DM174" s="47" t="s">
        <v>0</v>
      </c>
      <c r="DN174" s="58" t="str">
        <f t="shared" si="234"/>
        <v/>
      </c>
      <c r="DO174" s="53" t="str" cm="1">
        <f t="array" ref="DO174">IF(DN174&lt;&gt;"",INDEX(imePrezime_id,DN174,0),IF(CR174&lt;&gt;"",CR174,""))</f>
        <v/>
      </c>
      <c r="DP174" s="47" t="s">
        <v>0</v>
      </c>
      <c r="DQ174" s="58" t="str">
        <f t="shared" si="235"/>
        <v/>
      </c>
      <c r="DR174" s="73" t="str">
        <f t="shared" si="195"/>
        <v/>
      </c>
      <c r="DS174" s="73" t="str">
        <f t="shared" si="236"/>
        <v/>
      </c>
      <c r="DT174" s="73" t="str">
        <f t="shared" si="237"/>
        <v/>
      </c>
      <c r="DU174" s="66" t="str">
        <f t="shared" si="238"/>
        <v/>
      </c>
      <c r="DV174" s="47" t="s">
        <v>0</v>
      </c>
      <c r="DW174" s="58" t="str">
        <f>IF(BW174="","",MAX(DW$10:DW173)+1)</f>
        <v/>
      </c>
      <c r="DX174" s="73" t="str">
        <f t="shared" si="239"/>
        <v/>
      </c>
      <c r="DY174" s="73" t="str">
        <f t="shared" si="240"/>
        <v/>
      </c>
      <c r="DZ174" s="73" t="str">
        <f t="shared" si="241"/>
        <v/>
      </c>
      <c r="EA174" s="73" t="str">
        <f t="shared" si="242"/>
        <v/>
      </c>
      <c r="EB174" s="73" t="str">
        <f t="shared" si="243"/>
        <v/>
      </c>
      <c r="EC174" s="73" t="str">
        <f t="shared" si="244"/>
        <v/>
      </c>
      <c r="ED174" s="73" t="str">
        <f t="shared" si="245"/>
        <v/>
      </c>
      <c r="EE174" s="73" t="str">
        <f t="shared" si="246"/>
        <v/>
      </c>
      <c r="EF174" s="73" t="str">
        <f t="shared" si="247"/>
        <v/>
      </c>
      <c r="EG174" s="53" t="str">
        <f t="shared" si="196"/>
        <v/>
      </c>
      <c r="EH174" s="47" t="s">
        <v>0</v>
      </c>
      <c r="EI174" s="19" t="str">
        <f t="shared" si="248"/>
        <v/>
      </c>
      <c r="EJ174" s="47" t="s">
        <v>0</v>
      </c>
      <c r="EK174" s="19" t="str">
        <f t="shared" si="249"/>
        <v/>
      </c>
      <c r="EL174" s="47" t="s">
        <v>0</v>
      </c>
      <c r="EM174" s="208" t="str">
        <f t="shared" si="250"/>
        <v/>
      </c>
      <c r="EN174" s="47" t="s">
        <v>0</v>
      </c>
    </row>
    <row r="175" spans="1:144" x14ac:dyDescent="0.25">
      <c r="A175" t="s">
        <v>0</v>
      </c>
      <c r="B175" s="52" t="str">
        <f>IF(csv!F167="","",csv!T167)</f>
        <v/>
      </c>
      <c r="C175" s="31" t="s">
        <v>0</v>
      </c>
      <c r="D175" s="31" t="str">
        <f>IF(csv!F167="","",csv!F167)</f>
        <v/>
      </c>
      <c r="E175" s="31" t="str">
        <f>IF(csv!E167="","",csv!E167)</f>
        <v/>
      </c>
      <c r="F175" s="31" t="s">
        <v>0</v>
      </c>
      <c r="G175" s="73" t="str">
        <f>IF(csv!M167="","",csv!M167)</f>
        <v/>
      </c>
      <c r="H175" s="73" t="str">
        <f>IF(csv!N167="","",csv!N167)</f>
        <v/>
      </c>
      <c r="I175" s="31" t="s">
        <v>0</v>
      </c>
      <c r="J175" s="31" t="str">
        <f>IF(csv!P167="","",csv!P167)</f>
        <v/>
      </c>
      <c r="K175" s="31" t="str">
        <f>IF(csv!Q167="","",csv!Q167)</f>
        <v/>
      </c>
      <c r="L175" s="31" t="s">
        <v>0</v>
      </c>
      <c r="M175" s="66" t="str">
        <f>IF(csv!R167="","",csv!R167)</f>
        <v/>
      </c>
      <c r="N175" s="47" t="s">
        <v>0</v>
      </c>
      <c r="O175" s="52" t="str">
        <f t="shared" si="197"/>
        <v/>
      </c>
      <c r="P175" s="73" t="str">
        <f>IF(O175="","",IF(COUNTIF(O$10:O174,O175)=0,P174+1,P174))</f>
        <v/>
      </c>
      <c r="Q175" s="88" t="str">
        <f t="shared" si="198"/>
        <v/>
      </c>
      <c r="R175" s="89" t="str" cm="1">
        <f t="array" ref="R175">IF(S175="","",INDEX(natjecanjeStaze_naziv,MATCH(S175,natjecanjeStaze_stazaId,0)))</f>
        <v/>
      </c>
      <c r="S175" s="53" t="str">
        <f t="shared" si="181"/>
        <v/>
      </c>
      <c r="T175" s="47" t="s">
        <v>0</v>
      </c>
      <c r="U175" s="259" t="str">
        <f t="shared" si="182"/>
        <v/>
      </c>
      <c r="V175" s="260" t="str">
        <f t="shared" si="199"/>
        <v/>
      </c>
      <c r="W175" s="47" t="s">
        <v>0</v>
      </c>
      <c r="X175" s="52" t="str">
        <f t="shared" si="200"/>
        <v/>
      </c>
      <c r="Y175" s="73" t="str">
        <f t="shared" si="201"/>
        <v/>
      </c>
      <c r="Z175" s="31" t="str">
        <f t="shared" si="202"/>
        <v/>
      </c>
      <c r="AA175" s="66" t="str">
        <f>IF(Z175="","",MAX(AA$10:AA174)+1)</f>
        <v/>
      </c>
      <c r="AB175" s="47" t="s">
        <v>0</v>
      </c>
      <c r="AC175" s="130"/>
      <c r="AD175" s="47" t="s">
        <v>0</v>
      </c>
      <c r="AE175" s="19" t="str">
        <f t="shared" si="203"/>
        <v/>
      </c>
      <c r="AF175" s="47" t="s">
        <v>0</v>
      </c>
      <c r="AG175" s="151" t="str">
        <f t="shared" si="204"/>
        <v/>
      </c>
      <c r="AH175" s="47" t="s">
        <v>0</v>
      </c>
      <c r="AI175" s="52" t="str">
        <f t="shared" si="205"/>
        <v/>
      </c>
      <c r="AJ175" s="31" t="str">
        <f t="shared" si="206"/>
        <v/>
      </c>
      <c r="AK175" s="73" t="str">
        <f t="shared" si="207"/>
        <v/>
      </c>
      <c r="AL175" s="73" t="str">
        <f t="shared" si="208"/>
        <v/>
      </c>
      <c r="AM175" s="31" t="str" cm="1">
        <f t="array" ref="AM175">IF(AK175="",""&amp;AJ175,IF(AK175="NEMA",AJ175,INDEX(klub_naziv,MATCH(INDEX(klubAlias_klubId,AK175),klub_id,0))))</f>
        <v/>
      </c>
      <c r="AN175" s="31" t="str" cm="1">
        <f t="array" ref="AN175">IFERROR(""&amp;INDEX(registarNatjecatelji,DL175,4),"")</f>
        <v/>
      </c>
      <c r="AO175" s="90" t="str">
        <f t="shared" si="209"/>
        <v/>
      </c>
      <c r="AP175" s="66" t="str">
        <f t="shared" si="210"/>
        <v/>
      </c>
      <c r="AQ175" s="47" t="s">
        <v>0</v>
      </c>
      <c r="AR175" s="52" t="str">
        <f>IF(V175&lt;&gt;"NEMA","",IF(IFERROR(MATCH(U175,U$10:U174,0),0)&lt;&gt;0,"",U175))</f>
        <v/>
      </c>
      <c r="AS175" s="73" t="str">
        <f t="shared" si="183"/>
        <v/>
      </c>
      <c r="AT175" s="31" t="str">
        <f>IF(OR(AS175="",AS175&lt;&gt;"NEMA"),"",MAX(AT$10:AT174)+1)</f>
        <v/>
      </c>
      <c r="AU175" s="66" t="str">
        <f t="shared" si="184"/>
        <v/>
      </c>
      <c r="AV175" s="47" t="s">
        <v>0</v>
      </c>
      <c r="AW175" s="19" t="str">
        <f t="shared" si="211"/>
        <v/>
      </c>
      <c r="AX175" s="47" t="s">
        <v>0</v>
      </c>
      <c r="AY175" s="82" t="str">
        <f>IF(AK175&lt;&gt;"NEMA","",IF(IFERROR(MATCH(AJ175,AJ$10:AJ174,0),0)&lt;&gt;0,"",AJ175))</f>
        <v/>
      </c>
      <c r="AZ175" s="47" t="s">
        <v>0</v>
      </c>
      <c r="BA175" s="130"/>
      <c r="BB175" s="47" t="s">
        <v>0</v>
      </c>
      <c r="BC175" s="58" t="str">
        <f t="shared" si="212"/>
        <v/>
      </c>
      <c r="BD175" s="31" t="str">
        <f t="shared" si="213"/>
        <v/>
      </c>
      <c r="BE175" s="31" t="str">
        <f>IF(BD175="","",MAX(BE$10:BE174)+1)</f>
        <v/>
      </c>
      <c r="BF175" s="31" t="str">
        <f t="shared" si="214"/>
        <v/>
      </c>
      <c r="BG175" s="31" t="str">
        <f t="shared" si="215"/>
        <v/>
      </c>
      <c r="BH175" s="31" t="str">
        <f>IF(BA175="","",MAX(BH$10:BH174)+1)</f>
        <v/>
      </c>
      <c r="BI175" s="31" t="str">
        <f t="shared" si="216"/>
        <v/>
      </c>
      <c r="BJ175" s="66" t="str">
        <f t="shared" si="217"/>
        <v/>
      </c>
      <c r="BK175" s="47" t="s">
        <v>0</v>
      </c>
      <c r="BL175" s="19" t="str">
        <f t="shared" si="218"/>
        <v/>
      </c>
      <c r="BM175" s="47" t="s">
        <v>0</v>
      </c>
      <c r="BN175" s="151" t="str">
        <f t="shared" si="185"/>
        <v/>
      </c>
      <c r="BO175" s="47" t="s">
        <v>0</v>
      </c>
      <c r="BP175" s="58" t="str">
        <f t="shared" si="176"/>
        <v/>
      </c>
      <c r="BQ175" s="73" t="str">
        <f t="shared" si="177"/>
        <v/>
      </c>
      <c r="BR175" s="266" t="str">
        <f t="shared" si="178"/>
        <v/>
      </c>
      <c r="BS175" s="267" t="str">
        <f t="shared" si="179"/>
        <v/>
      </c>
      <c r="BT175" s="191" t="str">
        <f t="shared" si="180"/>
        <v/>
      </c>
      <c r="BU175" s="47" t="s">
        <v>0</v>
      </c>
      <c r="BV175" s="52" t="str">
        <f t="shared" si="219"/>
        <v/>
      </c>
      <c r="BW175" s="31" t="str">
        <f t="shared" si="220"/>
        <v/>
      </c>
      <c r="BX175" s="73" t="str">
        <f t="shared" si="186"/>
        <v/>
      </c>
      <c r="BY175" s="73" t="str">
        <f t="shared" si="187"/>
        <v/>
      </c>
      <c r="BZ175" s="31" t="str">
        <f t="shared" si="188"/>
        <v/>
      </c>
      <c r="CA175" s="66" t="str">
        <f t="shared" si="189"/>
        <v/>
      </c>
      <c r="CB175" s="47" t="s">
        <v>0</v>
      </c>
      <c r="CC175" s="82" t="str">
        <f t="shared" si="221"/>
        <v/>
      </c>
      <c r="CD175" s="47" t="s">
        <v>0</v>
      </c>
      <c r="CE175" s="19" t="str">
        <f t="shared" si="222"/>
        <v/>
      </c>
      <c r="CF175" s="47" t="s">
        <v>0</v>
      </c>
      <c r="CG175" s="130"/>
      <c r="CH175" s="47" t="s">
        <v>0</v>
      </c>
      <c r="CI175" s="52" t="str">
        <f t="shared" si="223"/>
        <v/>
      </c>
      <c r="CJ175" s="73" t="str">
        <f>IF(CG175="","",MAX(CJ$10:CJ174)+1)</f>
        <v/>
      </c>
      <c r="CK175" s="53" t="str">
        <f t="shared" si="224"/>
        <v/>
      </c>
      <c r="CL175" s="47" t="s">
        <v>0</v>
      </c>
      <c r="CM175" s="19" t="str">
        <f t="shared" si="225"/>
        <v/>
      </c>
      <c r="CN175" s="47" t="s">
        <v>0</v>
      </c>
      <c r="CO175" s="108"/>
      <c r="CP175" s="110"/>
      <c r="CQ175" s="47"/>
      <c r="CR175" s="58" t="str">
        <f>IF(AND(BX175="NEMA",BY175="NEMA",OR(CG175="",CK175="NEMA")),MAX(CR$10:CR174)+1,"")</f>
        <v/>
      </c>
      <c r="CS175" s="53" t="str">
        <f t="shared" si="226"/>
        <v/>
      </c>
      <c r="CT175" t="s">
        <v>0</v>
      </c>
      <c r="CU175" s="133" t="str">
        <f t="shared" si="190"/>
        <v/>
      </c>
      <c r="CV175" t="s">
        <v>0</v>
      </c>
      <c r="CW175" s="52" t="str">
        <f t="shared" si="191"/>
        <v/>
      </c>
      <c r="CX175" s="66" t="str">
        <f t="shared" si="227"/>
        <v/>
      </c>
      <c r="CY175" t="s">
        <v>0</v>
      </c>
      <c r="CZ175" s="19" t="str">
        <f t="shared" si="228"/>
        <v/>
      </c>
      <c r="DA175" s="47" t="s">
        <v>0</v>
      </c>
      <c r="DB175" s="52" t="str">
        <f t="shared" si="229"/>
        <v/>
      </c>
      <c r="DC175" s="66" t="str">
        <f t="shared" si="230"/>
        <v/>
      </c>
      <c r="DD175" s="47" t="s">
        <v>0</v>
      </c>
      <c r="DE175" s="52" t="str">
        <f t="shared" si="231"/>
        <v/>
      </c>
      <c r="DF175" s="53" t="str">
        <f t="shared" si="192"/>
        <v/>
      </c>
      <c r="DG175" s="47" t="s">
        <v>0</v>
      </c>
      <c r="DH175" s="52" t="str">
        <f t="shared" si="232"/>
        <v/>
      </c>
      <c r="DI175" s="53" t="str">
        <f t="shared" si="193"/>
        <v/>
      </c>
      <c r="DJ175" s="47" t="s">
        <v>0</v>
      </c>
      <c r="DK175" s="52" t="str">
        <f t="shared" si="233"/>
        <v/>
      </c>
      <c r="DL175" s="53" t="str">
        <f t="shared" si="194"/>
        <v/>
      </c>
      <c r="DM175" s="47" t="s">
        <v>0</v>
      </c>
      <c r="DN175" s="58" t="str">
        <f t="shared" si="234"/>
        <v/>
      </c>
      <c r="DO175" s="53" t="str" cm="1">
        <f t="array" ref="DO175">IF(DN175&lt;&gt;"",INDEX(imePrezime_id,DN175,0),IF(CR175&lt;&gt;"",CR175,""))</f>
        <v/>
      </c>
      <c r="DP175" s="47" t="s">
        <v>0</v>
      </c>
      <c r="DQ175" s="58" t="str">
        <f t="shared" si="235"/>
        <v/>
      </c>
      <c r="DR175" s="73" t="str">
        <f t="shared" si="195"/>
        <v/>
      </c>
      <c r="DS175" s="73" t="str">
        <f t="shared" si="236"/>
        <v/>
      </c>
      <c r="DT175" s="73" t="str">
        <f t="shared" si="237"/>
        <v/>
      </c>
      <c r="DU175" s="66" t="str">
        <f t="shared" si="238"/>
        <v/>
      </c>
      <c r="DV175" s="47" t="s">
        <v>0</v>
      </c>
      <c r="DW175" s="58" t="str">
        <f>IF(BW175="","",MAX(DW$10:DW174)+1)</f>
        <v/>
      </c>
      <c r="DX175" s="73" t="str">
        <f t="shared" si="239"/>
        <v/>
      </c>
      <c r="DY175" s="73" t="str">
        <f t="shared" si="240"/>
        <v/>
      </c>
      <c r="DZ175" s="73" t="str">
        <f t="shared" si="241"/>
        <v/>
      </c>
      <c r="EA175" s="73" t="str">
        <f t="shared" si="242"/>
        <v/>
      </c>
      <c r="EB175" s="73" t="str">
        <f t="shared" si="243"/>
        <v/>
      </c>
      <c r="EC175" s="73" t="str">
        <f t="shared" si="244"/>
        <v/>
      </c>
      <c r="ED175" s="73" t="str">
        <f t="shared" si="245"/>
        <v/>
      </c>
      <c r="EE175" s="73" t="str">
        <f t="shared" si="246"/>
        <v/>
      </c>
      <c r="EF175" s="73" t="str">
        <f t="shared" si="247"/>
        <v/>
      </c>
      <c r="EG175" s="53" t="str">
        <f t="shared" si="196"/>
        <v/>
      </c>
      <c r="EH175" s="47" t="s">
        <v>0</v>
      </c>
      <c r="EI175" s="19" t="str">
        <f t="shared" si="248"/>
        <v/>
      </c>
      <c r="EJ175" s="47" t="s">
        <v>0</v>
      </c>
      <c r="EK175" s="19" t="str">
        <f t="shared" si="249"/>
        <v/>
      </c>
      <c r="EL175" s="47" t="s">
        <v>0</v>
      </c>
      <c r="EM175" s="208" t="str">
        <f t="shared" si="250"/>
        <v/>
      </c>
      <c r="EN175" s="47" t="s">
        <v>0</v>
      </c>
    </row>
    <row r="176" spans="1:144" x14ac:dyDescent="0.25">
      <c r="A176" t="s">
        <v>0</v>
      </c>
      <c r="B176" s="52" t="str">
        <f>IF(csv!F168="","",csv!T168)</f>
        <v/>
      </c>
      <c r="C176" s="31" t="s">
        <v>0</v>
      </c>
      <c r="D176" s="31" t="str">
        <f>IF(csv!F168="","",csv!F168)</f>
        <v/>
      </c>
      <c r="E176" s="31" t="str">
        <f>IF(csv!E168="","",csv!E168)</f>
        <v/>
      </c>
      <c r="F176" s="31" t="s">
        <v>0</v>
      </c>
      <c r="G176" s="73" t="str">
        <f>IF(csv!M168="","",csv!M168)</f>
        <v/>
      </c>
      <c r="H176" s="73" t="str">
        <f>IF(csv!N168="","",csv!N168)</f>
        <v/>
      </c>
      <c r="I176" s="31" t="s">
        <v>0</v>
      </c>
      <c r="J176" s="31" t="str">
        <f>IF(csv!P168="","",csv!P168)</f>
        <v/>
      </c>
      <c r="K176" s="31" t="str">
        <f>IF(csv!Q168="","",csv!Q168)</f>
        <v/>
      </c>
      <c r="L176" s="31" t="s">
        <v>0</v>
      </c>
      <c r="M176" s="66" t="str">
        <f>IF(csv!R168="","",csv!R168)</f>
        <v/>
      </c>
      <c r="N176" s="47" t="s">
        <v>0</v>
      </c>
      <c r="O176" s="52" t="str">
        <f t="shared" si="197"/>
        <v/>
      </c>
      <c r="P176" s="73" t="str">
        <f>IF(O176="","",IF(COUNTIF(O$10:O175,O176)=0,P175+1,P175))</f>
        <v/>
      </c>
      <c r="Q176" s="88" t="str">
        <f t="shared" si="198"/>
        <v/>
      </c>
      <c r="R176" s="89" t="str" cm="1">
        <f t="array" ref="R176">IF(S176="","",INDEX(natjecanjeStaze_naziv,MATCH(S176,natjecanjeStaze_stazaId,0)))</f>
        <v/>
      </c>
      <c r="S176" s="53" t="str">
        <f t="shared" si="181"/>
        <v/>
      </c>
      <c r="T176" s="47" t="s">
        <v>0</v>
      </c>
      <c r="U176" s="259" t="str">
        <f t="shared" si="182"/>
        <v/>
      </c>
      <c r="V176" s="260" t="str">
        <f t="shared" si="199"/>
        <v/>
      </c>
      <c r="W176" s="47" t="s">
        <v>0</v>
      </c>
      <c r="X176" s="52" t="str">
        <f t="shared" si="200"/>
        <v/>
      </c>
      <c r="Y176" s="73" t="str">
        <f t="shared" si="201"/>
        <v/>
      </c>
      <c r="Z176" s="31" t="str">
        <f t="shared" si="202"/>
        <v/>
      </c>
      <c r="AA176" s="66" t="str">
        <f>IF(Z176="","",MAX(AA$10:AA175)+1)</f>
        <v/>
      </c>
      <c r="AB176" s="47" t="s">
        <v>0</v>
      </c>
      <c r="AC176" s="130"/>
      <c r="AD176" s="47" t="s">
        <v>0</v>
      </c>
      <c r="AE176" s="19" t="str">
        <f t="shared" si="203"/>
        <v/>
      </c>
      <c r="AF176" s="47" t="s">
        <v>0</v>
      </c>
      <c r="AG176" s="151" t="str">
        <f t="shared" si="204"/>
        <v/>
      </c>
      <c r="AH176" s="47" t="s">
        <v>0</v>
      </c>
      <c r="AI176" s="52" t="str">
        <f t="shared" si="205"/>
        <v/>
      </c>
      <c r="AJ176" s="31" t="str">
        <f t="shared" si="206"/>
        <v/>
      </c>
      <c r="AK176" s="73" t="str">
        <f t="shared" si="207"/>
        <v/>
      </c>
      <c r="AL176" s="73" t="str">
        <f t="shared" si="208"/>
        <v/>
      </c>
      <c r="AM176" s="31" t="str" cm="1">
        <f t="array" ref="AM176">IF(AK176="",""&amp;AJ176,IF(AK176="NEMA",AJ176,INDEX(klub_naziv,MATCH(INDEX(klubAlias_klubId,AK176),klub_id,0))))</f>
        <v/>
      </c>
      <c r="AN176" s="31" t="str" cm="1">
        <f t="array" ref="AN176">IFERROR(""&amp;INDEX(registarNatjecatelji,DL176,4),"")</f>
        <v/>
      </c>
      <c r="AO176" s="90" t="str">
        <f t="shared" si="209"/>
        <v/>
      </c>
      <c r="AP176" s="66" t="str">
        <f t="shared" si="210"/>
        <v/>
      </c>
      <c r="AQ176" s="47" t="s">
        <v>0</v>
      </c>
      <c r="AR176" s="52" t="str">
        <f>IF(V176&lt;&gt;"NEMA","",IF(IFERROR(MATCH(U176,U$10:U175,0),0)&lt;&gt;0,"",U176))</f>
        <v/>
      </c>
      <c r="AS176" s="73" t="str">
        <f t="shared" si="183"/>
        <v/>
      </c>
      <c r="AT176" s="31" t="str">
        <f>IF(OR(AS176="",AS176&lt;&gt;"NEMA"),"",MAX(AT$10:AT175)+1)</f>
        <v/>
      </c>
      <c r="AU176" s="66" t="str">
        <f t="shared" si="184"/>
        <v/>
      </c>
      <c r="AV176" s="47" t="s">
        <v>0</v>
      </c>
      <c r="AW176" s="19" t="str">
        <f t="shared" si="211"/>
        <v/>
      </c>
      <c r="AX176" s="47" t="s">
        <v>0</v>
      </c>
      <c r="AY176" s="82" t="str">
        <f>IF(AK176&lt;&gt;"NEMA","",IF(IFERROR(MATCH(AJ176,AJ$10:AJ175,0),0)&lt;&gt;0,"",AJ176))</f>
        <v/>
      </c>
      <c r="AZ176" s="47" t="s">
        <v>0</v>
      </c>
      <c r="BA176" s="130"/>
      <c r="BB176" s="47" t="s">
        <v>0</v>
      </c>
      <c r="BC176" s="58" t="str">
        <f t="shared" si="212"/>
        <v/>
      </c>
      <c r="BD176" s="31" t="str">
        <f t="shared" si="213"/>
        <v/>
      </c>
      <c r="BE176" s="31" t="str">
        <f>IF(BD176="","",MAX(BE$10:BE175)+1)</f>
        <v/>
      </c>
      <c r="BF176" s="31" t="str">
        <f t="shared" si="214"/>
        <v/>
      </c>
      <c r="BG176" s="31" t="str">
        <f t="shared" si="215"/>
        <v/>
      </c>
      <c r="BH176" s="31" t="str">
        <f>IF(BA176="","",MAX(BH$10:BH175)+1)</f>
        <v/>
      </c>
      <c r="BI176" s="31" t="str">
        <f t="shared" si="216"/>
        <v/>
      </c>
      <c r="BJ176" s="66" t="str">
        <f t="shared" si="217"/>
        <v/>
      </c>
      <c r="BK176" s="47" t="s">
        <v>0</v>
      </c>
      <c r="BL176" s="19" t="str">
        <f t="shared" si="218"/>
        <v/>
      </c>
      <c r="BM176" s="47" t="s">
        <v>0</v>
      </c>
      <c r="BN176" s="151" t="str">
        <f t="shared" si="185"/>
        <v/>
      </c>
      <c r="BO176" s="47" t="s">
        <v>0</v>
      </c>
      <c r="BP176" s="58" t="str">
        <f t="shared" si="176"/>
        <v/>
      </c>
      <c r="BQ176" s="73" t="str">
        <f t="shared" si="177"/>
        <v/>
      </c>
      <c r="BR176" s="266" t="str">
        <f t="shared" si="178"/>
        <v/>
      </c>
      <c r="BS176" s="267" t="str">
        <f t="shared" si="179"/>
        <v/>
      </c>
      <c r="BT176" s="191" t="str">
        <f t="shared" si="180"/>
        <v/>
      </c>
      <c r="BU176" s="47" t="s">
        <v>0</v>
      </c>
      <c r="BV176" s="52" t="str">
        <f t="shared" si="219"/>
        <v/>
      </c>
      <c r="BW176" s="31" t="str">
        <f t="shared" si="220"/>
        <v/>
      </c>
      <c r="BX176" s="73" t="str">
        <f t="shared" si="186"/>
        <v/>
      </c>
      <c r="BY176" s="73" t="str">
        <f t="shared" si="187"/>
        <v/>
      </c>
      <c r="BZ176" s="31" t="str">
        <f t="shared" si="188"/>
        <v/>
      </c>
      <c r="CA176" s="66" t="str">
        <f t="shared" si="189"/>
        <v/>
      </c>
      <c r="CB176" s="47" t="s">
        <v>0</v>
      </c>
      <c r="CC176" s="82" t="str">
        <f t="shared" si="221"/>
        <v/>
      </c>
      <c r="CD176" s="47" t="s">
        <v>0</v>
      </c>
      <c r="CE176" s="19" t="str">
        <f t="shared" si="222"/>
        <v/>
      </c>
      <c r="CF176" s="47" t="s">
        <v>0</v>
      </c>
      <c r="CG176" s="130"/>
      <c r="CH176" s="47" t="s">
        <v>0</v>
      </c>
      <c r="CI176" s="52" t="str">
        <f t="shared" si="223"/>
        <v/>
      </c>
      <c r="CJ176" s="73" t="str">
        <f>IF(CG176="","",MAX(CJ$10:CJ175)+1)</f>
        <v/>
      </c>
      <c r="CK176" s="53" t="str">
        <f t="shared" si="224"/>
        <v/>
      </c>
      <c r="CL176" s="47" t="s">
        <v>0</v>
      </c>
      <c r="CM176" s="19" t="str">
        <f t="shared" si="225"/>
        <v/>
      </c>
      <c r="CN176" s="47" t="s">
        <v>0</v>
      </c>
      <c r="CO176" s="108"/>
      <c r="CP176" s="110"/>
      <c r="CQ176" s="47"/>
      <c r="CR176" s="58" t="str">
        <f>IF(AND(BX176="NEMA",BY176="NEMA",OR(CG176="",CK176="NEMA")),MAX(CR$10:CR175)+1,"")</f>
        <v/>
      </c>
      <c r="CS176" s="53" t="str">
        <f t="shared" si="226"/>
        <v/>
      </c>
      <c r="CT176" t="s">
        <v>0</v>
      </c>
      <c r="CU176" s="133" t="str">
        <f t="shared" si="190"/>
        <v/>
      </c>
      <c r="CV176" t="s">
        <v>0</v>
      </c>
      <c r="CW176" s="52" t="str">
        <f t="shared" si="191"/>
        <v/>
      </c>
      <c r="CX176" s="66" t="str">
        <f t="shared" si="227"/>
        <v/>
      </c>
      <c r="CY176" t="s">
        <v>0</v>
      </c>
      <c r="CZ176" s="19" t="str">
        <f t="shared" si="228"/>
        <v/>
      </c>
      <c r="DA176" s="47" t="s">
        <v>0</v>
      </c>
      <c r="DB176" s="52" t="str">
        <f t="shared" si="229"/>
        <v/>
      </c>
      <c r="DC176" s="66" t="str">
        <f t="shared" si="230"/>
        <v/>
      </c>
      <c r="DD176" s="47" t="s">
        <v>0</v>
      </c>
      <c r="DE176" s="52" t="str">
        <f t="shared" si="231"/>
        <v/>
      </c>
      <c r="DF176" s="53" t="str">
        <f t="shared" si="192"/>
        <v/>
      </c>
      <c r="DG176" s="47" t="s">
        <v>0</v>
      </c>
      <c r="DH176" s="52" t="str">
        <f t="shared" si="232"/>
        <v/>
      </c>
      <c r="DI176" s="53" t="str">
        <f t="shared" si="193"/>
        <v/>
      </c>
      <c r="DJ176" s="47" t="s">
        <v>0</v>
      </c>
      <c r="DK176" s="52" t="str">
        <f t="shared" si="233"/>
        <v/>
      </c>
      <c r="DL176" s="53" t="str">
        <f t="shared" si="194"/>
        <v/>
      </c>
      <c r="DM176" s="47" t="s">
        <v>0</v>
      </c>
      <c r="DN176" s="58" t="str">
        <f t="shared" si="234"/>
        <v/>
      </c>
      <c r="DO176" s="53" t="str" cm="1">
        <f t="array" ref="DO176">IF(DN176&lt;&gt;"",INDEX(imePrezime_id,DN176,0),IF(CR176&lt;&gt;"",CR176,""))</f>
        <v/>
      </c>
      <c r="DP176" s="47" t="s">
        <v>0</v>
      </c>
      <c r="DQ176" s="58" t="str">
        <f t="shared" si="235"/>
        <v/>
      </c>
      <c r="DR176" s="73" t="str">
        <f t="shared" si="195"/>
        <v/>
      </c>
      <c r="DS176" s="73" t="str">
        <f t="shared" si="236"/>
        <v/>
      </c>
      <c r="DT176" s="73" t="str">
        <f t="shared" si="237"/>
        <v/>
      </c>
      <c r="DU176" s="66" t="str">
        <f t="shared" si="238"/>
        <v/>
      </c>
      <c r="DV176" s="47" t="s">
        <v>0</v>
      </c>
      <c r="DW176" s="58" t="str">
        <f>IF(BW176="","",MAX(DW$10:DW175)+1)</f>
        <v/>
      </c>
      <c r="DX176" s="73" t="str">
        <f t="shared" si="239"/>
        <v/>
      </c>
      <c r="DY176" s="73" t="str">
        <f t="shared" si="240"/>
        <v/>
      </c>
      <c r="DZ176" s="73" t="str">
        <f t="shared" si="241"/>
        <v/>
      </c>
      <c r="EA176" s="73" t="str">
        <f t="shared" si="242"/>
        <v/>
      </c>
      <c r="EB176" s="73" t="str">
        <f t="shared" si="243"/>
        <v/>
      </c>
      <c r="EC176" s="73" t="str">
        <f t="shared" si="244"/>
        <v/>
      </c>
      <c r="ED176" s="73" t="str">
        <f t="shared" si="245"/>
        <v/>
      </c>
      <c r="EE176" s="73" t="str">
        <f t="shared" si="246"/>
        <v/>
      </c>
      <c r="EF176" s="73" t="str">
        <f t="shared" si="247"/>
        <v/>
      </c>
      <c r="EG176" s="53" t="str">
        <f t="shared" si="196"/>
        <v/>
      </c>
      <c r="EH176" s="47" t="s">
        <v>0</v>
      </c>
      <c r="EI176" s="19" t="str">
        <f t="shared" si="248"/>
        <v/>
      </c>
      <c r="EJ176" s="47" t="s">
        <v>0</v>
      </c>
      <c r="EK176" s="19" t="str">
        <f t="shared" si="249"/>
        <v/>
      </c>
      <c r="EL176" s="47" t="s">
        <v>0</v>
      </c>
      <c r="EM176" s="208" t="str">
        <f t="shared" si="250"/>
        <v/>
      </c>
      <c r="EN176" s="47" t="s">
        <v>0</v>
      </c>
    </row>
    <row r="177" spans="1:144" x14ac:dyDescent="0.25">
      <c r="A177" t="s">
        <v>0</v>
      </c>
      <c r="B177" s="52" t="str">
        <f>IF(csv!F169="","",csv!T169)</f>
        <v/>
      </c>
      <c r="C177" s="31" t="s">
        <v>0</v>
      </c>
      <c r="D177" s="31" t="str">
        <f>IF(csv!F169="","",csv!F169)</f>
        <v/>
      </c>
      <c r="E177" s="31" t="str">
        <f>IF(csv!E169="","",csv!E169)</f>
        <v/>
      </c>
      <c r="F177" s="31" t="s">
        <v>0</v>
      </c>
      <c r="G177" s="73" t="str">
        <f>IF(csv!M169="","",csv!M169)</f>
        <v/>
      </c>
      <c r="H177" s="73" t="str">
        <f>IF(csv!N169="","",csv!N169)</f>
        <v/>
      </c>
      <c r="I177" s="31" t="s">
        <v>0</v>
      </c>
      <c r="J177" s="31" t="str">
        <f>IF(csv!P169="","",csv!P169)</f>
        <v/>
      </c>
      <c r="K177" s="31" t="str">
        <f>IF(csv!Q169="","",csv!Q169)</f>
        <v/>
      </c>
      <c r="L177" s="31" t="s">
        <v>0</v>
      </c>
      <c r="M177" s="66" t="str">
        <f>IF(csv!R169="","",csv!R169)</f>
        <v/>
      </c>
      <c r="N177" s="47" t="s">
        <v>0</v>
      </c>
      <c r="O177" s="52" t="str">
        <f t="shared" si="197"/>
        <v/>
      </c>
      <c r="P177" s="73" t="str">
        <f>IF(O177="","",IF(COUNTIF(O$10:O176,O177)=0,P176+1,P176))</f>
        <v/>
      </c>
      <c r="Q177" s="88" t="str">
        <f t="shared" si="198"/>
        <v/>
      </c>
      <c r="R177" s="89" t="str" cm="1">
        <f t="array" ref="R177">IF(S177="","",INDEX(natjecanjeStaze_naziv,MATCH(S177,natjecanjeStaze_stazaId,0)))</f>
        <v/>
      </c>
      <c r="S177" s="53" t="str">
        <f t="shared" si="181"/>
        <v/>
      </c>
      <c r="T177" s="47" t="s">
        <v>0</v>
      </c>
      <c r="U177" s="259" t="str">
        <f t="shared" si="182"/>
        <v/>
      </c>
      <c r="V177" s="260" t="str">
        <f t="shared" si="199"/>
        <v/>
      </c>
      <c r="W177" s="47" t="s">
        <v>0</v>
      </c>
      <c r="X177" s="52" t="str">
        <f t="shared" si="200"/>
        <v/>
      </c>
      <c r="Y177" s="73" t="str">
        <f t="shared" si="201"/>
        <v/>
      </c>
      <c r="Z177" s="31" t="str">
        <f t="shared" si="202"/>
        <v/>
      </c>
      <c r="AA177" s="66" t="str">
        <f>IF(Z177="","",MAX(AA$10:AA176)+1)</f>
        <v/>
      </c>
      <c r="AB177" s="47" t="s">
        <v>0</v>
      </c>
      <c r="AC177" s="130"/>
      <c r="AD177" s="47" t="s">
        <v>0</v>
      </c>
      <c r="AE177" s="19" t="str">
        <f t="shared" si="203"/>
        <v/>
      </c>
      <c r="AF177" s="47" t="s">
        <v>0</v>
      </c>
      <c r="AG177" s="151" t="str">
        <f t="shared" si="204"/>
        <v/>
      </c>
      <c r="AH177" s="47" t="s">
        <v>0</v>
      </c>
      <c r="AI177" s="52" t="str">
        <f t="shared" si="205"/>
        <v/>
      </c>
      <c r="AJ177" s="31" t="str">
        <f t="shared" si="206"/>
        <v/>
      </c>
      <c r="AK177" s="73" t="str">
        <f t="shared" si="207"/>
        <v/>
      </c>
      <c r="AL177" s="73" t="str">
        <f t="shared" si="208"/>
        <v/>
      </c>
      <c r="AM177" s="31" t="str" cm="1">
        <f t="array" ref="AM177">IF(AK177="",""&amp;AJ177,IF(AK177="NEMA",AJ177,INDEX(klub_naziv,MATCH(INDEX(klubAlias_klubId,AK177),klub_id,0))))</f>
        <v/>
      </c>
      <c r="AN177" s="31" t="str" cm="1">
        <f t="array" ref="AN177">IFERROR(""&amp;INDEX(registarNatjecatelji,DL177,4),"")</f>
        <v/>
      </c>
      <c r="AO177" s="90" t="str">
        <f t="shared" si="209"/>
        <v/>
      </c>
      <c r="AP177" s="66" t="str">
        <f t="shared" si="210"/>
        <v/>
      </c>
      <c r="AQ177" s="47" t="s">
        <v>0</v>
      </c>
      <c r="AR177" s="52" t="str">
        <f>IF(V177&lt;&gt;"NEMA","",IF(IFERROR(MATCH(U177,U$10:U176,0),0)&lt;&gt;0,"",U177))</f>
        <v/>
      </c>
      <c r="AS177" s="73" t="str">
        <f t="shared" si="183"/>
        <v/>
      </c>
      <c r="AT177" s="31" t="str">
        <f>IF(OR(AS177="",AS177&lt;&gt;"NEMA"),"",MAX(AT$10:AT176)+1)</f>
        <v/>
      </c>
      <c r="AU177" s="66" t="str">
        <f t="shared" si="184"/>
        <v/>
      </c>
      <c r="AV177" s="47" t="s">
        <v>0</v>
      </c>
      <c r="AW177" s="19" t="str">
        <f t="shared" si="211"/>
        <v/>
      </c>
      <c r="AX177" s="47" t="s">
        <v>0</v>
      </c>
      <c r="AY177" s="82" t="str">
        <f>IF(AK177&lt;&gt;"NEMA","",IF(IFERROR(MATCH(AJ177,AJ$10:AJ176,0),0)&lt;&gt;0,"",AJ177))</f>
        <v/>
      </c>
      <c r="AZ177" s="47" t="s">
        <v>0</v>
      </c>
      <c r="BA177" s="130"/>
      <c r="BB177" s="47" t="s">
        <v>0</v>
      </c>
      <c r="BC177" s="58" t="str">
        <f t="shared" si="212"/>
        <v/>
      </c>
      <c r="BD177" s="31" t="str">
        <f t="shared" si="213"/>
        <v/>
      </c>
      <c r="BE177" s="31" t="str">
        <f>IF(BD177="","",MAX(BE$10:BE176)+1)</f>
        <v/>
      </c>
      <c r="BF177" s="31" t="str">
        <f t="shared" si="214"/>
        <v/>
      </c>
      <c r="BG177" s="31" t="str">
        <f t="shared" si="215"/>
        <v/>
      </c>
      <c r="BH177" s="31" t="str">
        <f>IF(BA177="","",MAX(BH$10:BH176)+1)</f>
        <v/>
      </c>
      <c r="BI177" s="31" t="str">
        <f t="shared" si="216"/>
        <v/>
      </c>
      <c r="BJ177" s="66" t="str">
        <f t="shared" si="217"/>
        <v/>
      </c>
      <c r="BK177" s="47" t="s">
        <v>0</v>
      </c>
      <c r="BL177" s="19" t="str">
        <f t="shared" si="218"/>
        <v/>
      </c>
      <c r="BM177" s="47" t="s">
        <v>0</v>
      </c>
      <c r="BN177" s="151" t="str">
        <f t="shared" si="185"/>
        <v/>
      </c>
      <c r="BO177" s="47" t="s">
        <v>0</v>
      </c>
      <c r="BP177" s="58" t="str">
        <f t="shared" si="176"/>
        <v/>
      </c>
      <c r="BQ177" s="73" t="str">
        <f t="shared" si="177"/>
        <v/>
      </c>
      <c r="BR177" s="266" t="str">
        <f t="shared" si="178"/>
        <v/>
      </c>
      <c r="BS177" s="267" t="str">
        <f t="shared" si="179"/>
        <v/>
      </c>
      <c r="BT177" s="191" t="str">
        <f t="shared" si="180"/>
        <v/>
      </c>
      <c r="BU177" s="47" t="s">
        <v>0</v>
      </c>
      <c r="BV177" s="52" t="str">
        <f t="shared" si="219"/>
        <v/>
      </c>
      <c r="BW177" s="31" t="str">
        <f t="shared" si="220"/>
        <v/>
      </c>
      <c r="BX177" s="73" t="str">
        <f t="shared" si="186"/>
        <v/>
      </c>
      <c r="BY177" s="73" t="str">
        <f t="shared" si="187"/>
        <v/>
      </c>
      <c r="BZ177" s="31" t="str">
        <f t="shared" si="188"/>
        <v/>
      </c>
      <c r="CA177" s="66" t="str">
        <f t="shared" si="189"/>
        <v/>
      </c>
      <c r="CB177" s="47" t="s">
        <v>0</v>
      </c>
      <c r="CC177" s="82" t="str">
        <f t="shared" si="221"/>
        <v/>
      </c>
      <c r="CD177" s="47" t="s">
        <v>0</v>
      </c>
      <c r="CE177" s="19" t="str">
        <f t="shared" si="222"/>
        <v/>
      </c>
      <c r="CF177" s="47" t="s">
        <v>0</v>
      </c>
      <c r="CG177" s="130"/>
      <c r="CH177" s="47" t="s">
        <v>0</v>
      </c>
      <c r="CI177" s="52" t="str">
        <f t="shared" si="223"/>
        <v/>
      </c>
      <c r="CJ177" s="73" t="str">
        <f>IF(CG177="","",MAX(CJ$10:CJ176)+1)</f>
        <v/>
      </c>
      <c r="CK177" s="53" t="str">
        <f t="shared" si="224"/>
        <v/>
      </c>
      <c r="CL177" s="47" t="s">
        <v>0</v>
      </c>
      <c r="CM177" s="19" t="str">
        <f t="shared" si="225"/>
        <v/>
      </c>
      <c r="CN177" s="47" t="s">
        <v>0</v>
      </c>
      <c r="CO177" s="108"/>
      <c r="CP177" s="110"/>
      <c r="CQ177" s="47"/>
      <c r="CR177" s="58" t="str">
        <f>IF(AND(BX177="NEMA",BY177="NEMA",OR(CG177="",CK177="NEMA")),MAX(CR$10:CR176)+1,"")</f>
        <v/>
      </c>
      <c r="CS177" s="53" t="str">
        <f t="shared" si="226"/>
        <v/>
      </c>
      <c r="CT177" t="s">
        <v>0</v>
      </c>
      <c r="CU177" s="133" t="str">
        <f t="shared" si="190"/>
        <v/>
      </c>
      <c r="CV177" t="s">
        <v>0</v>
      </c>
      <c r="CW177" s="52" t="str">
        <f t="shared" si="191"/>
        <v/>
      </c>
      <c r="CX177" s="66" t="str">
        <f t="shared" si="227"/>
        <v/>
      </c>
      <c r="CY177" t="s">
        <v>0</v>
      </c>
      <c r="CZ177" s="19" t="str">
        <f t="shared" si="228"/>
        <v/>
      </c>
      <c r="DA177" s="47" t="s">
        <v>0</v>
      </c>
      <c r="DB177" s="52" t="str">
        <f t="shared" si="229"/>
        <v/>
      </c>
      <c r="DC177" s="66" t="str">
        <f t="shared" si="230"/>
        <v/>
      </c>
      <c r="DD177" s="47" t="s">
        <v>0</v>
      </c>
      <c r="DE177" s="52" t="str">
        <f t="shared" si="231"/>
        <v/>
      </c>
      <c r="DF177" s="53" t="str">
        <f t="shared" si="192"/>
        <v/>
      </c>
      <c r="DG177" s="47" t="s">
        <v>0</v>
      </c>
      <c r="DH177" s="52" t="str">
        <f t="shared" si="232"/>
        <v/>
      </c>
      <c r="DI177" s="53" t="str">
        <f t="shared" si="193"/>
        <v/>
      </c>
      <c r="DJ177" s="47" t="s">
        <v>0</v>
      </c>
      <c r="DK177" s="52" t="str">
        <f t="shared" si="233"/>
        <v/>
      </c>
      <c r="DL177" s="53" t="str">
        <f t="shared" si="194"/>
        <v/>
      </c>
      <c r="DM177" s="47" t="s">
        <v>0</v>
      </c>
      <c r="DN177" s="58" t="str">
        <f t="shared" si="234"/>
        <v/>
      </c>
      <c r="DO177" s="53" t="str" cm="1">
        <f t="array" ref="DO177">IF(DN177&lt;&gt;"",INDEX(imePrezime_id,DN177,0),IF(CR177&lt;&gt;"",CR177,""))</f>
        <v/>
      </c>
      <c r="DP177" s="47" t="s">
        <v>0</v>
      </c>
      <c r="DQ177" s="58" t="str">
        <f t="shared" si="235"/>
        <v/>
      </c>
      <c r="DR177" s="73" t="str">
        <f t="shared" si="195"/>
        <v/>
      </c>
      <c r="DS177" s="73" t="str">
        <f t="shared" si="236"/>
        <v/>
      </c>
      <c r="DT177" s="73" t="str">
        <f t="shared" si="237"/>
        <v/>
      </c>
      <c r="DU177" s="66" t="str">
        <f t="shared" si="238"/>
        <v/>
      </c>
      <c r="DV177" s="47" t="s">
        <v>0</v>
      </c>
      <c r="DW177" s="58" t="str">
        <f>IF(BW177="","",MAX(DW$10:DW176)+1)</f>
        <v/>
      </c>
      <c r="DX177" s="73" t="str">
        <f t="shared" si="239"/>
        <v/>
      </c>
      <c r="DY177" s="73" t="str">
        <f t="shared" si="240"/>
        <v/>
      </c>
      <c r="DZ177" s="73" t="str">
        <f t="shared" si="241"/>
        <v/>
      </c>
      <c r="EA177" s="73" t="str">
        <f t="shared" si="242"/>
        <v/>
      </c>
      <c r="EB177" s="73" t="str">
        <f t="shared" si="243"/>
        <v/>
      </c>
      <c r="EC177" s="73" t="str">
        <f t="shared" si="244"/>
        <v/>
      </c>
      <c r="ED177" s="73" t="str">
        <f t="shared" si="245"/>
        <v/>
      </c>
      <c r="EE177" s="73" t="str">
        <f t="shared" si="246"/>
        <v/>
      </c>
      <c r="EF177" s="73" t="str">
        <f t="shared" si="247"/>
        <v/>
      </c>
      <c r="EG177" s="53" t="str">
        <f t="shared" si="196"/>
        <v/>
      </c>
      <c r="EH177" s="47" t="s">
        <v>0</v>
      </c>
      <c r="EI177" s="19" t="str">
        <f t="shared" si="248"/>
        <v/>
      </c>
      <c r="EJ177" s="47" t="s">
        <v>0</v>
      </c>
      <c r="EK177" s="19" t="str">
        <f t="shared" si="249"/>
        <v/>
      </c>
      <c r="EL177" s="47" t="s">
        <v>0</v>
      </c>
      <c r="EM177" s="208" t="str">
        <f t="shared" si="250"/>
        <v/>
      </c>
      <c r="EN177" s="47" t="s">
        <v>0</v>
      </c>
    </row>
    <row r="178" spans="1:144" x14ac:dyDescent="0.25">
      <c r="A178" t="s">
        <v>0</v>
      </c>
      <c r="B178" s="52" t="str">
        <f>IF(csv!F170="","",csv!T170)</f>
        <v/>
      </c>
      <c r="C178" s="31" t="s">
        <v>0</v>
      </c>
      <c r="D178" s="31" t="str">
        <f>IF(csv!F170="","",csv!F170)</f>
        <v/>
      </c>
      <c r="E178" s="31" t="str">
        <f>IF(csv!E170="","",csv!E170)</f>
        <v/>
      </c>
      <c r="F178" s="31" t="s">
        <v>0</v>
      </c>
      <c r="G178" s="73" t="str">
        <f>IF(csv!M170="","",csv!M170)</f>
        <v/>
      </c>
      <c r="H178" s="73" t="str">
        <f>IF(csv!N170="","",csv!N170)</f>
        <v/>
      </c>
      <c r="I178" s="31" t="s">
        <v>0</v>
      </c>
      <c r="J178" s="31" t="str">
        <f>IF(csv!P170="","",csv!P170)</f>
        <v/>
      </c>
      <c r="K178" s="31" t="str">
        <f>IF(csv!Q170="","",csv!Q170)</f>
        <v/>
      </c>
      <c r="L178" s="31" t="s">
        <v>0</v>
      </c>
      <c r="M178" s="66" t="str">
        <f>IF(csv!R170="","",csv!R170)</f>
        <v/>
      </c>
      <c r="N178" s="47" t="s">
        <v>0</v>
      </c>
      <c r="O178" s="52" t="str">
        <f t="shared" si="197"/>
        <v/>
      </c>
      <c r="P178" s="73" t="str">
        <f>IF(O178="","",IF(COUNTIF(O$10:O177,O178)=0,P177+1,P177))</f>
        <v/>
      </c>
      <c r="Q178" s="88" t="str">
        <f t="shared" si="198"/>
        <v/>
      </c>
      <c r="R178" s="89" t="str" cm="1">
        <f t="array" ref="R178">IF(S178="","",INDEX(natjecanjeStaze_naziv,MATCH(S178,natjecanjeStaze_stazaId,0)))</f>
        <v/>
      </c>
      <c r="S178" s="53" t="str">
        <f t="shared" si="181"/>
        <v/>
      </c>
      <c r="T178" s="47" t="s">
        <v>0</v>
      </c>
      <c r="U178" s="259" t="str">
        <f t="shared" si="182"/>
        <v/>
      </c>
      <c r="V178" s="260" t="str">
        <f t="shared" si="199"/>
        <v/>
      </c>
      <c r="W178" s="47" t="s">
        <v>0</v>
      </c>
      <c r="X178" s="52" t="str">
        <f t="shared" si="200"/>
        <v/>
      </c>
      <c r="Y178" s="73" t="str">
        <f t="shared" si="201"/>
        <v/>
      </c>
      <c r="Z178" s="31" t="str">
        <f t="shared" si="202"/>
        <v/>
      </c>
      <c r="AA178" s="66" t="str">
        <f>IF(Z178="","",MAX(AA$10:AA177)+1)</f>
        <v/>
      </c>
      <c r="AB178" s="47" t="s">
        <v>0</v>
      </c>
      <c r="AC178" s="130"/>
      <c r="AD178" s="47" t="s">
        <v>0</v>
      </c>
      <c r="AE178" s="19" t="str">
        <f t="shared" si="203"/>
        <v/>
      </c>
      <c r="AF178" s="47" t="s">
        <v>0</v>
      </c>
      <c r="AG178" s="151" t="str">
        <f t="shared" si="204"/>
        <v/>
      </c>
      <c r="AH178" s="47" t="s">
        <v>0</v>
      </c>
      <c r="AI178" s="52" t="str">
        <f t="shared" si="205"/>
        <v/>
      </c>
      <c r="AJ178" s="31" t="str">
        <f t="shared" si="206"/>
        <v/>
      </c>
      <c r="AK178" s="73" t="str">
        <f t="shared" si="207"/>
        <v/>
      </c>
      <c r="AL178" s="73" t="str">
        <f t="shared" si="208"/>
        <v/>
      </c>
      <c r="AM178" s="31" t="str" cm="1">
        <f t="array" ref="AM178">IF(AK178="",""&amp;AJ178,IF(AK178="NEMA",AJ178,INDEX(klub_naziv,MATCH(INDEX(klubAlias_klubId,AK178),klub_id,0))))</f>
        <v/>
      </c>
      <c r="AN178" s="31" t="str" cm="1">
        <f t="array" ref="AN178">IFERROR(""&amp;INDEX(registarNatjecatelji,DL178,4),"")</f>
        <v/>
      </c>
      <c r="AO178" s="90" t="str">
        <f t="shared" si="209"/>
        <v/>
      </c>
      <c r="AP178" s="66" t="str">
        <f t="shared" si="210"/>
        <v/>
      </c>
      <c r="AQ178" s="47" t="s">
        <v>0</v>
      </c>
      <c r="AR178" s="52" t="str">
        <f>IF(V178&lt;&gt;"NEMA","",IF(IFERROR(MATCH(U178,U$10:U177,0),0)&lt;&gt;0,"",U178))</f>
        <v/>
      </c>
      <c r="AS178" s="73" t="str">
        <f t="shared" si="183"/>
        <v/>
      </c>
      <c r="AT178" s="31" t="str">
        <f>IF(OR(AS178="",AS178&lt;&gt;"NEMA"),"",MAX(AT$10:AT177)+1)</f>
        <v/>
      </c>
      <c r="AU178" s="66" t="str">
        <f t="shared" si="184"/>
        <v/>
      </c>
      <c r="AV178" s="47" t="s">
        <v>0</v>
      </c>
      <c r="AW178" s="19" t="str">
        <f t="shared" si="211"/>
        <v/>
      </c>
      <c r="AX178" s="47" t="s">
        <v>0</v>
      </c>
      <c r="AY178" s="82" t="str">
        <f>IF(AK178&lt;&gt;"NEMA","",IF(IFERROR(MATCH(AJ178,AJ$10:AJ177,0),0)&lt;&gt;0,"",AJ178))</f>
        <v/>
      </c>
      <c r="AZ178" s="47" t="s">
        <v>0</v>
      </c>
      <c r="BA178" s="130"/>
      <c r="BB178" s="47" t="s">
        <v>0</v>
      </c>
      <c r="BC178" s="58" t="str">
        <f t="shared" si="212"/>
        <v/>
      </c>
      <c r="BD178" s="31" t="str">
        <f t="shared" si="213"/>
        <v/>
      </c>
      <c r="BE178" s="31" t="str">
        <f>IF(BD178="","",MAX(BE$10:BE177)+1)</f>
        <v/>
      </c>
      <c r="BF178" s="31" t="str">
        <f t="shared" si="214"/>
        <v/>
      </c>
      <c r="BG178" s="31" t="str">
        <f t="shared" si="215"/>
        <v/>
      </c>
      <c r="BH178" s="31" t="str">
        <f>IF(BA178="","",MAX(BH$10:BH177)+1)</f>
        <v/>
      </c>
      <c r="BI178" s="31" t="str">
        <f t="shared" si="216"/>
        <v/>
      </c>
      <c r="BJ178" s="66" t="str">
        <f t="shared" si="217"/>
        <v/>
      </c>
      <c r="BK178" s="47" t="s">
        <v>0</v>
      </c>
      <c r="BL178" s="19" t="str">
        <f t="shared" si="218"/>
        <v/>
      </c>
      <c r="BM178" s="47" t="s">
        <v>0</v>
      </c>
      <c r="BN178" s="151" t="str">
        <f t="shared" si="185"/>
        <v/>
      </c>
      <c r="BO178" s="47" t="s">
        <v>0</v>
      </c>
      <c r="BP178" s="58" t="str">
        <f t="shared" si="176"/>
        <v/>
      </c>
      <c r="BQ178" s="73" t="str">
        <f t="shared" si="177"/>
        <v/>
      </c>
      <c r="BR178" s="266" t="str">
        <f t="shared" si="178"/>
        <v/>
      </c>
      <c r="BS178" s="267" t="str">
        <f t="shared" si="179"/>
        <v/>
      </c>
      <c r="BT178" s="191" t="str">
        <f t="shared" si="180"/>
        <v/>
      </c>
      <c r="BU178" s="47" t="s">
        <v>0</v>
      </c>
      <c r="BV178" s="52" t="str">
        <f t="shared" si="219"/>
        <v/>
      </c>
      <c r="BW178" s="31" t="str">
        <f t="shared" si="220"/>
        <v/>
      </c>
      <c r="BX178" s="73" t="str">
        <f t="shared" si="186"/>
        <v/>
      </c>
      <c r="BY178" s="73" t="str">
        <f t="shared" si="187"/>
        <v/>
      </c>
      <c r="BZ178" s="31" t="str">
        <f t="shared" si="188"/>
        <v/>
      </c>
      <c r="CA178" s="66" t="str">
        <f t="shared" si="189"/>
        <v/>
      </c>
      <c r="CB178" s="47" t="s">
        <v>0</v>
      </c>
      <c r="CC178" s="82" t="str">
        <f t="shared" si="221"/>
        <v/>
      </c>
      <c r="CD178" s="47" t="s">
        <v>0</v>
      </c>
      <c r="CE178" s="19" t="str">
        <f t="shared" si="222"/>
        <v/>
      </c>
      <c r="CF178" s="47" t="s">
        <v>0</v>
      </c>
      <c r="CG178" s="130"/>
      <c r="CH178" s="47" t="s">
        <v>0</v>
      </c>
      <c r="CI178" s="52" t="str">
        <f t="shared" si="223"/>
        <v/>
      </c>
      <c r="CJ178" s="73" t="str">
        <f>IF(CG178="","",MAX(CJ$10:CJ177)+1)</f>
        <v/>
      </c>
      <c r="CK178" s="53" t="str">
        <f t="shared" si="224"/>
        <v/>
      </c>
      <c r="CL178" s="47" t="s">
        <v>0</v>
      </c>
      <c r="CM178" s="19" t="str">
        <f t="shared" si="225"/>
        <v/>
      </c>
      <c r="CN178" s="47" t="s">
        <v>0</v>
      </c>
      <c r="CO178" s="108"/>
      <c r="CP178" s="110"/>
      <c r="CQ178" s="47"/>
      <c r="CR178" s="58" t="str">
        <f>IF(AND(BX178="NEMA",BY178="NEMA",OR(CG178="",CK178="NEMA")),MAX(CR$10:CR177)+1,"")</f>
        <v/>
      </c>
      <c r="CS178" s="53" t="str">
        <f t="shared" si="226"/>
        <v/>
      </c>
      <c r="CT178" t="s">
        <v>0</v>
      </c>
      <c r="CU178" s="133" t="str">
        <f t="shared" si="190"/>
        <v/>
      </c>
      <c r="CV178" t="s">
        <v>0</v>
      </c>
      <c r="CW178" s="52" t="str">
        <f t="shared" si="191"/>
        <v/>
      </c>
      <c r="CX178" s="66" t="str">
        <f t="shared" si="227"/>
        <v/>
      </c>
      <c r="CY178" t="s">
        <v>0</v>
      </c>
      <c r="CZ178" s="19" t="str">
        <f t="shared" si="228"/>
        <v/>
      </c>
      <c r="DA178" s="47" t="s">
        <v>0</v>
      </c>
      <c r="DB178" s="52" t="str">
        <f t="shared" si="229"/>
        <v/>
      </c>
      <c r="DC178" s="66" t="str">
        <f t="shared" si="230"/>
        <v/>
      </c>
      <c r="DD178" s="47" t="s">
        <v>0</v>
      </c>
      <c r="DE178" s="52" t="str">
        <f t="shared" si="231"/>
        <v/>
      </c>
      <c r="DF178" s="53" t="str">
        <f t="shared" si="192"/>
        <v/>
      </c>
      <c r="DG178" s="47" t="s">
        <v>0</v>
      </c>
      <c r="DH178" s="52" t="str">
        <f t="shared" si="232"/>
        <v/>
      </c>
      <c r="DI178" s="53" t="str">
        <f t="shared" si="193"/>
        <v/>
      </c>
      <c r="DJ178" s="47" t="s">
        <v>0</v>
      </c>
      <c r="DK178" s="52" t="str">
        <f t="shared" si="233"/>
        <v/>
      </c>
      <c r="DL178" s="53" t="str">
        <f t="shared" si="194"/>
        <v/>
      </c>
      <c r="DM178" s="47" t="s">
        <v>0</v>
      </c>
      <c r="DN178" s="58" t="str">
        <f t="shared" si="234"/>
        <v/>
      </c>
      <c r="DO178" s="53" t="str" cm="1">
        <f t="array" ref="DO178">IF(DN178&lt;&gt;"",INDEX(imePrezime_id,DN178,0),IF(CR178&lt;&gt;"",CR178,""))</f>
        <v/>
      </c>
      <c r="DP178" s="47" t="s">
        <v>0</v>
      </c>
      <c r="DQ178" s="58" t="str">
        <f t="shared" si="235"/>
        <v/>
      </c>
      <c r="DR178" s="73" t="str">
        <f t="shared" si="195"/>
        <v/>
      </c>
      <c r="DS178" s="73" t="str">
        <f t="shared" si="236"/>
        <v/>
      </c>
      <c r="DT178" s="73" t="str">
        <f t="shared" si="237"/>
        <v/>
      </c>
      <c r="DU178" s="66" t="str">
        <f t="shared" si="238"/>
        <v/>
      </c>
      <c r="DV178" s="47" t="s">
        <v>0</v>
      </c>
      <c r="DW178" s="58" t="str">
        <f>IF(BW178="","",MAX(DW$10:DW177)+1)</f>
        <v/>
      </c>
      <c r="DX178" s="73" t="str">
        <f t="shared" si="239"/>
        <v/>
      </c>
      <c r="DY178" s="73" t="str">
        <f t="shared" si="240"/>
        <v/>
      </c>
      <c r="DZ178" s="73" t="str">
        <f t="shared" si="241"/>
        <v/>
      </c>
      <c r="EA178" s="73" t="str">
        <f t="shared" si="242"/>
        <v/>
      </c>
      <c r="EB178" s="73" t="str">
        <f t="shared" si="243"/>
        <v/>
      </c>
      <c r="EC178" s="73" t="str">
        <f t="shared" si="244"/>
        <v/>
      </c>
      <c r="ED178" s="73" t="str">
        <f t="shared" si="245"/>
        <v/>
      </c>
      <c r="EE178" s="73" t="str">
        <f t="shared" si="246"/>
        <v/>
      </c>
      <c r="EF178" s="73" t="str">
        <f t="shared" si="247"/>
        <v/>
      </c>
      <c r="EG178" s="53" t="str">
        <f t="shared" si="196"/>
        <v/>
      </c>
      <c r="EH178" s="47" t="s">
        <v>0</v>
      </c>
      <c r="EI178" s="19" t="str">
        <f t="shared" si="248"/>
        <v/>
      </c>
      <c r="EJ178" s="47" t="s">
        <v>0</v>
      </c>
      <c r="EK178" s="19" t="str">
        <f t="shared" si="249"/>
        <v/>
      </c>
      <c r="EL178" s="47" t="s">
        <v>0</v>
      </c>
      <c r="EM178" s="208" t="str">
        <f t="shared" si="250"/>
        <v/>
      </c>
      <c r="EN178" s="47" t="s">
        <v>0</v>
      </c>
    </row>
    <row r="179" spans="1:144" x14ac:dyDescent="0.25">
      <c r="A179" t="s">
        <v>0</v>
      </c>
      <c r="B179" s="52" t="str">
        <f>IF(csv!F171="","",csv!T171)</f>
        <v/>
      </c>
      <c r="C179" s="31" t="s">
        <v>0</v>
      </c>
      <c r="D179" s="31" t="str">
        <f>IF(csv!F171="","",csv!F171)</f>
        <v/>
      </c>
      <c r="E179" s="31" t="str">
        <f>IF(csv!E171="","",csv!E171)</f>
        <v/>
      </c>
      <c r="F179" s="31" t="s">
        <v>0</v>
      </c>
      <c r="G179" s="73" t="str">
        <f>IF(csv!M171="","",csv!M171)</f>
        <v/>
      </c>
      <c r="H179" s="73" t="str">
        <f>IF(csv!N171="","",csv!N171)</f>
        <v/>
      </c>
      <c r="I179" s="31" t="s">
        <v>0</v>
      </c>
      <c r="J179" s="31" t="str">
        <f>IF(csv!P171="","",csv!P171)</f>
        <v/>
      </c>
      <c r="K179" s="31" t="str">
        <f>IF(csv!Q171="","",csv!Q171)</f>
        <v/>
      </c>
      <c r="L179" s="31" t="s">
        <v>0</v>
      </c>
      <c r="M179" s="66" t="str">
        <f>IF(csv!R171="","",csv!R171)</f>
        <v/>
      </c>
      <c r="N179" s="47" t="s">
        <v>0</v>
      </c>
      <c r="O179" s="52" t="str">
        <f t="shared" si="197"/>
        <v/>
      </c>
      <c r="P179" s="73" t="str">
        <f>IF(O179="","",IF(COUNTIF(O$10:O178,O179)=0,P178+1,P178))</f>
        <v/>
      </c>
      <c r="Q179" s="88" t="str">
        <f t="shared" si="198"/>
        <v/>
      </c>
      <c r="R179" s="89" t="str" cm="1">
        <f t="array" ref="R179">IF(S179="","",INDEX(natjecanjeStaze_naziv,MATCH(S179,natjecanjeStaze_stazaId,0)))</f>
        <v/>
      </c>
      <c r="S179" s="53" t="str">
        <f t="shared" si="181"/>
        <v/>
      </c>
      <c r="T179" s="47" t="s">
        <v>0</v>
      </c>
      <c r="U179" s="259" t="str">
        <f t="shared" si="182"/>
        <v/>
      </c>
      <c r="V179" s="260" t="str">
        <f t="shared" si="199"/>
        <v/>
      </c>
      <c r="W179" s="47" t="s">
        <v>0</v>
      </c>
      <c r="X179" s="52" t="str">
        <f t="shared" si="200"/>
        <v/>
      </c>
      <c r="Y179" s="73" t="str">
        <f t="shared" si="201"/>
        <v/>
      </c>
      <c r="Z179" s="31" t="str">
        <f t="shared" si="202"/>
        <v/>
      </c>
      <c r="AA179" s="66" t="str">
        <f>IF(Z179="","",MAX(AA$10:AA178)+1)</f>
        <v/>
      </c>
      <c r="AB179" s="47" t="s">
        <v>0</v>
      </c>
      <c r="AC179" s="130"/>
      <c r="AD179" s="47" t="s">
        <v>0</v>
      </c>
      <c r="AE179" s="19" t="str">
        <f t="shared" si="203"/>
        <v/>
      </c>
      <c r="AF179" s="47" t="s">
        <v>0</v>
      </c>
      <c r="AG179" s="151" t="str">
        <f t="shared" si="204"/>
        <v/>
      </c>
      <c r="AH179" s="47" t="s">
        <v>0</v>
      </c>
      <c r="AI179" s="52" t="str">
        <f t="shared" si="205"/>
        <v/>
      </c>
      <c r="AJ179" s="31" t="str">
        <f t="shared" si="206"/>
        <v/>
      </c>
      <c r="AK179" s="73" t="str">
        <f t="shared" si="207"/>
        <v/>
      </c>
      <c r="AL179" s="73" t="str">
        <f t="shared" si="208"/>
        <v/>
      </c>
      <c r="AM179" s="31" t="str" cm="1">
        <f t="array" ref="AM179">IF(AK179="",""&amp;AJ179,IF(AK179="NEMA",AJ179,INDEX(klub_naziv,MATCH(INDEX(klubAlias_klubId,AK179),klub_id,0))))</f>
        <v/>
      </c>
      <c r="AN179" s="31" t="str" cm="1">
        <f t="array" ref="AN179">IFERROR(""&amp;INDEX(registarNatjecatelji,DL179,4),"")</f>
        <v/>
      </c>
      <c r="AO179" s="90" t="str">
        <f t="shared" si="209"/>
        <v/>
      </c>
      <c r="AP179" s="66" t="str">
        <f t="shared" si="210"/>
        <v/>
      </c>
      <c r="AQ179" s="47" t="s">
        <v>0</v>
      </c>
      <c r="AR179" s="52" t="str">
        <f>IF(V179&lt;&gt;"NEMA","",IF(IFERROR(MATCH(U179,U$10:U178,0),0)&lt;&gt;0,"",U179))</f>
        <v/>
      </c>
      <c r="AS179" s="73" t="str">
        <f t="shared" si="183"/>
        <v/>
      </c>
      <c r="AT179" s="31" t="str">
        <f>IF(OR(AS179="",AS179&lt;&gt;"NEMA"),"",MAX(AT$10:AT178)+1)</f>
        <v/>
      </c>
      <c r="AU179" s="66" t="str">
        <f t="shared" si="184"/>
        <v/>
      </c>
      <c r="AV179" s="47" t="s">
        <v>0</v>
      </c>
      <c r="AW179" s="19" t="str">
        <f t="shared" si="211"/>
        <v/>
      </c>
      <c r="AX179" s="47" t="s">
        <v>0</v>
      </c>
      <c r="AY179" s="82" t="str">
        <f>IF(AK179&lt;&gt;"NEMA","",IF(IFERROR(MATCH(AJ179,AJ$10:AJ178,0),0)&lt;&gt;0,"",AJ179))</f>
        <v/>
      </c>
      <c r="AZ179" s="47" t="s">
        <v>0</v>
      </c>
      <c r="BA179" s="130"/>
      <c r="BB179" s="47" t="s">
        <v>0</v>
      </c>
      <c r="BC179" s="58" t="str">
        <f t="shared" si="212"/>
        <v/>
      </c>
      <c r="BD179" s="31" t="str">
        <f t="shared" si="213"/>
        <v/>
      </c>
      <c r="BE179" s="31" t="str">
        <f>IF(BD179="","",MAX(BE$10:BE178)+1)</f>
        <v/>
      </c>
      <c r="BF179" s="31" t="str">
        <f t="shared" si="214"/>
        <v/>
      </c>
      <c r="BG179" s="31" t="str">
        <f t="shared" si="215"/>
        <v/>
      </c>
      <c r="BH179" s="31" t="str">
        <f>IF(BA179="","",MAX(BH$10:BH178)+1)</f>
        <v/>
      </c>
      <c r="BI179" s="31" t="str">
        <f t="shared" si="216"/>
        <v/>
      </c>
      <c r="BJ179" s="66" t="str">
        <f t="shared" si="217"/>
        <v/>
      </c>
      <c r="BK179" s="47" t="s">
        <v>0</v>
      </c>
      <c r="BL179" s="19" t="str">
        <f t="shared" si="218"/>
        <v/>
      </c>
      <c r="BM179" s="47" t="s">
        <v>0</v>
      </c>
      <c r="BN179" s="151" t="str">
        <f t="shared" si="185"/>
        <v/>
      </c>
      <c r="BO179" s="47" t="s">
        <v>0</v>
      </c>
      <c r="BP179" s="58" t="str">
        <f t="shared" si="176"/>
        <v/>
      </c>
      <c r="BQ179" s="73" t="str">
        <f t="shared" si="177"/>
        <v/>
      </c>
      <c r="BR179" s="266" t="str">
        <f t="shared" si="178"/>
        <v/>
      </c>
      <c r="BS179" s="267" t="str">
        <f t="shared" si="179"/>
        <v/>
      </c>
      <c r="BT179" s="191" t="str">
        <f t="shared" si="180"/>
        <v/>
      </c>
      <c r="BU179" s="47" t="s">
        <v>0</v>
      </c>
      <c r="BV179" s="52" t="str">
        <f t="shared" si="219"/>
        <v/>
      </c>
      <c r="BW179" s="31" t="str">
        <f t="shared" si="220"/>
        <v/>
      </c>
      <c r="BX179" s="73" t="str">
        <f t="shared" si="186"/>
        <v/>
      </c>
      <c r="BY179" s="73" t="str">
        <f t="shared" si="187"/>
        <v/>
      </c>
      <c r="BZ179" s="31" t="str">
        <f t="shared" si="188"/>
        <v/>
      </c>
      <c r="CA179" s="66" t="str">
        <f t="shared" si="189"/>
        <v/>
      </c>
      <c r="CB179" s="47" t="s">
        <v>0</v>
      </c>
      <c r="CC179" s="82" t="str">
        <f t="shared" si="221"/>
        <v/>
      </c>
      <c r="CD179" s="47" t="s">
        <v>0</v>
      </c>
      <c r="CE179" s="19" t="str">
        <f t="shared" si="222"/>
        <v/>
      </c>
      <c r="CF179" s="47" t="s">
        <v>0</v>
      </c>
      <c r="CG179" s="130"/>
      <c r="CH179" s="47" t="s">
        <v>0</v>
      </c>
      <c r="CI179" s="52" t="str">
        <f t="shared" si="223"/>
        <v/>
      </c>
      <c r="CJ179" s="73" t="str">
        <f>IF(CG179="","",MAX(CJ$10:CJ178)+1)</f>
        <v/>
      </c>
      <c r="CK179" s="53" t="str">
        <f t="shared" si="224"/>
        <v/>
      </c>
      <c r="CL179" s="47" t="s">
        <v>0</v>
      </c>
      <c r="CM179" s="19" t="str">
        <f t="shared" si="225"/>
        <v/>
      </c>
      <c r="CN179" s="47" t="s">
        <v>0</v>
      </c>
      <c r="CO179" s="108"/>
      <c r="CP179" s="110"/>
      <c r="CQ179" s="47"/>
      <c r="CR179" s="58" t="str">
        <f>IF(AND(BX179="NEMA",BY179="NEMA",OR(CG179="",CK179="NEMA")),MAX(CR$10:CR178)+1,"")</f>
        <v/>
      </c>
      <c r="CS179" s="53" t="str">
        <f t="shared" si="226"/>
        <v/>
      </c>
      <c r="CT179" t="s">
        <v>0</v>
      </c>
      <c r="CU179" s="133" t="str">
        <f t="shared" si="190"/>
        <v/>
      </c>
      <c r="CV179" t="s">
        <v>0</v>
      </c>
      <c r="CW179" s="52" t="str">
        <f t="shared" si="191"/>
        <v/>
      </c>
      <c r="CX179" s="66" t="str">
        <f t="shared" si="227"/>
        <v/>
      </c>
      <c r="CY179" t="s">
        <v>0</v>
      </c>
      <c r="CZ179" s="19" t="str">
        <f t="shared" si="228"/>
        <v/>
      </c>
      <c r="DA179" s="47" t="s">
        <v>0</v>
      </c>
      <c r="DB179" s="52" t="str">
        <f t="shared" si="229"/>
        <v/>
      </c>
      <c r="DC179" s="66" t="str">
        <f t="shared" si="230"/>
        <v/>
      </c>
      <c r="DD179" s="47" t="s">
        <v>0</v>
      </c>
      <c r="DE179" s="52" t="str">
        <f t="shared" si="231"/>
        <v/>
      </c>
      <c r="DF179" s="53" t="str">
        <f t="shared" si="192"/>
        <v/>
      </c>
      <c r="DG179" s="47" t="s">
        <v>0</v>
      </c>
      <c r="DH179" s="52" t="str">
        <f t="shared" si="232"/>
        <v/>
      </c>
      <c r="DI179" s="53" t="str">
        <f t="shared" si="193"/>
        <v/>
      </c>
      <c r="DJ179" s="47" t="s">
        <v>0</v>
      </c>
      <c r="DK179" s="52" t="str">
        <f t="shared" si="233"/>
        <v/>
      </c>
      <c r="DL179" s="53" t="str">
        <f t="shared" si="194"/>
        <v/>
      </c>
      <c r="DM179" s="47" t="s">
        <v>0</v>
      </c>
      <c r="DN179" s="58" t="str">
        <f t="shared" si="234"/>
        <v/>
      </c>
      <c r="DO179" s="53" t="str" cm="1">
        <f t="array" ref="DO179">IF(DN179&lt;&gt;"",INDEX(imePrezime_id,DN179,0),IF(CR179&lt;&gt;"",CR179,""))</f>
        <v/>
      </c>
      <c r="DP179" s="47" t="s">
        <v>0</v>
      </c>
      <c r="DQ179" s="58" t="str">
        <f t="shared" si="235"/>
        <v/>
      </c>
      <c r="DR179" s="73" t="str">
        <f t="shared" si="195"/>
        <v/>
      </c>
      <c r="DS179" s="73" t="str">
        <f t="shared" si="236"/>
        <v/>
      </c>
      <c r="DT179" s="73" t="str">
        <f t="shared" si="237"/>
        <v/>
      </c>
      <c r="DU179" s="66" t="str">
        <f t="shared" si="238"/>
        <v/>
      </c>
      <c r="DV179" s="47" t="s">
        <v>0</v>
      </c>
      <c r="DW179" s="58" t="str">
        <f>IF(BW179="","",MAX(DW$10:DW178)+1)</f>
        <v/>
      </c>
      <c r="DX179" s="73" t="str">
        <f t="shared" si="239"/>
        <v/>
      </c>
      <c r="DY179" s="73" t="str">
        <f t="shared" si="240"/>
        <v/>
      </c>
      <c r="DZ179" s="73" t="str">
        <f t="shared" si="241"/>
        <v/>
      </c>
      <c r="EA179" s="73" t="str">
        <f t="shared" si="242"/>
        <v/>
      </c>
      <c r="EB179" s="73" t="str">
        <f t="shared" si="243"/>
        <v/>
      </c>
      <c r="EC179" s="73" t="str">
        <f t="shared" si="244"/>
        <v/>
      </c>
      <c r="ED179" s="73" t="str">
        <f t="shared" si="245"/>
        <v/>
      </c>
      <c r="EE179" s="73" t="str">
        <f t="shared" si="246"/>
        <v/>
      </c>
      <c r="EF179" s="73" t="str">
        <f t="shared" si="247"/>
        <v/>
      </c>
      <c r="EG179" s="53" t="str">
        <f t="shared" si="196"/>
        <v/>
      </c>
      <c r="EH179" s="47" t="s">
        <v>0</v>
      </c>
      <c r="EI179" s="19" t="str">
        <f t="shared" si="248"/>
        <v/>
      </c>
      <c r="EJ179" s="47" t="s">
        <v>0</v>
      </c>
      <c r="EK179" s="19" t="str">
        <f t="shared" si="249"/>
        <v/>
      </c>
      <c r="EL179" s="47" t="s">
        <v>0</v>
      </c>
      <c r="EM179" s="208" t="str">
        <f t="shared" si="250"/>
        <v/>
      </c>
      <c r="EN179" s="47" t="s">
        <v>0</v>
      </c>
    </row>
    <row r="180" spans="1:144" x14ac:dyDescent="0.25">
      <c r="A180" t="s">
        <v>0</v>
      </c>
      <c r="B180" s="52" t="str">
        <f>IF(csv!F172="","",csv!T172)</f>
        <v/>
      </c>
      <c r="C180" s="31" t="s">
        <v>0</v>
      </c>
      <c r="D180" s="31" t="str">
        <f>IF(csv!F172="","",csv!F172)</f>
        <v/>
      </c>
      <c r="E180" s="31" t="str">
        <f>IF(csv!E172="","",csv!E172)</f>
        <v/>
      </c>
      <c r="F180" s="31" t="s">
        <v>0</v>
      </c>
      <c r="G180" s="73" t="str">
        <f>IF(csv!M172="","",csv!M172)</f>
        <v/>
      </c>
      <c r="H180" s="73" t="str">
        <f>IF(csv!N172="","",csv!N172)</f>
        <v/>
      </c>
      <c r="I180" s="31" t="s">
        <v>0</v>
      </c>
      <c r="J180" s="31" t="str">
        <f>IF(csv!P172="","",csv!P172)</f>
        <v/>
      </c>
      <c r="K180" s="31" t="str">
        <f>IF(csv!Q172="","",csv!Q172)</f>
        <v/>
      </c>
      <c r="L180" s="31" t="s">
        <v>0</v>
      </c>
      <c r="M180" s="66" t="str">
        <f>IF(csv!R172="","",csv!R172)</f>
        <v/>
      </c>
      <c r="N180" s="47" t="s">
        <v>0</v>
      </c>
      <c r="O180" s="52" t="str">
        <f t="shared" si="197"/>
        <v/>
      </c>
      <c r="P180" s="73" t="str">
        <f>IF(O180="","",IF(COUNTIF(O$10:O179,O180)=0,P179+1,P179))</f>
        <v/>
      </c>
      <c r="Q180" s="88" t="str">
        <f t="shared" si="198"/>
        <v/>
      </c>
      <c r="R180" s="89" t="str" cm="1">
        <f t="array" ref="R180">IF(S180="","",INDEX(natjecanjeStaze_naziv,MATCH(S180,natjecanjeStaze_stazaId,0)))</f>
        <v/>
      </c>
      <c r="S180" s="53" t="str">
        <f t="shared" si="181"/>
        <v/>
      </c>
      <c r="T180" s="47" t="s">
        <v>0</v>
      </c>
      <c r="U180" s="259" t="str">
        <f t="shared" si="182"/>
        <v/>
      </c>
      <c r="V180" s="260" t="str">
        <f t="shared" si="199"/>
        <v/>
      </c>
      <c r="W180" s="47" t="s">
        <v>0</v>
      </c>
      <c r="X180" s="52" t="str">
        <f t="shared" si="200"/>
        <v/>
      </c>
      <c r="Y180" s="73" t="str">
        <f t="shared" si="201"/>
        <v/>
      </c>
      <c r="Z180" s="31" t="str">
        <f t="shared" si="202"/>
        <v/>
      </c>
      <c r="AA180" s="66" t="str">
        <f>IF(Z180="","",MAX(AA$10:AA179)+1)</f>
        <v/>
      </c>
      <c r="AB180" s="47" t="s">
        <v>0</v>
      </c>
      <c r="AC180" s="130"/>
      <c r="AD180" s="47" t="s">
        <v>0</v>
      </c>
      <c r="AE180" s="19" t="str">
        <f t="shared" si="203"/>
        <v/>
      </c>
      <c r="AF180" s="47" t="s">
        <v>0</v>
      </c>
      <c r="AG180" s="151" t="str">
        <f t="shared" si="204"/>
        <v/>
      </c>
      <c r="AH180" s="47" t="s">
        <v>0</v>
      </c>
      <c r="AI180" s="52" t="str">
        <f t="shared" si="205"/>
        <v/>
      </c>
      <c r="AJ180" s="31" t="str">
        <f t="shared" si="206"/>
        <v/>
      </c>
      <c r="AK180" s="73" t="str">
        <f t="shared" si="207"/>
        <v/>
      </c>
      <c r="AL180" s="73" t="str">
        <f t="shared" si="208"/>
        <v/>
      </c>
      <c r="AM180" s="31" t="str" cm="1">
        <f t="array" ref="AM180">IF(AK180="",""&amp;AJ180,IF(AK180="NEMA",AJ180,INDEX(klub_naziv,MATCH(INDEX(klubAlias_klubId,AK180),klub_id,0))))</f>
        <v/>
      </c>
      <c r="AN180" s="31" t="str" cm="1">
        <f t="array" ref="AN180">IFERROR(""&amp;INDEX(registarNatjecatelji,DL180,4),"")</f>
        <v/>
      </c>
      <c r="AO180" s="90" t="str">
        <f t="shared" si="209"/>
        <v/>
      </c>
      <c r="AP180" s="66" t="str">
        <f t="shared" si="210"/>
        <v/>
      </c>
      <c r="AQ180" s="47" t="s">
        <v>0</v>
      </c>
      <c r="AR180" s="52" t="str">
        <f>IF(V180&lt;&gt;"NEMA","",IF(IFERROR(MATCH(U180,U$10:U179,0),0)&lt;&gt;0,"",U180))</f>
        <v/>
      </c>
      <c r="AS180" s="73" t="str">
        <f t="shared" si="183"/>
        <v/>
      </c>
      <c r="AT180" s="31" t="str">
        <f>IF(OR(AS180="",AS180&lt;&gt;"NEMA"),"",MAX(AT$10:AT179)+1)</f>
        <v/>
      </c>
      <c r="AU180" s="66" t="str">
        <f t="shared" si="184"/>
        <v/>
      </c>
      <c r="AV180" s="47" t="s">
        <v>0</v>
      </c>
      <c r="AW180" s="19" t="str">
        <f t="shared" si="211"/>
        <v/>
      </c>
      <c r="AX180" s="47" t="s">
        <v>0</v>
      </c>
      <c r="AY180" s="82" t="str">
        <f>IF(AK180&lt;&gt;"NEMA","",IF(IFERROR(MATCH(AJ180,AJ$10:AJ179,0),0)&lt;&gt;0,"",AJ180))</f>
        <v/>
      </c>
      <c r="AZ180" s="47" t="s">
        <v>0</v>
      </c>
      <c r="BA180" s="130"/>
      <c r="BB180" s="47" t="s">
        <v>0</v>
      </c>
      <c r="BC180" s="58" t="str">
        <f t="shared" si="212"/>
        <v/>
      </c>
      <c r="BD180" s="31" t="str">
        <f t="shared" si="213"/>
        <v/>
      </c>
      <c r="BE180" s="31" t="str">
        <f>IF(BD180="","",MAX(BE$10:BE179)+1)</f>
        <v/>
      </c>
      <c r="BF180" s="31" t="str">
        <f t="shared" si="214"/>
        <v/>
      </c>
      <c r="BG180" s="31" t="str">
        <f t="shared" si="215"/>
        <v/>
      </c>
      <c r="BH180" s="31" t="str">
        <f>IF(BA180="","",MAX(BH$10:BH179)+1)</f>
        <v/>
      </c>
      <c r="BI180" s="31" t="str">
        <f t="shared" si="216"/>
        <v/>
      </c>
      <c r="BJ180" s="66" t="str">
        <f t="shared" si="217"/>
        <v/>
      </c>
      <c r="BK180" s="47" t="s">
        <v>0</v>
      </c>
      <c r="BL180" s="19" t="str">
        <f t="shared" si="218"/>
        <v/>
      </c>
      <c r="BM180" s="47" t="s">
        <v>0</v>
      </c>
      <c r="BN180" s="151" t="str">
        <f t="shared" si="185"/>
        <v/>
      </c>
      <c r="BO180" s="47" t="s">
        <v>0</v>
      </c>
      <c r="BP180" s="58" t="str">
        <f t="shared" si="176"/>
        <v/>
      </c>
      <c r="BQ180" s="73" t="str">
        <f t="shared" si="177"/>
        <v/>
      </c>
      <c r="BR180" s="266" t="str">
        <f t="shared" si="178"/>
        <v/>
      </c>
      <c r="BS180" s="267" t="str">
        <f t="shared" si="179"/>
        <v/>
      </c>
      <c r="BT180" s="191" t="str">
        <f t="shared" si="180"/>
        <v/>
      </c>
      <c r="BU180" s="47" t="s">
        <v>0</v>
      </c>
      <c r="BV180" s="52" t="str">
        <f t="shared" si="219"/>
        <v/>
      </c>
      <c r="BW180" s="31" t="str">
        <f t="shared" si="220"/>
        <v/>
      </c>
      <c r="BX180" s="73" t="str">
        <f t="shared" si="186"/>
        <v/>
      </c>
      <c r="BY180" s="73" t="str">
        <f t="shared" si="187"/>
        <v/>
      </c>
      <c r="BZ180" s="31" t="str">
        <f t="shared" si="188"/>
        <v/>
      </c>
      <c r="CA180" s="66" t="str">
        <f t="shared" si="189"/>
        <v/>
      </c>
      <c r="CB180" s="47" t="s">
        <v>0</v>
      </c>
      <c r="CC180" s="82" t="str">
        <f t="shared" si="221"/>
        <v/>
      </c>
      <c r="CD180" s="47" t="s">
        <v>0</v>
      </c>
      <c r="CE180" s="19" t="str">
        <f t="shared" si="222"/>
        <v/>
      </c>
      <c r="CF180" s="47" t="s">
        <v>0</v>
      </c>
      <c r="CG180" s="130"/>
      <c r="CH180" s="47" t="s">
        <v>0</v>
      </c>
      <c r="CI180" s="52" t="str">
        <f t="shared" si="223"/>
        <v/>
      </c>
      <c r="CJ180" s="73" t="str">
        <f>IF(CG180="","",MAX(CJ$10:CJ179)+1)</f>
        <v/>
      </c>
      <c r="CK180" s="53" t="str">
        <f t="shared" si="224"/>
        <v/>
      </c>
      <c r="CL180" s="47" t="s">
        <v>0</v>
      </c>
      <c r="CM180" s="19" t="str">
        <f t="shared" si="225"/>
        <v/>
      </c>
      <c r="CN180" s="47" t="s">
        <v>0</v>
      </c>
      <c r="CO180" s="108"/>
      <c r="CP180" s="110"/>
      <c r="CQ180" s="47"/>
      <c r="CR180" s="58" t="str">
        <f>IF(AND(BX180="NEMA",BY180="NEMA",OR(CG180="",CK180="NEMA")),MAX(CR$10:CR179)+1,"")</f>
        <v/>
      </c>
      <c r="CS180" s="53" t="str">
        <f t="shared" si="226"/>
        <v/>
      </c>
      <c r="CT180" t="s">
        <v>0</v>
      </c>
      <c r="CU180" s="133" t="str">
        <f t="shared" si="190"/>
        <v/>
      </c>
      <c r="CV180" t="s">
        <v>0</v>
      </c>
      <c r="CW180" s="52" t="str">
        <f t="shared" si="191"/>
        <v/>
      </c>
      <c r="CX180" s="66" t="str">
        <f t="shared" si="227"/>
        <v/>
      </c>
      <c r="CY180" t="s">
        <v>0</v>
      </c>
      <c r="CZ180" s="19" t="str">
        <f t="shared" si="228"/>
        <v/>
      </c>
      <c r="DA180" s="47" t="s">
        <v>0</v>
      </c>
      <c r="DB180" s="52" t="str">
        <f t="shared" si="229"/>
        <v/>
      </c>
      <c r="DC180" s="66" t="str">
        <f t="shared" si="230"/>
        <v/>
      </c>
      <c r="DD180" s="47" t="s">
        <v>0</v>
      </c>
      <c r="DE180" s="52" t="str">
        <f t="shared" si="231"/>
        <v/>
      </c>
      <c r="DF180" s="53" t="str">
        <f t="shared" si="192"/>
        <v/>
      </c>
      <c r="DG180" s="47" t="s">
        <v>0</v>
      </c>
      <c r="DH180" s="52" t="str">
        <f t="shared" si="232"/>
        <v/>
      </c>
      <c r="DI180" s="53" t="str">
        <f t="shared" si="193"/>
        <v/>
      </c>
      <c r="DJ180" s="47" t="s">
        <v>0</v>
      </c>
      <c r="DK180" s="52" t="str">
        <f t="shared" si="233"/>
        <v/>
      </c>
      <c r="DL180" s="53" t="str">
        <f t="shared" si="194"/>
        <v/>
      </c>
      <c r="DM180" s="47" t="s">
        <v>0</v>
      </c>
      <c r="DN180" s="58" t="str">
        <f t="shared" si="234"/>
        <v/>
      </c>
      <c r="DO180" s="53" t="str" cm="1">
        <f t="array" ref="DO180">IF(DN180&lt;&gt;"",INDEX(imePrezime_id,DN180,0),IF(CR180&lt;&gt;"",CR180,""))</f>
        <v/>
      </c>
      <c r="DP180" s="47" t="s">
        <v>0</v>
      </c>
      <c r="DQ180" s="58" t="str">
        <f t="shared" si="235"/>
        <v/>
      </c>
      <c r="DR180" s="73" t="str">
        <f t="shared" si="195"/>
        <v/>
      </c>
      <c r="DS180" s="73" t="str">
        <f t="shared" si="236"/>
        <v/>
      </c>
      <c r="DT180" s="73" t="str">
        <f t="shared" si="237"/>
        <v/>
      </c>
      <c r="DU180" s="66" t="str">
        <f t="shared" si="238"/>
        <v/>
      </c>
      <c r="DV180" s="47" t="s">
        <v>0</v>
      </c>
      <c r="DW180" s="58" t="str">
        <f>IF(BW180="","",MAX(DW$10:DW179)+1)</f>
        <v/>
      </c>
      <c r="DX180" s="73" t="str">
        <f t="shared" si="239"/>
        <v/>
      </c>
      <c r="DY180" s="73" t="str">
        <f t="shared" si="240"/>
        <v/>
      </c>
      <c r="DZ180" s="73" t="str">
        <f t="shared" si="241"/>
        <v/>
      </c>
      <c r="EA180" s="73" t="str">
        <f t="shared" si="242"/>
        <v/>
      </c>
      <c r="EB180" s="73" t="str">
        <f t="shared" si="243"/>
        <v/>
      </c>
      <c r="EC180" s="73" t="str">
        <f t="shared" si="244"/>
        <v/>
      </c>
      <c r="ED180" s="73" t="str">
        <f t="shared" si="245"/>
        <v/>
      </c>
      <c r="EE180" s="73" t="str">
        <f t="shared" si="246"/>
        <v/>
      </c>
      <c r="EF180" s="73" t="str">
        <f t="shared" si="247"/>
        <v/>
      </c>
      <c r="EG180" s="53" t="str">
        <f t="shared" si="196"/>
        <v/>
      </c>
      <c r="EH180" s="47" t="s">
        <v>0</v>
      </c>
      <c r="EI180" s="19" t="str">
        <f t="shared" si="248"/>
        <v/>
      </c>
      <c r="EJ180" s="47" t="s">
        <v>0</v>
      </c>
      <c r="EK180" s="19" t="str">
        <f t="shared" si="249"/>
        <v/>
      </c>
      <c r="EL180" s="47" t="s">
        <v>0</v>
      </c>
      <c r="EM180" s="208" t="str">
        <f t="shared" si="250"/>
        <v/>
      </c>
      <c r="EN180" s="47" t="s">
        <v>0</v>
      </c>
    </row>
    <row r="181" spans="1:144" x14ac:dyDescent="0.25">
      <c r="A181" t="s">
        <v>0</v>
      </c>
      <c r="B181" s="52" t="str">
        <f>IF(csv!F173="","",csv!T173)</f>
        <v/>
      </c>
      <c r="C181" s="31" t="s">
        <v>0</v>
      </c>
      <c r="D181" s="31" t="str">
        <f>IF(csv!F173="","",csv!F173)</f>
        <v/>
      </c>
      <c r="E181" s="31" t="str">
        <f>IF(csv!E173="","",csv!E173)</f>
        <v/>
      </c>
      <c r="F181" s="31" t="s">
        <v>0</v>
      </c>
      <c r="G181" s="73" t="str">
        <f>IF(csv!M173="","",csv!M173)</f>
        <v/>
      </c>
      <c r="H181" s="73" t="str">
        <f>IF(csv!N173="","",csv!N173)</f>
        <v/>
      </c>
      <c r="I181" s="31" t="s">
        <v>0</v>
      </c>
      <c r="J181" s="31" t="str">
        <f>IF(csv!P173="","",csv!P173)</f>
        <v/>
      </c>
      <c r="K181" s="31" t="str">
        <f>IF(csv!Q173="","",csv!Q173)</f>
        <v/>
      </c>
      <c r="L181" s="31" t="s">
        <v>0</v>
      </c>
      <c r="M181" s="66" t="str">
        <f>IF(csv!R173="","",csv!R173)</f>
        <v/>
      </c>
      <c r="N181" s="47" t="s">
        <v>0</v>
      </c>
      <c r="O181" s="52" t="str">
        <f t="shared" si="197"/>
        <v/>
      </c>
      <c r="P181" s="73" t="str">
        <f>IF(O181="","",IF(COUNTIF(O$10:O180,O181)=0,P180+1,P180))</f>
        <v/>
      </c>
      <c r="Q181" s="88" t="str">
        <f t="shared" si="198"/>
        <v/>
      </c>
      <c r="R181" s="89" t="str" cm="1">
        <f t="array" ref="R181">IF(S181="","",INDEX(natjecanjeStaze_naziv,MATCH(S181,natjecanjeStaze_stazaId,0)))</f>
        <v/>
      </c>
      <c r="S181" s="53" t="str">
        <f t="shared" si="181"/>
        <v/>
      </c>
      <c r="T181" s="47" t="s">
        <v>0</v>
      </c>
      <c r="U181" s="259" t="str">
        <f t="shared" si="182"/>
        <v/>
      </c>
      <c r="V181" s="260" t="str">
        <f t="shared" si="199"/>
        <v/>
      </c>
      <c r="W181" s="47" t="s">
        <v>0</v>
      </c>
      <c r="X181" s="52" t="str">
        <f t="shared" si="200"/>
        <v/>
      </c>
      <c r="Y181" s="73" t="str">
        <f t="shared" si="201"/>
        <v/>
      </c>
      <c r="Z181" s="31" t="str">
        <f t="shared" si="202"/>
        <v/>
      </c>
      <c r="AA181" s="66" t="str">
        <f>IF(Z181="","",MAX(AA$10:AA180)+1)</f>
        <v/>
      </c>
      <c r="AB181" s="47" t="s">
        <v>0</v>
      </c>
      <c r="AC181" s="130"/>
      <c r="AD181" s="47" t="s">
        <v>0</v>
      </c>
      <c r="AE181" s="19" t="str">
        <f t="shared" si="203"/>
        <v/>
      </c>
      <c r="AF181" s="47" t="s">
        <v>0</v>
      </c>
      <c r="AG181" s="151" t="str">
        <f t="shared" si="204"/>
        <v/>
      </c>
      <c r="AH181" s="47" t="s">
        <v>0</v>
      </c>
      <c r="AI181" s="52" t="str">
        <f t="shared" si="205"/>
        <v/>
      </c>
      <c r="AJ181" s="31" t="str">
        <f t="shared" si="206"/>
        <v/>
      </c>
      <c r="AK181" s="73" t="str">
        <f t="shared" si="207"/>
        <v/>
      </c>
      <c r="AL181" s="73" t="str">
        <f t="shared" si="208"/>
        <v/>
      </c>
      <c r="AM181" s="31" t="str" cm="1">
        <f t="array" ref="AM181">IF(AK181="",""&amp;AJ181,IF(AK181="NEMA",AJ181,INDEX(klub_naziv,MATCH(INDEX(klubAlias_klubId,AK181),klub_id,0))))</f>
        <v/>
      </c>
      <c r="AN181" s="31" t="str" cm="1">
        <f t="array" ref="AN181">IFERROR(""&amp;INDEX(registarNatjecatelji,DL181,4),"")</f>
        <v/>
      </c>
      <c r="AO181" s="90" t="str">
        <f t="shared" si="209"/>
        <v/>
      </c>
      <c r="AP181" s="66" t="str">
        <f t="shared" si="210"/>
        <v/>
      </c>
      <c r="AQ181" s="47" t="s">
        <v>0</v>
      </c>
      <c r="AR181" s="52" t="str">
        <f>IF(V181&lt;&gt;"NEMA","",IF(IFERROR(MATCH(U181,U$10:U180,0),0)&lt;&gt;0,"",U181))</f>
        <v/>
      </c>
      <c r="AS181" s="73" t="str">
        <f t="shared" si="183"/>
        <v/>
      </c>
      <c r="AT181" s="31" t="str">
        <f>IF(OR(AS181="",AS181&lt;&gt;"NEMA"),"",MAX(AT$10:AT180)+1)</f>
        <v/>
      </c>
      <c r="AU181" s="66" t="str">
        <f t="shared" si="184"/>
        <v/>
      </c>
      <c r="AV181" s="47" t="s">
        <v>0</v>
      </c>
      <c r="AW181" s="19" t="str">
        <f t="shared" si="211"/>
        <v/>
      </c>
      <c r="AX181" s="47" t="s">
        <v>0</v>
      </c>
      <c r="AY181" s="82" t="str">
        <f>IF(AK181&lt;&gt;"NEMA","",IF(IFERROR(MATCH(AJ181,AJ$10:AJ180,0),0)&lt;&gt;0,"",AJ181))</f>
        <v/>
      </c>
      <c r="AZ181" s="47" t="s">
        <v>0</v>
      </c>
      <c r="BA181" s="130"/>
      <c r="BB181" s="47" t="s">
        <v>0</v>
      </c>
      <c r="BC181" s="58" t="str">
        <f t="shared" si="212"/>
        <v/>
      </c>
      <c r="BD181" s="31" t="str">
        <f t="shared" si="213"/>
        <v/>
      </c>
      <c r="BE181" s="31" t="str">
        <f>IF(BD181="","",MAX(BE$10:BE180)+1)</f>
        <v/>
      </c>
      <c r="BF181" s="31" t="str">
        <f t="shared" si="214"/>
        <v/>
      </c>
      <c r="BG181" s="31" t="str">
        <f t="shared" si="215"/>
        <v/>
      </c>
      <c r="BH181" s="31" t="str">
        <f>IF(BA181="","",MAX(BH$10:BH180)+1)</f>
        <v/>
      </c>
      <c r="BI181" s="31" t="str">
        <f t="shared" si="216"/>
        <v/>
      </c>
      <c r="BJ181" s="66" t="str">
        <f t="shared" si="217"/>
        <v/>
      </c>
      <c r="BK181" s="47" t="s">
        <v>0</v>
      </c>
      <c r="BL181" s="19" t="str">
        <f t="shared" si="218"/>
        <v/>
      </c>
      <c r="BM181" s="47" t="s">
        <v>0</v>
      </c>
      <c r="BN181" s="151" t="str">
        <f t="shared" si="185"/>
        <v/>
      </c>
      <c r="BO181" s="47" t="s">
        <v>0</v>
      </c>
      <c r="BP181" s="58" t="str">
        <f t="shared" si="176"/>
        <v/>
      </c>
      <c r="BQ181" s="73" t="str">
        <f t="shared" si="177"/>
        <v/>
      </c>
      <c r="BR181" s="266" t="str">
        <f t="shared" si="178"/>
        <v/>
      </c>
      <c r="BS181" s="267" t="str">
        <f t="shared" si="179"/>
        <v/>
      </c>
      <c r="BT181" s="191" t="str">
        <f t="shared" si="180"/>
        <v/>
      </c>
      <c r="BU181" s="47" t="s">
        <v>0</v>
      </c>
      <c r="BV181" s="52" t="str">
        <f t="shared" si="219"/>
        <v/>
      </c>
      <c r="BW181" s="31" t="str">
        <f t="shared" si="220"/>
        <v/>
      </c>
      <c r="BX181" s="73" t="str">
        <f t="shared" si="186"/>
        <v/>
      </c>
      <c r="BY181" s="73" t="str">
        <f t="shared" si="187"/>
        <v/>
      </c>
      <c r="BZ181" s="31" t="str">
        <f t="shared" si="188"/>
        <v/>
      </c>
      <c r="CA181" s="66" t="str">
        <f t="shared" si="189"/>
        <v/>
      </c>
      <c r="CB181" s="47" t="s">
        <v>0</v>
      </c>
      <c r="CC181" s="82" t="str">
        <f t="shared" si="221"/>
        <v/>
      </c>
      <c r="CD181" s="47" t="s">
        <v>0</v>
      </c>
      <c r="CE181" s="19" t="str">
        <f t="shared" si="222"/>
        <v/>
      </c>
      <c r="CF181" s="47" t="s">
        <v>0</v>
      </c>
      <c r="CG181" s="130"/>
      <c r="CH181" s="47" t="s">
        <v>0</v>
      </c>
      <c r="CI181" s="52" t="str">
        <f t="shared" si="223"/>
        <v/>
      </c>
      <c r="CJ181" s="73" t="str">
        <f>IF(CG181="","",MAX(CJ$10:CJ180)+1)</f>
        <v/>
      </c>
      <c r="CK181" s="53" t="str">
        <f t="shared" si="224"/>
        <v/>
      </c>
      <c r="CL181" s="47" t="s">
        <v>0</v>
      </c>
      <c r="CM181" s="19" t="str">
        <f t="shared" si="225"/>
        <v/>
      </c>
      <c r="CN181" s="47" t="s">
        <v>0</v>
      </c>
      <c r="CO181" s="108"/>
      <c r="CP181" s="110"/>
      <c r="CQ181" s="47"/>
      <c r="CR181" s="58" t="str">
        <f>IF(AND(BX181="NEMA",BY181="NEMA",OR(CG181="",CK181="NEMA")),MAX(CR$10:CR180)+1,"")</f>
        <v/>
      </c>
      <c r="CS181" s="53" t="str">
        <f t="shared" si="226"/>
        <v/>
      </c>
      <c r="CT181" t="s">
        <v>0</v>
      </c>
      <c r="CU181" s="133" t="str">
        <f t="shared" si="190"/>
        <v/>
      </c>
      <c r="CV181" t="s">
        <v>0</v>
      </c>
      <c r="CW181" s="52" t="str">
        <f t="shared" si="191"/>
        <v/>
      </c>
      <c r="CX181" s="66" t="str">
        <f t="shared" si="227"/>
        <v/>
      </c>
      <c r="CY181" t="s">
        <v>0</v>
      </c>
      <c r="CZ181" s="19" t="str">
        <f t="shared" si="228"/>
        <v/>
      </c>
      <c r="DA181" s="47" t="s">
        <v>0</v>
      </c>
      <c r="DB181" s="52" t="str">
        <f t="shared" si="229"/>
        <v/>
      </c>
      <c r="DC181" s="66" t="str">
        <f t="shared" si="230"/>
        <v/>
      </c>
      <c r="DD181" s="47" t="s">
        <v>0</v>
      </c>
      <c r="DE181" s="52" t="str">
        <f t="shared" si="231"/>
        <v/>
      </c>
      <c r="DF181" s="53" t="str">
        <f t="shared" si="192"/>
        <v/>
      </c>
      <c r="DG181" s="47" t="s">
        <v>0</v>
      </c>
      <c r="DH181" s="52" t="str">
        <f t="shared" si="232"/>
        <v/>
      </c>
      <c r="DI181" s="53" t="str">
        <f t="shared" si="193"/>
        <v/>
      </c>
      <c r="DJ181" s="47" t="s">
        <v>0</v>
      </c>
      <c r="DK181" s="52" t="str">
        <f t="shared" si="233"/>
        <v/>
      </c>
      <c r="DL181" s="53" t="str">
        <f t="shared" si="194"/>
        <v/>
      </c>
      <c r="DM181" s="47" t="s">
        <v>0</v>
      </c>
      <c r="DN181" s="58" t="str">
        <f t="shared" si="234"/>
        <v/>
      </c>
      <c r="DO181" s="53" t="str" cm="1">
        <f t="array" ref="DO181">IF(DN181&lt;&gt;"",INDEX(imePrezime_id,DN181,0),IF(CR181&lt;&gt;"",CR181,""))</f>
        <v/>
      </c>
      <c r="DP181" s="47" t="s">
        <v>0</v>
      </c>
      <c r="DQ181" s="58" t="str">
        <f t="shared" si="235"/>
        <v/>
      </c>
      <c r="DR181" s="73" t="str">
        <f t="shared" si="195"/>
        <v/>
      </c>
      <c r="DS181" s="73" t="str">
        <f t="shared" si="236"/>
        <v/>
      </c>
      <c r="DT181" s="73" t="str">
        <f t="shared" si="237"/>
        <v/>
      </c>
      <c r="DU181" s="66" t="str">
        <f t="shared" si="238"/>
        <v/>
      </c>
      <c r="DV181" s="47" t="s">
        <v>0</v>
      </c>
      <c r="DW181" s="58" t="str">
        <f>IF(BW181="","",MAX(DW$10:DW180)+1)</f>
        <v/>
      </c>
      <c r="DX181" s="73" t="str">
        <f t="shared" si="239"/>
        <v/>
      </c>
      <c r="DY181" s="73" t="str">
        <f t="shared" si="240"/>
        <v/>
      </c>
      <c r="DZ181" s="73" t="str">
        <f t="shared" si="241"/>
        <v/>
      </c>
      <c r="EA181" s="73" t="str">
        <f t="shared" si="242"/>
        <v/>
      </c>
      <c r="EB181" s="73" t="str">
        <f t="shared" si="243"/>
        <v/>
      </c>
      <c r="EC181" s="73" t="str">
        <f t="shared" si="244"/>
        <v/>
      </c>
      <c r="ED181" s="73" t="str">
        <f t="shared" si="245"/>
        <v/>
      </c>
      <c r="EE181" s="73" t="str">
        <f t="shared" si="246"/>
        <v/>
      </c>
      <c r="EF181" s="73" t="str">
        <f t="shared" si="247"/>
        <v/>
      </c>
      <c r="EG181" s="53" t="str">
        <f t="shared" si="196"/>
        <v/>
      </c>
      <c r="EH181" s="47" t="s">
        <v>0</v>
      </c>
      <c r="EI181" s="19" t="str">
        <f t="shared" si="248"/>
        <v/>
      </c>
      <c r="EJ181" s="47" t="s">
        <v>0</v>
      </c>
      <c r="EK181" s="19" t="str">
        <f t="shared" si="249"/>
        <v/>
      </c>
      <c r="EL181" s="47" t="s">
        <v>0</v>
      </c>
      <c r="EM181" s="208" t="str">
        <f t="shared" si="250"/>
        <v/>
      </c>
      <c r="EN181" s="47" t="s">
        <v>0</v>
      </c>
    </row>
    <row r="182" spans="1:144" x14ac:dyDescent="0.25">
      <c r="A182" t="s">
        <v>0</v>
      </c>
      <c r="B182" s="52" t="str">
        <f>IF(csv!F174="","",csv!T174)</f>
        <v/>
      </c>
      <c r="C182" s="31" t="s">
        <v>0</v>
      </c>
      <c r="D182" s="31" t="str">
        <f>IF(csv!F174="","",csv!F174)</f>
        <v/>
      </c>
      <c r="E182" s="31" t="str">
        <f>IF(csv!E174="","",csv!E174)</f>
        <v/>
      </c>
      <c r="F182" s="31" t="s">
        <v>0</v>
      </c>
      <c r="G182" s="73" t="str">
        <f>IF(csv!M174="","",csv!M174)</f>
        <v/>
      </c>
      <c r="H182" s="73" t="str">
        <f>IF(csv!N174="","",csv!N174)</f>
        <v/>
      </c>
      <c r="I182" s="31" t="s">
        <v>0</v>
      </c>
      <c r="J182" s="31" t="str">
        <f>IF(csv!P174="","",csv!P174)</f>
        <v/>
      </c>
      <c r="K182" s="31" t="str">
        <f>IF(csv!Q174="","",csv!Q174)</f>
        <v/>
      </c>
      <c r="L182" s="31" t="s">
        <v>0</v>
      </c>
      <c r="M182" s="66" t="str">
        <f>IF(csv!R174="","",csv!R174)</f>
        <v/>
      </c>
      <c r="N182" s="47" t="s">
        <v>0</v>
      </c>
      <c r="O182" s="52" t="str">
        <f t="shared" si="197"/>
        <v/>
      </c>
      <c r="P182" s="73" t="str">
        <f>IF(O182="","",IF(COUNTIF(O$10:O181,O182)=0,P181+1,P181))</f>
        <v/>
      </c>
      <c r="Q182" s="88" t="str">
        <f t="shared" si="198"/>
        <v/>
      </c>
      <c r="R182" s="89" t="str" cm="1">
        <f t="array" ref="R182">IF(S182="","",INDEX(natjecanjeStaze_naziv,MATCH(S182,natjecanjeStaze_stazaId,0)))</f>
        <v/>
      </c>
      <c r="S182" s="53" t="str">
        <f t="shared" si="181"/>
        <v/>
      </c>
      <c r="T182" s="47" t="s">
        <v>0</v>
      </c>
      <c r="U182" s="259" t="str">
        <f t="shared" si="182"/>
        <v/>
      </c>
      <c r="V182" s="260" t="str">
        <f t="shared" si="199"/>
        <v/>
      </c>
      <c r="W182" s="47" t="s">
        <v>0</v>
      </c>
      <c r="X182" s="52" t="str">
        <f t="shared" si="200"/>
        <v/>
      </c>
      <c r="Y182" s="73" t="str">
        <f t="shared" si="201"/>
        <v/>
      </c>
      <c r="Z182" s="31" t="str">
        <f t="shared" si="202"/>
        <v/>
      </c>
      <c r="AA182" s="66" t="str">
        <f>IF(Z182="","",MAX(AA$10:AA181)+1)</f>
        <v/>
      </c>
      <c r="AB182" s="47" t="s">
        <v>0</v>
      </c>
      <c r="AC182" s="130"/>
      <c r="AD182" s="47" t="s">
        <v>0</v>
      </c>
      <c r="AE182" s="19" t="str">
        <f t="shared" si="203"/>
        <v/>
      </c>
      <c r="AF182" s="47" t="s">
        <v>0</v>
      </c>
      <c r="AG182" s="151" t="str">
        <f t="shared" si="204"/>
        <v/>
      </c>
      <c r="AH182" s="47" t="s">
        <v>0</v>
      </c>
      <c r="AI182" s="52" t="str">
        <f t="shared" si="205"/>
        <v/>
      </c>
      <c r="AJ182" s="31" t="str">
        <f t="shared" si="206"/>
        <v/>
      </c>
      <c r="AK182" s="73" t="str">
        <f t="shared" si="207"/>
        <v/>
      </c>
      <c r="AL182" s="73" t="str">
        <f t="shared" si="208"/>
        <v/>
      </c>
      <c r="AM182" s="31" t="str" cm="1">
        <f t="array" ref="AM182">IF(AK182="",""&amp;AJ182,IF(AK182="NEMA",AJ182,INDEX(klub_naziv,MATCH(INDEX(klubAlias_klubId,AK182),klub_id,0))))</f>
        <v/>
      </c>
      <c r="AN182" s="31" t="str" cm="1">
        <f t="array" ref="AN182">IFERROR(""&amp;INDEX(registarNatjecatelji,DL182,4),"")</f>
        <v/>
      </c>
      <c r="AO182" s="90" t="str">
        <f t="shared" si="209"/>
        <v/>
      </c>
      <c r="AP182" s="66" t="str">
        <f t="shared" si="210"/>
        <v/>
      </c>
      <c r="AQ182" s="47" t="s">
        <v>0</v>
      </c>
      <c r="AR182" s="52" t="str">
        <f>IF(V182&lt;&gt;"NEMA","",IF(IFERROR(MATCH(U182,U$10:U181,0),0)&lt;&gt;0,"",U182))</f>
        <v/>
      </c>
      <c r="AS182" s="73" t="str">
        <f t="shared" si="183"/>
        <v/>
      </c>
      <c r="AT182" s="31" t="str">
        <f>IF(OR(AS182="",AS182&lt;&gt;"NEMA"),"",MAX(AT$10:AT181)+1)</f>
        <v/>
      </c>
      <c r="AU182" s="66" t="str">
        <f t="shared" si="184"/>
        <v/>
      </c>
      <c r="AV182" s="47" t="s">
        <v>0</v>
      </c>
      <c r="AW182" s="19" t="str">
        <f t="shared" si="211"/>
        <v/>
      </c>
      <c r="AX182" s="47" t="s">
        <v>0</v>
      </c>
      <c r="AY182" s="82" t="str">
        <f>IF(AK182&lt;&gt;"NEMA","",IF(IFERROR(MATCH(AJ182,AJ$10:AJ181,0),0)&lt;&gt;0,"",AJ182))</f>
        <v/>
      </c>
      <c r="AZ182" s="47" t="s">
        <v>0</v>
      </c>
      <c r="BA182" s="130"/>
      <c r="BB182" s="47" t="s">
        <v>0</v>
      </c>
      <c r="BC182" s="58" t="str">
        <f t="shared" si="212"/>
        <v/>
      </c>
      <c r="BD182" s="31" t="str">
        <f t="shared" si="213"/>
        <v/>
      </c>
      <c r="BE182" s="31" t="str">
        <f>IF(BD182="","",MAX(BE$10:BE181)+1)</f>
        <v/>
      </c>
      <c r="BF182" s="31" t="str">
        <f t="shared" si="214"/>
        <v/>
      </c>
      <c r="BG182" s="31" t="str">
        <f t="shared" si="215"/>
        <v/>
      </c>
      <c r="BH182" s="31" t="str">
        <f>IF(BA182="","",MAX(BH$10:BH181)+1)</f>
        <v/>
      </c>
      <c r="BI182" s="31" t="str">
        <f t="shared" si="216"/>
        <v/>
      </c>
      <c r="BJ182" s="66" t="str">
        <f t="shared" si="217"/>
        <v/>
      </c>
      <c r="BK182" s="47" t="s">
        <v>0</v>
      </c>
      <c r="BL182" s="19" t="str">
        <f t="shared" si="218"/>
        <v/>
      </c>
      <c r="BM182" s="47" t="s">
        <v>0</v>
      </c>
      <c r="BN182" s="151" t="str">
        <f t="shared" si="185"/>
        <v/>
      </c>
      <c r="BO182" s="47" t="s">
        <v>0</v>
      </c>
      <c r="BP182" s="58" t="str">
        <f t="shared" si="176"/>
        <v/>
      </c>
      <c r="BQ182" s="73" t="str">
        <f t="shared" si="177"/>
        <v/>
      </c>
      <c r="BR182" s="266" t="str">
        <f t="shared" si="178"/>
        <v/>
      </c>
      <c r="BS182" s="267" t="str">
        <f t="shared" si="179"/>
        <v/>
      </c>
      <c r="BT182" s="191" t="str">
        <f t="shared" si="180"/>
        <v/>
      </c>
      <c r="BU182" s="47" t="s">
        <v>0</v>
      </c>
      <c r="BV182" s="52" t="str">
        <f t="shared" si="219"/>
        <v/>
      </c>
      <c r="BW182" s="31" t="str">
        <f t="shared" si="220"/>
        <v/>
      </c>
      <c r="BX182" s="73" t="str">
        <f t="shared" si="186"/>
        <v/>
      </c>
      <c r="BY182" s="73" t="str">
        <f t="shared" si="187"/>
        <v/>
      </c>
      <c r="BZ182" s="31" t="str">
        <f t="shared" si="188"/>
        <v/>
      </c>
      <c r="CA182" s="66" t="str">
        <f t="shared" si="189"/>
        <v/>
      </c>
      <c r="CB182" s="47" t="s">
        <v>0</v>
      </c>
      <c r="CC182" s="82" t="str">
        <f t="shared" si="221"/>
        <v/>
      </c>
      <c r="CD182" s="47" t="s">
        <v>0</v>
      </c>
      <c r="CE182" s="19" t="str">
        <f t="shared" si="222"/>
        <v/>
      </c>
      <c r="CF182" s="47" t="s">
        <v>0</v>
      </c>
      <c r="CG182" s="130"/>
      <c r="CH182" s="47" t="s">
        <v>0</v>
      </c>
      <c r="CI182" s="52" t="str">
        <f t="shared" si="223"/>
        <v/>
      </c>
      <c r="CJ182" s="73" t="str">
        <f>IF(CG182="","",MAX(CJ$10:CJ181)+1)</f>
        <v/>
      </c>
      <c r="CK182" s="53" t="str">
        <f t="shared" si="224"/>
        <v/>
      </c>
      <c r="CL182" s="47" t="s">
        <v>0</v>
      </c>
      <c r="CM182" s="19" t="str">
        <f t="shared" si="225"/>
        <v/>
      </c>
      <c r="CN182" s="47" t="s">
        <v>0</v>
      </c>
      <c r="CO182" s="108"/>
      <c r="CP182" s="110"/>
      <c r="CQ182" s="47"/>
      <c r="CR182" s="58" t="str">
        <f>IF(AND(BX182="NEMA",BY182="NEMA",OR(CG182="",CK182="NEMA")),MAX(CR$10:CR181)+1,"")</f>
        <v/>
      </c>
      <c r="CS182" s="53" t="str">
        <f t="shared" si="226"/>
        <v/>
      </c>
      <c r="CT182" t="s">
        <v>0</v>
      </c>
      <c r="CU182" s="133" t="str">
        <f t="shared" si="190"/>
        <v/>
      </c>
      <c r="CV182" t="s">
        <v>0</v>
      </c>
      <c r="CW182" s="52" t="str">
        <f t="shared" si="191"/>
        <v/>
      </c>
      <c r="CX182" s="66" t="str">
        <f t="shared" si="227"/>
        <v/>
      </c>
      <c r="CY182" t="s">
        <v>0</v>
      </c>
      <c r="CZ182" s="19" t="str">
        <f t="shared" si="228"/>
        <v/>
      </c>
      <c r="DA182" s="47" t="s">
        <v>0</v>
      </c>
      <c r="DB182" s="52" t="str">
        <f t="shared" si="229"/>
        <v/>
      </c>
      <c r="DC182" s="66" t="str">
        <f t="shared" si="230"/>
        <v/>
      </c>
      <c r="DD182" s="47" t="s">
        <v>0</v>
      </c>
      <c r="DE182" s="52" t="str">
        <f t="shared" si="231"/>
        <v/>
      </c>
      <c r="DF182" s="53" t="str">
        <f t="shared" si="192"/>
        <v/>
      </c>
      <c r="DG182" s="47" t="s">
        <v>0</v>
      </c>
      <c r="DH182" s="52" t="str">
        <f t="shared" si="232"/>
        <v/>
      </c>
      <c r="DI182" s="53" t="str">
        <f t="shared" si="193"/>
        <v/>
      </c>
      <c r="DJ182" s="47" t="s">
        <v>0</v>
      </c>
      <c r="DK182" s="52" t="str">
        <f t="shared" si="233"/>
        <v/>
      </c>
      <c r="DL182" s="53" t="str">
        <f t="shared" si="194"/>
        <v/>
      </c>
      <c r="DM182" s="47" t="s">
        <v>0</v>
      </c>
      <c r="DN182" s="58" t="str">
        <f t="shared" si="234"/>
        <v/>
      </c>
      <c r="DO182" s="53" t="str" cm="1">
        <f t="array" ref="DO182">IF(DN182&lt;&gt;"",INDEX(imePrezime_id,DN182,0),IF(CR182&lt;&gt;"",CR182,""))</f>
        <v/>
      </c>
      <c r="DP182" s="47" t="s">
        <v>0</v>
      </c>
      <c r="DQ182" s="58" t="str">
        <f t="shared" si="235"/>
        <v/>
      </c>
      <c r="DR182" s="73" t="str">
        <f t="shared" si="195"/>
        <v/>
      </c>
      <c r="DS182" s="73" t="str">
        <f t="shared" si="236"/>
        <v/>
      </c>
      <c r="DT182" s="73" t="str">
        <f t="shared" si="237"/>
        <v/>
      </c>
      <c r="DU182" s="66" t="str">
        <f t="shared" si="238"/>
        <v/>
      </c>
      <c r="DV182" s="47" t="s">
        <v>0</v>
      </c>
      <c r="DW182" s="58" t="str">
        <f>IF(BW182="","",MAX(DW$10:DW181)+1)</f>
        <v/>
      </c>
      <c r="DX182" s="73" t="str">
        <f t="shared" si="239"/>
        <v/>
      </c>
      <c r="DY182" s="73" t="str">
        <f t="shared" si="240"/>
        <v/>
      </c>
      <c r="DZ182" s="73" t="str">
        <f t="shared" si="241"/>
        <v/>
      </c>
      <c r="EA182" s="73" t="str">
        <f t="shared" si="242"/>
        <v/>
      </c>
      <c r="EB182" s="73" t="str">
        <f t="shared" si="243"/>
        <v/>
      </c>
      <c r="EC182" s="73" t="str">
        <f t="shared" si="244"/>
        <v/>
      </c>
      <c r="ED182" s="73" t="str">
        <f t="shared" si="245"/>
        <v/>
      </c>
      <c r="EE182" s="73" t="str">
        <f t="shared" si="246"/>
        <v/>
      </c>
      <c r="EF182" s="73" t="str">
        <f t="shared" si="247"/>
        <v/>
      </c>
      <c r="EG182" s="53" t="str">
        <f t="shared" si="196"/>
        <v/>
      </c>
      <c r="EH182" s="47" t="s">
        <v>0</v>
      </c>
      <c r="EI182" s="19" t="str">
        <f t="shared" si="248"/>
        <v/>
      </c>
      <c r="EJ182" s="47" t="s">
        <v>0</v>
      </c>
      <c r="EK182" s="19" t="str">
        <f t="shared" si="249"/>
        <v/>
      </c>
      <c r="EL182" s="47" t="s">
        <v>0</v>
      </c>
      <c r="EM182" s="208" t="str">
        <f t="shared" si="250"/>
        <v/>
      </c>
      <c r="EN182" s="47" t="s">
        <v>0</v>
      </c>
    </row>
    <row r="183" spans="1:144" x14ac:dyDescent="0.25">
      <c r="A183" t="s">
        <v>0</v>
      </c>
      <c r="B183" s="52" t="str">
        <f>IF(csv!F175="","",csv!T175)</f>
        <v/>
      </c>
      <c r="C183" s="31" t="s">
        <v>0</v>
      </c>
      <c r="D183" s="31" t="str">
        <f>IF(csv!F175="","",csv!F175)</f>
        <v/>
      </c>
      <c r="E183" s="31" t="str">
        <f>IF(csv!E175="","",csv!E175)</f>
        <v/>
      </c>
      <c r="F183" s="31" t="s">
        <v>0</v>
      </c>
      <c r="G183" s="73" t="str">
        <f>IF(csv!M175="","",csv!M175)</f>
        <v/>
      </c>
      <c r="H183" s="73" t="str">
        <f>IF(csv!N175="","",csv!N175)</f>
        <v/>
      </c>
      <c r="I183" s="31" t="s">
        <v>0</v>
      </c>
      <c r="J183" s="31" t="str">
        <f>IF(csv!P175="","",csv!P175)</f>
        <v/>
      </c>
      <c r="K183" s="31" t="str">
        <f>IF(csv!Q175="","",csv!Q175)</f>
        <v/>
      </c>
      <c r="L183" s="31" t="s">
        <v>0</v>
      </c>
      <c r="M183" s="66" t="str">
        <f>IF(csv!R175="","",csv!R175)</f>
        <v/>
      </c>
      <c r="N183" s="47" t="s">
        <v>0</v>
      </c>
      <c r="O183" s="52" t="str">
        <f t="shared" si="197"/>
        <v/>
      </c>
      <c r="P183" s="73" t="str">
        <f>IF(O183="","",IF(COUNTIF(O$10:O182,O183)=0,P182+1,P182))</f>
        <v/>
      </c>
      <c r="Q183" s="88" t="str">
        <f t="shared" si="198"/>
        <v/>
      </c>
      <c r="R183" s="89" t="str" cm="1">
        <f t="array" ref="R183">IF(S183="","",INDEX(natjecanjeStaze_naziv,MATCH(S183,natjecanjeStaze_stazaId,0)))</f>
        <v/>
      </c>
      <c r="S183" s="53" t="str">
        <f t="shared" si="181"/>
        <v/>
      </c>
      <c r="T183" s="47" t="s">
        <v>0</v>
      </c>
      <c r="U183" s="259" t="str">
        <f t="shared" si="182"/>
        <v/>
      </c>
      <c r="V183" s="260" t="str">
        <f t="shared" si="199"/>
        <v/>
      </c>
      <c r="W183" s="47" t="s">
        <v>0</v>
      </c>
      <c r="X183" s="52" t="str">
        <f t="shared" si="200"/>
        <v/>
      </c>
      <c r="Y183" s="73" t="str">
        <f t="shared" si="201"/>
        <v/>
      </c>
      <c r="Z183" s="31" t="str">
        <f t="shared" si="202"/>
        <v/>
      </c>
      <c r="AA183" s="66" t="str">
        <f>IF(Z183="","",MAX(AA$10:AA182)+1)</f>
        <v/>
      </c>
      <c r="AB183" s="47" t="s">
        <v>0</v>
      </c>
      <c r="AC183" s="130"/>
      <c r="AD183" s="47" t="s">
        <v>0</v>
      </c>
      <c r="AE183" s="19" t="str">
        <f t="shared" si="203"/>
        <v/>
      </c>
      <c r="AF183" s="47" t="s">
        <v>0</v>
      </c>
      <c r="AG183" s="151" t="str">
        <f t="shared" si="204"/>
        <v/>
      </c>
      <c r="AH183" s="47" t="s">
        <v>0</v>
      </c>
      <c r="AI183" s="52" t="str">
        <f t="shared" si="205"/>
        <v/>
      </c>
      <c r="AJ183" s="31" t="str">
        <f t="shared" si="206"/>
        <v/>
      </c>
      <c r="AK183" s="73" t="str">
        <f t="shared" si="207"/>
        <v/>
      </c>
      <c r="AL183" s="73" t="str">
        <f t="shared" si="208"/>
        <v/>
      </c>
      <c r="AM183" s="31" t="str" cm="1">
        <f t="array" ref="AM183">IF(AK183="",""&amp;AJ183,IF(AK183="NEMA",AJ183,INDEX(klub_naziv,MATCH(INDEX(klubAlias_klubId,AK183),klub_id,0))))</f>
        <v/>
      </c>
      <c r="AN183" s="31" t="str" cm="1">
        <f t="array" ref="AN183">IFERROR(""&amp;INDEX(registarNatjecatelji,DL183,4),"")</f>
        <v/>
      </c>
      <c r="AO183" s="90" t="str">
        <f t="shared" si="209"/>
        <v/>
      </c>
      <c r="AP183" s="66" t="str">
        <f t="shared" si="210"/>
        <v/>
      </c>
      <c r="AQ183" s="47" t="s">
        <v>0</v>
      </c>
      <c r="AR183" s="52" t="str">
        <f>IF(V183&lt;&gt;"NEMA","",IF(IFERROR(MATCH(U183,U$10:U182,0),0)&lt;&gt;0,"",U183))</f>
        <v/>
      </c>
      <c r="AS183" s="73" t="str">
        <f t="shared" si="183"/>
        <v/>
      </c>
      <c r="AT183" s="31" t="str">
        <f>IF(OR(AS183="",AS183&lt;&gt;"NEMA"),"",MAX(AT$10:AT182)+1)</f>
        <v/>
      </c>
      <c r="AU183" s="66" t="str">
        <f t="shared" si="184"/>
        <v/>
      </c>
      <c r="AV183" s="47" t="s">
        <v>0</v>
      </c>
      <c r="AW183" s="19" t="str">
        <f t="shared" si="211"/>
        <v/>
      </c>
      <c r="AX183" s="47" t="s">
        <v>0</v>
      </c>
      <c r="AY183" s="82" t="str">
        <f>IF(AK183&lt;&gt;"NEMA","",IF(IFERROR(MATCH(AJ183,AJ$10:AJ182,0),0)&lt;&gt;0,"",AJ183))</f>
        <v/>
      </c>
      <c r="AZ183" s="47" t="s">
        <v>0</v>
      </c>
      <c r="BA183" s="130"/>
      <c r="BB183" s="47" t="s">
        <v>0</v>
      </c>
      <c r="BC183" s="58" t="str">
        <f t="shared" si="212"/>
        <v/>
      </c>
      <c r="BD183" s="31" t="str">
        <f t="shared" si="213"/>
        <v/>
      </c>
      <c r="BE183" s="31" t="str">
        <f>IF(BD183="","",MAX(BE$10:BE182)+1)</f>
        <v/>
      </c>
      <c r="BF183" s="31" t="str">
        <f t="shared" si="214"/>
        <v/>
      </c>
      <c r="BG183" s="31" t="str">
        <f t="shared" si="215"/>
        <v/>
      </c>
      <c r="BH183" s="31" t="str">
        <f>IF(BA183="","",MAX(BH$10:BH182)+1)</f>
        <v/>
      </c>
      <c r="BI183" s="31" t="str">
        <f t="shared" si="216"/>
        <v/>
      </c>
      <c r="BJ183" s="66" t="str">
        <f t="shared" si="217"/>
        <v/>
      </c>
      <c r="BK183" s="47" t="s">
        <v>0</v>
      </c>
      <c r="BL183" s="19" t="str">
        <f t="shared" si="218"/>
        <v/>
      </c>
      <c r="BM183" s="47" t="s">
        <v>0</v>
      </c>
      <c r="BN183" s="151" t="str">
        <f t="shared" si="185"/>
        <v/>
      </c>
      <c r="BO183" s="47" t="s">
        <v>0</v>
      </c>
      <c r="BP183" s="58" t="str">
        <f t="shared" si="176"/>
        <v/>
      </c>
      <c r="BQ183" s="73" t="str">
        <f t="shared" si="177"/>
        <v/>
      </c>
      <c r="BR183" s="266" t="str">
        <f t="shared" si="178"/>
        <v/>
      </c>
      <c r="BS183" s="267" t="str">
        <f t="shared" si="179"/>
        <v/>
      </c>
      <c r="BT183" s="191" t="str">
        <f t="shared" si="180"/>
        <v/>
      </c>
      <c r="BU183" s="47" t="s">
        <v>0</v>
      </c>
      <c r="BV183" s="52" t="str">
        <f t="shared" si="219"/>
        <v/>
      </c>
      <c r="BW183" s="31" t="str">
        <f t="shared" si="220"/>
        <v/>
      </c>
      <c r="BX183" s="73" t="str">
        <f t="shared" si="186"/>
        <v/>
      </c>
      <c r="BY183" s="73" t="str">
        <f t="shared" si="187"/>
        <v/>
      </c>
      <c r="BZ183" s="31" t="str">
        <f t="shared" si="188"/>
        <v/>
      </c>
      <c r="CA183" s="66" t="str">
        <f t="shared" si="189"/>
        <v/>
      </c>
      <c r="CB183" s="47" t="s">
        <v>0</v>
      </c>
      <c r="CC183" s="82" t="str">
        <f t="shared" si="221"/>
        <v/>
      </c>
      <c r="CD183" s="47" t="s">
        <v>0</v>
      </c>
      <c r="CE183" s="19" t="str">
        <f t="shared" si="222"/>
        <v/>
      </c>
      <c r="CF183" s="47" t="s">
        <v>0</v>
      </c>
      <c r="CG183" s="130"/>
      <c r="CH183" s="47" t="s">
        <v>0</v>
      </c>
      <c r="CI183" s="52" t="str">
        <f t="shared" si="223"/>
        <v/>
      </c>
      <c r="CJ183" s="73" t="str">
        <f>IF(CG183="","",MAX(CJ$10:CJ182)+1)</f>
        <v/>
      </c>
      <c r="CK183" s="53" t="str">
        <f t="shared" si="224"/>
        <v/>
      </c>
      <c r="CL183" s="47" t="s">
        <v>0</v>
      </c>
      <c r="CM183" s="19" t="str">
        <f t="shared" si="225"/>
        <v/>
      </c>
      <c r="CN183" s="47" t="s">
        <v>0</v>
      </c>
      <c r="CO183" s="108"/>
      <c r="CP183" s="110"/>
      <c r="CQ183" s="47"/>
      <c r="CR183" s="58" t="str">
        <f>IF(AND(BX183="NEMA",BY183="NEMA",OR(CG183="",CK183="NEMA")),MAX(CR$10:CR182)+1,"")</f>
        <v/>
      </c>
      <c r="CS183" s="53" t="str">
        <f t="shared" si="226"/>
        <v/>
      </c>
      <c r="CT183" t="s">
        <v>0</v>
      </c>
      <c r="CU183" s="133" t="str">
        <f t="shared" si="190"/>
        <v/>
      </c>
      <c r="CV183" t="s">
        <v>0</v>
      </c>
      <c r="CW183" s="52" t="str">
        <f t="shared" si="191"/>
        <v/>
      </c>
      <c r="CX183" s="66" t="str">
        <f t="shared" si="227"/>
        <v/>
      </c>
      <c r="CY183" t="s">
        <v>0</v>
      </c>
      <c r="CZ183" s="19" t="str">
        <f t="shared" si="228"/>
        <v/>
      </c>
      <c r="DA183" s="47" t="s">
        <v>0</v>
      </c>
      <c r="DB183" s="52" t="str">
        <f t="shared" si="229"/>
        <v/>
      </c>
      <c r="DC183" s="66" t="str">
        <f t="shared" si="230"/>
        <v/>
      </c>
      <c r="DD183" s="47" t="s">
        <v>0</v>
      </c>
      <c r="DE183" s="52" t="str">
        <f t="shared" si="231"/>
        <v/>
      </c>
      <c r="DF183" s="53" t="str">
        <f t="shared" si="192"/>
        <v/>
      </c>
      <c r="DG183" s="47" t="s">
        <v>0</v>
      </c>
      <c r="DH183" s="52" t="str">
        <f t="shared" si="232"/>
        <v/>
      </c>
      <c r="DI183" s="53" t="str">
        <f t="shared" si="193"/>
        <v/>
      </c>
      <c r="DJ183" s="47" t="s">
        <v>0</v>
      </c>
      <c r="DK183" s="52" t="str">
        <f t="shared" si="233"/>
        <v/>
      </c>
      <c r="DL183" s="53" t="str">
        <f t="shared" si="194"/>
        <v/>
      </c>
      <c r="DM183" s="47" t="s">
        <v>0</v>
      </c>
      <c r="DN183" s="58" t="str">
        <f t="shared" si="234"/>
        <v/>
      </c>
      <c r="DO183" s="53" t="str" cm="1">
        <f t="array" ref="DO183">IF(DN183&lt;&gt;"",INDEX(imePrezime_id,DN183,0),IF(CR183&lt;&gt;"",CR183,""))</f>
        <v/>
      </c>
      <c r="DP183" s="47" t="s">
        <v>0</v>
      </c>
      <c r="DQ183" s="58" t="str">
        <f t="shared" si="235"/>
        <v/>
      </c>
      <c r="DR183" s="73" t="str">
        <f t="shared" si="195"/>
        <v/>
      </c>
      <c r="DS183" s="73" t="str">
        <f t="shared" si="236"/>
        <v/>
      </c>
      <c r="DT183" s="73" t="str">
        <f t="shared" si="237"/>
        <v/>
      </c>
      <c r="DU183" s="66" t="str">
        <f t="shared" si="238"/>
        <v/>
      </c>
      <c r="DV183" s="47" t="s">
        <v>0</v>
      </c>
      <c r="DW183" s="58" t="str">
        <f>IF(BW183="","",MAX(DW$10:DW182)+1)</f>
        <v/>
      </c>
      <c r="DX183" s="73" t="str">
        <f t="shared" si="239"/>
        <v/>
      </c>
      <c r="DY183" s="73" t="str">
        <f t="shared" si="240"/>
        <v/>
      </c>
      <c r="DZ183" s="73" t="str">
        <f t="shared" si="241"/>
        <v/>
      </c>
      <c r="EA183" s="73" t="str">
        <f t="shared" si="242"/>
        <v/>
      </c>
      <c r="EB183" s="73" t="str">
        <f t="shared" si="243"/>
        <v/>
      </c>
      <c r="EC183" s="73" t="str">
        <f t="shared" si="244"/>
        <v/>
      </c>
      <c r="ED183" s="73" t="str">
        <f t="shared" si="245"/>
        <v/>
      </c>
      <c r="EE183" s="73" t="str">
        <f t="shared" si="246"/>
        <v/>
      </c>
      <c r="EF183" s="73" t="str">
        <f t="shared" si="247"/>
        <v/>
      </c>
      <c r="EG183" s="53" t="str">
        <f t="shared" si="196"/>
        <v/>
      </c>
      <c r="EH183" s="47" t="s">
        <v>0</v>
      </c>
      <c r="EI183" s="19" t="str">
        <f t="shared" si="248"/>
        <v/>
      </c>
      <c r="EJ183" s="47" t="s">
        <v>0</v>
      </c>
      <c r="EK183" s="19" t="str">
        <f t="shared" si="249"/>
        <v/>
      </c>
      <c r="EL183" s="47" t="s">
        <v>0</v>
      </c>
      <c r="EM183" s="208" t="str">
        <f t="shared" si="250"/>
        <v/>
      </c>
      <c r="EN183" s="47" t="s">
        <v>0</v>
      </c>
    </row>
    <row r="184" spans="1:144" x14ac:dyDescent="0.25">
      <c r="A184" t="s">
        <v>0</v>
      </c>
      <c r="B184" s="52" t="str">
        <f>IF(csv!F176="","",csv!T176)</f>
        <v/>
      </c>
      <c r="C184" s="31" t="s">
        <v>0</v>
      </c>
      <c r="D184" s="31" t="str">
        <f>IF(csv!F176="","",csv!F176)</f>
        <v/>
      </c>
      <c r="E184" s="31" t="str">
        <f>IF(csv!E176="","",csv!E176)</f>
        <v/>
      </c>
      <c r="F184" s="31" t="s">
        <v>0</v>
      </c>
      <c r="G184" s="73" t="str">
        <f>IF(csv!M176="","",csv!M176)</f>
        <v/>
      </c>
      <c r="H184" s="73" t="str">
        <f>IF(csv!N176="","",csv!N176)</f>
        <v/>
      </c>
      <c r="I184" s="31" t="s">
        <v>0</v>
      </c>
      <c r="J184" s="31" t="str">
        <f>IF(csv!P176="","",csv!P176)</f>
        <v/>
      </c>
      <c r="K184" s="31" t="str">
        <f>IF(csv!Q176="","",csv!Q176)</f>
        <v/>
      </c>
      <c r="L184" s="31" t="s">
        <v>0</v>
      </c>
      <c r="M184" s="66" t="str">
        <f>IF(csv!R176="","",csv!R176)</f>
        <v/>
      </c>
      <c r="N184" s="47" t="s">
        <v>0</v>
      </c>
      <c r="O184" s="52" t="str">
        <f t="shared" si="197"/>
        <v/>
      </c>
      <c r="P184" s="73" t="str">
        <f>IF(O184="","",IF(COUNTIF(O$10:O183,O184)=0,P183+1,P183))</f>
        <v/>
      </c>
      <c r="Q184" s="88" t="str">
        <f t="shared" si="198"/>
        <v/>
      </c>
      <c r="R184" s="89" t="str" cm="1">
        <f t="array" ref="R184">IF(S184="","",INDEX(natjecanjeStaze_naziv,MATCH(S184,natjecanjeStaze_stazaId,0)))</f>
        <v/>
      </c>
      <c r="S184" s="53" t="str">
        <f t="shared" si="181"/>
        <v/>
      </c>
      <c r="T184" s="47" t="s">
        <v>0</v>
      </c>
      <c r="U184" s="259" t="str">
        <f t="shared" si="182"/>
        <v/>
      </c>
      <c r="V184" s="260" t="str">
        <f t="shared" si="199"/>
        <v/>
      </c>
      <c r="W184" s="47" t="s">
        <v>0</v>
      </c>
      <c r="X184" s="52" t="str">
        <f t="shared" si="200"/>
        <v/>
      </c>
      <c r="Y184" s="73" t="str">
        <f t="shared" si="201"/>
        <v/>
      </c>
      <c r="Z184" s="31" t="str">
        <f t="shared" si="202"/>
        <v/>
      </c>
      <c r="AA184" s="66" t="str">
        <f>IF(Z184="","",MAX(AA$10:AA183)+1)</f>
        <v/>
      </c>
      <c r="AB184" s="47" t="s">
        <v>0</v>
      </c>
      <c r="AC184" s="130"/>
      <c r="AD184" s="47" t="s">
        <v>0</v>
      </c>
      <c r="AE184" s="19" t="str">
        <f t="shared" si="203"/>
        <v/>
      </c>
      <c r="AF184" s="47" t="s">
        <v>0</v>
      </c>
      <c r="AG184" s="151" t="str">
        <f t="shared" si="204"/>
        <v/>
      </c>
      <c r="AH184" s="47" t="s">
        <v>0</v>
      </c>
      <c r="AI184" s="52" t="str">
        <f t="shared" si="205"/>
        <v/>
      </c>
      <c r="AJ184" s="31" t="str">
        <f t="shared" si="206"/>
        <v/>
      </c>
      <c r="AK184" s="73" t="str">
        <f t="shared" si="207"/>
        <v/>
      </c>
      <c r="AL184" s="73" t="str">
        <f t="shared" si="208"/>
        <v/>
      </c>
      <c r="AM184" s="31" t="str" cm="1">
        <f t="array" ref="AM184">IF(AK184="",""&amp;AJ184,IF(AK184="NEMA",AJ184,INDEX(klub_naziv,MATCH(INDEX(klubAlias_klubId,AK184),klub_id,0))))</f>
        <v/>
      </c>
      <c r="AN184" s="31" t="str" cm="1">
        <f t="array" ref="AN184">IFERROR(""&amp;INDEX(registarNatjecatelji,DL184,4),"")</f>
        <v/>
      </c>
      <c r="AO184" s="90" t="str">
        <f t="shared" si="209"/>
        <v/>
      </c>
      <c r="AP184" s="66" t="str">
        <f t="shared" si="210"/>
        <v/>
      </c>
      <c r="AQ184" s="47" t="s">
        <v>0</v>
      </c>
      <c r="AR184" s="52" t="str">
        <f>IF(V184&lt;&gt;"NEMA","",IF(IFERROR(MATCH(U184,U$10:U183,0),0)&lt;&gt;0,"",U184))</f>
        <v/>
      </c>
      <c r="AS184" s="73" t="str">
        <f t="shared" si="183"/>
        <v/>
      </c>
      <c r="AT184" s="31" t="str">
        <f>IF(OR(AS184="",AS184&lt;&gt;"NEMA"),"",MAX(AT$10:AT183)+1)</f>
        <v/>
      </c>
      <c r="AU184" s="66" t="str">
        <f t="shared" si="184"/>
        <v/>
      </c>
      <c r="AV184" s="47" t="s">
        <v>0</v>
      </c>
      <c r="AW184" s="19" t="str">
        <f t="shared" si="211"/>
        <v/>
      </c>
      <c r="AX184" s="47" t="s">
        <v>0</v>
      </c>
      <c r="AY184" s="82" t="str">
        <f>IF(AK184&lt;&gt;"NEMA","",IF(IFERROR(MATCH(AJ184,AJ$10:AJ183,0),0)&lt;&gt;0,"",AJ184))</f>
        <v/>
      </c>
      <c r="AZ184" s="47" t="s">
        <v>0</v>
      </c>
      <c r="BA184" s="130"/>
      <c r="BB184" s="47" t="s">
        <v>0</v>
      </c>
      <c r="BC184" s="58" t="str">
        <f t="shared" si="212"/>
        <v/>
      </c>
      <c r="BD184" s="31" t="str">
        <f t="shared" si="213"/>
        <v/>
      </c>
      <c r="BE184" s="31" t="str">
        <f>IF(BD184="","",MAX(BE$10:BE183)+1)</f>
        <v/>
      </c>
      <c r="BF184" s="31" t="str">
        <f t="shared" si="214"/>
        <v/>
      </c>
      <c r="BG184" s="31" t="str">
        <f t="shared" si="215"/>
        <v/>
      </c>
      <c r="BH184" s="31" t="str">
        <f>IF(BA184="","",MAX(BH$10:BH183)+1)</f>
        <v/>
      </c>
      <c r="BI184" s="31" t="str">
        <f t="shared" si="216"/>
        <v/>
      </c>
      <c r="BJ184" s="66" t="str">
        <f t="shared" si="217"/>
        <v/>
      </c>
      <c r="BK184" s="47" t="s">
        <v>0</v>
      </c>
      <c r="BL184" s="19" t="str">
        <f t="shared" si="218"/>
        <v/>
      </c>
      <c r="BM184" s="47" t="s">
        <v>0</v>
      </c>
      <c r="BN184" s="151" t="str">
        <f t="shared" si="185"/>
        <v/>
      </c>
      <c r="BO184" s="47" t="s">
        <v>0</v>
      </c>
      <c r="BP184" s="58" t="str">
        <f t="shared" si="176"/>
        <v/>
      </c>
      <c r="BQ184" s="73" t="str">
        <f t="shared" si="177"/>
        <v/>
      </c>
      <c r="BR184" s="266" t="str">
        <f t="shared" si="178"/>
        <v/>
      </c>
      <c r="BS184" s="267" t="str">
        <f t="shared" si="179"/>
        <v/>
      </c>
      <c r="BT184" s="191" t="str">
        <f t="shared" si="180"/>
        <v/>
      </c>
      <c r="BU184" s="47" t="s">
        <v>0</v>
      </c>
      <c r="BV184" s="52" t="str">
        <f t="shared" si="219"/>
        <v/>
      </c>
      <c r="BW184" s="31" t="str">
        <f t="shared" si="220"/>
        <v/>
      </c>
      <c r="BX184" s="73" t="str">
        <f t="shared" si="186"/>
        <v/>
      </c>
      <c r="BY184" s="73" t="str">
        <f t="shared" si="187"/>
        <v/>
      </c>
      <c r="BZ184" s="31" t="str">
        <f t="shared" si="188"/>
        <v/>
      </c>
      <c r="CA184" s="66" t="str">
        <f t="shared" si="189"/>
        <v/>
      </c>
      <c r="CB184" s="47" t="s">
        <v>0</v>
      </c>
      <c r="CC184" s="82" t="str">
        <f t="shared" si="221"/>
        <v/>
      </c>
      <c r="CD184" s="47" t="s">
        <v>0</v>
      </c>
      <c r="CE184" s="19" t="str">
        <f t="shared" si="222"/>
        <v/>
      </c>
      <c r="CF184" s="47" t="s">
        <v>0</v>
      </c>
      <c r="CG184" s="130"/>
      <c r="CH184" s="47" t="s">
        <v>0</v>
      </c>
      <c r="CI184" s="52" t="str">
        <f t="shared" si="223"/>
        <v/>
      </c>
      <c r="CJ184" s="73" t="str">
        <f>IF(CG184="","",MAX(CJ$10:CJ183)+1)</f>
        <v/>
      </c>
      <c r="CK184" s="53" t="str">
        <f t="shared" si="224"/>
        <v/>
      </c>
      <c r="CL184" s="47" t="s">
        <v>0</v>
      </c>
      <c r="CM184" s="19" t="str">
        <f t="shared" si="225"/>
        <v/>
      </c>
      <c r="CN184" s="47" t="s">
        <v>0</v>
      </c>
      <c r="CO184" s="108"/>
      <c r="CP184" s="110"/>
      <c r="CQ184" s="47"/>
      <c r="CR184" s="58" t="str">
        <f>IF(AND(BX184="NEMA",BY184="NEMA",OR(CG184="",CK184="NEMA")),MAX(CR$10:CR183)+1,"")</f>
        <v/>
      </c>
      <c r="CS184" s="53" t="str">
        <f t="shared" si="226"/>
        <v/>
      </c>
      <c r="CT184" t="s">
        <v>0</v>
      </c>
      <c r="CU184" s="133" t="str">
        <f t="shared" si="190"/>
        <v/>
      </c>
      <c r="CV184" t="s">
        <v>0</v>
      </c>
      <c r="CW184" s="52" t="str">
        <f t="shared" si="191"/>
        <v/>
      </c>
      <c r="CX184" s="66" t="str">
        <f t="shared" si="227"/>
        <v/>
      </c>
      <c r="CY184" t="s">
        <v>0</v>
      </c>
      <c r="CZ184" s="19" t="str">
        <f t="shared" si="228"/>
        <v/>
      </c>
      <c r="DA184" s="47" t="s">
        <v>0</v>
      </c>
      <c r="DB184" s="52" t="str">
        <f t="shared" si="229"/>
        <v/>
      </c>
      <c r="DC184" s="66" t="str">
        <f t="shared" si="230"/>
        <v/>
      </c>
      <c r="DD184" s="47" t="s">
        <v>0</v>
      </c>
      <c r="DE184" s="52" t="str">
        <f t="shared" si="231"/>
        <v/>
      </c>
      <c r="DF184" s="53" t="str">
        <f t="shared" si="192"/>
        <v/>
      </c>
      <c r="DG184" s="47" t="s">
        <v>0</v>
      </c>
      <c r="DH184" s="52" t="str">
        <f t="shared" si="232"/>
        <v/>
      </c>
      <c r="DI184" s="53" t="str">
        <f t="shared" si="193"/>
        <v/>
      </c>
      <c r="DJ184" s="47" t="s">
        <v>0</v>
      </c>
      <c r="DK184" s="52" t="str">
        <f t="shared" si="233"/>
        <v/>
      </c>
      <c r="DL184" s="53" t="str">
        <f t="shared" si="194"/>
        <v/>
      </c>
      <c r="DM184" s="47" t="s">
        <v>0</v>
      </c>
      <c r="DN184" s="58" t="str">
        <f t="shared" si="234"/>
        <v/>
      </c>
      <c r="DO184" s="53" t="str" cm="1">
        <f t="array" ref="DO184">IF(DN184&lt;&gt;"",INDEX(imePrezime_id,DN184,0),IF(CR184&lt;&gt;"",CR184,""))</f>
        <v/>
      </c>
      <c r="DP184" s="47" t="s">
        <v>0</v>
      </c>
      <c r="DQ184" s="58" t="str">
        <f t="shared" si="235"/>
        <v/>
      </c>
      <c r="DR184" s="73" t="str">
        <f t="shared" si="195"/>
        <v/>
      </c>
      <c r="DS184" s="73" t="str">
        <f t="shared" si="236"/>
        <v/>
      </c>
      <c r="DT184" s="73" t="str">
        <f t="shared" si="237"/>
        <v/>
      </c>
      <c r="DU184" s="66" t="str">
        <f t="shared" si="238"/>
        <v/>
      </c>
      <c r="DV184" s="47" t="s">
        <v>0</v>
      </c>
      <c r="DW184" s="58" t="str">
        <f>IF(BW184="","",MAX(DW$10:DW183)+1)</f>
        <v/>
      </c>
      <c r="DX184" s="73" t="str">
        <f t="shared" si="239"/>
        <v/>
      </c>
      <c r="DY184" s="73" t="str">
        <f t="shared" si="240"/>
        <v/>
      </c>
      <c r="DZ184" s="73" t="str">
        <f t="shared" si="241"/>
        <v/>
      </c>
      <c r="EA184" s="73" t="str">
        <f t="shared" si="242"/>
        <v/>
      </c>
      <c r="EB184" s="73" t="str">
        <f t="shared" si="243"/>
        <v/>
      </c>
      <c r="EC184" s="73" t="str">
        <f t="shared" si="244"/>
        <v/>
      </c>
      <c r="ED184" s="73" t="str">
        <f t="shared" si="245"/>
        <v/>
      </c>
      <c r="EE184" s="73" t="str">
        <f t="shared" si="246"/>
        <v/>
      </c>
      <c r="EF184" s="73" t="str">
        <f t="shared" si="247"/>
        <v/>
      </c>
      <c r="EG184" s="53" t="str">
        <f t="shared" si="196"/>
        <v/>
      </c>
      <c r="EH184" s="47" t="s">
        <v>0</v>
      </c>
      <c r="EI184" s="19" t="str">
        <f t="shared" si="248"/>
        <v/>
      </c>
      <c r="EJ184" s="47" t="s">
        <v>0</v>
      </c>
      <c r="EK184" s="19" t="str">
        <f t="shared" si="249"/>
        <v/>
      </c>
      <c r="EL184" s="47" t="s">
        <v>0</v>
      </c>
      <c r="EM184" s="208" t="str">
        <f t="shared" si="250"/>
        <v/>
      </c>
      <c r="EN184" s="47" t="s">
        <v>0</v>
      </c>
    </row>
    <row r="185" spans="1:144" x14ac:dyDescent="0.25">
      <c r="A185" t="s">
        <v>0</v>
      </c>
      <c r="B185" s="52" t="str">
        <f>IF(csv!F177="","",csv!T177)</f>
        <v/>
      </c>
      <c r="C185" s="31" t="s">
        <v>0</v>
      </c>
      <c r="D185" s="31" t="str">
        <f>IF(csv!F177="","",csv!F177)</f>
        <v/>
      </c>
      <c r="E185" s="31" t="str">
        <f>IF(csv!E177="","",csv!E177)</f>
        <v/>
      </c>
      <c r="F185" s="31" t="s">
        <v>0</v>
      </c>
      <c r="G185" s="73" t="str">
        <f>IF(csv!M177="","",csv!M177)</f>
        <v/>
      </c>
      <c r="H185" s="73" t="str">
        <f>IF(csv!N177="","",csv!N177)</f>
        <v/>
      </c>
      <c r="I185" s="31" t="s">
        <v>0</v>
      </c>
      <c r="J185" s="31" t="str">
        <f>IF(csv!P177="","",csv!P177)</f>
        <v/>
      </c>
      <c r="K185" s="31" t="str">
        <f>IF(csv!Q177="","",csv!Q177)</f>
        <v/>
      </c>
      <c r="L185" s="31" t="s">
        <v>0</v>
      </c>
      <c r="M185" s="66" t="str">
        <f>IF(csv!R177="","",csv!R177)</f>
        <v/>
      </c>
      <c r="N185" s="47" t="s">
        <v>0</v>
      </c>
      <c r="O185" s="52" t="str">
        <f t="shared" si="197"/>
        <v/>
      </c>
      <c r="P185" s="73" t="str">
        <f>IF(O185="","",IF(COUNTIF(O$10:O184,O185)=0,P184+1,P184))</f>
        <v/>
      </c>
      <c r="Q185" s="88" t="str">
        <f t="shared" si="198"/>
        <v/>
      </c>
      <c r="R185" s="89" t="str" cm="1">
        <f t="array" ref="R185">IF(S185="","",INDEX(natjecanjeStaze_naziv,MATCH(S185,natjecanjeStaze_stazaId,0)))</f>
        <v/>
      </c>
      <c r="S185" s="53" t="str">
        <f t="shared" si="181"/>
        <v/>
      </c>
      <c r="T185" s="47" t="s">
        <v>0</v>
      </c>
      <c r="U185" s="259" t="str">
        <f t="shared" si="182"/>
        <v/>
      </c>
      <c r="V185" s="260" t="str">
        <f t="shared" si="199"/>
        <v/>
      </c>
      <c r="W185" s="47" t="s">
        <v>0</v>
      </c>
      <c r="X185" s="52" t="str">
        <f t="shared" si="200"/>
        <v/>
      </c>
      <c r="Y185" s="73" t="str">
        <f t="shared" si="201"/>
        <v/>
      </c>
      <c r="Z185" s="31" t="str">
        <f t="shared" si="202"/>
        <v/>
      </c>
      <c r="AA185" s="66" t="str">
        <f>IF(Z185="","",MAX(AA$10:AA184)+1)</f>
        <v/>
      </c>
      <c r="AB185" s="47" t="s">
        <v>0</v>
      </c>
      <c r="AC185" s="130"/>
      <c r="AD185" s="47" t="s">
        <v>0</v>
      </c>
      <c r="AE185" s="19" t="str">
        <f t="shared" si="203"/>
        <v/>
      </c>
      <c r="AF185" s="47" t="s">
        <v>0</v>
      </c>
      <c r="AG185" s="151" t="str">
        <f t="shared" si="204"/>
        <v/>
      </c>
      <c r="AH185" s="47" t="s">
        <v>0</v>
      </c>
      <c r="AI185" s="52" t="str">
        <f t="shared" si="205"/>
        <v/>
      </c>
      <c r="AJ185" s="31" t="str">
        <f t="shared" si="206"/>
        <v/>
      </c>
      <c r="AK185" s="73" t="str">
        <f t="shared" si="207"/>
        <v/>
      </c>
      <c r="AL185" s="73" t="str">
        <f t="shared" si="208"/>
        <v/>
      </c>
      <c r="AM185" s="31" t="str" cm="1">
        <f t="array" ref="AM185">IF(AK185="",""&amp;AJ185,IF(AK185="NEMA",AJ185,INDEX(klub_naziv,MATCH(INDEX(klubAlias_klubId,AK185),klub_id,0))))</f>
        <v/>
      </c>
      <c r="AN185" s="31" t="str" cm="1">
        <f t="array" ref="AN185">IFERROR(""&amp;INDEX(registarNatjecatelji,DL185,4),"")</f>
        <v/>
      </c>
      <c r="AO185" s="90" t="str">
        <f t="shared" si="209"/>
        <v/>
      </c>
      <c r="AP185" s="66" t="str">
        <f t="shared" si="210"/>
        <v/>
      </c>
      <c r="AQ185" s="47" t="s">
        <v>0</v>
      </c>
      <c r="AR185" s="52" t="str">
        <f>IF(V185&lt;&gt;"NEMA","",IF(IFERROR(MATCH(U185,U$10:U184,0),0)&lt;&gt;0,"",U185))</f>
        <v/>
      </c>
      <c r="AS185" s="73" t="str">
        <f t="shared" si="183"/>
        <v/>
      </c>
      <c r="AT185" s="31" t="str">
        <f>IF(OR(AS185="",AS185&lt;&gt;"NEMA"),"",MAX(AT$10:AT184)+1)</f>
        <v/>
      </c>
      <c r="AU185" s="66" t="str">
        <f t="shared" si="184"/>
        <v/>
      </c>
      <c r="AV185" s="47" t="s">
        <v>0</v>
      </c>
      <c r="AW185" s="19" t="str">
        <f t="shared" si="211"/>
        <v/>
      </c>
      <c r="AX185" s="47" t="s">
        <v>0</v>
      </c>
      <c r="AY185" s="82" t="str">
        <f>IF(AK185&lt;&gt;"NEMA","",IF(IFERROR(MATCH(AJ185,AJ$10:AJ184,0),0)&lt;&gt;0,"",AJ185))</f>
        <v/>
      </c>
      <c r="AZ185" s="47" t="s">
        <v>0</v>
      </c>
      <c r="BA185" s="130"/>
      <c r="BB185" s="47" t="s">
        <v>0</v>
      </c>
      <c r="BC185" s="58" t="str">
        <f t="shared" si="212"/>
        <v/>
      </c>
      <c r="BD185" s="31" t="str">
        <f t="shared" si="213"/>
        <v/>
      </c>
      <c r="BE185" s="31" t="str">
        <f>IF(BD185="","",MAX(BE$10:BE184)+1)</f>
        <v/>
      </c>
      <c r="BF185" s="31" t="str">
        <f t="shared" si="214"/>
        <v/>
      </c>
      <c r="BG185" s="31" t="str">
        <f t="shared" si="215"/>
        <v/>
      </c>
      <c r="BH185" s="31" t="str">
        <f>IF(BA185="","",MAX(BH$10:BH184)+1)</f>
        <v/>
      </c>
      <c r="BI185" s="31" t="str">
        <f t="shared" si="216"/>
        <v/>
      </c>
      <c r="BJ185" s="66" t="str">
        <f t="shared" si="217"/>
        <v/>
      </c>
      <c r="BK185" s="47" t="s">
        <v>0</v>
      </c>
      <c r="BL185" s="19" t="str">
        <f t="shared" si="218"/>
        <v/>
      </c>
      <c r="BM185" s="47" t="s">
        <v>0</v>
      </c>
      <c r="BN185" s="151" t="str">
        <f t="shared" si="185"/>
        <v/>
      </c>
      <c r="BO185" s="47" t="s">
        <v>0</v>
      </c>
      <c r="BP185" s="58" t="str">
        <f t="shared" si="176"/>
        <v/>
      </c>
      <c r="BQ185" s="73" t="str">
        <f t="shared" si="177"/>
        <v/>
      </c>
      <c r="BR185" s="266" t="str">
        <f t="shared" si="178"/>
        <v/>
      </c>
      <c r="BS185" s="267" t="str">
        <f t="shared" si="179"/>
        <v/>
      </c>
      <c r="BT185" s="191" t="str">
        <f t="shared" si="180"/>
        <v/>
      </c>
      <c r="BU185" s="47" t="s">
        <v>0</v>
      </c>
      <c r="BV185" s="52" t="str">
        <f t="shared" si="219"/>
        <v/>
      </c>
      <c r="BW185" s="31" t="str">
        <f t="shared" si="220"/>
        <v/>
      </c>
      <c r="BX185" s="73" t="str">
        <f t="shared" si="186"/>
        <v/>
      </c>
      <c r="BY185" s="73" t="str">
        <f t="shared" si="187"/>
        <v/>
      </c>
      <c r="BZ185" s="31" t="str">
        <f t="shared" si="188"/>
        <v/>
      </c>
      <c r="CA185" s="66" t="str">
        <f t="shared" si="189"/>
        <v/>
      </c>
      <c r="CB185" s="47" t="s">
        <v>0</v>
      </c>
      <c r="CC185" s="82" t="str">
        <f t="shared" si="221"/>
        <v/>
      </c>
      <c r="CD185" s="47" t="s">
        <v>0</v>
      </c>
      <c r="CE185" s="19" t="str">
        <f t="shared" si="222"/>
        <v/>
      </c>
      <c r="CF185" s="47" t="s">
        <v>0</v>
      </c>
      <c r="CG185" s="130"/>
      <c r="CH185" s="47" t="s">
        <v>0</v>
      </c>
      <c r="CI185" s="52" t="str">
        <f t="shared" si="223"/>
        <v/>
      </c>
      <c r="CJ185" s="73" t="str">
        <f>IF(CG185="","",MAX(CJ$10:CJ184)+1)</f>
        <v/>
      </c>
      <c r="CK185" s="53" t="str">
        <f t="shared" si="224"/>
        <v/>
      </c>
      <c r="CL185" s="47" t="s">
        <v>0</v>
      </c>
      <c r="CM185" s="19" t="str">
        <f t="shared" si="225"/>
        <v/>
      </c>
      <c r="CN185" s="47" t="s">
        <v>0</v>
      </c>
      <c r="CO185" s="108"/>
      <c r="CP185" s="110"/>
      <c r="CQ185" s="47"/>
      <c r="CR185" s="58" t="str">
        <f>IF(AND(BX185="NEMA",BY185="NEMA",OR(CG185="",CK185="NEMA")),MAX(CR$10:CR184)+1,"")</f>
        <v/>
      </c>
      <c r="CS185" s="53" t="str">
        <f t="shared" si="226"/>
        <v/>
      </c>
      <c r="CT185" t="s">
        <v>0</v>
      </c>
      <c r="CU185" s="133" t="str">
        <f t="shared" si="190"/>
        <v/>
      </c>
      <c r="CV185" t="s">
        <v>0</v>
      </c>
      <c r="CW185" s="52" t="str">
        <f t="shared" si="191"/>
        <v/>
      </c>
      <c r="CX185" s="66" t="str">
        <f t="shared" si="227"/>
        <v/>
      </c>
      <c r="CY185" t="s">
        <v>0</v>
      </c>
      <c r="CZ185" s="19" t="str">
        <f t="shared" si="228"/>
        <v/>
      </c>
      <c r="DA185" s="47" t="s">
        <v>0</v>
      </c>
      <c r="DB185" s="52" t="str">
        <f t="shared" si="229"/>
        <v/>
      </c>
      <c r="DC185" s="66" t="str">
        <f t="shared" si="230"/>
        <v/>
      </c>
      <c r="DD185" s="47" t="s">
        <v>0</v>
      </c>
      <c r="DE185" s="52" t="str">
        <f t="shared" si="231"/>
        <v/>
      </c>
      <c r="DF185" s="53" t="str">
        <f t="shared" si="192"/>
        <v/>
      </c>
      <c r="DG185" s="47" t="s">
        <v>0</v>
      </c>
      <c r="DH185" s="52" t="str">
        <f t="shared" si="232"/>
        <v/>
      </c>
      <c r="DI185" s="53" t="str">
        <f t="shared" si="193"/>
        <v/>
      </c>
      <c r="DJ185" s="47" t="s">
        <v>0</v>
      </c>
      <c r="DK185" s="52" t="str">
        <f t="shared" si="233"/>
        <v/>
      </c>
      <c r="DL185" s="53" t="str">
        <f t="shared" si="194"/>
        <v/>
      </c>
      <c r="DM185" s="47" t="s">
        <v>0</v>
      </c>
      <c r="DN185" s="58" t="str">
        <f t="shared" si="234"/>
        <v/>
      </c>
      <c r="DO185" s="53" t="str" cm="1">
        <f t="array" ref="DO185">IF(DN185&lt;&gt;"",INDEX(imePrezime_id,DN185,0),IF(CR185&lt;&gt;"",CR185,""))</f>
        <v/>
      </c>
      <c r="DP185" s="47" t="s">
        <v>0</v>
      </c>
      <c r="DQ185" s="58" t="str">
        <f t="shared" si="235"/>
        <v/>
      </c>
      <c r="DR185" s="73" t="str">
        <f t="shared" si="195"/>
        <v/>
      </c>
      <c r="DS185" s="73" t="str">
        <f t="shared" si="236"/>
        <v/>
      </c>
      <c r="DT185" s="73" t="str">
        <f t="shared" si="237"/>
        <v/>
      </c>
      <c r="DU185" s="66" t="str">
        <f t="shared" si="238"/>
        <v/>
      </c>
      <c r="DV185" s="47" t="s">
        <v>0</v>
      </c>
      <c r="DW185" s="58" t="str">
        <f>IF(BW185="","",MAX(DW$10:DW184)+1)</f>
        <v/>
      </c>
      <c r="DX185" s="73" t="str">
        <f t="shared" si="239"/>
        <v/>
      </c>
      <c r="DY185" s="73" t="str">
        <f t="shared" si="240"/>
        <v/>
      </c>
      <c r="DZ185" s="73" t="str">
        <f t="shared" si="241"/>
        <v/>
      </c>
      <c r="EA185" s="73" t="str">
        <f t="shared" si="242"/>
        <v/>
      </c>
      <c r="EB185" s="73" t="str">
        <f t="shared" si="243"/>
        <v/>
      </c>
      <c r="EC185" s="73" t="str">
        <f t="shared" si="244"/>
        <v/>
      </c>
      <c r="ED185" s="73" t="str">
        <f t="shared" si="245"/>
        <v/>
      </c>
      <c r="EE185" s="73" t="str">
        <f t="shared" si="246"/>
        <v/>
      </c>
      <c r="EF185" s="73" t="str">
        <f t="shared" si="247"/>
        <v/>
      </c>
      <c r="EG185" s="53" t="str">
        <f t="shared" si="196"/>
        <v/>
      </c>
      <c r="EH185" s="47" t="s">
        <v>0</v>
      </c>
      <c r="EI185" s="19" t="str">
        <f t="shared" si="248"/>
        <v/>
      </c>
      <c r="EJ185" s="47" t="s">
        <v>0</v>
      </c>
      <c r="EK185" s="19" t="str">
        <f t="shared" si="249"/>
        <v/>
      </c>
      <c r="EL185" s="47" t="s">
        <v>0</v>
      </c>
      <c r="EM185" s="208" t="str">
        <f t="shared" si="250"/>
        <v/>
      </c>
      <c r="EN185" s="47" t="s">
        <v>0</v>
      </c>
    </row>
    <row r="186" spans="1:144" x14ac:dyDescent="0.25">
      <c r="A186" t="s">
        <v>0</v>
      </c>
      <c r="B186" s="52" t="str">
        <f>IF(csv!F178="","",csv!T178)</f>
        <v/>
      </c>
      <c r="C186" s="31" t="s">
        <v>0</v>
      </c>
      <c r="D186" s="31" t="str">
        <f>IF(csv!F178="","",csv!F178)</f>
        <v/>
      </c>
      <c r="E186" s="31" t="str">
        <f>IF(csv!E178="","",csv!E178)</f>
        <v/>
      </c>
      <c r="F186" s="31" t="s">
        <v>0</v>
      </c>
      <c r="G186" s="73" t="str">
        <f>IF(csv!M178="","",csv!M178)</f>
        <v/>
      </c>
      <c r="H186" s="73" t="str">
        <f>IF(csv!N178="","",csv!N178)</f>
        <v/>
      </c>
      <c r="I186" s="31" t="s">
        <v>0</v>
      </c>
      <c r="J186" s="31" t="str">
        <f>IF(csv!P178="","",csv!P178)</f>
        <v/>
      </c>
      <c r="K186" s="31" t="str">
        <f>IF(csv!Q178="","",csv!Q178)</f>
        <v/>
      </c>
      <c r="L186" s="31" t="s">
        <v>0</v>
      </c>
      <c r="M186" s="66" t="str">
        <f>IF(csv!R178="","",csv!R178)</f>
        <v/>
      </c>
      <c r="N186" s="47" t="s">
        <v>0</v>
      </c>
      <c r="O186" s="52" t="str">
        <f t="shared" si="197"/>
        <v/>
      </c>
      <c r="P186" s="73" t="str">
        <f>IF(O186="","",IF(COUNTIF(O$10:O185,O186)=0,P185+1,P185))</f>
        <v/>
      </c>
      <c r="Q186" s="88" t="str">
        <f t="shared" si="198"/>
        <v/>
      </c>
      <c r="R186" s="89" t="str" cm="1">
        <f t="array" ref="R186">IF(S186="","",INDEX(natjecanjeStaze_naziv,MATCH(S186,natjecanjeStaze_stazaId,0)))</f>
        <v/>
      </c>
      <c r="S186" s="53" t="str">
        <f t="shared" si="181"/>
        <v/>
      </c>
      <c r="T186" s="47" t="s">
        <v>0</v>
      </c>
      <c r="U186" s="259" t="str">
        <f t="shared" si="182"/>
        <v/>
      </c>
      <c r="V186" s="260" t="str">
        <f t="shared" si="199"/>
        <v/>
      </c>
      <c r="W186" s="47" t="s">
        <v>0</v>
      </c>
      <c r="X186" s="52" t="str">
        <f t="shared" si="200"/>
        <v/>
      </c>
      <c r="Y186" s="73" t="str">
        <f t="shared" si="201"/>
        <v/>
      </c>
      <c r="Z186" s="31" t="str">
        <f t="shared" si="202"/>
        <v/>
      </c>
      <c r="AA186" s="66" t="str">
        <f>IF(Z186="","",MAX(AA$10:AA185)+1)</f>
        <v/>
      </c>
      <c r="AB186" s="47" t="s">
        <v>0</v>
      </c>
      <c r="AC186" s="130"/>
      <c r="AD186" s="47" t="s">
        <v>0</v>
      </c>
      <c r="AE186" s="19" t="str">
        <f t="shared" si="203"/>
        <v/>
      </c>
      <c r="AF186" s="47" t="s">
        <v>0</v>
      </c>
      <c r="AG186" s="151" t="str">
        <f t="shared" si="204"/>
        <v/>
      </c>
      <c r="AH186" s="47" t="s">
        <v>0</v>
      </c>
      <c r="AI186" s="52" t="str">
        <f t="shared" si="205"/>
        <v/>
      </c>
      <c r="AJ186" s="31" t="str">
        <f t="shared" si="206"/>
        <v/>
      </c>
      <c r="AK186" s="73" t="str">
        <f t="shared" si="207"/>
        <v/>
      </c>
      <c r="AL186" s="73" t="str">
        <f t="shared" si="208"/>
        <v/>
      </c>
      <c r="AM186" s="31" t="str" cm="1">
        <f t="array" ref="AM186">IF(AK186="",""&amp;AJ186,IF(AK186="NEMA",AJ186,INDEX(klub_naziv,MATCH(INDEX(klubAlias_klubId,AK186),klub_id,0))))</f>
        <v/>
      </c>
      <c r="AN186" s="31" t="str" cm="1">
        <f t="array" ref="AN186">IFERROR(""&amp;INDEX(registarNatjecatelji,DL186,4),"")</f>
        <v/>
      </c>
      <c r="AO186" s="90" t="str">
        <f t="shared" si="209"/>
        <v/>
      </c>
      <c r="AP186" s="66" t="str">
        <f t="shared" si="210"/>
        <v/>
      </c>
      <c r="AQ186" s="47" t="s">
        <v>0</v>
      </c>
      <c r="AR186" s="52" t="str">
        <f>IF(V186&lt;&gt;"NEMA","",IF(IFERROR(MATCH(U186,U$10:U185,0),0)&lt;&gt;0,"",U186))</f>
        <v/>
      </c>
      <c r="AS186" s="73" t="str">
        <f t="shared" si="183"/>
        <v/>
      </c>
      <c r="AT186" s="31" t="str">
        <f>IF(OR(AS186="",AS186&lt;&gt;"NEMA"),"",MAX(AT$10:AT185)+1)</f>
        <v/>
      </c>
      <c r="AU186" s="66" t="str">
        <f t="shared" si="184"/>
        <v/>
      </c>
      <c r="AV186" s="47" t="s">
        <v>0</v>
      </c>
      <c r="AW186" s="19" t="str">
        <f t="shared" si="211"/>
        <v/>
      </c>
      <c r="AX186" s="47" t="s">
        <v>0</v>
      </c>
      <c r="AY186" s="82" t="str">
        <f>IF(AK186&lt;&gt;"NEMA","",IF(IFERROR(MATCH(AJ186,AJ$10:AJ185,0),0)&lt;&gt;0,"",AJ186))</f>
        <v/>
      </c>
      <c r="AZ186" s="47" t="s">
        <v>0</v>
      </c>
      <c r="BA186" s="130"/>
      <c r="BB186" s="47" t="s">
        <v>0</v>
      </c>
      <c r="BC186" s="58" t="str">
        <f t="shared" si="212"/>
        <v/>
      </c>
      <c r="BD186" s="31" t="str">
        <f t="shared" si="213"/>
        <v/>
      </c>
      <c r="BE186" s="31" t="str">
        <f>IF(BD186="","",MAX(BE$10:BE185)+1)</f>
        <v/>
      </c>
      <c r="BF186" s="31" t="str">
        <f t="shared" si="214"/>
        <v/>
      </c>
      <c r="BG186" s="31" t="str">
        <f t="shared" si="215"/>
        <v/>
      </c>
      <c r="BH186" s="31" t="str">
        <f>IF(BA186="","",MAX(BH$10:BH185)+1)</f>
        <v/>
      </c>
      <c r="BI186" s="31" t="str">
        <f t="shared" si="216"/>
        <v/>
      </c>
      <c r="BJ186" s="66" t="str">
        <f t="shared" si="217"/>
        <v/>
      </c>
      <c r="BK186" s="47" t="s">
        <v>0</v>
      </c>
      <c r="BL186" s="19" t="str">
        <f t="shared" si="218"/>
        <v/>
      </c>
      <c r="BM186" s="47" t="s">
        <v>0</v>
      </c>
      <c r="BN186" s="151" t="str">
        <f t="shared" si="185"/>
        <v/>
      </c>
      <c r="BO186" s="47" t="s">
        <v>0</v>
      </c>
      <c r="BP186" s="58" t="str">
        <f t="shared" si="176"/>
        <v/>
      </c>
      <c r="BQ186" s="73" t="str">
        <f t="shared" si="177"/>
        <v/>
      </c>
      <c r="BR186" s="266" t="str">
        <f t="shared" si="178"/>
        <v/>
      </c>
      <c r="BS186" s="267" t="str">
        <f t="shared" si="179"/>
        <v/>
      </c>
      <c r="BT186" s="191" t="str">
        <f t="shared" si="180"/>
        <v/>
      </c>
      <c r="BU186" s="47" t="s">
        <v>0</v>
      </c>
      <c r="BV186" s="52" t="str">
        <f t="shared" si="219"/>
        <v/>
      </c>
      <c r="BW186" s="31" t="str">
        <f t="shared" si="220"/>
        <v/>
      </c>
      <c r="BX186" s="73" t="str">
        <f t="shared" si="186"/>
        <v/>
      </c>
      <c r="BY186" s="73" t="str">
        <f t="shared" si="187"/>
        <v/>
      </c>
      <c r="BZ186" s="31" t="str">
        <f t="shared" si="188"/>
        <v/>
      </c>
      <c r="CA186" s="66" t="str">
        <f t="shared" si="189"/>
        <v/>
      </c>
      <c r="CB186" s="47" t="s">
        <v>0</v>
      </c>
      <c r="CC186" s="82" t="str">
        <f t="shared" si="221"/>
        <v/>
      </c>
      <c r="CD186" s="47" t="s">
        <v>0</v>
      </c>
      <c r="CE186" s="19" t="str">
        <f t="shared" si="222"/>
        <v/>
      </c>
      <c r="CF186" s="47" t="s">
        <v>0</v>
      </c>
      <c r="CG186" s="130"/>
      <c r="CH186" s="47" t="s">
        <v>0</v>
      </c>
      <c r="CI186" s="52" t="str">
        <f t="shared" si="223"/>
        <v/>
      </c>
      <c r="CJ186" s="73" t="str">
        <f>IF(CG186="","",MAX(CJ$10:CJ185)+1)</f>
        <v/>
      </c>
      <c r="CK186" s="53" t="str">
        <f t="shared" si="224"/>
        <v/>
      </c>
      <c r="CL186" s="47" t="s">
        <v>0</v>
      </c>
      <c r="CM186" s="19" t="str">
        <f t="shared" si="225"/>
        <v/>
      </c>
      <c r="CN186" s="47" t="s">
        <v>0</v>
      </c>
      <c r="CO186" s="108"/>
      <c r="CP186" s="110"/>
      <c r="CQ186" s="47"/>
      <c r="CR186" s="58" t="str">
        <f>IF(AND(BX186="NEMA",BY186="NEMA",OR(CG186="",CK186="NEMA")),MAX(CR$10:CR185)+1,"")</f>
        <v/>
      </c>
      <c r="CS186" s="53" t="str">
        <f t="shared" si="226"/>
        <v/>
      </c>
      <c r="CT186" t="s">
        <v>0</v>
      </c>
      <c r="CU186" s="133" t="str">
        <f t="shared" si="190"/>
        <v/>
      </c>
      <c r="CV186" t="s">
        <v>0</v>
      </c>
      <c r="CW186" s="52" t="str">
        <f t="shared" si="191"/>
        <v/>
      </c>
      <c r="CX186" s="66" t="str">
        <f t="shared" si="227"/>
        <v/>
      </c>
      <c r="CY186" t="s">
        <v>0</v>
      </c>
      <c r="CZ186" s="19" t="str">
        <f t="shared" si="228"/>
        <v/>
      </c>
      <c r="DA186" s="47" t="s">
        <v>0</v>
      </c>
      <c r="DB186" s="52" t="str">
        <f t="shared" si="229"/>
        <v/>
      </c>
      <c r="DC186" s="66" t="str">
        <f t="shared" si="230"/>
        <v/>
      </c>
      <c r="DD186" s="47" t="s">
        <v>0</v>
      </c>
      <c r="DE186" s="52" t="str">
        <f t="shared" si="231"/>
        <v/>
      </c>
      <c r="DF186" s="53" t="str">
        <f t="shared" si="192"/>
        <v/>
      </c>
      <c r="DG186" s="47" t="s">
        <v>0</v>
      </c>
      <c r="DH186" s="52" t="str">
        <f t="shared" si="232"/>
        <v/>
      </c>
      <c r="DI186" s="53" t="str">
        <f t="shared" si="193"/>
        <v/>
      </c>
      <c r="DJ186" s="47" t="s">
        <v>0</v>
      </c>
      <c r="DK186" s="52" t="str">
        <f t="shared" si="233"/>
        <v/>
      </c>
      <c r="DL186" s="53" t="str">
        <f t="shared" si="194"/>
        <v/>
      </c>
      <c r="DM186" s="47" t="s">
        <v>0</v>
      </c>
      <c r="DN186" s="58" t="str">
        <f t="shared" si="234"/>
        <v/>
      </c>
      <c r="DO186" s="53" t="str" cm="1">
        <f t="array" ref="DO186">IF(DN186&lt;&gt;"",INDEX(imePrezime_id,DN186,0),IF(CR186&lt;&gt;"",CR186,""))</f>
        <v/>
      </c>
      <c r="DP186" s="47" t="s">
        <v>0</v>
      </c>
      <c r="DQ186" s="58" t="str">
        <f t="shared" si="235"/>
        <v/>
      </c>
      <c r="DR186" s="73" t="str">
        <f t="shared" si="195"/>
        <v/>
      </c>
      <c r="DS186" s="73" t="str">
        <f t="shared" si="236"/>
        <v/>
      </c>
      <c r="DT186" s="73" t="str">
        <f t="shared" si="237"/>
        <v/>
      </c>
      <c r="DU186" s="66" t="str">
        <f t="shared" si="238"/>
        <v/>
      </c>
      <c r="DV186" s="47" t="s">
        <v>0</v>
      </c>
      <c r="DW186" s="58" t="str">
        <f>IF(BW186="","",MAX(DW$10:DW185)+1)</f>
        <v/>
      </c>
      <c r="DX186" s="73" t="str">
        <f t="shared" si="239"/>
        <v/>
      </c>
      <c r="DY186" s="73" t="str">
        <f t="shared" si="240"/>
        <v/>
      </c>
      <c r="DZ186" s="73" t="str">
        <f t="shared" si="241"/>
        <v/>
      </c>
      <c r="EA186" s="73" t="str">
        <f t="shared" si="242"/>
        <v/>
      </c>
      <c r="EB186" s="73" t="str">
        <f t="shared" si="243"/>
        <v/>
      </c>
      <c r="EC186" s="73" t="str">
        <f t="shared" si="244"/>
        <v/>
      </c>
      <c r="ED186" s="73" t="str">
        <f t="shared" si="245"/>
        <v/>
      </c>
      <c r="EE186" s="73" t="str">
        <f t="shared" si="246"/>
        <v/>
      </c>
      <c r="EF186" s="73" t="str">
        <f t="shared" si="247"/>
        <v/>
      </c>
      <c r="EG186" s="53" t="str">
        <f t="shared" si="196"/>
        <v/>
      </c>
      <c r="EH186" s="47" t="s">
        <v>0</v>
      </c>
      <c r="EI186" s="19" t="str">
        <f t="shared" si="248"/>
        <v/>
      </c>
      <c r="EJ186" s="47" t="s">
        <v>0</v>
      </c>
      <c r="EK186" s="19" t="str">
        <f t="shared" si="249"/>
        <v/>
      </c>
      <c r="EL186" s="47" t="s">
        <v>0</v>
      </c>
      <c r="EM186" s="208" t="str">
        <f t="shared" si="250"/>
        <v/>
      </c>
      <c r="EN186" s="47" t="s">
        <v>0</v>
      </c>
    </row>
    <row r="187" spans="1:144" x14ac:dyDescent="0.25">
      <c r="A187" t="s">
        <v>0</v>
      </c>
      <c r="B187" s="52" t="str">
        <f>IF(csv!F179="","",csv!T179)</f>
        <v/>
      </c>
      <c r="C187" s="31" t="s">
        <v>0</v>
      </c>
      <c r="D187" s="31" t="str">
        <f>IF(csv!F179="","",csv!F179)</f>
        <v/>
      </c>
      <c r="E187" s="31" t="str">
        <f>IF(csv!E179="","",csv!E179)</f>
        <v/>
      </c>
      <c r="F187" s="31" t="s">
        <v>0</v>
      </c>
      <c r="G187" s="73" t="str">
        <f>IF(csv!M179="","",csv!M179)</f>
        <v/>
      </c>
      <c r="H187" s="73" t="str">
        <f>IF(csv!N179="","",csv!N179)</f>
        <v/>
      </c>
      <c r="I187" s="31" t="s">
        <v>0</v>
      </c>
      <c r="J187" s="31" t="str">
        <f>IF(csv!P179="","",csv!P179)</f>
        <v/>
      </c>
      <c r="K187" s="31" t="str">
        <f>IF(csv!Q179="","",csv!Q179)</f>
        <v/>
      </c>
      <c r="L187" s="31" t="s">
        <v>0</v>
      </c>
      <c r="M187" s="66" t="str">
        <f>IF(csv!R179="","",csv!R179)</f>
        <v/>
      </c>
      <c r="N187" s="47" t="s">
        <v>0</v>
      </c>
      <c r="O187" s="52" t="str">
        <f t="shared" si="197"/>
        <v/>
      </c>
      <c r="P187" s="73" t="str">
        <f>IF(O187="","",IF(COUNTIF(O$10:O186,O187)=0,P186+1,P186))</f>
        <v/>
      </c>
      <c r="Q187" s="88" t="str">
        <f t="shared" si="198"/>
        <v/>
      </c>
      <c r="R187" s="89" t="str" cm="1">
        <f t="array" ref="R187">IF(S187="","",INDEX(natjecanjeStaze_naziv,MATCH(S187,natjecanjeStaze_stazaId,0)))</f>
        <v/>
      </c>
      <c r="S187" s="53" t="str">
        <f t="shared" si="181"/>
        <v/>
      </c>
      <c r="T187" s="47" t="s">
        <v>0</v>
      </c>
      <c r="U187" s="259" t="str">
        <f t="shared" si="182"/>
        <v/>
      </c>
      <c r="V187" s="260" t="str">
        <f t="shared" si="199"/>
        <v/>
      </c>
      <c r="W187" s="47" t="s">
        <v>0</v>
      </c>
      <c r="X187" s="52" t="str">
        <f t="shared" si="200"/>
        <v/>
      </c>
      <c r="Y187" s="73" t="str">
        <f t="shared" si="201"/>
        <v/>
      </c>
      <c r="Z187" s="31" t="str">
        <f t="shared" si="202"/>
        <v/>
      </c>
      <c r="AA187" s="66" t="str">
        <f>IF(Z187="","",MAX(AA$10:AA186)+1)</f>
        <v/>
      </c>
      <c r="AB187" s="47" t="s">
        <v>0</v>
      </c>
      <c r="AC187" s="130"/>
      <c r="AD187" s="47" t="s">
        <v>0</v>
      </c>
      <c r="AE187" s="19" t="str">
        <f t="shared" si="203"/>
        <v/>
      </c>
      <c r="AF187" s="47" t="s">
        <v>0</v>
      </c>
      <c r="AG187" s="151" t="str">
        <f t="shared" si="204"/>
        <v/>
      </c>
      <c r="AH187" s="47" t="s">
        <v>0</v>
      </c>
      <c r="AI187" s="52" t="str">
        <f t="shared" si="205"/>
        <v/>
      </c>
      <c r="AJ187" s="31" t="str">
        <f t="shared" si="206"/>
        <v/>
      </c>
      <c r="AK187" s="73" t="str">
        <f t="shared" si="207"/>
        <v/>
      </c>
      <c r="AL187" s="73" t="str">
        <f t="shared" si="208"/>
        <v/>
      </c>
      <c r="AM187" s="31" t="str" cm="1">
        <f t="array" ref="AM187">IF(AK187="",""&amp;AJ187,IF(AK187="NEMA",AJ187,INDEX(klub_naziv,MATCH(INDEX(klubAlias_klubId,AK187),klub_id,0))))</f>
        <v/>
      </c>
      <c r="AN187" s="31" t="str" cm="1">
        <f t="array" ref="AN187">IFERROR(""&amp;INDEX(registarNatjecatelji,DL187,4),"")</f>
        <v/>
      </c>
      <c r="AO187" s="90" t="str">
        <f t="shared" si="209"/>
        <v/>
      </c>
      <c r="AP187" s="66" t="str">
        <f t="shared" si="210"/>
        <v/>
      </c>
      <c r="AQ187" s="47" t="s">
        <v>0</v>
      </c>
      <c r="AR187" s="52" t="str">
        <f>IF(V187&lt;&gt;"NEMA","",IF(IFERROR(MATCH(U187,U$10:U186,0),0)&lt;&gt;0,"",U187))</f>
        <v/>
      </c>
      <c r="AS187" s="73" t="str">
        <f t="shared" si="183"/>
        <v/>
      </c>
      <c r="AT187" s="31" t="str">
        <f>IF(OR(AS187="",AS187&lt;&gt;"NEMA"),"",MAX(AT$10:AT186)+1)</f>
        <v/>
      </c>
      <c r="AU187" s="66" t="str">
        <f t="shared" si="184"/>
        <v/>
      </c>
      <c r="AV187" s="47" t="s">
        <v>0</v>
      </c>
      <c r="AW187" s="19" t="str">
        <f t="shared" si="211"/>
        <v/>
      </c>
      <c r="AX187" s="47" t="s">
        <v>0</v>
      </c>
      <c r="AY187" s="82" t="str">
        <f>IF(AK187&lt;&gt;"NEMA","",IF(IFERROR(MATCH(AJ187,AJ$10:AJ186,0),0)&lt;&gt;0,"",AJ187))</f>
        <v/>
      </c>
      <c r="AZ187" s="47" t="s">
        <v>0</v>
      </c>
      <c r="BA187" s="130"/>
      <c r="BB187" s="47" t="s">
        <v>0</v>
      </c>
      <c r="BC187" s="58" t="str">
        <f t="shared" si="212"/>
        <v/>
      </c>
      <c r="BD187" s="31" t="str">
        <f t="shared" si="213"/>
        <v/>
      </c>
      <c r="BE187" s="31" t="str">
        <f>IF(BD187="","",MAX(BE$10:BE186)+1)</f>
        <v/>
      </c>
      <c r="BF187" s="31" t="str">
        <f t="shared" si="214"/>
        <v/>
      </c>
      <c r="BG187" s="31" t="str">
        <f t="shared" si="215"/>
        <v/>
      </c>
      <c r="BH187" s="31" t="str">
        <f>IF(BA187="","",MAX(BH$10:BH186)+1)</f>
        <v/>
      </c>
      <c r="BI187" s="31" t="str">
        <f t="shared" si="216"/>
        <v/>
      </c>
      <c r="BJ187" s="66" t="str">
        <f t="shared" si="217"/>
        <v/>
      </c>
      <c r="BK187" s="47" t="s">
        <v>0</v>
      </c>
      <c r="BL187" s="19" t="str">
        <f t="shared" si="218"/>
        <v/>
      </c>
      <c r="BM187" s="47" t="s">
        <v>0</v>
      </c>
      <c r="BN187" s="151" t="str">
        <f t="shared" si="185"/>
        <v/>
      </c>
      <c r="BO187" s="47" t="s">
        <v>0</v>
      </c>
      <c r="BP187" s="58" t="str">
        <f t="shared" ref="BP187:BP250" si="251">IF(G187="","",G187)</f>
        <v/>
      </c>
      <c r="BQ187" s="73" t="str">
        <f t="shared" ref="BQ187:BQ250" si="252">IF(H187="","",H187)</f>
        <v/>
      </c>
      <c r="BR187" s="266" t="str">
        <f t="shared" ref="BR187:BR250" si="253">IF(BP187="",IF(OR(BW187="",BQ187&lt;&gt;"0"),"","GREŠKA"),IF(AND(65535&gt;=VALUE(LEFT(BP187,SEARCH(":",BP187)-1))*60+VALUE(RIGHT(BP187,2)),OR(BQ187="0",BQ187="1",BQ187="2",BQ187="3",BQ187="4")),"","GREŠKA"))</f>
        <v/>
      </c>
      <c r="BS187" s="267" t="str">
        <f t="shared" ref="BS187:BS250" si="254">IF(BP187="","",VALUE(LEFT(BP187,SEARCH(":",BP187)-1))*60+VALUE(RIGHT(BP187,2)))</f>
        <v/>
      </c>
      <c r="BT187" s="191" t="str">
        <f t="shared" ref="BT187:BT250" si="255">IF(DK187="","",IF(AND(BQ187="0",N(BS187)&gt;max_minuta*60),2,INDEX(statusRezultat_id,MATCH(VALUE(BQ187),statusRezultat_oEvent,0))))</f>
        <v/>
      </c>
      <c r="BU187" s="47" t="s">
        <v>0</v>
      </c>
      <c r="BV187" s="52" t="str">
        <f t="shared" si="219"/>
        <v/>
      </c>
      <c r="BW187" s="31" t="str">
        <f t="shared" si="220"/>
        <v/>
      </c>
      <c r="BX187" s="73" t="str">
        <f t="shared" si="186"/>
        <v/>
      </c>
      <c r="BY187" s="73" t="str">
        <f t="shared" si="187"/>
        <v/>
      </c>
      <c r="BZ187" s="31" t="str">
        <f t="shared" si="188"/>
        <v/>
      </c>
      <c r="CA187" s="66" t="str">
        <f t="shared" si="189"/>
        <v/>
      </c>
      <c r="CB187" s="47" t="s">
        <v>0</v>
      </c>
      <c r="CC187" s="82" t="str">
        <f t="shared" si="221"/>
        <v/>
      </c>
      <c r="CD187" s="47" t="s">
        <v>0</v>
      </c>
      <c r="CE187" s="19" t="str">
        <f t="shared" si="222"/>
        <v/>
      </c>
      <c r="CF187" s="47" t="s">
        <v>0</v>
      </c>
      <c r="CG187" s="130"/>
      <c r="CH187" s="47" t="s">
        <v>0</v>
      </c>
      <c r="CI187" s="52" t="str">
        <f t="shared" si="223"/>
        <v/>
      </c>
      <c r="CJ187" s="73" t="str">
        <f>IF(CG187="","",MAX(CJ$10:CJ186)+1)</f>
        <v/>
      </c>
      <c r="CK187" s="53" t="str">
        <f t="shared" si="224"/>
        <v/>
      </c>
      <c r="CL187" s="47" t="s">
        <v>0</v>
      </c>
      <c r="CM187" s="19" t="str">
        <f t="shared" si="225"/>
        <v/>
      </c>
      <c r="CN187" s="47" t="s">
        <v>0</v>
      </c>
      <c r="CO187" s="108"/>
      <c r="CP187" s="110"/>
      <c r="CQ187" s="47"/>
      <c r="CR187" s="58" t="str">
        <f>IF(AND(BX187="NEMA",BY187="NEMA",OR(CG187="",CK187="NEMA")),MAX(CR$10:CR186)+1,"")</f>
        <v/>
      </c>
      <c r="CS187" s="53" t="str">
        <f t="shared" si="226"/>
        <v/>
      </c>
      <c r="CT187" t="s">
        <v>0</v>
      </c>
      <c r="CU187" s="133" t="str">
        <f t="shared" si="190"/>
        <v/>
      </c>
      <c r="CV187" t="s">
        <v>0</v>
      </c>
      <c r="CW187" s="52" t="str">
        <f t="shared" si="191"/>
        <v/>
      </c>
      <c r="CX187" s="66" t="str">
        <f t="shared" si="227"/>
        <v/>
      </c>
      <c r="CY187" t="s">
        <v>0</v>
      </c>
      <c r="CZ187" s="19" t="str">
        <f t="shared" si="228"/>
        <v/>
      </c>
      <c r="DA187" s="47" t="s">
        <v>0</v>
      </c>
      <c r="DB187" s="52" t="str">
        <f t="shared" si="229"/>
        <v/>
      </c>
      <c r="DC187" s="66" t="str">
        <f t="shared" si="230"/>
        <v/>
      </c>
      <c r="DD187" s="47" t="s">
        <v>0</v>
      </c>
      <c r="DE187" s="52" t="str">
        <f t="shared" si="231"/>
        <v/>
      </c>
      <c r="DF187" s="53" t="str">
        <f t="shared" si="192"/>
        <v/>
      </c>
      <c r="DG187" s="47" t="s">
        <v>0</v>
      </c>
      <c r="DH187" s="52" t="str">
        <f t="shared" si="232"/>
        <v/>
      </c>
      <c r="DI187" s="53" t="str">
        <f t="shared" si="193"/>
        <v/>
      </c>
      <c r="DJ187" s="47" t="s">
        <v>0</v>
      </c>
      <c r="DK187" s="52" t="str">
        <f t="shared" si="233"/>
        <v/>
      </c>
      <c r="DL187" s="53" t="str">
        <f t="shared" si="194"/>
        <v/>
      </c>
      <c r="DM187" s="47" t="s">
        <v>0</v>
      </c>
      <c r="DN187" s="58" t="str">
        <f t="shared" si="234"/>
        <v/>
      </c>
      <c r="DO187" s="53" t="str" cm="1">
        <f t="array" ref="DO187">IF(DN187&lt;&gt;"",INDEX(imePrezime_id,DN187,0),IF(CR187&lt;&gt;"",CR187,""))</f>
        <v/>
      </c>
      <c r="DP187" s="47" t="s">
        <v>0</v>
      </c>
      <c r="DQ187" s="58" t="str">
        <f t="shared" si="235"/>
        <v/>
      </c>
      <c r="DR187" s="73" t="str">
        <f t="shared" si="195"/>
        <v/>
      </c>
      <c r="DS187" s="73" t="str">
        <f t="shared" si="236"/>
        <v/>
      </c>
      <c r="DT187" s="73" t="str">
        <f t="shared" si="237"/>
        <v/>
      </c>
      <c r="DU187" s="66" t="str">
        <f t="shared" si="238"/>
        <v/>
      </c>
      <c r="DV187" s="47" t="s">
        <v>0</v>
      </c>
      <c r="DW187" s="58" t="str">
        <f>IF(BW187="","",MAX(DW$10:DW186)+1)</f>
        <v/>
      </c>
      <c r="DX187" s="73" t="str">
        <f t="shared" si="239"/>
        <v/>
      </c>
      <c r="DY187" s="73" t="str">
        <f t="shared" si="240"/>
        <v/>
      </c>
      <c r="DZ187" s="73" t="str">
        <f t="shared" si="241"/>
        <v/>
      </c>
      <c r="EA187" s="73" t="str">
        <f t="shared" si="242"/>
        <v/>
      </c>
      <c r="EB187" s="73" t="str">
        <f t="shared" si="243"/>
        <v/>
      </c>
      <c r="EC187" s="73" t="str">
        <f t="shared" si="244"/>
        <v/>
      </c>
      <c r="ED187" s="73" t="str">
        <f t="shared" si="245"/>
        <v/>
      </c>
      <c r="EE187" s="73" t="str">
        <f t="shared" si="246"/>
        <v/>
      </c>
      <c r="EF187" s="73" t="str">
        <f t="shared" si="247"/>
        <v/>
      </c>
      <c r="EG187" s="53" t="str">
        <f t="shared" si="196"/>
        <v/>
      </c>
      <c r="EH187" s="47" t="s">
        <v>0</v>
      </c>
      <c r="EI187" s="19" t="str">
        <f t="shared" si="248"/>
        <v/>
      </c>
      <c r="EJ187" s="47" t="s">
        <v>0</v>
      </c>
      <c r="EK187" s="19" t="str">
        <f t="shared" si="249"/>
        <v/>
      </c>
      <c r="EL187" s="47" t="s">
        <v>0</v>
      </c>
      <c r="EM187" s="208" t="str">
        <f t="shared" si="250"/>
        <v/>
      </c>
      <c r="EN187" s="47" t="s">
        <v>0</v>
      </c>
    </row>
    <row r="188" spans="1:144" x14ac:dyDescent="0.25">
      <c r="A188" t="s">
        <v>0</v>
      </c>
      <c r="B188" s="52" t="str">
        <f>IF(csv!F180="","",csv!T180)</f>
        <v/>
      </c>
      <c r="C188" s="31" t="s">
        <v>0</v>
      </c>
      <c r="D188" s="31" t="str">
        <f>IF(csv!F180="","",csv!F180)</f>
        <v/>
      </c>
      <c r="E188" s="31" t="str">
        <f>IF(csv!E180="","",csv!E180)</f>
        <v/>
      </c>
      <c r="F188" s="31" t="s">
        <v>0</v>
      </c>
      <c r="G188" s="73" t="str">
        <f>IF(csv!M180="","",csv!M180)</f>
        <v/>
      </c>
      <c r="H188" s="73" t="str">
        <f>IF(csv!N180="","",csv!N180)</f>
        <v/>
      </c>
      <c r="I188" s="31" t="s">
        <v>0</v>
      </c>
      <c r="J188" s="31" t="str">
        <f>IF(csv!P180="","",csv!P180)</f>
        <v/>
      </c>
      <c r="K188" s="31" t="str">
        <f>IF(csv!Q180="","",csv!Q180)</f>
        <v/>
      </c>
      <c r="L188" s="31" t="s">
        <v>0</v>
      </c>
      <c r="M188" s="66" t="str">
        <f>IF(csv!R180="","",csv!R180)</f>
        <v/>
      </c>
      <c r="N188" s="47" t="s">
        <v>0</v>
      </c>
      <c r="O188" s="52" t="str">
        <f t="shared" si="197"/>
        <v/>
      </c>
      <c r="P188" s="73" t="str">
        <f>IF(O188="","",IF(COUNTIF(O$10:O187,O188)=0,P187+1,P187))</f>
        <v/>
      </c>
      <c r="Q188" s="88" t="str">
        <f t="shared" si="198"/>
        <v/>
      </c>
      <c r="R188" s="89" t="str" cm="1">
        <f t="array" ref="R188">IF(S188="","",INDEX(natjecanjeStaze_naziv,MATCH(S188,natjecanjeStaze_stazaId,0)))</f>
        <v/>
      </c>
      <c r="S188" s="53" t="str">
        <f t="shared" si="181"/>
        <v/>
      </c>
      <c r="T188" s="47" t="s">
        <v>0</v>
      </c>
      <c r="U188" s="259" t="str">
        <f t="shared" si="182"/>
        <v/>
      </c>
      <c r="V188" s="260" t="str">
        <f t="shared" si="199"/>
        <v/>
      </c>
      <c r="W188" s="47" t="s">
        <v>0</v>
      </c>
      <c r="X188" s="52" t="str">
        <f t="shared" si="200"/>
        <v/>
      </c>
      <c r="Y188" s="73" t="str">
        <f t="shared" si="201"/>
        <v/>
      </c>
      <c r="Z188" s="31" t="str">
        <f t="shared" si="202"/>
        <v/>
      </c>
      <c r="AA188" s="66" t="str">
        <f>IF(Z188="","",MAX(AA$10:AA187)+1)</f>
        <v/>
      </c>
      <c r="AB188" s="47" t="s">
        <v>0</v>
      </c>
      <c r="AC188" s="130"/>
      <c r="AD188" s="47" t="s">
        <v>0</v>
      </c>
      <c r="AE188" s="19" t="str">
        <f t="shared" si="203"/>
        <v/>
      </c>
      <c r="AF188" s="47" t="s">
        <v>0</v>
      </c>
      <c r="AG188" s="151" t="str">
        <f t="shared" si="204"/>
        <v/>
      </c>
      <c r="AH188" s="47" t="s">
        <v>0</v>
      </c>
      <c r="AI188" s="52" t="str">
        <f t="shared" si="205"/>
        <v/>
      </c>
      <c r="AJ188" s="31" t="str">
        <f t="shared" si="206"/>
        <v/>
      </c>
      <c r="AK188" s="73" t="str">
        <f t="shared" si="207"/>
        <v/>
      </c>
      <c r="AL188" s="73" t="str">
        <f t="shared" si="208"/>
        <v/>
      </c>
      <c r="AM188" s="31" t="str" cm="1">
        <f t="array" ref="AM188">IF(AK188="",""&amp;AJ188,IF(AK188="NEMA",AJ188,INDEX(klub_naziv,MATCH(INDEX(klubAlias_klubId,AK188),klub_id,0))))</f>
        <v/>
      </c>
      <c r="AN188" s="31" t="str" cm="1">
        <f t="array" ref="AN188">IFERROR(""&amp;INDEX(registarNatjecatelji,DL188,4),"")</f>
        <v/>
      </c>
      <c r="AO188" s="90" t="str">
        <f t="shared" si="209"/>
        <v/>
      </c>
      <c r="AP188" s="66" t="str">
        <f t="shared" si="210"/>
        <v/>
      </c>
      <c r="AQ188" s="47" t="s">
        <v>0</v>
      </c>
      <c r="AR188" s="52" t="str">
        <f>IF(V188&lt;&gt;"NEMA","",IF(IFERROR(MATCH(U188,U$10:U187,0),0)&lt;&gt;0,"",U188))</f>
        <v/>
      </c>
      <c r="AS188" s="73" t="str">
        <f t="shared" si="183"/>
        <v/>
      </c>
      <c r="AT188" s="31" t="str">
        <f>IF(OR(AS188="",AS188&lt;&gt;"NEMA"),"",MAX(AT$10:AT187)+1)</f>
        <v/>
      </c>
      <c r="AU188" s="66" t="str">
        <f t="shared" si="184"/>
        <v/>
      </c>
      <c r="AV188" s="47" t="s">
        <v>0</v>
      </c>
      <c r="AW188" s="19" t="str">
        <f t="shared" si="211"/>
        <v/>
      </c>
      <c r="AX188" s="47" t="s">
        <v>0</v>
      </c>
      <c r="AY188" s="82" t="str">
        <f>IF(AK188&lt;&gt;"NEMA","",IF(IFERROR(MATCH(AJ188,AJ$10:AJ187,0),0)&lt;&gt;0,"",AJ188))</f>
        <v/>
      </c>
      <c r="AZ188" s="47" t="s">
        <v>0</v>
      </c>
      <c r="BA188" s="130"/>
      <c r="BB188" s="47" t="s">
        <v>0</v>
      </c>
      <c r="BC188" s="58" t="str">
        <f t="shared" si="212"/>
        <v/>
      </c>
      <c r="BD188" s="31" t="str">
        <f t="shared" si="213"/>
        <v/>
      </c>
      <c r="BE188" s="31" t="str">
        <f>IF(BD188="","",MAX(BE$10:BE187)+1)</f>
        <v/>
      </c>
      <c r="BF188" s="31" t="str">
        <f t="shared" si="214"/>
        <v/>
      </c>
      <c r="BG188" s="31" t="str">
        <f t="shared" si="215"/>
        <v/>
      </c>
      <c r="BH188" s="31" t="str">
        <f>IF(BA188="","",MAX(BH$10:BH187)+1)</f>
        <v/>
      </c>
      <c r="BI188" s="31" t="str">
        <f t="shared" si="216"/>
        <v/>
      </c>
      <c r="BJ188" s="66" t="str">
        <f t="shared" si="217"/>
        <v/>
      </c>
      <c r="BK188" s="47" t="s">
        <v>0</v>
      </c>
      <c r="BL188" s="19" t="str">
        <f t="shared" si="218"/>
        <v/>
      </c>
      <c r="BM188" s="47" t="s">
        <v>0</v>
      </c>
      <c r="BN188" s="151" t="str">
        <f t="shared" si="185"/>
        <v/>
      </c>
      <c r="BO188" s="47" t="s">
        <v>0</v>
      </c>
      <c r="BP188" s="58" t="str">
        <f t="shared" si="251"/>
        <v/>
      </c>
      <c r="BQ188" s="73" t="str">
        <f t="shared" si="252"/>
        <v/>
      </c>
      <c r="BR188" s="266" t="str">
        <f t="shared" si="253"/>
        <v/>
      </c>
      <c r="BS188" s="267" t="str">
        <f t="shared" si="254"/>
        <v/>
      </c>
      <c r="BT188" s="191" t="str">
        <f t="shared" si="255"/>
        <v/>
      </c>
      <c r="BU188" s="47" t="s">
        <v>0</v>
      </c>
      <c r="BV188" s="52" t="str">
        <f t="shared" si="219"/>
        <v/>
      </c>
      <c r="BW188" s="31" t="str">
        <f t="shared" si="220"/>
        <v/>
      </c>
      <c r="BX188" s="73" t="str">
        <f t="shared" si="186"/>
        <v/>
      </c>
      <c r="BY188" s="73" t="str">
        <f t="shared" si="187"/>
        <v/>
      </c>
      <c r="BZ188" s="31" t="str">
        <f t="shared" si="188"/>
        <v/>
      </c>
      <c r="CA188" s="66" t="str">
        <f t="shared" si="189"/>
        <v/>
      </c>
      <c r="CB188" s="47" t="s">
        <v>0</v>
      </c>
      <c r="CC188" s="82" t="str">
        <f t="shared" si="221"/>
        <v/>
      </c>
      <c r="CD188" s="47" t="s">
        <v>0</v>
      </c>
      <c r="CE188" s="19" t="str">
        <f t="shared" si="222"/>
        <v/>
      </c>
      <c r="CF188" s="47" t="s">
        <v>0</v>
      </c>
      <c r="CG188" s="130"/>
      <c r="CH188" s="47" t="s">
        <v>0</v>
      </c>
      <c r="CI188" s="52" t="str">
        <f t="shared" si="223"/>
        <v/>
      </c>
      <c r="CJ188" s="73" t="str">
        <f>IF(CG188="","",MAX(CJ$10:CJ187)+1)</f>
        <v/>
      </c>
      <c r="CK188" s="53" t="str">
        <f t="shared" si="224"/>
        <v/>
      </c>
      <c r="CL188" s="47" t="s">
        <v>0</v>
      </c>
      <c r="CM188" s="19" t="str">
        <f t="shared" si="225"/>
        <v/>
      </c>
      <c r="CN188" s="47" t="s">
        <v>0</v>
      </c>
      <c r="CO188" s="108"/>
      <c r="CP188" s="110"/>
      <c r="CQ188" s="47"/>
      <c r="CR188" s="58" t="str">
        <f>IF(AND(BX188="NEMA",BY188="NEMA",OR(CG188="",CK188="NEMA")),MAX(CR$10:CR187)+1,"")</f>
        <v/>
      </c>
      <c r="CS188" s="53" t="str">
        <f t="shared" si="226"/>
        <v/>
      </c>
      <c r="CT188" t="s">
        <v>0</v>
      </c>
      <c r="CU188" s="133" t="str">
        <f t="shared" si="190"/>
        <v/>
      </c>
      <c r="CV188" t="s">
        <v>0</v>
      </c>
      <c r="CW188" s="52" t="str">
        <f t="shared" si="191"/>
        <v/>
      </c>
      <c r="CX188" s="66" t="str">
        <f t="shared" si="227"/>
        <v/>
      </c>
      <c r="CY188" t="s">
        <v>0</v>
      </c>
      <c r="CZ188" s="19" t="str">
        <f t="shared" si="228"/>
        <v/>
      </c>
      <c r="DA188" s="47" t="s">
        <v>0</v>
      </c>
      <c r="DB188" s="52" t="str">
        <f t="shared" si="229"/>
        <v/>
      </c>
      <c r="DC188" s="66" t="str">
        <f t="shared" si="230"/>
        <v/>
      </c>
      <c r="DD188" s="47" t="s">
        <v>0</v>
      </c>
      <c r="DE188" s="52" t="str">
        <f t="shared" si="231"/>
        <v/>
      </c>
      <c r="DF188" s="53" t="str">
        <f t="shared" si="192"/>
        <v/>
      </c>
      <c r="DG188" s="47" t="s">
        <v>0</v>
      </c>
      <c r="DH188" s="52" t="str">
        <f t="shared" si="232"/>
        <v/>
      </c>
      <c r="DI188" s="53" t="str">
        <f t="shared" si="193"/>
        <v/>
      </c>
      <c r="DJ188" s="47" t="s">
        <v>0</v>
      </c>
      <c r="DK188" s="52" t="str">
        <f t="shared" si="233"/>
        <v/>
      </c>
      <c r="DL188" s="53" t="str">
        <f t="shared" si="194"/>
        <v/>
      </c>
      <c r="DM188" s="47" t="s">
        <v>0</v>
      </c>
      <c r="DN188" s="58" t="str">
        <f t="shared" si="234"/>
        <v/>
      </c>
      <c r="DO188" s="53" t="str" cm="1">
        <f t="array" ref="DO188">IF(DN188&lt;&gt;"",INDEX(imePrezime_id,DN188,0),IF(CR188&lt;&gt;"",CR188,""))</f>
        <v/>
      </c>
      <c r="DP188" s="47" t="s">
        <v>0</v>
      </c>
      <c r="DQ188" s="58" t="str">
        <f t="shared" si="235"/>
        <v/>
      </c>
      <c r="DR188" s="73" t="str">
        <f t="shared" si="195"/>
        <v/>
      </c>
      <c r="DS188" s="73" t="str">
        <f t="shared" si="236"/>
        <v/>
      </c>
      <c r="DT188" s="73" t="str">
        <f t="shared" si="237"/>
        <v/>
      </c>
      <c r="DU188" s="66" t="str">
        <f t="shared" si="238"/>
        <v/>
      </c>
      <c r="DV188" s="47" t="s">
        <v>0</v>
      </c>
      <c r="DW188" s="58" t="str">
        <f>IF(BW188="","",MAX(DW$10:DW187)+1)</f>
        <v/>
      </c>
      <c r="DX188" s="73" t="str">
        <f t="shared" si="239"/>
        <v/>
      </c>
      <c r="DY188" s="73" t="str">
        <f t="shared" si="240"/>
        <v/>
      </c>
      <c r="DZ188" s="73" t="str">
        <f t="shared" si="241"/>
        <v/>
      </c>
      <c r="EA188" s="73" t="str">
        <f t="shared" si="242"/>
        <v/>
      </c>
      <c r="EB188" s="73" t="str">
        <f t="shared" si="243"/>
        <v/>
      </c>
      <c r="EC188" s="73" t="str">
        <f t="shared" si="244"/>
        <v/>
      </c>
      <c r="ED188" s="73" t="str">
        <f t="shared" si="245"/>
        <v/>
      </c>
      <c r="EE188" s="73" t="str">
        <f t="shared" si="246"/>
        <v/>
      </c>
      <c r="EF188" s="73" t="str">
        <f t="shared" si="247"/>
        <v/>
      </c>
      <c r="EG188" s="53" t="str">
        <f t="shared" si="196"/>
        <v/>
      </c>
      <c r="EH188" s="47" t="s">
        <v>0</v>
      </c>
      <c r="EI188" s="19" t="str">
        <f t="shared" si="248"/>
        <v/>
      </c>
      <c r="EJ188" s="47" t="s">
        <v>0</v>
      </c>
      <c r="EK188" s="19" t="str">
        <f t="shared" si="249"/>
        <v/>
      </c>
      <c r="EL188" s="47" t="s">
        <v>0</v>
      </c>
      <c r="EM188" s="208" t="str">
        <f t="shared" si="250"/>
        <v/>
      </c>
      <c r="EN188" s="47" t="s">
        <v>0</v>
      </c>
    </row>
    <row r="189" spans="1:144" x14ac:dyDescent="0.25">
      <c r="A189" t="s">
        <v>0</v>
      </c>
      <c r="B189" s="52" t="str">
        <f>IF(csv!F181="","",csv!T181)</f>
        <v/>
      </c>
      <c r="C189" s="31" t="s">
        <v>0</v>
      </c>
      <c r="D189" s="31" t="str">
        <f>IF(csv!F181="","",csv!F181)</f>
        <v/>
      </c>
      <c r="E189" s="31" t="str">
        <f>IF(csv!E181="","",csv!E181)</f>
        <v/>
      </c>
      <c r="F189" s="31" t="s">
        <v>0</v>
      </c>
      <c r="G189" s="73" t="str">
        <f>IF(csv!M181="","",csv!M181)</f>
        <v/>
      </c>
      <c r="H189" s="73" t="str">
        <f>IF(csv!N181="","",csv!N181)</f>
        <v/>
      </c>
      <c r="I189" s="31" t="s">
        <v>0</v>
      </c>
      <c r="J189" s="31" t="str">
        <f>IF(csv!P181="","",csv!P181)</f>
        <v/>
      </c>
      <c r="K189" s="31" t="str">
        <f>IF(csv!Q181="","",csv!Q181)</f>
        <v/>
      </c>
      <c r="L189" s="31" t="s">
        <v>0</v>
      </c>
      <c r="M189" s="66" t="str">
        <f>IF(csv!R181="","",csv!R181)</f>
        <v/>
      </c>
      <c r="N189" s="47" t="s">
        <v>0</v>
      </c>
      <c r="O189" s="52" t="str">
        <f t="shared" si="197"/>
        <v/>
      </c>
      <c r="P189" s="73" t="str">
        <f>IF(O189="","",IF(COUNTIF(O$10:O188,O189)=0,P188+1,P188))</f>
        <v/>
      </c>
      <c r="Q189" s="88" t="str">
        <f t="shared" si="198"/>
        <v/>
      </c>
      <c r="R189" s="89" t="str" cm="1">
        <f t="array" ref="R189">IF(S189="","",INDEX(natjecanjeStaze_naziv,MATCH(S189,natjecanjeStaze_stazaId,0)))</f>
        <v/>
      </c>
      <c r="S189" s="53" t="str">
        <f t="shared" si="181"/>
        <v/>
      </c>
      <c r="T189" s="47" t="s">
        <v>0</v>
      </c>
      <c r="U189" s="259" t="str">
        <f t="shared" si="182"/>
        <v/>
      </c>
      <c r="V189" s="260" t="str">
        <f t="shared" si="199"/>
        <v/>
      </c>
      <c r="W189" s="47" t="s">
        <v>0</v>
      </c>
      <c r="X189" s="52" t="str">
        <f t="shared" si="200"/>
        <v/>
      </c>
      <c r="Y189" s="73" t="str">
        <f t="shared" si="201"/>
        <v/>
      </c>
      <c r="Z189" s="31" t="str">
        <f t="shared" si="202"/>
        <v/>
      </c>
      <c r="AA189" s="66" t="str">
        <f>IF(Z189="","",MAX(AA$10:AA188)+1)</f>
        <v/>
      </c>
      <c r="AB189" s="47" t="s">
        <v>0</v>
      </c>
      <c r="AC189" s="130"/>
      <c r="AD189" s="47" t="s">
        <v>0</v>
      </c>
      <c r="AE189" s="19" t="str">
        <f t="shared" si="203"/>
        <v/>
      </c>
      <c r="AF189" s="47" t="s">
        <v>0</v>
      </c>
      <c r="AG189" s="151" t="str">
        <f t="shared" si="204"/>
        <v/>
      </c>
      <c r="AH189" s="47" t="s">
        <v>0</v>
      </c>
      <c r="AI189" s="52" t="str">
        <f t="shared" si="205"/>
        <v/>
      </c>
      <c r="AJ189" s="31" t="str">
        <f t="shared" si="206"/>
        <v/>
      </c>
      <c r="AK189" s="73" t="str">
        <f t="shared" si="207"/>
        <v/>
      </c>
      <c r="AL189" s="73" t="str">
        <f t="shared" si="208"/>
        <v/>
      </c>
      <c r="AM189" s="31" t="str" cm="1">
        <f t="array" ref="AM189">IF(AK189="",""&amp;AJ189,IF(AK189="NEMA",AJ189,INDEX(klub_naziv,MATCH(INDEX(klubAlias_klubId,AK189),klub_id,0))))</f>
        <v/>
      </c>
      <c r="AN189" s="31" t="str" cm="1">
        <f t="array" ref="AN189">IFERROR(""&amp;INDEX(registarNatjecatelji,DL189,4),"")</f>
        <v/>
      </c>
      <c r="AO189" s="90" t="str">
        <f t="shared" si="209"/>
        <v/>
      </c>
      <c r="AP189" s="66" t="str">
        <f t="shared" si="210"/>
        <v/>
      </c>
      <c r="AQ189" s="47" t="s">
        <v>0</v>
      </c>
      <c r="AR189" s="52" t="str">
        <f>IF(V189&lt;&gt;"NEMA","",IF(IFERROR(MATCH(U189,U$10:U188,0),0)&lt;&gt;0,"",U189))</f>
        <v/>
      </c>
      <c r="AS189" s="73" t="str">
        <f t="shared" si="183"/>
        <v/>
      </c>
      <c r="AT189" s="31" t="str">
        <f>IF(OR(AS189="",AS189&lt;&gt;"NEMA"),"",MAX(AT$10:AT188)+1)</f>
        <v/>
      </c>
      <c r="AU189" s="66" t="str">
        <f t="shared" si="184"/>
        <v/>
      </c>
      <c r="AV189" s="47" t="s">
        <v>0</v>
      </c>
      <c r="AW189" s="19" t="str">
        <f t="shared" si="211"/>
        <v/>
      </c>
      <c r="AX189" s="47" t="s">
        <v>0</v>
      </c>
      <c r="AY189" s="82" t="str">
        <f>IF(AK189&lt;&gt;"NEMA","",IF(IFERROR(MATCH(AJ189,AJ$10:AJ188,0),0)&lt;&gt;0,"",AJ189))</f>
        <v/>
      </c>
      <c r="AZ189" s="47" t="s">
        <v>0</v>
      </c>
      <c r="BA189" s="130"/>
      <c r="BB189" s="47" t="s">
        <v>0</v>
      </c>
      <c r="BC189" s="58" t="str">
        <f t="shared" si="212"/>
        <v/>
      </c>
      <c r="BD189" s="31" t="str">
        <f t="shared" si="213"/>
        <v/>
      </c>
      <c r="BE189" s="31" t="str">
        <f>IF(BD189="","",MAX(BE$10:BE188)+1)</f>
        <v/>
      </c>
      <c r="BF189" s="31" t="str">
        <f t="shared" si="214"/>
        <v/>
      </c>
      <c r="BG189" s="31" t="str">
        <f t="shared" si="215"/>
        <v/>
      </c>
      <c r="BH189" s="31" t="str">
        <f>IF(BA189="","",MAX(BH$10:BH188)+1)</f>
        <v/>
      </c>
      <c r="BI189" s="31" t="str">
        <f t="shared" si="216"/>
        <v/>
      </c>
      <c r="BJ189" s="66" t="str">
        <f t="shared" si="217"/>
        <v/>
      </c>
      <c r="BK189" s="47" t="s">
        <v>0</v>
      </c>
      <c r="BL189" s="19" t="str">
        <f t="shared" si="218"/>
        <v/>
      </c>
      <c r="BM189" s="47" t="s">
        <v>0</v>
      </c>
      <c r="BN189" s="151" t="str">
        <f t="shared" si="185"/>
        <v/>
      </c>
      <c r="BO189" s="47" t="s">
        <v>0</v>
      </c>
      <c r="BP189" s="58" t="str">
        <f t="shared" si="251"/>
        <v/>
      </c>
      <c r="BQ189" s="73" t="str">
        <f t="shared" si="252"/>
        <v/>
      </c>
      <c r="BR189" s="266" t="str">
        <f t="shared" si="253"/>
        <v/>
      </c>
      <c r="BS189" s="267" t="str">
        <f t="shared" si="254"/>
        <v/>
      </c>
      <c r="BT189" s="191" t="str">
        <f t="shared" si="255"/>
        <v/>
      </c>
      <c r="BU189" s="47" t="s">
        <v>0</v>
      </c>
      <c r="BV189" s="52" t="str">
        <f t="shared" si="219"/>
        <v/>
      </c>
      <c r="BW189" s="31" t="str">
        <f t="shared" si="220"/>
        <v/>
      </c>
      <c r="BX189" s="73" t="str">
        <f t="shared" si="186"/>
        <v/>
      </c>
      <c r="BY189" s="73" t="str">
        <f t="shared" si="187"/>
        <v/>
      </c>
      <c r="BZ189" s="31" t="str">
        <f t="shared" si="188"/>
        <v/>
      </c>
      <c r="CA189" s="66" t="str">
        <f t="shared" si="189"/>
        <v/>
      </c>
      <c r="CB189" s="47" t="s">
        <v>0</v>
      </c>
      <c r="CC189" s="82" t="str">
        <f t="shared" si="221"/>
        <v/>
      </c>
      <c r="CD189" s="47" t="s">
        <v>0</v>
      </c>
      <c r="CE189" s="19" t="str">
        <f t="shared" si="222"/>
        <v/>
      </c>
      <c r="CF189" s="47" t="s">
        <v>0</v>
      </c>
      <c r="CG189" s="130"/>
      <c r="CH189" s="47" t="s">
        <v>0</v>
      </c>
      <c r="CI189" s="52" t="str">
        <f t="shared" si="223"/>
        <v/>
      </c>
      <c r="CJ189" s="73" t="str">
        <f>IF(CG189="","",MAX(CJ$10:CJ188)+1)</f>
        <v/>
      </c>
      <c r="CK189" s="53" t="str">
        <f t="shared" si="224"/>
        <v/>
      </c>
      <c r="CL189" s="47" t="s">
        <v>0</v>
      </c>
      <c r="CM189" s="19" t="str">
        <f t="shared" si="225"/>
        <v/>
      </c>
      <c r="CN189" s="47" t="s">
        <v>0</v>
      </c>
      <c r="CO189" s="108"/>
      <c r="CP189" s="110"/>
      <c r="CQ189" s="47"/>
      <c r="CR189" s="58" t="str">
        <f>IF(AND(BX189="NEMA",BY189="NEMA",OR(CG189="",CK189="NEMA")),MAX(CR$10:CR188)+1,"")</f>
        <v/>
      </c>
      <c r="CS189" s="53" t="str">
        <f t="shared" si="226"/>
        <v/>
      </c>
      <c r="CT189" t="s">
        <v>0</v>
      </c>
      <c r="CU189" s="133" t="str">
        <f t="shared" si="190"/>
        <v/>
      </c>
      <c r="CV189" t="s">
        <v>0</v>
      </c>
      <c r="CW189" s="52" t="str">
        <f t="shared" si="191"/>
        <v/>
      </c>
      <c r="CX189" s="66" t="str">
        <f t="shared" si="227"/>
        <v/>
      </c>
      <c r="CY189" t="s">
        <v>0</v>
      </c>
      <c r="CZ189" s="19" t="str">
        <f t="shared" si="228"/>
        <v/>
      </c>
      <c r="DA189" s="47" t="s">
        <v>0</v>
      </c>
      <c r="DB189" s="52" t="str">
        <f t="shared" si="229"/>
        <v/>
      </c>
      <c r="DC189" s="66" t="str">
        <f t="shared" si="230"/>
        <v/>
      </c>
      <c r="DD189" s="47" t="s">
        <v>0</v>
      </c>
      <c r="DE189" s="52" t="str">
        <f t="shared" si="231"/>
        <v/>
      </c>
      <c r="DF189" s="53" t="str">
        <f t="shared" si="192"/>
        <v/>
      </c>
      <c r="DG189" s="47" t="s">
        <v>0</v>
      </c>
      <c r="DH189" s="52" t="str">
        <f t="shared" si="232"/>
        <v/>
      </c>
      <c r="DI189" s="53" t="str">
        <f t="shared" si="193"/>
        <v/>
      </c>
      <c r="DJ189" s="47" t="s">
        <v>0</v>
      </c>
      <c r="DK189" s="52" t="str">
        <f t="shared" si="233"/>
        <v/>
      </c>
      <c r="DL189" s="53" t="str">
        <f t="shared" si="194"/>
        <v/>
      </c>
      <c r="DM189" s="47" t="s">
        <v>0</v>
      </c>
      <c r="DN189" s="58" t="str">
        <f t="shared" si="234"/>
        <v/>
      </c>
      <c r="DO189" s="53" t="str" cm="1">
        <f t="array" ref="DO189">IF(DN189&lt;&gt;"",INDEX(imePrezime_id,DN189,0),IF(CR189&lt;&gt;"",CR189,""))</f>
        <v/>
      </c>
      <c r="DP189" s="47" t="s">
        <v>0</v>
      </c>
      <c r="DQ189" s="58" t="str">
        <f t="shared" si="235"/>
        <v/>
      </c>
      <c r="DR189" s="73" t="str">
        <f t="shared" si="195"/>
        <v/>
      </c>
      <c r="DS189" s="73" t="str">
        <f t="shared" si="236"/>
        <v/>
      </c>
      <c r="DT189" s="73" t="str">
        <f t="shared" si="237"/>
        <v/>
      </c>
      <c r="DU189" s="66" t="str">
        <f t="shared" si="238"/>
        <v/>
      </c>
      <c r="DV189" s="47" t="s">
        <v>0</v>
      </c>
      <c r="DW189" s="58" t="str">
        <f>IF(BW189="","",MAX(DW$10:DW188)+1)</f>
        <v/>
      </c>
      <c r="DX189" s="73" t="str">
        <f t="shared" si="239"/>
        <v/>
      </c>
      <c r="DY189" s="73" t="str">
        <f t="shared" si="240"/>
        <v/>
      </c>
      <c r="DZ189" s="73" t="str">
        <f t="shared" si="241"/>
        <v/>
      </c>
      <c r="EA189" s="73" t="str">
        <f t="shared" si="242"/>
        <v/>
      </c>
      <c r="EB189" s="73" t="str">
        <f t="shared" si="243"/>
        <v/>
      </c>
      <c r="EC189" s="73" t="str">
        <f t="shared" si="244"/>
        <v/>
      </c>
      <c r="ED189" s="73" t="str">
        <f t="shared" si="245"/>
        <v/>
      </c>
      <c r="EE189" s="73" t="str">
        <f t="shared" si="246"/>
        <v/>
      </c>
      <c r="EF189" s="73" t="str">
        <f t="shared" si="247"/>
        <v/>
      </c>
      <c r="EG189" s="53" t="str">
        <f t="shared" si="196"/>
        <v/>
      </c>
      <c r="EH189" s="47" t="s">
        <v>0</v>
      </c>
      <c r="EI189" s="19" t="str">
        <f t="shared" si="248"/>
        <v/>
      </c>
      <c r="EJ189" s="47" t="s">
        <v>0</v>
      </c>
      <c r="EK189" s="19" t="str">
        <f t="shared" si="249"/>
        <v/>
      </c>
      <c r="EL189" s="47" t="s">
        <v>0</v>
      </c>
      <c r="EM189" s="208" t="str">
        <f t="shared" si="250"/>
        <v/>
      </c>
      <c r="EN189" s="47" t="s">
        <v>0</v>
      </c>
    </row>
    <row r="190" spans="1:144" x14ac:dyDescent="0.25">
      <c r="A190" t="s">
        <v>0</v>
      </c>
      <c r="B190" s="52" t="str">
        <f>IF(csv!F182="","",csv!T182)</f>
        <v/>
      </c>
      <c r="C190" s="31" t="s">
        <v>0</v>
      </c>
      <c r="D190" s="31" t="str">
        <f>IF(csv!F182="","",csv!F182)</f>
        <v/>
      </c>
      <c r="E190" s="31" t="str">
        <f>IF(csv!E182="","",csv!E182)</f>
        <v/>
      </c>
      <c r="F190" s="31" t="s">
        <v>0</v>
      </c>
      <c r="G190" s="73" t="str">
        <f>IF(csv!M182="","",csv!M182)</f>
        <v/>
      </c>
      <c r="H190" s="73" t="str">
        <f>IF(csv!N182="","",csv!N182)</f>
        <v/>
      </c>
      <c r="I190" s="31" t="s">
        <v>0</v>
      </c>
      <c r="J190" s="31" t="str">
        <f>IF(csv!P182="","",csv!P182)</f>
        <v/>
      </c>
      <c r="K190" s="31" t="str">
        <f>IF(csv!Q182="","",csv!Q182)</f>
        <v/>
      </c>
      <c r="L190" s="31" t="s">
        <v>0</v>
      </c>
      <c r="M190" s="66" t="str">
        <f>IF(csv!R182="","",csv!R182)</f>
        <v/>
      </c>
      <c r="N190" s="47" t="s">
        <v>0</v>
      </c>
      <c r="O190" s="52" t="str">
        <f t="shared" si="197"/>
        <v/>
      </c>
      <c r="P190" s="73" t="str">
        <f>IF(O190="","",IF(COUNTIF(O$10:O189,O190)=0,P189+1,P189))</f>
        <v/>
      </c>
      <c r="Q190" s="88" t="str">
        <f t="shared" si="198"/>
        <v/>
      </c>
      <c r="R190" s="89" t="str" cm="1">
        <f t="array" ref="R190">IF(S190="","",INDEX(natjecanjeStaze_naziv,MATCH(S190,natjecanjeStaze_stazaId,0)))</f>
        <v/>
      </c>
      <c r="S190" s="53" t="str">
        <f t="shared" si="181"/>
        <v/>
      </c>
      <c r="T190" s="47" t="s">
        <v>0</v>
      </c>
      <c r="U190" s="259" t="str">
        <f t="shared" si="182"/>
        <v/>
      </c>
      <c r="V190" s="260" t="str">
        <f t="shared" si="199"/>
        <v/>
      </c>
      <c r="W190" s="47" t="s">
        <v>0</v>
      </c>
      <c r="X190" s="52" t="str">
        <f t="shared" si="200"/>
        <v/>
      </c>
      <c r="Y190" s="73" t="str">
        <f t="shared" si="201"/>
        <v/>
      </c>
      <c r="Z190" s="31" t="str">
        <f t="shared" si="202"/>
        <v/>
      </c>
      <c r="AA190" s="66" t="str">
        <f>IF(Z190="","",MAX(AA$10:AA189)+1)</f>
        <v/>
      </c>
      <c r="AB190" s="47" t="s">
        <v>0</v>
      </c>
      <c r="AC190" s="130"/>
      <c r="AD190" s="47" t="s">
        <v>0</v>
      </c>
      <c r="AE190" s="19" t="str">
        <f t="shared" si="203"/>
        <v/>
      </c>
      <c r="AF190" s="47" t="s">
        <v>0</v>
      </c>
      <c r="AG190" s="151" t="str">
        <f t="shared" si="204"/>
        <v/>
      </c>
      <c r="AH190" s="47" t="s">
        <v>0</v>
      </c>
      <c r="AI190" s="52" t="str">
        <f t="shared" si="205"/>
        <v/>
      </c>
      <c r="AJ190" s="31" t="str">
        <f t="shared" si="206"/>
        <v/>
      </c>
      <c r="AK190" s="73" t="str">
        <f t="shared" si="207"/>
        <v/>
      </c>
      <c r="AL190" s="73" t="str">
        <f t="shared" si="208"/>
        <v/>
      </c>
      <c r="AM190" s="31" t="str" cm="1">
        <f t="array" ref="AM190">IF(AK190="",""&amp;AJ190,IF(AK190="NEMA",AJ190,INDEX(klub_naziv,MATCH(INDEX(klubAlias_klubId,AK190),klub_id,0))))</f>
        <v/>
      </c>
      <c r="AN190" s="31" t="str" cm="1">
        <f t="array" ref="AN190">IFERROR(""&amp;INDEX(registarNatjecatelji,DL190,4),"")</f>
        <v/>
      </c>
      <c r="AO190" s="90" t="str">
        <f t="shared" si="209"/>
        <v/>
      </c>
      <c r="AP190" s="66" t="str">
        <f t="shared" si="210"/>
        <v/>
      </c>
      <c r="AQ190" s="47" t="s">
        <v>0</v>
      </c>
      <c r="AR190" s="52" t="str">
        <f>IF(V190&lt;&gt;"NEMA","",IF(IFERROR(MATCH(U190,U$10:U189,0),0)&lt;&gt;0,"",U190))</f>
        <v/>
      </c>
      <c r="AS190" s="73" t="str">
        <f t="shared" si="183"/>
        <v/>
      </c>
      <c r="AT190" s="31" t="str">
        <f>IF(OR(AS190="",AS190&lt;&gt;"NEMA"),"",MAX(AT$10:AT189)+1)</f>
        <v/>
      </c>
      <c r="AU190" s="66" t="str">
        <f t="shared" si="184"/>
        <v/>
      </c>
      <c r="AV190" s="47" t="s">
        <v>0</v>
      </c>
      <c r="AW190" s="19" t="str">
        <f t="shared" si="211"/>
        <v/>
      </c>
      <c r="AX190" s="47" t="s">
        <v>0</v>
      </c>
      <c r="AY190" s="82" t="str">
        <f>IF(AK190&lt;&gt;"NEMA","",IF(IFERROR(MATCH(AJ190,AJ$10:AJ189,0),0)&lt;&gt;0,"",AJ190))</f>
        <v/>
      </c>
      <c r="AZ190" s="47" t="s">
        <v>0</v>
      </c>
      <c r="BA190" s="130"/>
      <c r="BB190" s="47" t="s">
        <v>0</v>
      </c>
      <c r="BC190" s="58" t="str">
        <f t="shared" si="212"/>
        <v/>
      </c>
      <c r="BD190" s="31" t="str">
        <f t="shared" si="213"/>
        <v/>
      </c>
      <c r="BE190" s="31" t="str">
        <f>IF(BD190="","",MAX(BE$10:BE189)+1)</f>
        <v/>
      </c>
      <c r="BF190" s="31" t="str">
        <f t="shared" si="214"/>
        <v/>
      </c>
      <c r="BG190" s="31" t="str">
        <f t="shared" si="215"/>
        <v/>
      </c>
      <c r="BH190" s="31" t="str">
        <f>IF(BA190="","",MAX(BH$10:BH189)+1)</f>
        <v/>
      </c>
      <c r="BI190" s="31" t="str">
        <f t="shared" si="216"/>
        <v/>
      </c>
      <c r="BJ190" s="66" t="str">
        <f t="shared" si="217"/>
        <v/>
      </c>
      <c r="BK190" s="47" t="s">
        <v>0</v>
      </c>
      <c r="BL190" s="19" t="str">
        <f t="shared" si="218"/>
        <v/>
      </c>
      <c r="BM190" s="47" t="s">
        <v>0</v>
      </c>
      <c r="BN190" s="151" t="str">
        <f t="shared" si="185"/>
        <v/>
      </c>
      <c r="BO190" s="47" t="s">
        <v>0</v>
      </c>
      <c r="BP190" s="58" t="str">
        <f t="shared" si="251"/>
        <v/>
      </c>
      <c r="BQ190" s="73" t="str">
        <f t="shared" si="252"/>
        <v/>
      </c>
      <c r="BR190" s="266" t="str">
        <f t="shared" si="253"/>
        <v/>
      </c>
      <c r="BS190" s="267" t="str">
        <f t="shared" si="254"/>
        <v/>
      </c>
      <c r="BT190" s="191" t="str">
        <f t="shared" si="255"/>
        <v/>
      </c>
      <c r="BU190" s="47" t="s">
        <v>0</v>
      </c>
      <c r="BV190" s="52" t="str">
        <f t="shared" si="219"/>
        <v/>
      </c>
      <c r="BW190" s="31" t="str">
        <f t="shared" si="220"/>
        <v/>
      </c>
      <c r="BX190" s="73" t="str">
        <f t="shared" si="186"/>
        <v/>
      </c>
      <c r="BY190" s="73" t="str">
        <f t="shared" si="187"/>
        <v/>
      </c>
      <c r="BZ190" s="31" t="str">
        <f t="shared" si="188"/>
        <v/>
      </c>
      <c r="CA190" s="66" t="str">
        <f t="shared" si="189"/>
        <v/>
      </c>
      <c r="CB190" s="47" t="s">
        <v>0</v>
      </c>
      <c r="CC190" s="82" t="str">
        <f t="shared" si="221"/>
        <v/>
      </c>
      <c r="CD190" s="47" t="s">
        <v>0</v>
      </c>
      <c r="CE190" s="19" t="str">
        <f t="shared" si="222"/>
        <v/>
      </c>
      <c r="CF190" s="47" t="s">
        <v>0</v>
      </c>
      <c r="CG190" s="130"/>
      <c r="CH190" s="47" t="s">
        <v>0</v>
      </c>
      <c r="CI190" s="52" t="str">
        <f t="shared" si="223"/>
        <v/>
      </c>
      <c r="CJ190" s="73" t="str">
        <f>IF(CG190="","",MAX(CJ$10:CJ189)+1)</f>
        <v/>
      </c>
      <c r="CK190" s="53" t="str">
        <f t="shared" si="224"/>
        <v/>
      </c>
      <c r="CL190" s="47" t="s">
        <v>0</v>
      </c>
      <c r="CM190" s="19" t="str">
        <f t="shared" si="225"/>
        <v/>
      </c>
      <c r="CN190" s="47" t="s">
        <v>0</v>
      </c>
      <c r="CO190" s="108"/>
      <c r="CP190" s="110"/>
      <c r="CQ190" s="47"/>
      <c r="CR190" s="58" t="str">
        <f>IF(AND(BX190="NEMA",BY190="NEMA",OR(CG190="",CK190="NEMA")),MAX(CR$10:CR189)+1,"")</f>
        <v/>
      </c>
      <c r="CS190" s="53" t="str">
        <f t="shared" si="226"/>
        <v/>
      </c>
      <c r="CT190" t="s">
        <v>0</v>
      </c>
      <c r="CU190" s="133" t="str">
        <f t="shared" si="190"/>
        <v/>
      </c>
      <c r="CV190" t="s">
        <v>0</v>
      </c>
      <c r="CW190" s="52" t="str">
        <f t="shared" si="191"/>
        <v/>
      </c>
      <c r="CX190" s="66" t="str">
        <f t="shared" si="227"/>
        <v/>
      </c>
      <c r="CY190" t="s">
        <v>0</v>
      </c>
      <c r="CZ190" s="19" t="str">
        <f t="shared" si="228"/>
        <v/>
      </c>
      <c r="DA190" s="47" t="s">
        <v>0</v>
      </c>
      <c r="DB190" s="52" t="str">
        <f t="shared" si="229"/>
        <v/>
      </c>
      <c r="DC190" s="66" t="str">
        <f t="shared" si="230"/>
        <v/>
      </c>
      <c r="DD190" s="47" t="s">
        <v>0</v>
      </c>
      <c r="DE190" s="52" t="str">
        <f t="shared" si="231"/>
        <v/>
      </c>
      <c r="DF190" s="53" t="str">
        <f t="shared" si="192"/>
        <v/>
      </c>
      <c r="DG190" s="47" t="s">
        <v>0</v>
      </c>
      <c r="DH190" s="52" t="str">
        <f t="shared" si="232"/>
        <v/>
      </c>
      <c r="DI190" s="53" t="str">
        <f t="shared" si="193"/>
        <v/>
      </c>
      <c r="DJ190" s="47" t="s">
        <v>0</v>
      </c>
      <c r="DK190" s="52" t="str">
        <f t="shared" si="233"/>
        <v/>
      </c>
      <c r="DL190" s="53" t="str">
        <f t="shared" si="194"/>
        <v/>
      </c>
      <c r="DM190" s="47" t="s">
        <v>0</v>
      </c>
      <c r="DN190" s="58" t="str">
        <f t="shared" si="234"/>
        <v/>
      </c>
      <c r="DO190" s="53" t="str" cm="1">
        <f t="array" ref="DO190">IF(DN190&lt;&gt;"",INDEX(imePrezime_id,DN190,0),IF(CR190&lt;&gt;"",CR190,""))</f>
        <v/>
      </c>
      <c r="DP190" s="47" t="s">
        <v>0</v>
      </c>
      <c r="DQ190" s="58" t="str">
        <f t="shared" si="235"/>
        <v/>
      </c>
      <c r="DR190" s="73" t="str">
        <f t="shared" si="195"/>
        <v/>
      </c>
      <c r="DS190" s="73" t="str">
        <f t="shared" si="236"/>
        <v/>
      </c>
      <c r="DT190" s="73" t="str">
        <f t="shared" si="237"/>
        <v/>
      </c>
      <c r="DU190" s="66" t="str">
        <f t="shared" si="238"/>
        <v/>
      </c>
      <c r="DV190" s="47" t="s">
        <v>0</v>
      </c>
      <c r="DW190" s="58" t="str">
        <f>IF(BW190="","",MAX(DW$10:DW189)+1)</f>
        <v/>
      </c>
      <c r="DX190" s="73" t="str">
        <f t="shared" si="239"/>
        <v/>
      </c>
      <c r="DY190" s="73" t="str">
        <f t="shared" si="240"/>
        <v/>
      </c>
      <c r="DZ190" s="73" t="str">
        <f t="shared" si="241"/>
        <v/>
      </c>
      <c r="EA190" s="73" t="str">
        <f t="shared" si="242"/>
        <v/>
      </c>
      <c r="EB190" s="73" t="str">
        <f t="shared" si="243"/>
        <v/>
      </c>
      <c r="EC190" s="73" t="str">
        <f t="shared" si="244"/>
        <v/>
      </c>
      <c r="ED190" s="73" t="str">
        <f t="shared" si="245"/>
        <v/>
      </c>
      <c r="EE190" s="73" t="str">
        <f t="shared" si="246"/>
        <v/>
      </c>
      <c r="EF190" s="73" t="str">
        <f t="shared" si="247"/>
        <v/>
      </c>
      <c r="EG190" s="53" t="str">
        <f t="shared" si="196"/>
        <v/>
      </c>
      <c r="EH190" s="47" t="s">
        <v>0</v>
      </c>
      <c r="EI190" s="19" t="str">
        <f t="shared" si="248"/>
        <v/>
      </c>
      <c r="EJ190" s="47" t="s">
        <v>0</v>
      </c>
      <c r="EK190" s="19" t="str">
        <f t="shared" si="249"/>
        <v/>
      </c>
      <c r="EL190" s="47" t="s">
        <v>0</v>
      </c>
      <c r="EM190" s="208" t="str">
        <f t="shared" si="250"/>
        <v/>
      </c>
      <c r="EN190" s="47" t="s">
        <v>0</v>
      </c>
    </row>
    <row r="191" spans="1:144" x14ac:dyDescent="0.25">
      <c r="A191" t="s">
        <v>0</v>
      </c>
      <c r="B191" s="52" t="str">
        <f>IF(csv!F183="","",csv!T183)</f>
        <v/>
      </c>
      <c r="C191" s="31" t="s">
        <v>0</v>
      </c>
      <c r="D191" s="31" t="str">
        <f>IF(csv!F183="","",csv!F183)</f>
        <v/>
      </c>
      <c r="E191" s="31" t="str">
        <f>IF(csv!E183="","",csv!E183)</f>
        <v/>
      </c>
      <c r="F191" s="31" t="s">
        <v>0</v>
      </c>
      <c r="G191" s="73" t="str">
        <f>IF(csv!M183="","",csv!M183)</f>
        <v/>
      </c>
      <c r="H191" s="73" t="str">
        <f>IF(csv!N183="","",csv!N183)</f>
        <v/>
      </c>
      <c r="I191" s="31" t="s">
        <v>0</v>
      </c>
      <c r="J191" s="31" t="str">
        <f>IF(csv!P183="","",csv!P183)</f>
        <v/>
      </c>
      <c r="K191" s="31" t="str">
        <f>IF(csv!Q183="","",csv!Q183)</f>
        <v/>
      </c>
      <c r="L191" s="31" t="s">
        <v>0</v>
      </c>
      <c r="M191" s="66" t="str">
        <f>IF(csv!R183="","",csv!R183)</f>
        <v/>
      </c>
      <c r="N191" s="47" t="s">
        <v>0</v>
      </c>
      <c r="O191" s="52" t="str">
        <f t="shared" si="197"/>
        <v/>
      </c>
      <c r="P191" s="73" t="str">
        <f>IF(O191="","",IF(COUNTIF(O$10:O190,O191)=0,P190+1,P190))</f>
        <v/>
      </c>
      <c r="Q191" s="88" t="str">
        <f t="shared" si="198"/>
        <v/>
      </c>
      <c r="R191" s="89" t="str" cm="1">
        <f t="array" ref="R191">IF(S191="","",INDEX(natjecanjeStaze_naziv,MATCH(S191,natjecanjeStaze_stazaId,0)))</f>
        <v/>
      </c>
      <c r="S191" s="53" t="str">
        <f t="shared" si="181"/>
        <v/>
      </c>
      <c r="T191" s="47" t="s">
        <v>0</v>
      </c>
      <c r="U191" s="259" t="str">
        <f t="shared" si="182"/>
        <v/>
      </c>
      <c r="V191" s="260" t="str">
        <f t="shared" si="199"/>
        <v/>
      </c>
      <c r="W191" s="47" t="s">
        <v>0</v>
      </c>
      <c r="X191" s="52" t="str">
        <f t="shared" si="200"/>
        <v/>
      </c>
      <c r="Y191" s="73" t="str">
        <f t="shared" si="201"/>
        <v/>
      </c>
      <c r="Z191" s="31" t="str">
        <f t="shared" si="202"/>
        <v/>
      </c>
      <c r="AA191" s="66" t="str">
        <f>IF(Z191="","",MAX(AA$10:AA190)+1)</f>
        <v/>
      </c>
      <c r="AB191" s="47" t="s">
        <v>0</v>
      </c>
      <c r="AC191" s="130"/>
      <c r="AD191" s="47" t="s">
        <v>0</v>
      </c>
      <c r="AE191" s="19" t="str">
        <f t="shared" si="203"/>
        <v/>
      </c>
      <c r="AF191" s="47" t="s">
        <v>0</v>
      </c>
      <c r="AG191" s="151" t="str">
        <f t="shared" si="204"/>
        <v/>
      </c>
      <c r="AH191" s="47" t="s">
        <v>0</v>
      </c>
      <c r="AI191" s="52" t="str">
        <f t="shared" si="205"/>
        <v/>
      </c>
      <c r="AJ191" s="31" t="str">
        <f t="shared" si="206"/>
        <v/>
      </c>
      <c r="AK191" s="73" t="str">
        <f t="shared" si="207"/>
        <v/>
      </c>
      <c r="AL191" s="73" t="str">
        <f t="shared" si="208"/>
        <v/>
      </c>
      <c r="AM191" s="31" t="str" cm="1">
        <f t="array" ref="AM191">IF(AK191="",""&amp;AJ191,IF(AK191="NEMA",AJ191,INDEX(klub_naziv,MATCH(INDEX(klubAlias_klubId,AK191),klub_id,0))))</f>
        <v/>
      </c>
      <c r="AN191" s="31" t="str" cm="1">
        <f t="array" ref="AN191">IFERROR(""&amp;INDEX(registarNatjecatelji,DL191,4),"")</f>
        <v/>
      </c>
      <c r="AO191" s="90" t="str">
        <f t="shared" si="209"/>
        <v/>
      </c>
      <c r="AP191" s="66" t="str">
        <f t="shared" si="210"/>
        <v/>
      </c>
      <c r="AQ191" s="47" t="s">
        <v>0</v>
      </c>
      <c r="AR191" s="52" t="str">
        <f>IF(V191&lt;&gt;"NEMA","",IF(IFERROR(MATCH(U191,U$10:U190,0),0)&lt;&gt;0,"",U191))</f>
        <v/>
      </c>
      <c r="AS191" s="73" t="str">
        <f t="shared" si="183"/>
        <v/>
      </c>
      <c r="AT191" s="31" t="str">
        <f>IF(OR(AS191="",AS191&lt;&gt;"NEMA"),"",MAX(AT$10:AT190)+1)</f>
        <v/>
      </c>
      <c r="AU191" s="66" t="str">
        <f t="shared" si="184"/>
        <v/>
      </c>
      <c r="AV191" s="47" t="s">
        <v>0</v>
      </c>
      <c r="AW191" s="19" t="str">
        <f t="shared" si="211"/>
        <v/>
      </c>
      <c r="AX191" s="47" t="s">
        <v>0</v>
      </c>
      <c r="AY191" s="82" t="str">
        <f>IF(AK191&lt;&gt;"NEMA","",IF(IFERROR(MATCH(AJ191,AJ$10:AJ190,0),0)&lt;&gt;0,"",AJ191))</f>
        <v/>
      </c>
      <c r="AZ191" s="47" t="s">
        <v>0</v>
      </c>
      <c r="BA191" s="130"/>
      <c r="BB191" s="47" t="s">
        <v>0</v>
      </c>
      <c r="BC191" s="58" t="str">
        <f t="shared" si="212"/>
        <v/>
      </c>
      <c r="BD191" s="31" t="str">
        <f t="shared" si="213"/>
        <v/>
      </c>
      <c r="BE191" s="31" t="str">
        <f>IF(BD191="","",MAX(BE$10:BE190)+1)</f>
        <v/>
      </c>
      <c r="BF191" s="31" t="str">
        <f t="shared" si="214"/>
        <v/>
      </c>
      <c r="BG191" s="31" t="str">
        <f t="shared" si="215"/>
        <v/>
      </c>
      <c r="BH191" s="31" t="str">
        <f>IF(BA191="","",MAX(BH$10:BH190)+1)</f>
        <v/>
      </c>
      <c r="BI191" s="31" t="str">
        <f t="shared" si="216"/>
        <v/>
      </c>
      <c r="BJ191" s="66" t="str">
        <f t="shared" si="217"/>
        <v/>
      </c>
      <c r="BK191" s="47" t="s">
        <v>0</v>
      </c>
      <c r="BL191" s="19" t="str">
        <f t="shared" si="218"/>
        <v/>
      </c>
      <c r="BM191" s="47" t="s">
        <v>0</v>
      </c>
      <c r="BN191" s="151" t="str">
        <f t="shared" si="185"/>
        <v/>
      </c>
      <c r="BO191" s="47" t="s">
        <v>0</v>
      </c>
      <c r="BP191" s="58" t="str">
        <f t="shared" si="251"/>
        <v/>
      </c>
      <c r="BQ191" s="73" t="str">
        <f t="shared" si="252"/>
        <v/>
      </c>
      <c r="BR191" s="266" t="str">
        <f t="shared" si="253"/>
        <v/>
      </c>
      <c r="BS191" s="267" t="str">
        <f t="shared" si="254"/>
        <v/>
      </c>
      <c r="BT191" s="191" t="str">
        <f t="shared" si="255"/>
        <v/>
      </c>
      <c r="BU191" s="47" t="s">
        <v>0</v>
      </c>
      <c r="BV191" s="52" t="str">
        <f t="shared" si="219"/>
        <v/>
      </c>
      <c r="BW191" s="31" t="str">
        <f t="shared" si="220"/>
        <v/>
      </c>
      <c r="BX191" s="73" t="str">
        <f t="shared" si="186"/>
        <v/>
      </c>
      <c r="BY191" s="73" t="str">
        <f t="shared" si="187"/>
        <v/>
      </c>
      <c r="BZ191" s="31" t="str">
        <f t="shared" si="188"/>
        <v/>
      </c>
      <c r="CA191" s="66" t="str">
        <f t="shared" si="189"/>
        <v/>
      </c>
      <c r="CB191" s="47" t="s">
        <v>0</v>
      </c>
      <c r="CC191" s="82" t="str">
        <f t="shared" si="221"/>
        <v/>
      </c>
      <c r="CD191" s="47" t="s">
        <v>0</v>
      </c>
      <c r="CE191" s="19" t="str">
        <f t="shared" si="222"/>
        <v/>
      </c>
      <c r="CF191" s="47" t="s">
        <v>0</v>
      </c>
      <c r="CG191" s="130"/>
      <c r="CH191" s="47" t="s">
        <v>0</v>
      </c>
      <c r="CI191" s="52" t="str">
        <f t="shared" si="223"/>
        <v/>
      </c>
      <c r="CJ191" s="73" t="str">
        <f>IF(CG191="","",MAX(CJ$10:CJ190)+1)</f>
        <v/>
      </c>
      <c r="CK191" s="53" t="str">
        <f t="shared" si="224"/>
        <v/>
      </c>
      <c r="CL191" s="47" t="s">
        <v>0</v>
      </c>
      <c r="CM191" s="19" t="str">
        <f t="shared" si="225"/>
        <v/>
      </c>
      <c r="CN191" s="47" t="s">
        <v>0</v>
      </c>
      <c r="CO191" s="108"/>
      <c r="CP191" s="110"/>
      <c r="CQ191" s="47"/>
      <c r="CR191" s="58" t="str">
        <f>IF(AND(BX191="NEMA",BY191="NEMA",OR(CG191="",CK191="NEMA")),MAX(CR$10:CR190)+1,"")</f>
        <v/>
      </c>
      <c r="CS191" s="53" t="str">
        <f t="shared" si="226"/>
        <v/>
      </c>
      <c r="CT191" t="s">
        <v>0</v>
      </c>
      <c r="CU191" s="133" t="str">
        <f t="shared" si="190"/>
        <v/>
      </c>
      <c r="CV191" t="s">
        <v>0</v>
      </c>
      <c r="CW191" s="52" t="str">
        <f t="shared" si="191"/>
        <v/>
      </c>
      <c r="CX191" s="66" t="str">
        <f t="shared" si="227"/>
        <v/>
      </c>
      <c r="CY191" t="s">
        <v>0</v>
      </c>
      <c r="CZ191" s="19" t="str">
        <f t="shared" si="228"/>
        <v/>
      </c>
      <c r="DA191" s="47" t="s">
        <v>0</v>
      </c>
      <c r="DB191" s="52" t="str">
        <f t="shared" si="229"/>
        <v/>
      </c>
      <c r="DC191" s="66" t="str">
        <f t="shared" si="230"/>
        <v/>
      </c>
      <c r="DD191" s="47" t="s">
        <v>0</v>
      </c>
      <c r="DE191" s="52" t="str">
        <f t="shared" si="231"/>
        <v/>
      </c>
      <c r="DF191" s="53" t="str">
        <f t="shared" si="192"/>
        <v/>
      </c>
      <c r="DG191" s="47" t="s">
        <v>0</v>
      </c>
      <c r="DH191" s="52" t="str">
        <f t="shared" si="232"/>
        <v/>
      </c>
      <c r="DI191" s="53" t="str">
        <f t="shared" si="193"/>
        <v/>
      </c>
      <c r="DJ191" s="47" t="s">
        <v>0</v>
      </c>
      <c r="DK191" s="52" t="str">
        <f t="shared" si="233"/>
        <v/>
      </c>
      <c r="DL191" s="53" t="str">
        <f t="shared" si="194"/>
        <v/>
      </c>
      <c r="DM191" s="47" t="s">
        <v>0</v>
      </c>
      <c r="DN191" s="58" t="str">
        <f t="shared" si="234"/>
        <v/>
      </c>
      <c r="DO191" s="53" t="str" cm="1">
        <f t="array" ref="DO191">IF(DN191&lt;&gt;"",INDEX(imePrezime_id,DN191,0),IF(CR191&lt;&gt;"",CR191,""))</f>
        <v/>
      </c>
      <c r="DP191" s="47" t="s">
        <v>0</v>
      </c>
      <c r="DQ191" s="58" t="str">
        <f t="shared" si="235"/>
        <v/>
      </c>
      <c r="DR191" s="73" t="str">
        <f t="shared" si="195"/>
        <v/>
      </c>
      <c r="DS191" s="73" t="str">
        <f t="shared" si="236"/>
        <v/>
      </c>
      <c r="DT191" s="73" t="str">
        <f t="shared" si="237"/>
        <v/>
      </c>
      <c r="DU191" s="66" t="str">
        <f t="shared" si="238"/>
        <v/>
      </c>
      <c r="DV191" s="47" t="s">
        <v>0</v>
      </c>
      <c r="DW191" s="58" t="str">
        <f>IF(BW191="","",MAX(DW$10:DW190)+1)</f>
        <v/>
      </c>
      <c r="DX191" s="73" t="str">
        <f t="shared" si="239"/>
        <v/>
      </c>
      <c r="DY191" s="73" t="str">
        <f t="shared" si="240"/>
        <v/>
      </c>
      <c r="DZ191" s="73" t="str">
        <f t="shared" si="241"/>
        <v/>
      </c>
      <c r="EA191" s="73" t="str">
        <f t="shared" si="242"/>
        <v/>
      </c>
      <c r="EB191" s="73" t="str">
        <f t="shared" si="243"/>
        <v/>
      </c>
      <c r="EC191" s="73" t="str">
        <f t="shared" si="244"/>
        <v/>
      </c>
      <c r="ED191" s="73" t="str">
        <f t="shared" si="245"/>
        <v/>
      </c>
      <c r="EE191" s="73" t="str">
        <f t="shared" si="246"/>
        <v/>
      </c>
      <c r="EF191" s="73" t="str">
        <f t="shared" si="247"/>
        <v/>
      </c>
      <c r="EG191" s="53" t="str">
        <f t="shared" si="196"/>
        <v/>
      </c>
      <c r="EH191" s="47" t="s">
        <v>0</v>
      </c>
      <c r="EI191" s="19" t="str">
        <f t="shared" si="248"/>
        <v/>
      </c>
      <c r="EJ191" s="47" t="s">
        <v>0</v>
      </c>
      <c r="EK191" s="19" t="str">
        <f t="shared" si="249"/>
        <v/>
      </c>
      <c r="EL191" s="47" t="s">
        <v>0</v>
      </c>
      <c r="EM191" s="208" t="str">
        <f t="shared" si="250"/>
        <v/>
      </c>
      <c r="EN191" s="47" t="s">
        <v>0</v>
      </c>
    </row>
    <row r="192" spans="1:144" x14ac:dyDescent="0.25">
      <c r="A192" t="s">
        <v>0</v>
      </c>
      <c r="B192" s="52" t="str">
        <f>IF(csv!F184="","",csv!T184)</f>
        <v/>
      </c>
      <c r="C192" s="31" t="s">
        <v>0</v>
      </c>
      <c r="D192" s="31" t="str">
        <f>IF(csv!F184="","",csv!F184)</f>
        <v/>
      </c>
      <c r="E192" s="31" t="str">
        <f>IF(csv!E184="","",csv!E184)</f>
        <v/>
      </c>
      <c r="F192" s="31" t="s">
        <v>0</v>
      </c>
      <c r="G192" s="73" t="str">
        <f>IF(csv!M184="","",csv!M184)</f>
        <v/>
      </c>
      <c r="H192" s="73" t="str">
        <f>IF(csv!N184="","",csv!N184)</f>
        <v/>
      </c>
      <c r="I192" s="31" t="s">
        <v>0</v>
      </c>
      <c r="J192" s="31" t="str">
        <f>IF(csv!P184="","",csv!P184)</f>
        <v/>
      </c>
      <c r="K192" s="31" t="str">
        <f>IF(csv!Q184="","",csv!Q184)</f>
        <v/>
      </c>
      <c r="L192" s="31" t="s">
        <v>0</v>
      </c>
      <c r="M192" s="66" t="str">
        <f>IF(csv!R184="","",csv!R184)</f>
        <v/>
      </c>
      <c r="N192" s="47" t="s">
        <v>0</v>
      </c>
      <c r="O192" s="52" t="str">
        <f t="shared" si="197"/>
        <v/>
      </c>
      <c r="P192" s="73" t="str">
        <f>IF(O192="","",IF(COUNTIF(O$10:O191,O192)=0,P191+1,P191))</f>
        <v/>
      </c>
      <c r="Q192" s="88" t="str">
        <f t="shared" si="198"/>
        <v/>
      </c>
      <c r="R192" s="89" t="str" cm="1">
        <f t="array" ref="R192">IF(S192="","",INDEX(natjecanjeStaze_naziv,MATCH(S192,natjecanjeStaze_stazaId,0)))</f>
        <v/>
      </c>
      <c r="S192" s="53" t="str">
        <f t="shared" si="181"/>
        <v/>
      </c>
      <c r="T192" s="47" t="s">
        <v>0</v>
      </c>
      <c r="U192" s="259" t="str">
        <f t="shared" si="182"/>
        <v/>
      </c>
      <c r="V192" s="260" t="str">
        <f t="shared" si="199"/>
        <v/>
      </c>
      <c r="W192" s="47" t="s">
        <v>0</v>
      </c>
      <c r="X192" s="52" t="str">
        <f t="shared" si="200"/>
        <v/>
      </c>
      <c r="Y192" s="73" t="str">
        <f t="shared" si="201"/>
        <v/>
      </c>
      <c r="Z192" s="31" t="str">
        <f t="shared" si="202"/>
        <v/>
      </c>
      <c r="AA192" s="66" t="str">
        <f>IF(Z192="","",MAX(AA$10:AA191)+1)</f>
        <v/>
      </c>
      <c r="AB192" s="47" t="s">
        <v>0</v>
      </c>
      <c r="AC192" s="130"/>
      <c r="AD192" s="47" t="s">
        <v>0</v>
      </c>
      <c r="AE192" s="19" t="str">
        <f t="shared" si="203"/>
        <v/>
      </c>
      <c r="AF192" s="47" t="s">
        <v>0</v>
      </c>
      <c r="AG192" s="151" t="str">
        <f t="shared" si="204"/>
        <v/>
      </c>
      <c r="AH192" s="47" t="s">
        <v>0</v>
      </c>
      <c r="AI192" s="52" t="str">
        <f t="shared" si="205"/>
        <v/>
      </c>
      <c r="AJ192" s="31" t="str">
        <f t="shared" si="206"/>
        <v/>
      </c>
      <c r="AK192" s="73" t="str">
        <f t="shared" si="207"/>
        <v/>
      </c>
      <c r="AL192" s="73" t="str">
        <f t="shared" si="208"/>
        <v/>
      </c>
      <c r="AM192" s="31" t="str" cm="1">
        <f t="array" ref="AM192">IF(AK192="",""&amp;AJ192,IF(AK192="NEMA",AJ192,INDEX(klub_naziv,MATCH(INDEX(klubAlias_klubId,AK192),klub_id,0))))</f>
        <v/>
      </c>
      <c r="AN192" s="31" t="str" cm="1">
        <f t="array" ref="AN192">IFERROR(""&amp;INDEX(registarNatjecatelji,DL192,4),"")</f>
        <v/>
      </c>
      <c r="AO192" s="90" t="str">
        <f t="shared" si="209"/>
        <v/>
      </c>
      <c r="AP192" s="66" t="str">
        <f t="shared" si="210"/>
        <v/>
      </c>
      <c r="AQ192" s="47" t="s">
        <v>0</v>
      </c>
      <c r="AR192" s="52" t="str">
        <f>IF(V192&lt;&gt;"NEMA","",IF(IFERROR(MATCH(U192,U$10:U191,0),0)&lt;&gt;0,"",U192))</f>
        <v/>
      </c>
      <c r="AS192" s="73" t="str">
        <f t="shared" si="183"/>
        <v/>
      </c>
      <c r="AT192" s="31" t="str">
        <f>IF(OR(AS192="",AS192&lt;&gt;"NEMA"),"",MAX(AT$10:AT191)+1)</f>
        <v/>
      </c>
      <c r="AU192" s="66" t="str">
        <f t="shared" si="184"/>
        <v/>
      </c>
      <c r="AV192" s="47" t="s">
        <v>0</v>
      </c>
      <c r="AW192" s="19" t="str">
        <f t="shared" si="211"/>
        <v/>
      </c>
      <c r="AX192" s="47" t="s">
        <v>0</v>
      </c>
      <c r="AY192" s="82" t="str">
        <f>IF(AK192&lt;&gt;"NEMA","",IF(IFERROR(MATCH(AJ192,AJ$10:AJ191,0),0)&lt;&gt;0,"",AJ192))</f>
        <v/>
      </c>
      <c r="AZ192" s="47" t="s">
        <v>0</v>
      </c>
      <c r="BA192" s="130"/>
      <c r="BB192" s="47" t="s">
        <v>0</v>
      </c>
      <c r="BC192" s="58" t="str">
        <f t="shared" si="212"/>
        <v/>
      </c>
      <c r="BD192" s="31" t="str">
        <f t="shared" si="213"/>
        <v/>
      </c>
      <c r="BE192" s="31" t="str">
        <f>IF(BD192="","",MAX(BE$10:BE191)+1)</f>
        <v/>
      </c>
      <c r="BF192" s="31" t="str">
        <f t="shared" si="214"/>
        <v/>
      </c>
      <c r="BG192" s="31" t="str">
        <f t="shared" si="215"/>
        <v/>
      </c>
      <c r="BH192" s="31" t="str">
        <f>IF(BA192="","",MAX(BH$10:BH191)+1)</f>
        <v/>
      </c>
      <c r="BI192" s="31" t="str">
        <f t="shared" si="216"/>
        <v/>
      </c>
      <c r="BJ192" s="66" t="str">
        <f t="shared" si="217"/>
        <v/>
      </c>
      <c r="BK192" s="47" t="s">
        <v>0</v>
      </c>
      <c r="BL192" s="19" t="str">
        <f t="shared" si="218"/>
        <v/>
      </c>
      <c r="BM192" s="47" t="s">
        <v>0</v>
      </c>
      <c r="BN192" s="151" t="str">
        <f t="shared" si="185"/>
        <v/>
      </c>
      <c r="BO192" s="47" t="s">
        <v>0</v>
      </c>
      <c r="BP192" s="58" t="str">
        <f t="shared" si="251"/>
        <v/>
      </c>
      <c r="BQ192" s="73" t="str">
        <f t="shared" si="252"/>
        <v/>
      </c>
      <c r="BR192" s="266" t="str">
        <f t="shared" si="253"/>
        <v/>
      </c>
      <c r="BS192" s="267" t="str">
        <f t="shared" si="254"/>
        <v/>
      </c>
      <c r="BT192" s="191" t="str">
        <f t="shared" si="255"/>
        <v/>
      </c>
      <c r="BU192" s="47" t="s">
        <v>0</v>
      </c>
      <c r="BV192" s="52" t="str">
        <f t="shared" si="219"/>
        <v/>
      </c>
      <c r="BW192" s="31" t="str">
        <f t="shared" si="220"/>
        <v/>
      </c>
      <c r="BX192" s="73" t="str">
        <f t="shared" si="186"/>
        <v/>
      </c>
      <c r="BY192" s="73" t="str">
        <f t="shared" si="187"/>
        <v/>
      </c>
      <c r="BZ192" s="31" t="str">
        <f t="shared" si="188"/>
        <v/>
      </c>
      <c r="CA192" s="66" t="str">
        <f t="shared" si="189"/>
        <v/>
      </c>
      <c r="CB192" s="47" t="s">
        <v>0</v>
      </c>
      <c r="CC192" s="82" t="str">
        <f t="shared" si="221"/>
        <v/>
      </c>
      <c r="CD192" s="47" t="s">
        <v>0</v>
      </c>
      <c r="CE192" s="19" t="str">
        <f t="shared" si="222"/>
        <v/>
      </c>
      <c r="CF192" s="47" t="s">
        <v>0</v>
      </c>
      <c r="CG192" s="130"/>
      <c r="CH192" s="47" t="s">
        <v>0</v>
      </c>
      <c r="CI192" s="52" t="str">
        <f t="shared" si="223"/>
        <v/>
      </c>
      <c r="CJ192" s="73" t="str">
        <f>IF(CG192="","",MAX(CJ$10:CJ191)+1)</f>
        <v/>
      </c>
      <c r="CK192" s="53" t="str">
        <f t="shared" si="224"/>
        <v/>
      </c>
      <c r="CL192" s="47" t="s">
        <v>0</v>
      </c>
      <c r="CM192" s="19" t="str">
        <f t="shared" si="225"/>
        <v/>
      </c>
      <c r="CN192" s="47" t="s">
        <v>0</v>
      </c>
      <c r="CO192" s="108"/>
      <c r="CP192" s="110"/>
      <c r="CQ192" s="47"/>
      <c r="CR192" s="58" t="str">
        <f>IF(AND(BX192="NEMA",BY192="NEMA",OR(CG192="",CK192="NEMA")),MAX(CR$10:CR191)+1,"")</f>
        <v/>
      </c>
      <c r="CS192" s="53" t="str">
        <f t="shared" si="226"/>
        <v/>
      </c>
      <c r="CT192" t="s">
        <v>0</v>
      </c>
      <c r="CU192" s="133" t="str">
        <f t="shared" si="190"/>
        <v/>
      </c>
      <c r="CV192" t="s">
        <v>0</v>
      </c>
      <c r="CW192" s="52" t="str">
        <f t="shared" si="191"/>
        <v/>
      </c>
      <c r="CX192" s="66" t="str">
        <f t="shared" si="227"/>
        <v/>
      </c>
      <c r="CY192" t="s">
        <v>0</v>
      </c>
      <c r="CZ192" s="19" t="str">
        <f t="shared" si="228"/>
        <v/>
      </c>
      <c r="DA192" s="47" t="s">
        <v>0</v>
      </c>
      <c r="DB192" s="52" t="str">
        <f t="shared" si="229"/>
        <v/>
      </c>
      <c r="DC192" s="66" t="str">
        <f t="shared" si="230"/>
        <v/>
      </c>
      <c r="DD192" s="47" t="s">
        <v>0</v>
      </c>
      <c r="DE192" s="52" t="str">
        <f t="shared" si="231"/>
        <v/>
      </c>
      <c r="DF192" s="53" t="str">
        <f t="shared" si="192"/>
        <v/>
      </c>
      <c r="DG192" s="47" t="s">
        <v>0</v>
      </c>
      <c r="DH192" s="52" t="str">
        <f t="shared" si="232"/>
        <v/>
      </c>
      <c r="DI192" s="53" t="str">
        <f t="shared" si="193"/>
        <v/>
      </c>
      <c r="DJ192" s="47" t="s">
        <v>0</v>
      </c>
      <c r="DK192" s="52" t="str">
        <f t="shared" si="233"/>
        <v/>
      </c>
      <c r="DL192" s="53" t="str">
        <f t="shared" si="194"/>
        <v/>
      </c>
      <c r="DM192" s="47" t="s">
        <v>0</v>
      </c>
      <c r="DN192" s="58" t="str">
        <f t="shared" si="234"/>
        <v/>
      </c>
      <c r="DO192" s="53" t="str" cm="1">
        <f t="array" ref="DO192">IF(DN192&lt;&gt;"",INDEX(imePrezime_id,DN192,0),IF(CR192&lt;&gt;"",CR192,""))</f>
        <v/>
      </c>
      <c r="DP192" s="47" t="s">
        <v>0</v>
      </c>
      <c r="DQ192" s="58" t="str">
        <f t="shared" si="235"/>
        <v/>
      </c>
      <c r="DR192" s="73" t="str">
        <f t="shared" si="195"/>
        <v/>
      </c>
      <c r="DS192" s="73" t="str">
        <f t="shared" si="236"/>
        <v/>
      </c>
      <c r="DT192" s="73" t="str">
        <f t="shared" si="237"/>
        <v/>
      </c>
      <c r="DU192" s="66" t="str">
        <f t="shared" si="238"/>
        <v/>
      </c>
      <c r="DV192" s="47" t="s">
        <v>0</v>
      </c>
      <c r="DW192" s="58" t="str">
        <f>IF(BW192="","",MAX(DW$10:DW191)+1)</f>
        <v/>
      </c>
      <c r="DX192" s="73" t="str">
        <f t="shared" si="239"/>
        <v/>
      </c>
      <c r="DY192" s="73" t="str">
        <f t="shared" si="240"/>
        <v/>
      </c>
      <c r="DZ192" s="73" t="str">
        <f t="shared" si="241"/>
        <v/>
      </c>
      <c r="EA192" s="73" t="str">
        <f t="shared" si="242"/>
        <v/>
      </c>
      <c r="EB192" s="73" t="str">
        <f t="shared" si="243"/>
        <v/>
      </c>
      <c r="EC192" s="73" t="str">
        <f t="shared" si="244"/>
        <v/>
      </c>
      <c r="ED192" s="73" t="str">
        <f t="shared" si="245"/>
        <v/>
      </c>
      <c r="EE192" s="73" t="str">
        <f t="shared" si="246"/>
        <v/>
      </c>
      <c r="EF192" s="73" t="str">
        <f t="shared" si="247"/>
        <v/>
      </c>
      <c r="EG192" s="53" t="str">
        <f t="shared" si="196"/>
        <v/>
      </c>
      <c r="EH192" s="47" t="s">
        <v>0</v>
      </c>
      <c r="EI192" s="19" t="str">
        <f t="shared" si="248"/>
        <v/>
      </c>
      <c r="EJ192" s="47" t="s">
        <v>0</v>
      </c>
      <c r="EK192" s="19" t="str">
        <f t="shared" si="249"/>
        <v/>
      </c>
      <c r="EL192" s="47" t="s">
        <v>0</v>
      </c>
      <c r="EM192" s="208" t="str">
        <f t="shared" si="250"/>
        <v/>
      </c>
      <c r="EN192" s="47" t="s">
        <v>0</v>
      </c>
    </row>
    <row r="193" spans="1:144" x14ac:dyDescent="0.25">
      <c r="A193" t="s">
        <v>0</v>
      </c>
      <c r="B193" s="52" t="str">
        <f>IF(csv!F185="","",csv!T185)</f>
        <v/>
      </c>
      <c r="C193" s="31" t="s">
        <v>0</v>
      </c>
      <c r="D193" s="31" t="str">
        <f>IF(csv!F185="","",csv!F185)</f>
        <v/>
      </c>
      <c r="E193" s="31" t="str">
        <f>IF(csv!E185="","",csv!E185)</f>
        <v/>
      </c>
      <c r="F193" s="31" t="s">
        <v>0</v>
      </c>
      <c r="G193" s="73" t="str">
        <f>IF(csv!M185="","",csv!M185)</f>
        <v/>
      </c>
      <c r="H193" s="73" t="str">
        <f>IF(csv!N185="","",csv!N185)</f>
        <v/>
      </c>
      <c r="I193" s="31" t="s">
        <v>0</v>
      </c>
      <c r="J193" s="31" t="str">
        <f>IF(csv!P185="","",csv!P185)</f>
        <v/>
      </c>
      <c r="K193" s="31" t="str">
        <f>IF(csv!Q185="","",csv!Q185)</f>
        <v/>
      </c>
      <c r="L193" s="31" t="s">
        <v>0</v>
      </c>
      <c r="M193" s="66" t="str">
        <f>IF(csv!R185="","",csv!R185)</f>
        <v/>
      </c>
      <c r="N193" s="47" t="s">
        <v>0</v>
      </c>
      <c r="O193" s="52" t="str">
        <f t="shared" si="197"/>
        <v/>
      </c>
      <c r="P193" s="73" t="str">
        <f>IF(O193="","",IF(COUNTIF(O$10:O192,O193)=0,P192+1,P192))</f>
        <v/>
      </c>
      <c r="Q193" s="88" t="str">
        <f t="shared" si="198"/>
        <v/>
      </c>
      <c r="R193" s="89" t="str" cm="1">
        <f t="array" ref="R193">IF(S193="","",INDEX(natjecanjeStaze_naziv,MATCH(S193,natjecanjeStaze_stazaId,0)))</f>
        <v/>
      </c>
      <c r="S193" s="53" t="str">
        <f t="shared" si="181"/>
        <v/>
      </c>
      <c r="T193" s="47" t="s">
        <v>0</v>
      </c>
      <c r="U193" s="259" t="str">
        <f t="shared" si="182"/>
        <v/>
      </c>
      <c r="V193" s="260" t="str">
        <f t="shared" si="199"/>
        <v/>
      </c>
      <c r="W193" s="47" t="s">
        <v>0</v>
      </c>
      <c r="X193" s="52" t="str">
        <f t="shared" si="200"/>
        <v/>
      </c>
      <c r="Y193" s="73" t="str">
        <f t="shared" si="201"/>
        <v/>
      </c>
      <c r="Z193" s="31" t="str">
        <f t="shared" si="202"/>
        <v/>
      </c>
      <c r="AA193" s="66" t="str">
        <f>IF(Z193="","",MAX(AA$10:AA192)+1)</f>
        <v/>
      </c>
      <c r="AB193" s="47" t="s">
        <v>0</v>
      </c>
      <c r="AC193" s="130"/>
      <c r="AD193" s="47" t="s">
        <v>0</v>
      </c>
      <c r="AE193" s="19" t="str">
        <f t="shared" si="203"/>
        <v/>
      </c>
      <c r="AF193" s="47" t="s">
        <v>0</v>
      </c>
      <c r="AG193" s="151" t="str">
        <f t="shared" si="204"/>
        <v/>
      </c>
      <c r="AH193" s="47" t="s">
        <v>0</v>
      </c>
      <c r="AI193" s="52" t="str">
        <f t="shared" si="205"/>
        <v/>
      </c>
      <c r="AJ193" s="31" t="str">
        <f t="shared" si="206"/>
        <v/>
      </c>
      <c r="AK193" s="73" t="str">
        <f t="shared" si="207"/>
        <v/>
      </c>
      <c r="AL193" s="73" t="str">
        <f t="shared" si="208"/>
        <v/>
      </c>
      <c r="AM193" s="31" t="str" cm="1">
        <f t="array" ref="AM193">IF(AK193="",""&amp;AJ193,IF(AK193="NEMA",AJ193,INDEX(klub_naziv,MATCH(INDEX(klubAlias_klubId,AK193),klub_id,0))))</f>
        <v/>
      </c>
      <c r="AN193" s="31" t="str" cm="1">
        <f t="array" ref="AN193">IFERROR(""&amp;INDEX(registarNatjecatelji,DL193,4),"")</f>
        <v/>
      </c>
      <c r="AO193" s="90" t="str">
        <f t="shared" si="209"/>
        <v/>
      </c>
      <c r="AP193" s="66" t="str">
        <f t="shared" si="210"/>
        <v/>
      </c>
      <c r="AQ193" s="47" t="s">
        <v>0</v>
      </c>
      <c r="AR193" s="52" t="str">
        <f>IF(V193&lt;&gt;"NEMA","",IF(IFERROR(MATCH(U193,U$10:U192,0),0)&lt;&gt;0,"",U193))</f>
        <v/>
      </c>
      <c r="AS193" s="73" t="str">
        <f t="shared" si="183"/>
        <v/>
      </c>
      <c r="AT193" s="31" t="str">
        <f>IF(OR(AS193="",AS193&lt;&gt;"NEMA"),"",MAX(AT$10:AT192)+1)</f>
        <v/>
      </c>
      <c r="AU193" s="66" t="str">
        <f t="shared" si="184"/>
        <v/>
      </c>
      <c r="AV193" s="47" t="s">
        <v>0</v>
      </c>
      <c r="AW193" s="19" t="str">
        <f t="shared" si="211"/>
        <v/>
      </c>
      <c r="AX193" s="47" t="s">
        <v>0</v>
      </c>
      <c r="AY193" s="82" t="str">
        <f>IF(AK193&lt;&gt;"NEMA","",IF(IFERROR(MATCH(AJ193,AJ$10:AJ192,0),0)&lt;&gt;0,"",AJ193))</f>
        <v/>
      </c>
      <c r="AZ193" s="47" t="s">
        <v>0</v>
      </c>
      <c r="BA193" s="130"/>
      <c r="BB193" s="47" t="s">
        <v>0</v>
      </c>
      <c r="BC193" s="58" t="str">
        <f t="shared" si="212"/>
        <v/>
      </c>
      <c r="BD193" s="31" t="str">
        <f t="shared" si="213"/>
        <v/>
      </c>
      <c r="BE193" s="31" t="str">
        <f>IF(BD193="","",MAX(BE$10:BE192)+1)</f>
        <v/>
      </c>
      <c r="BF193" s="31" t="str">
        <f t="shared" si="214"/>
        <v/>
      </c>
      <c r="BG193" s="31" t="str">
        <f t="shared" si="215"/>
        <v/>
      </c>
      <c r="BH193" s="31" t="str">
        <f>IF(BA193="","",MAX(BH$10:BH192)+1)</f>
        <v/>
      </c>
      <c r="BI193" s="31" t="str">
        <f t="shared" si="216"/>
        <v/>
      </c>
      <c r="BJ193" s="66" t="str">
        <f t="shared" si="217"/>
        <v/>
      </c>
      <c r="BK193" s="47" t="s">
        <v>0</v>
      </c>
      <c r="BL193" s="19" t="str">
        <f t="shared" si="218"/>
        <v/>
      </c>
      <c r="BM193" s="47" t="s">
        <v>0</v>
      </c>
      <c r="BN193" s="151" t="str">
        <f t="shared" si="185"/>
        <v/>
      </c>
      <c r="BO193" s="47" t="s">
        <v>0</v>
      </c>
      <c r="BP193" s="58" t="str">
        <f t="shared" si="251"/>
        <v/>
      </c>
      <c r="BQ193" s="73" t="str">
        <f t="shared" si="252"/>
        <v/>
      </c>
      <c r="BR193" s="266" t="str">
        <f t="shared" si="253"/>
        <v/>
      </c>
      <c r="BS193" s="267" t="str">
        <f t="shared" si="254"/>
        <v/>
      </c>
      <c r="BT193" s="191" t="str">
        <f t="shared" si="255"/>
        <v/>
      </c>
      <c r="BU193" s="47" t="s">
        <v>0</v>
      </c>
      <c r="BV193" s="52" t="str">
        <f t="shared" si="219"/>
        <v/>
      </c>
      <c r="BW193" s="31" t="str">
        <f t="shared" si="220"/>
        <v/>
      </c>
      <c r="BX193" s="73" t="str">
        <f t="shared" si="186"/>
        <v/>
      </c>
      <c r="BY193" s="73" t="str">
        <f t="shared" si="187"/>
        <v/>
      </c>
      <c r="BZ193" s="31" t="str">
        <f t="shared" si="188"/>
        <v/>
      </c>
      <c r="CA193" s="66" t="str">
        <f t="shared" si="189"/>
        <v/>
      </c>
      <c r="CB193" s="47" t="s">
        <v>0</v>
      </c>
      <c r="CC193" s="82" t="str">
        <f t="shared" si="221"/>
        <v/>
      </c>
      <c r="CD193" s="47" t="s">
        <v>0</v>
      </c>
      <c r="CE193" s="19" t="str">
        <f t="shared" si="222"/>
        <v/>
      </c>
      <c r="CF193" s="47" t="s">
        <v>0</v>
      </c>
      <c r="CG193" s="130"/>
      <c r="CH193" s="47" t="s">
        <v>0</v>
      </c>
      <c r="CI193" s="52" t="str">
        <f t="shared" si="223"/>
        <v/>
      </c>
      <c r="CJ193" s="73" t="str">
        <f>IF(CG193="","",MAX(CJ$10:CJ192)+1)</f>
        <v/>
      </c>
      <c r="CK193" s="53" t="str">
        <f t="shared" si="224"/>
        <v/>
      </c>
      <c r="CL193" s="47" t="s">
        <v>0</v>
      </c>
      <c r="CM193" s="19" t="str">
        <f t="shared" si="225"/>
        <v/>
      </c>
      <c r="CN193" s="47" t="s">
        <v>0</v>
      </c>
      <c r="CO193" s="108"/>
      <c r="CP193" s="110"/>
      <c r="CQ193" s="47"/>
      <c r="CR193" s="58" t="str">
        <f>IF(AND(BX193="NEMA",BY193="NEMA",OR(CG193="",CK193="NEMA")),MAX(CR$10:CR192)+1,"")</f>
        <v/>
      </c>
      <c r="CS193" s="53" t="str">
        <f t="shared" si="226"/>
        <v/>
      </c>
      <c r="CT193" t="s">
        <v>0</v>
      </c>
      <c r="CU193" s="133" t="str">
        <f t="shared" si="190"/>
        <v/>
      </c>
      <c r="CV193" t="s">
        <v>0</v>
      </c>
      <c r="CW193" s="52" t="str">
        <f t="shared" si="191"/>
        <v/>
      </c>
      <c r="CX193" s="66" t="str">
        <f t="shared" si="227"/>
        <v/>
      </c>
      <c r="CY193" t="s">
        <v>0</v>
      </c>
      <c r="CZ193" s="19" t="str">
        <f t="shared" si="228"/>
        <v/>
      </c>
      <c r="DA193" s="47" t="s">
        <v>0</v>
      </c>
      <c r="DB193" s="52" t="str">
        <f t="shared" si="229"/>
        <v/>
      </c>
      <c r="DC193" s="66" t="str">
        <f t="shared" si="230"/>
        <v/>
      </c>
      <c r="DD193" s="47" t="s">
        <v>0</v>
      </c>
      <c r="DE193" s="52" t="str">
        <f t="shared" si="231"/>
        <v/>
      </c>
      <c r="DF193" s="53" t="str">
        <f t="shared" si="192"/>
        <v/>
      </c>
      <c r="DG193" s="47" t="s">
        <v>0</v>
      </c>
      <c r="DH193" s="52" t="str">
        <f t="shared" si="232"/>
        <v/>
      </c>
      <c r="DI193" s="53" t="str">
        <f t="shared" si="193"/>
        <v/>
      </c>
      <c r="DJ193" s="47" t="s">
        <v>0</v>
      </c>
      <c r="DK193" s="52" t="str">
        <f t="shared" si="233"/>
        <v/>
      </c>
      <c r="DL193" s="53" t="str">
        <f t="shared" si="194"/>
        <v/>
      </c>
      <c r="DM193" s="47" t="s">
        <v>0</v>
      </c>
      <c r="DN193" s="58" t="str">
        <f t="shared" si="234"/>
        <v/>
      </c>
      <c r="DO193" s="53" t="str" cm="1">
        <f t="array" ref="DO193">IF(DN193&lt;&gt;"",INDEX(imePrezime_id,DN193,0),IF(CR193&lt;&gt;"",CR193,""))</f>
        <v/>
      </c>
      <c r="DP193" s="47" t="s">
        <v>0</v>
      </c>
      <c r="DQ193" s="58" t="str">
        <f t="shared" si="235"/>
        <v/>
      </c>
      <c r="DR193" s="73" t="str">
        <f t="shared" si="195"/>
        <v/>
      </c>
      <c r="DS193" s="73" t="str">
        <f t="shared" si="236"/>
        <v/>
      </c>
      <c r="DT193" s="73" t="str">
        <f t="shared" si="237"/>
        <v/>
      </c>
      <c r="DU193" s="66" t="str">
        <f t="shared" si="238"/>
        <v/>
      </c>
      <c r="DV193" s="47" t="s">
        <v>0</v>
      </c>
      <c r="DW193" s="58" t="str">
        <f>IF(BW193="","",MAX(DW$10:DW192)+1)</f>
        <v/>
      </c>
      <c r="DX193" s="73" t="str">
        <f t="shared" si="239"/>
        <v/>
      </c>
      <c r="DY193" s="73" t="str">
        <f t="shared" si="240"/>
        <v/>
      </c>
      <c r="DZ193" s="73" t="str">
        <f t="shared" si="241"/>
        <v/>
      </c>
      <c r="EA193" s="73" t="str">
        <f t="shared" si="242"/>
        <v/>
      </c>
      <c r="EB193" s="73" t="str">
        <f t="shared" si="243"/>
        <v/>
      </c>
      <c r="EC193" s="73" t="str">
        <f t="shared" si="244"/>
        <v/>
      </c>
      <c r="ED193" s="73" t="str">
        <f t="shared" si="245"/>
        <v/>
      </c>
      <c r="EE193" s="73" t="str">
        <f t="shared" si="246"/>
        <v/>
      </c>
      <c r="EF193" s="73" t="str">
        <f t="shared" si="247"/>
        <v/>
      </c>
      <c r="EG193" s="53" t="str">
        <f t="shared" si="196"/>
        <v/>
      </c>
      <c r="EH193" s="47" t="s">
        <v>0</v>
      </c>
      <c r="EI193" s="19" t="str">
        <f t="shared" si="248"/>
        <v/>
      </c>
      <c r="EJ193" s="47" t="s">
        <v>0</v>
      </c>
      <c r="EK193" s="19" t="str">
        <f t="shared" si="249"/>
        <v/>
      </c>
      <c r="EL193" s="47" t="s">
        <v>0</v>
      </c>
      <c r="EM193" s="208" t="str">
        <f t="shared" si="250"/>
        <v/>
      </c>
      <c r="EN193" s="47" t="s">
        <v>0</v>
      </c>
    </row>
    <row r="194" spans="1:144" x14ac:dyDescent="0.25">
      <c r="A194" t="s">
        <v>0</v>
      </c>
      <c r="B194" s="52" t="str">
        <f>IF(csv!F186="","",csv!T186)</f>
        <v/>
      </c>
      <c r="C194" s="31" t="s">
        <v>0</v>
      </c>
      <c r="D194" s="31" t="str">
        <f>IF(csv!F186="","",csv!F186)</f>
        <v/>
      </c>
      <c r="E194" s="31" t="str">
        <f>IF(csv!E186="","",csv!E186)</f>
        <v/>
      </c>
      <c r="F194" s="31" t="s">
        <v>0</v>
      </c>
      <c r="G194" s="73" t="str">
        <f>IF(csv!M186="","",csv!M186)</f>
        <v/>
      </c>
      <c r="H194" s="73" t="str">
        <f>IF(csv!N186="","",csv!N186)</f>
        <v/>
      </c>
      <c r="I194" s="31" t="s">
        <v>0</v>
      </c>
      <c r="J194" s="31" t="str">
        <f>IF(csv!P186="","",csv!P186)</f>
        <v/>
      </c>
      <c r="K194" s="31" t="str">
        <f>IF(csv!Q186="","",csv!Q186)</f>
        <v/>
      </c>
      <c r="L194" s="31" t="s">
        <v>0</v>
      </c>
      <c r="M194" s="66" t="str">
        <f>IF(csv!R186="","",csv!R186)</f>
        <v/>
      </c>
      <c r="N194" s="47" t="s">
        <v>0</v>
      </c>
      <c r="O194" s="52" t="str">
        <f t="shared" si="197"/>
        <v/>
      </c>
      <c r="P194" s="73" t="str">
        <f>IF(O194="","",IF(COUNTIF(O$10:O193,O194)=0,P193+1,P193))</f>
        <v/>
      </c>
      <c r="Q194" s="88" t="str">
        <f t="shared" si="198"/>
        <v/>
      </c>
      <c r="R194" s="89" t="str" cm="1">
        <f t="array" ref="R194">IF(S194="","",INDEX(natjecanjeStaze_naziv,MATCH(S194,natjecanjeStaze_stazaId,0)))</f>
        <v/>
      </c>
      <c r="S194" s="53" t="str">
        <f t="shared" si="181"/>
        <v/>
      </c>
      <c r="T194" s="47" t="s">
        <v>0</v>
      </c>
      <c r="U194" s="259" t="str">
        <f t="shared" si="182"/>
        <v/>
      </c>
      <c r="V194" s="260" t="str">
        <f t="shared" si="199"/>
        <v/>
      </c>
      <c r="W194" s="47" t="s">
        <v>0</v>
      </c>
      <c r="X194" s="52" t="str">
        <f t="shared" si="200"/>
        <v/>
      </c>
      <c r="Y194" s="73" t="str">
        <f t="shared" si="201"/>
        <v/>
      </c>
      <c r="Z194" s="31" t="str">
        <f t="shared" si="202"/>
        <v/>
      </c>
      <c r="AA194" s="66" t="str">
        <f>IF(Z194="","",MAX(AA$10:AA193)+1)</f>
        <v/>
      </c>
      <c r="AB194" s="47" t="s">
        <v>0</v>
      </c>
      <c r="AC194" s="130"/>
      <c r="AD194" s="47" t="s">
        <v>0</v>
      </c>
      <c r="AE194" s="19" t="str">
        <f t="shared" si="203"/>
        <v/>
      </c>
      <c r="AF194" s="47" t="s">
        <v>0</v>
      </c>
      <c r="AG194" s="151" t="str">
        <f t="shared" si="204"/>
        <v/>
      </c>
      <c r="AH194" s="47" t="s">
        <v>0</v>
      </c>
      <c r="AI194" s="52" t="str">
        <f t="shared" si="205"/>
        <v/>
      </c>
      <c r="AJ194" s="31" t="str">
        <f t="shared" si="206"/>
        <v/>
      </c>
      <c r="AK194" s="73" t="str">
        <f t="shared" si="207"/>
        <v/>
      </c>
      <c r="AL194" s="73" t="str">
        <f t="shared" si="208"/>
        <v/>
      </c>
      <c r="AM194" s="31" t="str" cm="1">
        <f t="array" ref="AM194">IF(AK194="",""&amp;AJ194,IF(AK194="NEMA",AJ194,INDEX(klub_naziv,MATCH(INDEX(klubAlias_klubId,AK194),klub_id,0))))</f>
        <v/>
      </c>
      <c r="AN194" s="31" t="str" cm="1">
        <f t="array" ref="AN194">IFERROR(""&amp;INDEX(registarNatjecatelji,DL194,4),"")</f>
        <v/>
      </c>
      <c r="AO194" s="90" t="str">
        <f t="shared" si="209"/>
        <v/>
      </c>
      <c r="AP194" s="66" t="str">
        <f t="shared" si="210"/>
        <v/>
      </c>
      <c r="AQ194" s="47" t="s">
        <v>0</v>
      </c>
      <c r="AR194" s="52" t="str">
        <f>IF(V194&lt;&gt;"NEMA","",IF(IFERROR(MATCH(U194,U$10:U193,0),0)&lt;&gt;0,"",U194))</f>
        <v/>
      </c>
      <c r="AS194" s="73" t="str">
        <f t="shared" si="183"/>
        <v/>
      </c>
      <c r="AT194" s="31" t="str">
        <f>IF(OR(AS194="",AS194&lt;&gt;"NEMA"),"",MAX(AT$10:AT193)+1)</f>
        <v/>
      </c>
      <c r="AU194" s="66" t="str">
        <f t="shared" si="184"/>
        <v/>
      </c>
      <c r="AV194" s="47" t="s">
        <v>0</v>
      </c>
      <c r="AW194" s="19" t="str">
        <f t="shared" si="211"/>
        <v/>
      </c>
      <c r="AX194" s="47" t="s">
        <v>0</v>
      </c>
      <c r="AY194" s="82" t="str">
        <f>IF(AK194&lt;&gt;"NEMA","",IF(IFERROR(MATCH(AJ194,AJ$10:AJ193,0),0)&lt;&gt;0,"",AJ194))</f>
        <v/>
      </c>
      <c r="AZ194" s="47" t="s">
        <v>0</v>
      </c>
      <c r="BA194" s="130"/>
      <c r="BB194" s="47" t="s">
        <v>0</v>
      </c>
      <c r="BC194" s="58" t="str">
        <f t="shared" si="212"/>
        <v/>
      </c>
      <c r="BD194" s="31" t="str">
        <f t="shared" si="213"/>
        <v/>
      </c>
      <c r="BE194" s="31" t="str">
        <f>IF(BD194="","",MAX(BE$10:BE193)+1)</f>
        <v/>
      </c>
      <c r="BF194" s="31" t="str">
        <f t="shared" si="214"/>
        <v/>
      </c>
      <c r="BG194" s="31" t="str">
        <f t="shared" si="215"/>
        <v/>
      </c>
      <c r="BH194" s="31" t="str">
        <f>IF(BA194="","",MAX(BH$10:BH193)+1)</f>
        <v/>
      </c>
      <c r="BI194" s="31" t="str">
        <f t="shared" si="216"/>
        <v/>
      </c>
      <c r="BJ194" s="66" t="str">
        <f t="shared" si="217"/>
        <v/>
      </c>
      <c r="BK194" s="47" t="s">
        <v>0</v>
      </c>
      <c r="BL194" s="19" t="str">
        <f t="shared" si="218"/>
        <v/>
      </c>
      <c r="BM194" s="47" t="s">
        <v>0</v>
      </c>
      <c r="BN194" s="151" t="str">
        <f t="shared" si="185"/>
        <v/>
      </c>
      <c r="BO194" s="47" t="s">
        <v>0</v>
      </c>
      <c r="BP194" s="58" t="str">
        <f t="shared" si="251"/>
        <v/>
      </c>
      <c r="BQ194" s="73" t="str">
        <f t="shared" si="252"/>
        <v/>
      </c>
      <c r="BR194" s="266" t="str">
        <f t="shared" si="253"/>
        <v/>
      </c>
      <c r="BS194" s="267" t="str">
        <f t="shared" si="254"/>
        <v/>
      </c>
      <c r="BT194" s="191" t="str">
        <f t="shared" si="255"/>
        <v/>
      </c>
      <c r="BU194" s="47" t="s">
        <v>0</v>
      </c>
      <c r="BV194" s="52" t="str">
        <f t="shared" si="219"/>
        <v/>
      </c>
      <c r="BW194" s="31" t="str">
        <f t="shared" si="220"/>
        <v/>
      </c>
      <c r="BX194" s="73" t="str">
        <f t="shared" si="186"/>
        <v/>
      </c>
      <c r="BY194" s="73" t="str">
        <f t="shared" si="187"/>
        <v/>
      </c>
      <c r="BZ194" s="31" t="str">
        <f t="shared" si="188"/>
        <v/>
      </c>
      <c r="CA194" s="66" t="str">
        <f t="shared" si="189"/>
        <v/>
      </c>
      <c r="CB194" s="47" t="s">
        <v>0</v>
      </c>
      <c r="CC194" s="82" t="str">
        <f t="shared" si="221"/>
        <v/>
      </c>
      <c r="CD194" s="47" t="s">
        <v>0</v>
      </c>
      <c r="CE194" s="19" t="str">
        <f t="shared" si="222"/>
        <v/>
      </c>
      <c r="CF194" s="47" t="s">
        <v>0</v>
      </c>
      <c r="CG194" s="130"/>
      <c r="CH194" s="47" t="s">
        <v>0</v>
      </c>
      <c r="CI194" s="52" t="str">
        <f t="shared" si="223"/>
        <v/>
      </c>
      <c r="CJ194" s="73" t="str">
        <f>IF(CG194="","",MAX(CJ$10:CJ193)+1)</f>
        <v/>
      </c>
      <c r="CK194" s="53" t="str">
        <f t="shared" si="224"/>
        <v/>
      </c>
      <c r="CL194" s="47" t="s">
        <v>0</v>
      </c>
      <c r="CM194" s="19" t="str">
        <f t="shared" si="225"/>
        <v/>
      </c>
      <c r="CN194" s="47" t="s">
        <v>0</v>
      </c>
      <c r="CO194" s="108"/>
      <c r="CP194" s="110"/>
      <c r="CQ194" s="47"/>
      <c r="CR194" s="58" t="str">
        <f>IF(AND(BX194="NEMA",BY194="NEMA",OR(CG194="",CK194="NEMA")),MAX(CR$10:CR193)+1,"")</f>
        <v/>
      </c>
      <c r="CS194" s="53" t="str">
        <f t="shared" si="226"/>
        <v/>
      </c>
      <c r="CT194" t="s">
        <v>0</v>
      </c>
      <c r="CU194" s="133" t="str">
        <f t="shared" si="190"/>
        <v/>
      </c>
      <c r="CV194" t="s">
        <v>0</v>
      </c>
      <c r="CW194" s="52" t="str">
        <f t="shared" si="191"/>
        <v/>
      </c>
      <c r="CX194" s="66" t="str">
        <f t="shared" si="227"/>
        <v/>
      </c>
      <c r="CY194" t="s">
        <v>0</v>
      </c>
      <c r="CZ194" s="19" t="str">
        <f t="shared" si="228"/>
        <v/>
      </c>
      <c r="DA194" s="47" t="s">
        <v>0</v>
      </c>
      <c r="DB194" s="52" t="str">
        <f t="shared" si="229"/>
        <v/>
      </c>
      <c r="DC194" s="66" t="str">
        <f t="shared" si="230"/>
        <v/>
      </c>
      <c r="DD194" s="47" t="s">
        <v>0</v>
      </c>
      <c r="DE194" s="52" t="str">
        <f t="shared" si="231"/>
        <v/>
      </c>
      <c r="DF194" s="53" t="str">
        <f t="shared" si="192"/>
        <v/>
      </c>
      <c r="DG194" s="47" t="s">
        <v>0</v>
      </c>
      <c r="DH194" s="52" t="str">
        <f t="shared" si="232"/>
        <v/>
      </c>
      <c r="DI194" s="53" t="str">
        <f t="shared" si="193"/>
        <v/>
      </c>
      <c r="DJ194" s="47" t="s">
        <v>0</v>
      </c>
      <c r="DK194" s="52" t="str">
        <f t="shared" si="233"/>
        <v/>
      </c>
      <c r="DL194" s="53" t="str">
        <f t="shared" si="194"/>
        <v/>
      </c>
      <c r="DM194" s="47" t="s">
        <v>0</v>
      </c>
      <c r="DN194" s="58" t="str">
        <f t="shared" si="234"/>
        <v/>
      </c>
      <c r="DO194" s="53" t="str" cm="1">
        <f t="array" ref="DO194">IF(DN194&lt;&gt;"",INDEX(imePrezime_id,DN194,0),IF(CR194&lt;&gt;"",CR194,""))</f>
        <v/>
      </c>
      <c r="DP194" s="47" t="s">
        <v>0</v>
      </c>
      <c r="DQ194" s="58" t="str">
        <f t="shared" si="235"/>
        <v/>
      </c>
      <c r="DR194" s="73" t="str">
        <f t="shared" si="195"/>
        <v/>
      </c>
      <c r="DS194" s="73" t="str">
        <f t="shared" si="236"/>
        <v/>
      </c>
      <c r="DT194" s="73" t="str">
        <f t="shared" si="237"/>
        <v/>
      </c>
      <c r="DU194" s="66" t="str">
        <f t="shared" si="238"/>
        <v/>
      </c>
      <c r="DV194" s="47" t="s">
        <v>0</v>
      </c>
      <c r="DW194" s="58" t="str">
        <f>IF(BW194="","",MAX(DW$10:DW193)+1)</f>
        <v/>
      </c>
      <c r="DX194" s="73" t="str">
        <f t="shared" si="239"/>
        <v/>
      </c>
      <c r="DY194" s="73" t="str">
        <f t="shared" si="240"/>
        <v/>
      </c>
      <c r="DZ194" s="73" t="str">
        <f t="shared" si="241"/>
        <v/>
      </c>
      <c r="EA194" s="73" t="str">
        <f t="shared" si="242"/>
        <v/>
      </c>
      <c r="EB194" s="73" t="str">
        <f t="shared" si="243"/>
        <v/>
      </c>
      <c r="EC194" s="73" t="str">
        <f t="shared" si="244"/>
        <v/>
      </c>
      <c r="ED194" s="73" t="str">
        <f t="shared" si="245"/>
        <v/>
      </c>
      <c r="EE194" s="73" t="str">
        <f t="shared" si="246"/>
        <v/>
      </c>
      <c r="EF194" s="73" t="str">
        <f t="shared" si="247"/>
        <v/>
      </c>
      <c r="EG194" s="53" t="str">
        <f t="shared" si="196"/>
        <v/>
      </c>
      <c r="EH194" s="47" t="s">
        <v>0</v>
      </c>
      <c r="EI194" s="19" t="str">
        <f t="shared" si="248"/>
        <v/>
      </c>
      <c r="EJ194" s="47" t="s">
        <v>0</v>
      </c>
      <c r="EK194" s="19" t="str">
        <f t="shared" si="249"/>
        <v/>
      </c>
      <c r="EL194" s="47" t="s">
        <v>0</v>
      </c>
      <c r="EM194" s="208" t="str">
        <f t="shared" si="250"/>
        <v/>
      </c>
      <c r="EN194" s="47" t="s">
        <v>0</v>
      </c>
    </row>
    <row r="195" spans="1:144" x14ac:dyDescent="0.25">
      <c r="A195" t="s">
        <v>0</v>
      </c>
      <c r="B195" s="52" t="str">
        <f>IF(csv!F187="","",csv!T187)</f>
        <v/>
      </c>
      <c r="C195" s="31" t="s">
        <v>0</v>
      </c>
      <c r="D195" s="31" t="str">
        <f>IF(csv!F187="","",csv!F187)</f>
        <v/>
      </c>
      <c r="E195" s="31" t="str">
        <f>IF(csv!E187="","",csv!E187)</f>
        <v/>
      </c>
      <c r="F195" s="31" t="s">
        <v>0</v>
      </c>
      <c r="G195" s="73" t="str">
        <f>IF(csv!M187="","",csv!M187)</f>
        <v/>
      </c>
      <c r="H195" s="73" t="str">
        <f>IF(csv!N187="","",csv!N187)</f>
        <v/>
      </c>
      <c r="I195" s="31" t="s">
        <v>0</v>
      </c>
      <c r="J195" s="31" t="str">
        <f>IF(csv!P187="","",csv!P187)</f>
        <v/>
      </c>
      <c r="K195" s="31" t="str">
        <f>IF(csv!Q187="","",csv!Q187)</f>
        <v/>
      </c>
      <c r="L195" s="31" t="s">
        <v>0</v>
      </c>
      <c r="M195" s="66" t="str">
        <f>IF(csv!R187="","",csv!R187)</f>
        <v/>
      </c>
      <c r="N195" s="47" t="s">
        <v>0</v>
      </c>
      <c r="O195" s="52" t="str">
        <f t="shared" si="197"/>
        <v/>
      </c>
      <c r="P195" s="73" t="str">
        <f>IF(O195="","",IF(COUNTIF(O$10:O194,O195)=0,P194+1,P194))</f>
        <v/>
      </c>
      <c r="Q195" s="88" t="str">
        <f t="shared" si="198"/>
        <v/>
      </c>
      <c r="R195" s="89" t="str" cm="1">
        <f t="array" ref="R195">IF(S195="","",INDEX(natjecanjeStaze_naziv,MATCH(S195,natjecanjeStaze_stazaId,0)))</f>
        <v/>
      </c>
      <c r="S195" s="53" t="str">
        <f t="shared" si="181"/>
        <v/>
      </c>
      <c r="T195" s="47" t="s">
        <v>0</v>
      </c>
      <c r="U195" s="259" t="str">
        <f t="shared" si="182"/>
        <v/>
      </c>
      <c r="V195" s="260" t="str">
        <f t="shared" si="199"/>
        <v/>
      </c>
      <c r="W195" s="47" t="s">
        <v>0</v>
      </c>
      <c r="X195" s="52" t="str">
        <f t="shared" si="200"/>
        <v/>
      </c>
      <c r="Y195" s="73" t="str">
        <f t="shared" si="201"/>
        <v/>
      </c>
      <c r="Z195" s="31" t="str">
        <f t="shared" si="202"/>
        <v/>
      </c>
      <c r="AA195" s="66" t="str">
        <f>IF(Z195="","",MAX(AA$10:AA194)+1)</f>
        <v/>
      </c>
      <c r="AB195" s="47" t="s">
        <v>0</v>
      </c>
      <c r="AC195" s="130"/>
      <c r="AD195" s="47" t="s">
        <v>0</v>
      </c>
      <c r="AE195" s="19" t="str">
        <f t="shared" si="203"/>
        <v/>
      </c>
      <c r="AF195" s="47" t="s">
        <v>0</v>
      </c>
      <c r="AG195" s="151" t="str">
        <f t="shared" si="204"/>
        <v/>
      </c>
      <c r="AH195" s="47" t="s">
        <v>0</v>
      </c>
      <c r="AI195" s="52" t="str">
        <f t="shared" si="205"/>
        <v/>
      </c>
      <c r="AJ195" s="31" t="str">
        <f t="shared" si="206"/>
        <v/>
      </c>
      <c r="AK195" s="73" t="str">
        <f t="shared" si="207"/>
        <v/>
      </c>
      <c r="AL195" s="73" t="str">
        <f t="shared" si="208"/>
        <v/>
      </c>
      <c r="AM195" s="31" t="str" cm="1">
        <f t="array" ref="AM195">IF(AK195="",""&amp;AJ195,IF(AK195="NEMA",AJ195,INDEX(klub_naziv,MATCH(INDEX(klubAlias_klubId,AK195),klub_id,0))))</f>
        <v/>
      </c>
      <c r="AN195" s="31" t="str" cm="1">
        <f t="array" ref="AN195">IFERROR(""&amp;INDEX(registarNatjecatelji,DL195,4),"")</f>
        <v/>
      </c>
      <c r="AO195" s="90" t="str">
        <f t="shared" si="209"/>
        <v/>
      </c>
      <c r="AP195" s="66" t="str">
        <f t="shared" si="210"/>
        <v/>
      </c>
      <c r="AQ195" s="47" t="s">
        <v>0</v>
      </c>
      <c r="AR195" s="52" t="str">
        <f>IF(V195&lt;&gt;"NEMA","",IF(IFERROR(MATCH(U195,U$10:U194,0),0)&lt;&gt;0,"",U195))</f>
        <v/>
      </c>
      <c r="AS195" s="73" t="str">
        <f t="shared" si="183"/>
        <v/>
      </c>
      <c r="AT195" s="31" t="str">
        <f>IF(OR(AS195="",AS195&lt;&gt;"NEMA"),"",MAX(AT$10:AT194)+1)</f>
        <v/>
      </c>
      <c r="AU195" s="66" t="str">
        <f t="shared" si="184"/>
        <v/>
      </c>
      <c r="AV195" s="47" t="s">
        <v>0</v>
      </c>
      <c r="AW195" s="19" t="str">
        <f t="shared" si="211"/>
        <v/>
      </c>
      <c r="AX195" s="47" t="s">
        <v>0</v>
      </c>
      <c r="AY195" s="82" t="str">
        <f>IF(AK195&lt;&gt;"NEMA","",IF(IFERROR(MATCH(AJ195,AJ$10:AJ194,0),0)&lt;&gt;0,"",AJ195))</f>
        <v/>
      </c>
      <c r="AZ195" s="47" t="s">
        <v>0</v>
      </c>
      <c r="BA195" s="130"/>
      <c r="BB195" s="47" t="s">
        <v>0</v>
      </c>
      <c r="BC195" s="58" t="str">
        <f t="shared" si="212"/>
        <v/>
      </c>
      <c r="BD195" s="31" t="str">
        <f t="shared" si="213"/>
        <v/>
      </c>
      <c r="BE195" s="31" t="str">
        <f>IF(BD195="","",MAX(BE$10:BE194)+1)</f>
        <v/>
      </c>
      <c r="BF195" s="31" t="str">
        <f t="shared" si="214"/>
        <v/>
      </c>
      <c r="BG195" s="31" t="str">
        <f t="shared" si="215"/>
        <v/>
      </c>
      <c r="BH195" s="31" t="str">
        <f>IF(BA195="","",MAX(BH$10:BH194)+1)</f>
        <v/>
      </c>
      <c r="BI195" s="31" t="str">
        <f t="shared" si="216"/>
        <v/>
      </c>
      <c r="BJ195" s="66" t="str">
        <f t="shared" si="217"/>
        <v/>
      </c>
      <c r="BK195" s="47" t="s">
        <v>0</v>
      </c>
      <c r="BL195" s="19" t="str">
        <f t="shared" si="218"/>
        <v/>
      </c>
      <c r="BM195" s="47" t="s">
        <v>0</v>
      </c>
      <c r="BN195" s="151" t="str">
        <f t="shared" si="185"/>
        <v/>
      </c>
      <c r="BO195" s="47" t="s">
        <v>0</v>
      </c>
      <c r="BP195" s="58" t="str">
        <f t="shared" si="251"/>
        <v/>
      </c>
      <c r="BQ195" s="73" t="str">
        <f t="shared" si="252"/>
        <v/>
      </c>
      <c r="BR195" s="266" t="str">
        <f t="shared" si="253"/>
        <v/>
      </c>
      <c r="BS195" s="267" t="str">
        <f t="shared" si="254"/>
        <v/>
      </c>
      <c r="BT195" s="191" t="str">
        <f t="shared" si="255"/>
        <v/>
      </c>
      <c r="BU195" s="47" t="s">
        <v>0</v>
      </c>
      <c r="BV195" s="52" t="str">
        <f t="shared" si="219"/>
        <v/>
      </c>
      <c r="BW195" s="31" t="str">
        <f t="shared" si="220"/>
        <v/>
      </c>
      <c r="BX195" s="73" t="str">
        <f t="shared" si="186"/>
        <v/>
      </c>
      <c r="BY195" s="73" t="str">
        <f t="shared" si="187"/>
        <v/>
      </c>
      <c r="BZ195" s="31" t="str">
        <f t="shared" si="188"/>
        <v/>
      </c>
      <c r="CA195" s="66" t="str">
        <f t="shared" si="189"/>
        <v/>
      </c>
      <c r="CB195" s="47" t="s">
        <v>0</v>
      </c>
      <c r="CC195" s="82" t="str">
        <f t="shared" si="221"/>
        <v/>
      </c>
      <c r="CD195" s="47" t="s">
        <v>0</v>
      </c>
      <c r="CE195" s="19" t="str">
        <f t="shared" si="222"/>
        <v/>
      </c>
      <c r="CF195" s="47" t="s">
        <v>0</v>
      </c>
      <c r="CG195" s="130"/>
      <c r="CH195" s="47" t="s">
        <v>0</v>
      </c>
      <c r="CI195" s="52" t="str">
        <f t="shared" si="223"/>
        <v/>
      </c>
      <c r="CJ195" s="73" t="str">
        <f>IF(CG195="","",MAX(CJ$10:CJ194)+1)</f>
        <v/>
      </c>
      <c r="CK195" s="53" t="str">
        <f t="shared" si="224"/>
        <v/>
      </c>
      <c r="CL195" s="47" t="s">
        <v>0</v>
      </c>
      <c r="CM195" s="19" t="str">
        <f t="shared" si="225"/>
        <v/>
      </c>
      <c r="CN195" s="47" t="s">
        <v>0</v>
      </c>
      <c r="CO195" s="108"/>
      <c r="CP195" s="110"/>
      <c r="CQ195" s="47"/>
      <c r="CR195" s="58" t="str">
        <f>IF(AND(BX195="NEMA",BY195="NEMA",OR(CG195="",CK195="NEMA")),MAX(CR$10:CR194)+1,"")</f>
        <v/>
      </c>
      <c r="CS195" s="53" t="str">
        <f t="shared" si="226"/>
        <v/>
      </c>
      <c r="CT195" t="s">
        <v>0</v>
      </c>
      <c r="CU195" s="133" t="str">
        <f t="shared" si="190"/>
        <v/>
      </c>
      <c r="CV195" t="s">
        <v>0</v>
      </c>
      <c r="CW195" s="52" t="str">
        <f t="shared" si="191"/>
        <v/>
      </c>
      <c r="CX195" s="66" t="str">
        <f t="shared" si="227"/>
        <v/>
      </c>
      <c r="CY195" t="s">
        <v>0</v>
      </c>
      <c r="CZ195" s="19" t="str">
        <f t="shared" si="228"/>
        <v/>
      </c>
      <c r="DA195" s="47" t="s">
        <v>0</v>
      </c>
      <c r="DB195" s="52" t="str">
        <f t="shared" si="229"/>
        <v/>
      </c>
      <c r="DC195" s="66" t="str">
        <f t="shared" si="230"/>
        <v/>
      </c>
      <c r="DD195" s="47" t="s">
        <v>0</v>
      </c>
      <c r="DE195" s="52" t="str">
        <f t="shared" si="231"/>
        <v/>
      </c>
      <c r="DF195" s="53" t="str">
        <f t="shared" si="192"/>
        <v/>
      </c>
      <c r="DG195" s="47" t="s">
        <v>0</v>
      </c>
      <c r="DH195" s="52" t="str">
        <f t="shared" si="232"/>
        <v/>
      </c>
      <c r="DI195" s="53" t="str">
        <f t="shared" si="193"/>
        <v/>
      </c>
      <c r="DJ195" s="47" t="s">
        <v>0</v>
      </c>
      <c r="DK195" s="52" t="str">
        <f t="shared" si="233"/>
        <v/>
      </c>
      <c r="DL195" s="53" t="str">
        <f t="shared" si="194"/>
        <v/>
      </c>
      <c r="DM195" s="47" t="s">
        <v>0</v>
      </c>
      <c r="DN195" s="58" t="str">
        <f t="shared" si="234"/>
        <v/>
      </c>
      <c r="DO195" s="53" t="str" cm="1">
        <f t="array" ref="DO195">IF(DN195&lt;&gt;"",INDEX(imePrezime_id,DN195,0),IF(CR195&lt;&gt;"",CR195,""))</f>
        <v/>
      </c>
      <c r="DP195" s="47" t="s">
        <v>0</v>
      </c>
      <c r="DQ195" s="58" t="str">
        <f t="shared" si="235"/>
        <v/>
      </c>
      <c r="DR195" s="73" t="str">
        <f t="shared" si="195"/>
        <v/>
      </c>
      <c r="DS195" s="73" t="str">
        <f t="shared" si="236"/>
        <v/>
      </c>
      <c r="DT195" s="73" t="str">
        <f t="shared" si="237"/>
        <v/>
      </c>
      <c r="DU195" s="66" t="str">
        <f t="shared" si="238"/>
        <v/>
      </c>
      <c r="DV195" s="47" t="s">
        <v>0</v>
      </c>
      <c r="DW195" s="58" t="str">
        <f>IF(BW195="","",MAX(DW$10:DW194)+1)</f>
        <v/>
      </c>
      <c r="DX195" s="73" t="str">
        <f t="shared" si="239"/>
        <v/>
      </c>
      <c r="DY195" s="73" t="str">
        <f t="shared" si="240"/>
        <v/>
      </c>
      <c r="DZ195" s="73" t="str">
        <f t="shared" si="241"/>
        <v/>
      </c>
      <c r="EA195" s="73" t="str">
        <f t="shared" si="242"/>
        <v/>
      </c>
      <c r="EB195" s="73" t="str">
        <f t="shared" si="243"/>
        <v/>
      </c>
      <c r="EC195" s="73" t="str">
        <f t="shared" si="244"/>
        <v/>
      </c>
      <c r="ED195" s="73" t="str">
        <f t="shared" si="245"/>
        <v/>
      </c>
      <c r="EE195" s="73" t="str">
        <f t="shared" si="246"/>
        <v/>
      </c>
      <c r="EF195" s="73" t="str">
        <f t="shared" si="247"/>
        <v/>
      </c>
      <c r="EG195" s="53" t="str">
        <f t="shared" si="196"/>
        <v/>
      </c>
      <c r="EH195" s="47" t="s">
        <v>0</v>
      </c>
      <c r="EI195" s="19" t="str">
        <f t="shared" si="248"/>
        <v/>
      </c>
      <c r="EJ195" s="47" t="s">
        <v>0</v>
      </c>
      <c r="EK195" s="19" t="str">
        <f t="shared" si="249"/>
        <v/>
      </c>
      <c r="EL195" s="47" t="s">
        <v>0</v>
      </c>
      <c r="EM195" s="208" t="str">
        <f t="shared" si="250"/>
        <v/>
      </c>
      <c r="EN195" s="47" t="s">
        <v>0</v>
      </c>
    </row>
    <row r="196" spans="1:144" x14ac:dyDescent="0.25">
      <c r="A196" t="s">
        <v>0</v>
      </c>
      <c r="B196" s="52" t="str">
        <f>IF(csv!F188="","",csv!T188)</f>
        <v/>
      </c>
      <c r="C196" s="31" t="s">
        <v>0</v>
      </c>
      <c r="D196" s="31" t="str">
        <f>IF(csv!F188="","",csv!F188)</f>
        <v/>
      </c>
      <c r="E196" s="31" t="str">
        <f>IF(csv!E188="","",csv!E188)</f>
        <v/>
      </c>
      <c r="F196" s="31" t="s">
        <v>0</v>
      </c>
      <c r="G196" s="73" t="str">
        <f>IF(csv!M188="","",csv!M188)</f>
        <v/>
      </c>
      <c r="H196" s="73" t="str">
        <f>IF(csv!N188="","",csv!N188)</f>
        <v/>
      </c>
      <c r="I196" s="31" t="s">
        <v>0</v>
      </c>
      <c r="J196" s="31" t="str">
        <f>IF(csv!P188="","",csv!P188)</f>
        <v/>
      </c>
      <c r="K196" s="31" t="str">
        <f>IF(csv!Q188="","",csv!Q188)</f>
        <v/>
      </c>
      <c r="L196" s="31" t="s">
        <v>0</v>
      </c>
      <c r="M196" s="66" t="str">
        <f>IF(csv!R188="","",csv!R188)</f>
        <v/>
      </c>
      <c r="N196" s="47" t="s">
        <v>0</v>
      </c>
      <c r="O196" s="52" t="str">
        <f t="shared" si="197"/>
        <v/>
      </c>
      <c r="P196" s="73" t="str">
        <f>IF(O196="","",IF(COUNTIF(O$10:O195,O196)=0,P195+1,P195))</f>
        <v/>
      </c>
      <c r="Q196" s="88" t="str">
        <f t="shared" si="198"/>
        <v/>
      </c>
      <c r="R196" s="89" t="str" cm="1">
        <f t="array" ref="R196">IF(S196="","",INDEX(natjecanjeStaze_naziv,MATCH(S196,natjecanjeStaze_stazaId,0)))</f>
        <v/>
      </c>
      <c r="S196" s="53" t="str">
        <f t="shared" si="181"/>
        <v/>
      </c>
      <c r="T196" s="47" t="s">
        <v>0</v>
      </c>
      <c r="U196" s="259" t="str">
        <f t="shared" si="182"/>
        <v/>
      </c>
      <c r="V196" s="260" t="str">
        <f t="shared" si="199"/>
        <v/>
      </c>
      <c r="W196" s="47" t="s">
        <v>0</v>
      </c>
      <c r="X196" s="52" t="str">
        <f t="shared" si="200"/>
        <v/>
      </c>
      <c r="Y196" s="73" t="str">
        <f t="shared" si="201"/>
        <v/>
      </c>
      <c r="Z196" s="31" t="str">
        <f t="shared" si="202"/>
        <v/>
      </c>
      <c r="AA196" s="66" t="str">
        <f>IF(Z196="","",MAX(AA$10:AA195)+1)</f>
        <v/>
      </c>
      <c r="AB196" s="47" t="s">
        <v>0</v>
      </c>
      <c r="AC196" s="130"/>
      <c r="AD196" s="47" t="s">
        <v>0</v>
      </c>
      <c r="AE196" s="19" t="str">
        <f t="shared" si="203"/>
        <v/>
      </c>
      <c r="AF196" s="47" t="s">
        <v>0</v>
      </c>
      <c r="AG196" s="151" t="str">
        <f t="shared" si="204"/>
        <v/>
      </c>
      <c r="AH196" s="47" t="s">
        <v>0</v>
      </c>
      <c r="AI196" s="52" t="str">
        <f t="shared" si="205"/>
        <v/>
      </c>
      <c r="AJ196" s="31" t="str">
        <f t="shared" si="206"/>
        <v/>
      </c>
      <c r="AK196" s="73" t="str">
        <f t="shared" si="207"/>
        <v/>
      </c>
      <c r="AL196" s="73" t="str">
        <f t="shared" si="208"/>
        <v/>
      </c>
      <c r="AM196" s="31" t="str" cm="1">
        <f t="array" ref="AM196">IF(AK196="",""&amp;AJ196,IF(AK196="NEMA",AJ196,INDEX(klub_naziv,MATCH(INDEX(klubAlias_klubId,AK196),klub_id,0))))</f>
        <v/>
      </c>
      <c r="AN196" s="31" t="str" cm="1">
        <f t="array" ref="AN196">IFERROR(""&amp;INDEX(registarNatjecatelji,DL196,4),"")</f>
        <v/>
      </c>
      <c r="AO196" s="90" t="str">
        <f t="shared" si="209"/>
        <v/>
      </c>
      <c r="AP196" s="66" t="str">
        <f t="shared" si="210"/>
        <v/>
      </c>
      <c r="AQ196" s="47" t="s">
        <v>0</v>
      </c>
      <c r="AR196" s="52" t="str">
        <f>IF(V196&lt;&gt;"NEMA","",IF(IFERROR(MATCH(U196,U$10:U195,0),0)&lt;&gt;0,"",U196))</f>
        <v/>
      </c>
      <c r="AS196" s="73" t="str">
        <f t="shared" si="183"/>
        <v/>
      </c>
      <c r="AT196" s="31" t="str">
        <f>IF(OR(AS196="",AS196&lt;&gt;"NEMA"),"",MAX(AT$10:AT195)+1)</f>
        <v/>
      </c>
      <c r="AU196" s="66" t="str">
        <f t="shared" si="184"/>
        <v/>
      </c>
      <c r="AV196" s="47" t="s">
        <v>0</v>
      </c>
      <c r="AW196" s="19" t="str">
        <f t="shared" si="211"/>
        <v/>
      </c>
      <c r="AX196" s="47" t="s">
        <v>0</v>
      </c>
      <c r="AY196" s="82" t="str">
        <f>IF(AK196&lt;&gt;"NEMA","",IF(IFERROR(MATCH(AJ196,AJ$10:AJ195,0),0)&lt;&gt;0,"",AJ196))</f>
        <v/>
      </c>
      <c r="AZ196" s="47" t="s">
        <v>0</v>
      </c>
      <c r="BA196" s="130"/>
      <c r="BB196" s="47" t="s">
        <v>0</v>
      </c>
      <c r="BC196" s="58" t="str">
        <f t="shared" si="212"/>
        <v/>
      </c>
      <c r="BD196" s="31" t="str">
        <f t="shared" si="213"/>
        <v/>
      </c>
      <c r="BE196" s="31" t="str">
        <f>IF(BD196="","",MAX(BE$10:BE195)+1)</f>
        <v/>
      </c>
      <c r="BF196" s="31" t="str">
        <f t="shared" si="214"/>
        <v/>
      </c>
      <c r="BG196" s="31" t="str">
        <f t="shared" si="215"/>
        <v/>
      </c>
      <c r="BH196" s="31" t="str">
        <f>IF(BA196="","",MAX(BH$10:BH195)+1)</f>
        <v/>
      </c>
      <c r="BI196" s="31" t="str">
        <f t="shared" si="216"/>
        <v/>
      </c>
      <c r="BJ196" s="66" t="str">
        <f t="shared" si="217"/>
        <v/>
      </c>
      <c r="BK196" s="47" t="s">
        <v>0</v>
      </c>
      <c r="BL196" s="19" t="str">
        <f t="shared" si="218"/>
        <v/>
      </c>
      <c r="BM196" s="47" t="s">
        <v>0</v>
      </c>
      <c r="BN196" s="151" t="str">
        <f t="shared" si="185"/>
        <v/>
      </c>
      <c r="BO196" s="47" t="s">
        <v>0</v>
      </c>
      <c r="BP196" s="58" t="str">
        <f t="shared" si="251"/>
        <v/>
      </c>
      <c r="BQ196" s="73" t="str">
        <f t="shared" si="252"/>
        <v/>
      </c>
      <c r="BR196" s="266" t="str">
        <f t="shared" si="253"/>
        <v/>
      </c>
      <c r="BS196" s="267" t="str">
        <f t="shared" si="254"/>
        <v/>
      </c>
      <c r="BT196" s="191" t="str">
        <f t="shared" si="255"/>
        <v/>
      </c>
      <c r="BU196" s="47" t="s">
        <v>0</v>
      </c>
      <c r="BV196" s="52" t="str">
        <f t="shared" si="219"/>
        <v/>
      </c>
      <c r="BW196" s="31" t="str">
        <f t="shared" si="220"/>
        <v/>
      </c>
      <c r="BX196" s="73" t="str">
        <f t="shared" si="186"/>
        <v/>
      </c>
      <c r="BY196" s="73" t="str">
        <f t="shared" si="187"/>
        <v/>
      </c>
      <c r="BZ196" s="31" t="str">
        <f t="shared" si="188"/>
        <v/>
      </c>
      <c r="CA196" s="66" t="str">
        <f t="shared" si="189"/>
        <v/>
      </c>
      <c r="CB196" s="47" t="s">
        <v>0</v>
      </c>
      <c r="CC196" s="82" t="str">
        <f t="shared" si="221"/>
        <v/>
      </c>
      <c r="CD196" s="47" t="s">
        <v>0</v>
      </c>
      <c r="CE196" s="19" t="str">
        <f t="shared" si="222"/>
        <v/>
      </c>
      <c r="CF196" s="47" t="s">
        <v>0</v>
      </c>
      <c r="CG196" s="130"/>
      <c r="CH196" s="47" t="s">
        <v>0</v>
      </c>
      <c r="CI196" s="52" t="str">
        <f t="shared" si="223"/>
        <v/>
      </c>
      <c r="CJ196" s="73" t="str">
        <f>IF(CG196="","",MAX(CJ$10:CJ195)+1)</f>
        <v/>
      </c>
      <c r="CK196" s="53" t="str">
        <f t="shared" si="224"/>
        <v/>
      </c>
      <c r="CL196" s="47" t="s">
        <v>0</v>
      </c>
      <c r="CM196" s="19" t="str">
        <f t="shared" si="225"/>
        <v/>
      </c>
      <c r="CN196" s="47" t="s">
        <v>0</v>
      </c>
      <c r="CO196" s="108"/>
      <c r="CP196" s="110"/>
      <c r="CQ196" s="47"/>
      <c r="CR196" s="58" t="str">
        <f>IF(AND(BX196="NEMA",BY196="NEMA",OR(CG196="",CK196="NEMA")),MAX(CR$10:CR195)+1,"")</f>
        <v/>
      </c>
      <c r="CS196" s="53" t="str">
        <f t="shared" si="226"/>
        <v/>
      </c>
      <c r="CT196" t="s">
        <v>0</v>
      </c>
      <c r="CU196" s="133" t="str">
        <f t="shared" si="190"/>
        <v/>
      </c>
      <c r="CV196" t="s">
        <v>0</v>
      </c>
      <c r="CW196" s="52" t="str">
        <f t="shared" si="191"/>
        <v/>
      </c>
      <c r="CX196" s="66" t="str">
        <f t="shared" si="227"/>
        <v/>
      </c>
      <c r="CY196" t="s">
        <v>0</v>
      </c>
      <c r="CZ196" s="19" t="str">
        <f t="shared" si="228"/>
        <v/>
      </c>
      <c r="DA196" s="47" t="s">
        <v>0</v>
      </c>
      <c r="DB196" s="52" t="str">
        <f t="shared" si="229"/>
        <v/>
      </c>
      <c r="DC196" s="66" t="str">
        <f t="shared" si="230"/>
        <v/>
      </c>
      <c r="DD196" s="47" t="s">
        <v>0</v>
      </c>
      <c r="DE196" s="52" t="str">
        <f t="shared" si="231"/>
        <v/>
      </c>
      <c r="DF196" s="53" t="str">
        <f t="shared" si="192"/>
        <v/>
      </c>
      <c r="DG196" s="47" t="s">
        <v>0</v>
      </c>
      <c r="DH196" s="52" t="str">
        <f t="shared" si="232"/>
        <v/>
      </c>
      <c r="DI196" s="53" t="str">
        <f t="shared" si="193"/>
        <v/>
      </c>
      <c r="DJ196" s="47" t="s">
        <v>0</v>
      </c>
      <c r="DK196" s="52" t="str">
        <f t="shared" si="233"/>
        <v/>
      </c>
      <c r="DL196" s="53" t="str">
        <f t="shared" si="194"/>
        <v/>
      </c>
      <c r="DM196" s="47" t="s">
        <v>0</v>
      </c>
      <c r="DN196" s="58" t="str">
        <f t="shared" si="234"/>
        <v/>
      </c>
      <c r="DO196" s="53" t="str" cm="1">
        <f t="array" ref="DO196">IF(DN196&lt;&gt;"",INDEX(imePrezime_id,DN196,0),IF(CR196&lt;&gt;"",CR196,""))</f>
        <v/>
      </c>
      <c r="DP196" s="47" t="s">
        <v>0</v>
      </c>
      <c r="DQ196" s="58" t="str">
        <f t="shared" si="235"/>
        <v/>
      </c>
      <c r="DR196" s="73" t="str">
        <f t="shared" si="195"/>
        <v/>
      </c>
      <c r="DS196" s="73" t="str">
        <f t="shared" si="236"/>
        <v/>
      </c>
      <c r="DT196" s="73" t="str">
        <f t="shared" si="237"/>
        <v/>
      </c>
      <c r="DU196" s="66" t="str">
        <f t="shared" si="238"/>
        <v/>
      </c>
      <c r="DV196" s="47" t="s">
        <v>0</v>
      </c>
      <c r="DW196" s="58" t="str">
        <f>IF(BW196="","",MAX(DW$10:DW195)+1)</f>
        <v/>
      </c>
      <c r="DX196" s="73" t="str">
        <f t="shared" si="239"/>
        <v/>
      </c>
      <c r="DY196" s="73" t="str">
        <f t="shared" si="240"/>
        <v/>
      </c>
      <c r="DZ196" s="73" t="str">
        <f t="shared" si="241"/>
        <v/>
      </c>
      <c r="EA196" s="73" t="str">
        <f t="shared" si="242"/>
        <v/>
      </c>
      <c r="EB196" s="73" t="str">
        <f t="shared" si="243"/>
        <v/>
      </c>
      <c r="EC196" s="73" t="str">
        <f t="shared" si="244"/>
        <v/>
      </c>
      <c r="ED196" s="73" t="str">
        <f t="shared" si="245"/>
        <v/>
      </c>
      <c r="EE196" s="73" t="str">
        <f t="shared" si="246"/>
        <v/>
      </c>
      <c r="EF196" s="73" t="str">
        <f t="shared" si="247"/>
        <v/>
      </c>
      <c r="EG196" s="53" t="str">
        <f t="shared" si="196"/>
        <v/>
      </c>
      <c r="EH196" s="47" t="s">
        <v>0</v>
      </c>
      <c r="EI196" s="19" t="str">
        <f t="shared" si="248"/>
        <v/>
      </c>
      <c r="EJ196" s="47" t="s">
        <v>0</v>
      </c>
      <c r="EK196" s="19" t="str">
        <f t="shared" si="249"/>
        <v/>
      </c>
      <c r="EL196" s="47" t="s">
        <v>0</v>
      </c>
      <c r="EM196" s="208" t="str">
        <f t="shared" si="250"/>
        <v/>
      </c>
      <c r="EN196" s="47" t="s">
        <v>0</v>
      </c>
    </row>
    <row r="197" spans="1:144" x14ac:dyDescent="0.25">
      <c r="A197" t="s">
        <v>0</v>
      </c>
      <c r="B197" s="52" t="str">
        <f>IF(csv!F189="","",csv!T189)</f>
        <v/>
      </c>
      <c r="C197" s="31" t="s">
        <v>0</v>
      </c>
      <c r="D197" s="31" t="str">
        <f>IF(csv!F189="","",csv!F189)</f>
        <v/>
      </c>
      <c r="E197" s="31" t="str">
        <f>IF(csv!E189="","",csv!E189)</f>
        <v/>
      </c>
      <c r="F197" s="31" t="s">
        <v>0</v>
      </c>
      <c r="G197" s="73" t="str">
        <f>IF(csv!M189="","",csv!M189)</f>
        <v/>
      </c>
      <c r="H197" s="73" t="str">
        <f>IF(csv!N189="","",csv!N189)</f>
        <v/>
      </c>
      <c r="I197" s="31" t="s">
        <v>0</v>
      </c>
      <c r="J197" s="31" t="str">
        <f>IF(csv!P189="","",csv!P189)</f>
        <v/>
      </c>
      <c r="K197" s="31" t="str">
        <f>IF(csv!Q189="","",csv!Q189)</f>
        <v/>
      </c>
      <c r="L197" s="31" t="s">
        <v>0</v>
      </c>
      <c r="M197" s="66" t="str">
        <f>IF(csv!R189="","",csv!R189)</f>
        <v/>
      </c>
      <c r="N197" s="47" t="s">
        <v>0</v>
      </c>
      <c r="O197" s="52" t="str">
        <f t="shared" si="197"/>
        <v/>
      </c>
      <c r="P197" s="73" t="str">
        <f>IF(O197="","",IF(COUNTIF(O$10:O196,O197)=0,P196+1,P196))</f>
        <v/>
      </c>
      <c r="Q197" s="88" t="str">
        <f t="shared" si="198"/>
        <v/>
      </c>
      <c r="R197" s="89" t="str" cm="1">
        <f t="array" ref="R197">IF(S197="","",INDEX(natjecanjeStaze_naziv,MATCH(S197,natjecanjeStaze_stazaId,0)))</f>
        <v/>
      </c>
      <c r="S197" s="53" t="str">
        <f t="shared" si="181"/>
        <v/>
      </c>
      <c r="T197" s="47" t="s">
        <v>0</v>
      </c>
      <c r="U197" s="259" t="str">
        <f t="shared" si="182"/>
        <v/>
      </c>
      <c r="V197" s="260" t="str">
        <f t="shared" si="199"/>
        <v/>
      </c>
      <c r="W197" s="47" t="s">
        <v>0</v>
      </c>
      <c r="X197" s="52" t="str">
        <f t="shared" si="200"/>
        <v/>
      </c>
      <c r="Y197" s="73" t="str">
        <f t="shared" si="201"/>
        <v/>
      </c>
      <c r="Z197" s="31" t="str">
        <f t="shared" si="202"/>
        <v/>
      </c>
      <c r="AA197" s="66" t="str">
        <f>IF(Z197="","",MAX(AA$10:AA196)+1)</f>
        <v/>
      </c>
      <c r="AB197" s="47" t="s">
        <v>0</v>
      </c>
      <c r="AC197" s="130"/>
      <c r="AD197" s="47" t="s">
        <v>0</v>
      </c>
      <c r="AE197" s="19" t="str">
        <f t="shared" si="203"/>
        <v/>
      </c>
      <c r="AF197" s="47" t="s">
        <v>0</v>
      </c>
      <c r="AG197" s="151" t="str">
        <f t="shared" si="204"/>
        <v/>
      </c>
      <c r="AH197" s="47" t="s">
        <v>0</v>
      </c>
      <c r="AI197" s="52" t="str">
        <f t="shared" si="205"/>
        <v/>
      </c>
      <c r="AJ197" s="31" t="str">
        <f t="shared" si="206"/>
        <v/>
      </c>
      <c r="AK197" s="73" t="str">
        <f t="shared" si="207"/>
        <v/>
      </c>
      <c r="AL197" s="73" t="str">
        <f t="shared" si="208"/>
        <v/>
      </c>
      <c r="AM197" s="31" t="str" cm="1">
        <f t="array" ref="AM197">IF(AK197="",""&amp;AJ197,IF(AK197="NEMA",AJ197,INDEX(klub_naziv,MATCH(INDEX(klubAlias_klubId,AK197),klub_id,0))))</f>
        <v/>
      </c>
      <c r="AN197" s="31" t="str" cm="1">
        <f t="array" ref="AN197">IFERROR(""&amp;INDEX(registarNatjecatelji,DL197,4),"")</f>
        <v/>
      </c>
      <c r="AO197" s="90" t="str">
        <f t="shared" si="209"/>
        <v/>
      </c>
      <c r="AP197" s="66" t="str">
        <f t="shared" si="210"/>
        <v/>
      </c>
      <c r="AQ197" s="47" t="s">
        <v>0</v>
      </c>
      <c r="AR197" s="52" t="str">
        <f>IF(V197&lt;&gt;"NEMA","",IF(IFERROR(MATCH(U197,U$10:U196,0),0)&lt;&gt;0,"",U197))</f>
        <v/>
      </c>
      <c r="AS197" s="73" t="str">
        <f t="shared" si="183"/>
        <v/>
      </c>
      <c r="AT197" s="31" t="str">
        <f>IF(OR(AS197="",AS197&lt;&gt;"NEMA"),"",MAX(AT$10:AT196)+1)</f>
        <v/>
      </c>
      <c r="AU197" s="66" t="str">
        <f t="shared" si="184"/>
        <v/>
      </c>
      <c r="AV197" s="47" t="s">
        <v>0</v>
      </c>
      <c r="AW197" s="19" t="str">
        <f t="shared" si="211"/>
        <v/>
      </c>
      <c r="AX197" s="47" t="s">
        <v>0</v>
      </c>
      <c r="AY197" s="82" t="str">
        <f>IF(AK197&lt;&gt;"NEMA","",IF(IFERROR(MATCH(AJ197,AJ$10:AJ196,0),0)&lt;&gt;0,"",AJ197))</f>
        <v/>
      </c>
      <c r="AZ197" s="47" t="s">
        <v>0</v>
      </c>
      <c r="BA197" s="130"/>
      <c r="BB197" s="47" t="s">
        <v>0</v>
      </c>
      <c r="BC197" s="58" t="str">
        <f t="shared" si="212"/>
        <v/>
      </c>
      <c r="BD197" s="31" t="str">
        <f t="shared" si="213"/>
        <v/>
      </c>
      <c r="BE197" s="31" t="str">
        <f>IF(BD197="","",MAX(BE$10:BE196)+1)</f>
        <v/>
      </c>
      <c r="BF197" s="31" t="str">
        <f t="shared" si="214"/>
        <v/>
      </c>
      <c r="BG197" s="31" t="str">
        <f t="shared" si="215"/>
        <v/>
      </c>
      <c r="BH197" s="31" t="str">
        <f>IF(BA197="","",MAX(BH$10:BH196)+1)</f>
        <v/>
      </c>
      <c r="BI197" s="31" t="str">
        <f t="shared" si="216"/>
        <v/>
      </c>
      <c r="BJ197" s="66" t="str">
        <f t="shared" si="217"/>
        <v/>
      </c>
      <c r="BK197" s="47" t="s">
        <v>0</v>
      </c>
      <c r="BL197" s="19" t="str">
        <f t="shared" si="218"/>
        <v/>
      </c>
      <c r="BM197" s="47" t="s">
        <v>0</v>
      </c>
      <c r="BN197" s="151" t="str">
        <f t="shared" si="185"/>
        <v/>
      </c>
      <c r="BO197" s="47" t="s">
        <v>0</v>
      </c>
      <c r="BP197" s="58" t="str">
        <f t="shared" si="251"/>
        <v/>
      </c>
      <c r="BQ197" s="73" t="str">
        <f t="shared" si="252"/>
        <v/>
      </c>
      <c r="BR197" s="266" t="str">
        <f t="shared" si="253"/>
        <v/>
      </c>
      <c r="BS197" s="267" t="str">
        <f t="shared" si="254"/>
        <v/>
      </c>
      <c r="BT197" s="191" t="str">
        <f t="shared" si="255"/>
        <v/>
      </c>
      <c r="BU197" s="47" t="s">
        <v>0</v>
      </c>
      <c r="BV197" s="52" t="str">
        <f t="shared" si="219"/>
        <v/>
      </c>
      <c r="BW197" s="31" t="str">
        <f t="shared" si="220"/>
        <v/>
      </c>
      <c r="BX197" s="73" t="str">
        <f t="shared" si="186"/>
        <v/>
      </c>
      <c r="BY197" s="73" t="str">
        <f t="shared" si="187"/>
        <v/>
      </c>
      <c r="BZ197" s="31" t="str">
        <f t="shared" si="188"/>
        <v/>
      </c>
      <c r="CA197" s="66" t="str">
        <f t="shared" si="189"/>
        <v/>
      </c>
      <c r="CB197" s="47" t="s">
        <v>0</v>
      </c>
      <c r="CC197" s="82" t="str">
        <f t="shared" si="221"/>
        <v/>
      </c>
      <c r="CD197" s="47" t="s">
        <v>0</v>
      </c>
      <c r="CE197" s="19" t="str">
        <f t="shared" si="222"/>
        <v/>
      </c>
      <c r="CF197" s="47" t="s">
        <v>0</v>
      </c>
      <c r="CG197" s="130"/>
      <c r="CH197" s="47" t="s">
        <v>0</v>
      </c>
      <c r="CI197" s="52" t="str">
        <f t="shared" si="223"/>
        <v/>
      </c>
      <c r="CJ197" s="73" t="str">
        <f>IF(CG197="","",MAX(CJ$10:CJ196)+1)</f>
        <v/>
      </c>
      <c r="CK197" s="53" t="str">
        <f t="shared" si="224"/>
        <v/>
      </c>
      <c r="CL197" s="47" t="s">
        <v>0</v>
      </c>
      <c r="CM197" s="19" t="str">
        <f t="shared" si="225"/>
        <v/>
      </c>
      <c r="CN197" s="47" t="s">
        <v>0</v>
      </c>
      <c r="CO197" s="108"/>
      <c r="CP197" s="110"/>
      <c r="CQ197" s="47"/>
      <c r="CR197" s="58" t="str">
        <f>IF(AND(BX197="NEMA",BY197="NEMA",OR(CG197="",CK197="NEMA")),MAX(CR$10:CR196)+1,"")</f>
        <v/>
      </c>
      <c r="CS197" s="53" t="str">
        <f t="shared" si="226"/>
        <v/>
      </c>
      <c r="CT197" t="s">
        <v>0</v>
      </c>
      <c r="CU197" s="133" t="str">
        <f t="shared" si="190"/>
        <v/>
      </c>
      <c r="CV197" t="s">
        <v>0</v>
      </c>
      <c r="CW197" s="52" t="str">
        <f t="shared" si="191"/>
        <v/>
      </c>
      <c r="CX197" s="66" t="str">
        <f t="shared" si="227"/>
        <v/>
      </c>
      <c r="CY197" t="s">
        <v>0</v>
      </c>
      <c r="CZ197" s="19" t="str">
        <f t="shared" si="228"/>
        <v/>
      </c>
      <c r="DA197" s="47" t="s">
        <v>0</v>
      </c>
      <c r="DB197" s="52" t="str">
        <f t="shared" si="229"/>
        <v/>
      </c>
      <c r="DC197" s="66" t="str">
        <f t="shared" si="230"/>
        <v/>
      </c>
      <c r="DD197" s="47" t="s">
        <v>0</v>
      </c>
      <c r="DE197" s="52" t="str">
        <f t="shared" si="231"/>
        <v/>
      </c>
      <c r="DF197" s="53" t="str">
        <f t="shared" si="192"/>
        <v/>
      </c>
      <c r="DG197" s="47" t="s">
        <v>0</v>
      </c>
      <c r="DH197" s="52" t="str">
        <f t="shared" si="232"/>
        <v/>
      </c>
      <c r="DI197" s="53" t="str">
        <f t="shared" si="193"/>
        <v/>
      </c>
      <c r="DJ197" s="47" t="s">
        <v>0</v>
      </c>
      <c r="DK197" s="52" t="str">
        <f t="shared" si="233"/>
        <v/>
      </c>
      <c r="DL197" s="53" t="str">
        <f t="shared" si="194"/>
        <v/>
      </c>
      <c r="DM197" s="47" t="s">
        <v>0</v>
      </c>
      <c r="DN197" s="58" t="str">
        <f t="shared" si="234"/>
        <v/>
      </c>
      <c r="DO197" s="53" t="str" cm="1">
        <f t="array" ref="DO197">IF(DN197&lt;&gt;"",INDEX(imePrezime_id,DN197,0),IF(CR197&lt;&gt;"",CR197,""))</f>
        <v/>
      </c>
      <c r="DP197" s="47" t="s">
        <v>0</v>
      </c>
      <c r="DQ197" s="58" t="str">
        <f t="shared" si="235"/>
        <v/>
      </c>
      <c r="DR197" s="73" t="str">
        <f t="shared" si="195"/>
        <v/>
      </c>
      <c r="DS197" s="73" t="str">
        <f t="shared" si="236"/>
        <v/>
      </c>
      <c r="DT197" s="73" t="str">
        <f t="shared" si="237"/>
        <v/>
      </c>
      <c r="DU197" s="66" t="str">
        <f t="shared" si="238"/>
        <v/>
      </c>
      <c r="DV197" s="47" t="s">
        <v>0</v>
      </c>
      <c r="DW197" s="58" t="str">
        <f>IF(BW197="","",MAX(DW$10:DW196)+1)</f>
        <v/>
      </c>
      <c r="DX197" s="73" t="str">
        <f t="shared" si="239"/>
        <v/>
      </c>
      <c r="DY197" s="73" t="str">
        <f t="shared" si="240"/>
        <v/>
      </c>
      <c r="DZ197" s="73" t="str">
        <f t="shared" si="241"/>
        <v/>
      </c>
      <c r="EA197" s="73" t="str">
        <f t="shared" si="242"/>
        <v/>
      </c>
      <c r="EB197" s="73" t="str">
        <f t="shared" si="243"/>
        <v/>
      </c>
      <c r="EC197" s="73" t="str">
        <f t="shared" si="244"/>
        <v/>
      </c>
      <c r="ED197" s="73" t="str">
        <f t="shared" si="245"/>
        <v/>
      </c>
      <c r="EE197" s="73" t="str">
        <f t="shared" si="246"/>
        <v/>
      </c>
      <c r="EF197" s="73" t="str">
        <f t="shared" si="247"/>
        <v/>
      </c>
      <c r="EG197" s="53" t="str">
        <f t="shared" si="196"/>
        <v/>
      </c>
      <c r="EH197" s="47" t="s">
        <v>0</v>
      </c>
      <c r="EI197" s="19" t="str">
        <f t="shared" si="248"/>
        <v/>
      </c>
      <c r="EJ197" s="47" t="s">
        <v>0</v>
      </c>
      <c r="EK197" s="19" t="str">
        <f t="shared" si="249"/>
        <v/>
      </c>
      <c r="EL197" s="47" t="s">
        <v>0</v>
      </c>
      <c r="EM197" s="208" t="str">
        <f t="shared" si="250"/>
        <v/>
      </c>
      <c r="EN197" s="47" t="s">
        <v>0</v>
      </c>
    </row>
    <row r="198" spans="1:144" x14ac:dyDescent="0.25">
      <c r="A198" t="s">
        <v>0</v>
      </c>
      <c r="B198" s="52" t="str">
        <f>IF(csv!F190="","",csv!T190)</f>
        <v/>
      </c>
      <c r="C198" s="31" t="s">
        <v>0</v>
      </c>
      <c r="D198" s="31" t="str">
        <f>IF(csv!F190="","",csv!F190)</f>
        <v/>
      </c>
      <c r="E198" s="31" t="str">
        <f>IF(csv!E190="","",csv!E190)</f>
        <v/>
      </c>
      <c r="F198" s="31" t="s">
        <v>0</v>
      </c>
      <c r="G198" s="73" t="str">
        <f>IF(csv!M190="","",csv!M190)</f>
        <v/>
      </c>
      <c r="H198" s="73" t="str">
        <f>IF(csv!N190="","",csv!N190)</f>
        <v/>
      </c>
      <c r="I198" s="31" t="s">
        <v>0</v>
      </c>
      <c r="J198" s="31" t="str">
        <f>IF(csv!P190="","",csv!P190)</f>
        <v/>
      </c>
      <c r="K198" s="31" t="str">
        <f>IF(csv!Q190="","",csv!Q190)</f>
        <v/>
      </c>
      <c r="L198" s="31" t="s">
        <v>0</v>
      </c>
      <c r="M198" s="66" t="str">
        <f>IF(csv!R190="","",csv!R190)</f>
        <v/>
      </c>
      <c r="N198" s="47" t="s">
        <v>0</v>
      </c>
      <c r="O198" s="52" t="str">
        <f t="shared" si="197"/>
        <v/>
      </c>
      <c r="P198" s="73" t="str">
        <f>IF(O198="","",IF(COUNTIF(O$10:O197,O198)=0,P197+1,P197))</f>
        <v/>
      </c>
      <c r="Q198" s="88" t="str">
        <f t="shared" si="198"/>
        <v/>
      </c>
      <c r="R198" s="89" t="str" cm="1">
        <f t="array" ref="R198">IF(S198="","",INDEX(natjecanjeStaze_naziv,MATCH(S198,natjecanjeStaze_stazaId,0)))</f>
        <v/>
      </c>
      <c r="S198" s="53" t="str">
        <f t="shared" si="181"/>
        <v/>
      </c>
      <c r="T198" s="47" t="s">
        <v>0</v>
      </c>
      <c r="U198" s="259" t="str">
        <f t="shared" si="182"/>
        <v/>
      </c>
      <c r="V198" s="260" t="str">
        <f t="shared" si="199"/>
        <v/>
      </c>
      <c r="W198" s="47" t="s">
        <v>0</v>
      </c>
      <c r="X198" s="52" t="str">
        <f t="shared" si="200"/>
        <v/>
      </c>
      <c r="Y198" s="73" t="str">
        <f t="shared" si="201"/>
        <v/>
      </c>
      <c r="Z198" s="31" t="str">
        <f t="shared" si="202"/>
        <v/>
      </c>
      <c r="AA198" s="66" t="str">
        <f>IF(Z198="","",MAX(AA$10:AA197)+1)</f>
        <v/>
      </c>
      <c r="AB198" s="47" t="s">
        <v>0</v>
      </c>
      <c r="AC198" s="130"/>
      <c r="AD198" s="47" t="s">
        <v>0</v>
      </c>
      <c r="AE198" s="19" t="str">
        <f t="shared" si="203"/>
        <v/>
      </c>
      <c r="AF198" s="47" t="s">
        <v>0</v>
      </c>
      <c r="AG198" s="151" t="str">
        <f t="shared" si="204"/>
        <v/>
      </c>
      <c r="AH198" s="47" t="s">
        <v>0</v>
      </c>
      <c r="AI198" s="52" t="str">
        <f t="shared" si="205"/>
        <v/>
      </c>
      <c r="AJ198" s="31" t="str">
        <f t="shared" si="206"/>
        <v/>
      </c>
      <c r="AK198" s="73" t="str">
        <f t="shared" si="207"/>
        <v/>
      </c>
      <c r="AL198" s="73" t="str">
        <f t="shared" si="208"/>
        <v/>
      </c>
      <c r="AM198" s="31" t="str" cm="1">
        <f t="array" ref="AM198">IF(AK198="",""&amp;AJ198,IF(AK198="NEMA",AJ198,INDEX(klub_naziv,MATCH(INDEX(klubAlias_klubId,AK198),klub_id,0))))</f>
        <v/>
      </c>
      <c r="AN198" s="31" t="str" cm="1">
        <f t="array" ref="AN198">IFERROR(""&amp;INDEX(registarNatjecatelji,DL198,4),"")</f>
        <v/>
      </c>
      <c r="AO198" s="90" t="str">
        <f t="shared" si="209"/>
        <v/>
      </c>
      <c r="AP198" s="66" t="str">
        <f t="shared" si="210"/>
        <v/>
      </c>
      <c r="AQ198" s="47" t="s">
        <v>0</v>
      </c>
      <c r="AR198" s="52" t="str">
        <f>IF(V198&lt;&gt;"NEMA","",IF(IFERROR(MATCH(U198,U$10:U197,0),0)&lt;&gt;0,"",U198))</f>
        <v/>
      </c>
      <c r="AS198" s="73" t="str">
        <f t="shared" si="183"/>
        <v/>
      </c>
      <c r="AT198" s="31" t="str">
        <f>IF(OR(AS198="",AS198&lt;&gt;"NEMA"),"",MAX(AT$10:AT197)+1)</f>
        <v/>
      </c>
      <c r="AU198" s="66" t="str">
        <f t="shared" si="184"/>
        <v/>
      </c>
      <c r="AV198" s="47" t="s">
        <v>0</v>
      </c>
      <c r="AW198" s="19" t="str">
        <f t="shared" si="211"/>
        <v/>
      </c>
      <c r="AX198" s="47" t="s">
        <v>0</v>
      </c>
      <c r="AY198" s="82" t="str">
        <f>IF(AK198&lt;&gt;"NEMA","",IF(IFERROR(MATCH(AJ198,AJ$10:AJ197,0),0)&lt;&gt;0,"",AJ198))</f>
        <v/>
      </c>
      <c r="AZ198" s="47" t="s">
        <v>0</v>
      </c>
      <c r="BA198" s="130"/>
      <c r="BB198" s="47" t="s">
        <v>0</v>
      </c>
      <c r="BC198" s="58" t="str">
        <f t="shared" si="212"/>
        <v/>
      </c>
      <c r="BD198" s="31" t="str">
        <f t="shared" si="213"/>
        <v/>
      </c>
      <c r="BE198" s="31" t="str">
        <f>IF(BD198="","",MAX(BE$10:BE197)+1)</f>
        <v/>
      </c>
      <c r="BF198" s="31" t="str">
        <f t="shared" si="214"/>
        <v/>
      </c>
      <c r="BG198" s="31" t="str">
        <f t="shared" si="215"/>
        <v/>
      </c>
      <c r="BH198" s="31" t="str">
        <f>IF(BA198="","",MAX(BH$10:BH197)+1)</f>
        <v/>
      </c>
      <c r="BI198" s="31" t="str">
        <f t="shared" si="216"/>
        <v/>
      </c>
      <c r="BJ198" s="66" t="str">
        <f t="shared" si="217"/>
        <v/>
      </c>
      <c r="BK198" s="47" t="s">
        <v>0</v>
      </c>
      <c r="BL198" s="19" t="str">
        <f t="shared" si="218"/>
        <v/>
      </c>
      <c r="BM198" s="47" t="s">
        <v>0</v>
      </c>
      <c r="BN198" s="151" t="str">
        <f t="shared" si="185"/>
        <v/>
      </c>
      <c r="BO198" s="47" t="s">
        <v>0</v>
      </c>
      <c r="BP198" s="58" t="str">
        <f t="shared" si="251"/>
        <v/>
      </c>
      <c r="BQ198" s="73" t="str">
        <f t="shared" si="252"/>
        <v/>
      </c>
      <c r="BR198" s="266" t="str">
        <f t="shared" si="253"/>
        <v/>
      </c>
      <c r="BS198" s="267" t="str">
        <f t="shared" si="254"/>
        <v/>
      </c>
      <c r="BT198" s="191" t="str">
        <f t="shared" si="255"/>
        <v/>
      </c>
      <c r="BU198" s="47" t="s">
        <v>0</v>
      </c>
      <c r="BV198" s="52" t="str">
        <f t="shared" si="219"/>
        <v/>
      </c>
      <c r="BW198" s="31" t="str">
        <f t="shared" si="220"/>
        <v/>
      </c>
      <c r="BX198" s="73" t="str">
        <f t="shared" si="186"/>
        <v/>
      </c>
      <c r="BY198" s="73" t="str">
        <f t="shared" si="187"/>
        <v/>
      </c>
      <c r="BZ198" s="31" t="str">
        <f t="shared" si="188"/>
        <v/>
      </c>
      <c r="CA198" s="66" t="str">
        <f t="shared" si="189"/>
        <v/>
      </c>
      <c r="CB198" s="47" t="s">
        <v>0</v>
      </c>
      <c r="CC198" s="82" t="str">
        <f t="shared" si="221"/>
        <v/>
      </c>
      <c r="CD198" s="47" t="s">
        <v>0</v>
      </c>
      <c r="CE198" s="19" t="str">
        <f t="shared" si="222"/>
        <v/>
      </c>
      <c r="CF198" s="47" t="s">
        <v>0</v>
      </c>
      <c r="CG198" s="130"/>
      <c r="CH198" s="47" t="s">
        <v>0</v>
      </c>
      <c r="CI198" s="52" t="str">
        <f t="shared" si="223"/>
        <v/>
      </c>
      <c r="CJ198" s="73" t="str">
        <f>IF(CG198="","",MAX(CJ$10:CJ197)+1)</f>
        <v/>
      </c>
      <c r="CK198" s="53" t="str">
        <f t="shared" si="224"/>
        <v/>
      </c>
      <c r="CL198" s="47" t="s">
        <v>0</v>
      </c>
      <c r="CM198" s="19" t="str">
        <f t="shared" si="225"/>
        <v/>
      </c>
      <c r="CN198" s="47" t="s">
        <v>0</v>
      </c>
      <c r="CO198" s="108"/>
      <c r="CP198" s="110"/>
      <c r="CQ198" s="47"/>
      <c r="CR198" s="58" t="str">
        <f>IF(AND(BX198="NEMA",BY198="NEMA",OR(CG198="",CK198="NEMA")),MAX(CR$10:CR197)+1,"")</f>
        <v/>
      </c>
      <c r="CS198" s="53" t="str">
        <f t="shared" si="226"/>
        <v/>
      </c>
      <c r="CT198" t="s">
        <v>0</v>
      </c>
      <c r="CU198" s="133" t="str">
        <f t="shared" si="190"/>
        <v/>
      </c>
      <c r="CV198" t="s">
        <v>0</v>
      </c>
      <c r="CW198" s="52" t="str">
        <f t="shared" si="191"/>
        <v/>
      </c>
      <c r="CX198" s="66" t="str">
        <f t="shared" si="227"/>
        <v/>
      </c>
      <c r="CY198" t="s">
        <v>0</v>
      </c>
      <c r="CZ198" s="19" t="str">
        <f t="shared" si="228"/>
        <v/>
      </c>
      <c r="DA198" s="47" t="s">
        <v>0</v>
      </c>
      <c r="DB198" s="52" t="str">
        <f t="shared" si="229"/>
        <v/>
      </c>
      <c r="DC198" s="66" t="str">
        <f t="shared" si="230"/>
        <v/>
      </c>
      <c r="DD198" s="47" t="s">
        <v>0</v>
      </c>
      <c r="DE198" s="52" t="str">
        <f t="shared" si="231"/>
        <v/>
      </c>
      <c r="DF198" s="53" t="str">
        <f t="shared" si="192"/>
        <v/>
      </c>
      <c r="DG198" s="47" t="s">
        <v>0</v>
      </c>
      <c r="DH198" s="52" t="str">
        <f t="shared" si="232"/>
        <v/>
      </c>
      <c r="DI198" s="53" t="str">
        <f t="shared" si="193"/>
        <v/>
      </c>
      <c r="DJ198" s="47" t="s">
        <v>0</v>
      </c>
      <c r="DK198" s="52" t="str">
        <f t="shared" si="233"/>
        <v/>
      </c>
      <c r="DL198" s="53" t="str">
        <f t="shared" si="194"/>
        <v/>
      </c>
      <c r="DM198" s="47" t="s">
        <v>0</v>
      </c>
      <c r="DN198" s="58" t="str">
        <f t="shared" si="234"/>
        <v/>
      </c>
      <c r="DO198" s="53" t="str" cm="1">
        <f t="array" ref="DO198">IF(DN198&lt;&gt;"",INDEX(imePrezime_id,DN198,0),IF(CR198&lt;&gt;"",CR198,""))</f>
        <v/>
      </c>
      <c r="DP198" s="47" t="s">
        <v>0</v>
      </c>
      <c r="DQ198" s="58" t="str">
        <f t="shared" si="235"/>
        <v/>
      </c>
      <c r="DR198" s="73" t="str">
        <f t="shared" si="195"/>
        <v/>
      </c>
      <c r="DS198" s="73" t="str">
        <f t="shared" si="236"/>
        <v/>
      </c>
      <c r="DT198" s="73" t="str">
        <f t="shared" si="237"/>
        <v/>
      </c>
      <c r="DU198" s="66" t="str">
        <f t="shared" si="238"/>
        <v/>
      </c>
      <c r="DV198" s="47" t="s">
        <v>0</v>
      </c>
      <c r="DW198" s="58" t="str">
        <f>IF(BW198="","",MAX(DW$10:DW197)+1)</f>
        <v/>
      </c>
      <c r="DX198" s="73" t="str">
        <f t="shared" si="239"/>
        <v/>
      </c>
      <c r="DY198" s="73" t="str">
        <f t="shared" si="240"/>
        <v/>
      </c>
      <c r="DZ198" s="73" t="str">
        <f t="shared" si="241"/>
        <v/>
      </c>
      <c r="EA198" s="73" t="str">
        <f t="shared" si="242"/>
        <v/>
      </c>
      <c r="EB198" s="73" t="str">
        <f t="shared" si="243"/>
        <v/>
      </c>
      <c r="EC198" s="73" t="str">
        <f t="shared" si="244"/>
        <v/>
      </c>
      <c r="ED198" s="73" t="str">
        <f t="shared" si="245"/>
        <v/>
      </c>
      <c r="EE198" s="73" t="str">
        <f t="shared" si="246"/>
        <v/>
      </c>
      <c r="EF198" s="73" t="str">
        <f t="shared" si="247"/>
        <v/>
      </c>
      <c r="EG198" s="53" t="str">
        <f t="shared" si="196"/>
        <v/>
      </c>
      <c r="EH198" s="47" t="s">
        <v>0</v>
      </c>
      <c r="EI198" s="19" t="str">
        <f t="shared" si="248"/>
        <v/>
      </c>
      <c r="EJ198" s="47" t="s">
        <v>0</v>
      </c>
      <c r="EK198" s="19" t="str">
        <f t="shared" si="249"/>
        <v/>
      </c>
      <c r="EL198" s="47" t="s">
        <v>0</v>
      </c>
      <c r="EM198" s="208" t="str">
        <f t="shared" si="250"/>
        <v/>
      </c>
      <c r="EN198" s="47" t="s">
        <v>0</v>
      </c>
    </row>
    <row r="199" spans="1:144" x14ac:dyDescent="0.25">
      <c r="A199" t="s">
        <v>0</v>
      </c>
      <c r="B199" s="52" t="str">
        <f>IF(csv!F191="","",csv!T191)</f>
        <v/>
      </c>
      <c r="C199" s="31" t="s">
        <v>0</v>
      </c>
      <c r="D199" s="31" t="str">
        <f>IF(csv!F191="","",csv!F191)</f>
        <v/>
      </c>
      <c r="E199" s="31" t="str">
        <f>IF(csv!E191="","",csv!E191)</f>
        <v/>
      </c>
      <c r="F199" s="31" t="s">
        <v>0</v>
      </c>
      <c r="G199" s="73" t="str">
        <f>IF(csv!M191="","",csv!M191)</f>
        <v/>
      </c>
      <c r="H199" s="73" t="str">
        <f>IF(csv!N191="","",csv!N191)</f>
        <v/>
      </c>
      <c r="I199" s="31" t="s">
        <v>0</v>
      </c>
      <c r="J199" s="31" t="str">
        <f>IF(csv!P191="","",csv!P191)</f>
        <v/>
      </c>
      <c r="K199" s="31" t="str">
        <f>IF(csv!Q191="","",csv!Q191)</f>
        <v/>
      </c>
      <c r="L199" s="31" t="s">
        <v>0</v>
      </c>
      <c r="M199" s="66" t="str">
        <f>IF(csv!R191="","",csv!R191)</f>
        <v/>
      </c>
      <c r="N199" s="47" t="s">
        <v>0</v>
      </c>
      <c r="O199" s="52" t="str">
        <f t="shared" si="197"/>
        <v/>
      </c>
      <c r="P199" s="73" t="str">
        <f>IF(O199="","",IF(COUNTIF(O$10:O198,O199)=0,P198+1,P198))</f>
        <v/>
      </c>
      <c r="Q199" s="88" t="str">
        <f t="shared" si="198"/>
        <v/>
      </c>
      <c r="R199" s="89" t="str" cm="1">
        <f t="array" ref="R199">IF(S199="","",INDEX(natjecanjeStaze_naziv,MATCH(S199,natjecanjeStaze_stazaId,0)))</f>
        <v/>
      </c>
      <c r="S199" s="53" t="str">
        <f t="shared" si="181"/>
        <v/>
      </c>
      <c r="T199" s="47" t="s">
        <v>0</v>
      </c>
      <c r="U199" s="259" t="str">
        <f t="shared" si="182"/>
        <v/>
      </c>
      <c r="V199" s="260" t="str">
        <f t="shared" si="199"/>
        <v/>
      </c>
      <c r="W199" s="47" t="s">
        <v>0</v>
      </c>
      <c r="X199" s="52" t="str">
        <f t="shared" si="200"/>
        <v/>
      </c>
      <c r="Y199" s="73" t="str">
        <f t="shared" si="201"/>
        <v/>
      </c>
      <c r="Z199" s="31" t="str">
        <f t="shared" si="202"/>
        <v/>
      </c>
      <c r="AA199" s="66" t="str">
        <f>IF(Z199="","",MAX(AA$10:AA198)+1)</f>
        <v/>
      </c>
      <c r="AB199" s="47" t="s">
        <v>0</v>
      </c>
      <c r="AC199" s="130"/>
      <c r="AD199" s="47" t="s">
        <v>0</v>
      </c>
      <c r="AE199" s="19" t="str">
        <f t="shared" si="203"/>
        <v/>
      </c>
      <c r="AF199" s="47" t="s">
        <v>0</v>
      </c>
      <c r="AG199" s="151" t="str">
        <f t="shared" si="204"/>
        <v/>
      </c>
      <c r="AH199" s="47" t="s">
        <v>0</v>
      </c>
      <c r="AI199" s="52" t="str">
        <f t="shared" si="205"/>
        <v/>
      </c>
      <c r="AJ199" s="31" t="str">
        <f t="shared" si="206"/>
        <v/>
      </c>
      <c r="AK199" s="73" t="str">
        <f t="shared" si="207"/>
        <v/>
      </c>
      <c r="AL199" s="73" t="str">
        <f t="shared" si="208"/>
        <v/>
      </c>
      <c r="AM199" s="31" t="str" cm="1">
        <f t="array" ref="AM199">IF(AK199="",""&amp;AJ199,IF(AK199="NEMA",AJ199,INDEX(klub_naziv,MATCH(INDEX(klubAlias_klubId,AK199),klub_id,0))))</f>
        <v/>
      </c>
      <c r="AN199" s="31" t="str" cm="1">
        <f t="array" ref="AN199">IFERROR(""&amp;INDEX(registarNatjecatelji,DL199,4),"")</f>
        <v/>
      </c>
      <c r="AO199" s="90" t="str">
        <f t="shared" si="209"/>
        <v/>
      </c>
      <c r="AP199" s="66" t="str">
        <f t="shared" si="210"/>
        <v/>
      </c>
      <c r="AQ199" s="47" t="s">
        <v>0</v>
      </c>
      <c r="AR199" s="52" t="str">
        <f>IF(V199&lt;&gt;"NEMA","",IF(IFERROR(MATCH(U199,U$10:U198,0),0)&lt;&gt;0,"",U199))</f>
        <v/>
      </c>
      <c r="AS199" s="73" t="str">
        <f t="shared" si="183"/>
        <v/>
      </c>
      <c r="AT199" s="31" t="str">
        <f>IF(OR(AS199="",AS199&lt;&gt;"NEMA"),"",MAX(AT$10:AT198)+1)</f>
        <v/>
      </c>
      <c r="AU199" s="66" t="str">
        <f t="shared" si="184"/>
        <v/>
      </c>
      <c r="AV199" s="47" t="s">
        <v>0</v>
      </c>
      <c r="AW199" s="19" t="str">
        <f t="shared" si="211"/>
        <v/>
      </c>
      <c r="AX199" s="47" t="s">
        <v>0</v>
      </c>
      <c r="AY199" s="82" t="str">
        <f>IF(AK199&lt;&gt;"NEMA","",IF(IFERROR(MATCH(AJ199,AJ$10:AJ198,0),0)&lt;&gt;0,"",AJ199))</f>
        <v/>
      </c>
      <c r="AZ199" s="47" t="s">
        <v>0</v>
      </c>
      <c r="BA199" s="130"/>
      <c r="BB199" s="47" t="s">
        <v>0</v>
      </c>
      <c r="BC199" s="58" t="str">
        <f t="shared" si="212"/>
        <v/>
      </c>
      <c r="BD199" s="31" t="str">
        <f t="shared" si="213"/>
        <v/>
      </c>
      <c r="BE199" s="31" t="str">
        <f>IF(BD199="","",MAX(BE$10:BE198)+1)</f>
        <v/>
      </c>
      <c r="BF199" s="31" t="str">
        <f t="shared" si="214"/>
        <v/>
      </c>
      <c r="BG199" s="31" t="str">
        <f t="shared" si="215"/>
        <v/>
      </c>
      <c r="BH199" s="31" t="str">
        <f>IF(BA199="","",MAX(BH$10:BH198)+1)</f>
        <v/>
      </c>
      <c r="BI199" s="31" t="str">
        <f t="shared" si="216"/>
        <v/>
      </c>
      <c r="BJ199" s="66" t="str">
        <f t="shared" si="217"/>
        <v/>
      </c>
      <c r="BK199" s="47" t="s">
        <v>0</v>
      </c>
      <c r="BL199" s="19" t="str">
        <f t="shared" si="218"/>
        <v/>
      </c>
      <c r="BM199" s="47" t="s">
        <v>0</v>
      </c>
      <c r="BN199" s="151" t="str">
        <f t="shared" si="185"/>
        <v/>
      </c>
      <c r="BO199" s="47" t="s">
        <v>0</v>
      </c>
      <c r="BP199" s="58" t="str">
        <f t="shared" si="251"/>
        <v/>
      </c>
      <c r="BQ199" s="73" t="str">
        <f t="shared" si="252"/>
        <v/>
      </c>
      <c r="BR199" s="266" t="str">
        <f t="shared" si="253"/>
        <v/>
      </c>
      <c r="BS199" s="267" t="str">
        <f t="shared" si="254"/>
        <v/>
      </c>
      <c r="BT199" s="191" t="str">
        <f t="shared" si="255"/>
        <v/>
      </c>
      <c r="BU199" s="47" t="s">
        <v>0</v>
      </c>
      <c r="BV199" s="52" t="str">
        <f t="shared" si="219"/>
        <v/>
      </c>
      <c r="BW199" s="31" t="str">
        <f t="shared" si="220"/>
        <v/>
      </c>
      <c r="BX199" s="73" t="str">
        <f t="shared" si="186"/>
        <v/>
      </c>
      <c r="BY199" s="73" t="str">
        <f t="shared" si="187"/>
        <v/>
      </c>
      <c r="BZ199" s="31" t="str">
        <f t="shared" si="188"/>
        <v/>
      </c>
      <c r="CA199" s="66" t="str">
        <f t="shared" si="189"/>
        <v/>
      </c>
      <c r="CB199" s="47" t="s">
        <v>0</v>
      </c>
      <c r="CC199" s="82" t="str">
        <f t="shared" si="221"/>
        <v/>
      </c>
      <c r="CD199" s="47" t="s">
        <v>0</v>
      </c>
      <c r="CE199" s="19" t="str">
        <f t="shared" si="222"/>
        <v/>
      </c>
      <c r="CF199" s="47" t="s">
        <v>0</v>
      </c>
      <c r="CG199" s="130"/>
      <c r="CH199" s="47" t="s">
        <v>0</v>
      </c>
      <c r="CI199" s="52" t="str">
        <f t="shared" si="223"/>
        <v/>
      </c>
      <c r="CJ199" s="73" t="str">
        <f>IF(CG199="","",MAX(CJ$10:CJ198)+1)</f>
        <v/>
      </c>
      <c r="CK199" s="53" t="str">
        <f t="shared" si="224"/>
        <v/>
      </c>
      <c r="CL199" s="47" t="s">
        <v>0</v>
      </c>
      <c r="CM199" s="19" t="str">
        <f t="shared" si="225"/>
        <v/>
      </c>
      <c r="CN199" s="47" t="s">
        <v>0</v>
      </c>
      <c r="CO199" s="108"/>
      <c r="CP199" s="110"/>
      <c r="CQ199" s="47"/>
      <c r="CR199" s="58" t="str">
        <f>IF(AND(BX199="NEMA",BY199="NEMA",OR(CG199="",CK199="NEMA")),MAX(CR$10:CR198)+1,"")</f>
        <v/>
      </c>
      <c r="CS199" s="53" t="str">
        <f t="shared" si="226"/>
        <v/>
      </c>
      <c r="CT199" t="s">
        <v>0</v>
      </c>
      <c r="CU199" s="133" t="str">
        <f t="shared" si="190"/>
        <v/>
      </c>
      <c r="CV199" t="s">
        <v>0</v>
      </c>
      <c r="CW199" s="52" t="str">
        <f t="shared" si="191"/>
        <v/>
      </c>
      <c r="CX199" s="66" t="str">
        <f t="shared" si="227"/>
        <v/>
      </c>
      <c r="CY199" t="s">
        <v>0</v>
      </c>
      <c r="CZ199" s="19" t="str">
        <f t="shared" si="228"/>
        <v/>
      </c>
      <c r="DA199" s="47" t="s">
        <v>0</v>
      </c>
      <c r="DB199" s="52" t="str">
        <f t="shared" si="229"/>
        <v/>
      </c>
      <c r="DC199" s="66" t="str">
        <f t="shared" si="230"/>
        <v/>
      </c>
      <c r="DD199" s="47" t="s">
        <v>0</v>
      </c>
      <c r="DE199" s="52" t="str">
        <f t="shared" si="231"/>
        <v/>
      </c>
      <c r="DF199" s="53" t="str">
        <f t="shared" si="192"/>
        <v/>
      </c>
      <c r="DG199" s="47" t="s">
        <v>0</v>
      </c>
      <c r="DH199" s="52" t="str">
        <f t="shared" si="232"/>
        <v/>
      </c>
      <c r="DI199" s="53" t="str">
        <f t="shared" si="193"/>
        <v/>
      </c>
      <c r="DJ199" s="47" t="s">
        <v>0</v>
      </c>
      <c r="DK199" s="52" t="str">
        <f t="shared" si="233"/>
        <v/>
      </c>
      <c r="DL199" s="53" t="str">
        <f t="shared" si="194"/>
        <v/>
      </c>
      <c r="DM199" s="47" t="s">
        <v>0</v>
      </c>
      <c r="DN199" s="58" t="str">
        <f t="shared" si="234"/>
        <v/>
      </c>
      <c r="DO199" s="53" t="str" cm="1">
        <f t="array" ref="DO199">IF(DN199&lt;&gt;"",INDEX(imePrezime_id,DN199,0),IF(CR199&lt;&gt;"",CR199,""))</f>
        <v/>
      </c>
      <c r="DP199" s="47" t="s">
        <v>0</v>
      </c>
      <c r="DQ199" s="58" t="str">
        <f t="shared" si="235"/>
        <v/>
      </c>
      <c r="DR199" s="73" t="str">
        <f t="shared" si="195"/>
        <v/>
      </c>
      <c r="DS199" s="73" t="str">
        <f t="shared" si="236"/>
        <v/>
      </c>
      <c r="DT199" s="73" t="str">
        <f t="shared" si="237"/>
        <v/>
      </c>
      <c r="DU199" s="66" t="str">
        <f t="shared" si="238"/>
        <v/>
      </c>
      <c r="DV199" s="47" t="s">
        <v>0</v>
      </c>
      <c r="DW199" s="58" t="str">
        <f>IF(BW199="","",MAX(DW$10:DW198)+1)</f>
        <v/>
      </c>
      <c r="DX199" s="73" t="str">
        <f t="shared" si="239"/>
        <v/>
      </c>
      <c r="DY199" s="73" t="str">
        <f t="shared" si="240"/>
        <v/>
      </c>
      <c r="DZ199" s="73" t="str">
        <f t="shared" si="241"/>
        <v/>
      </c>
      <c r="EA199" s="73" t="str">
        <f t="shared" si="242"/>
        <v/>
      </c>
      <c r="EB199" s="73" t="str">
        <f t="shared" si="243"/>
        <v/>
      </c>
      <c r="EC199" s="73" t="str">
        <f t="shared" si="244"/>
        <v/>
      </c>
      <c r="ED199" s="73" t="str">
        <f t="shared" si="245"/>
        <v/>
      </c>
      <c r="EE199" s="73" t="str">
        <f t="shared" si="246"/>
        <v/>
      </c>
      <c r="EF199" s="73" t="str">
        <f t="shared" si="247"/>
        <v/>
      </c>
      <c r="EG199" s="53" t="str">
        <f t="shared" si="196"/>
        <v/>
      </c>
      <c r="EH199" s="47" t="s">
        <v>0</v>
      </c>
      <c r="EI199" s="19" t="str">
        <f t="shared" si="248"/>
        <v/>
      </c>
      <c r="EJ199" s="47" t="s">
        <v>0</v>
      </c>
      <c r="EK199" s="19" t="str">
        <f t="shared" si="249"/>
        <v/>
      </c>
      <c r="EL199" s="47" t="s">
        <v>0</v>
      </c>
      <c r="EM199" s="208" t="str">
        <f t="shared" si="250"/>
        <v/>
      </c>
      <c r="EN199" s="47" t="s">
        <v>0</v>
      </c>
    </row>
    <row r="200" spans="1:144" x14ac:dyDescent="0.25">
      <c r="A200" t="s">
        <v>0</v>
      </c>
      <c r="B200" s="52" t="str">
        <f>IF(csv!F192="","",csv!T192)</f>
        <v/>
      </c>
      <c r="C200" s="31" t="s">
        <v>0</v>
      </c>
      <c r="D200" s="31" t="str">
        <f>IF(csv!F192="","",csv!F192)</f>
        <v/>
      </c>
      <c r="E200" s="31" t="str">
        <f>IF(csv!E192="","",csv!E192)</f>
        <v/>
      </c>
      <c r="F200" s="31" t="s">
        <v>0</v>
      </c>
      <c r="G200" s="73" t="str">
        <f>IF(csv!M192="","",csv!M192)</f>
        <v/>
      </c>
      <c r="H200" s="73" t="str">
        <f>IF(csv!N192="","",csv!N192)</f>
        <v/>
      </c>
      <c r="I200" s="31" t="s">
        <v>0</v>
      </c>
      <c r="J200" s="31" t="str">
        <f>IF(csv!P192="","",csv!P192)</f>
        <v/>
      </c>
      <c r="K200" s="31" t="str">
        <f>IF(csv!Q192="","",csv!Q192)</f>
        <v/>
      </c>
      <c r="L200" s="31" t="s">
        <v>0</v>
      </c>
      <c r="M200" s="66" t="str">
        <f>IF(csv!R192="","",csv!R192)</f>
        <v/>
      </c>
      <c r="N200" s="47" t="s">
        <v>0</v>
      </c>
      <c r="O200" s="52" t="str">
        <f t="shared" si="197"/>
        <v/>
      </c>
      <c r="P200" s="73" t="str">
        <f>IF(O200="","",IF(COUNTIF(O$10:O199,O200)=0,P199+1,P199))</f>
        <v/>
      </c>
      <c r="Q200" s="88" t="str">
        <f t="shared" si="198"/>
        <v/>
      </c>
      <c r="R200" s="89" t="str" cm="1">
        <f t="array" ref="R200">IF(S200="","",INDEX(natjecanjeStaze_naziv,MATCH(S200,natjecanjeStaze_stazaId,0)))</f>
        <v/>
      </c>
      <c r="S200" s="53" t="str">
        <f t="shared" si="181"/>
        <v/>
      </c>
      <c r="T200" s="47" t="s">
        <v>0</v>
      </c>
      <c r="U200" s="259" t="str">
        <f t="shared" si="182"/>
        <v/>
      </c>
      <c r="V200" s="260" t="str">
        <f t="shared" si="199"/>
        <v/>
      </c>
      <c r="W200" s="47" t="s">
        <v>0</v>
      </c>
      <c r="X200" s="52" t="str">
        <f t="shared" si="200"/>
        <v/>
      </c>
      <c r="Y200" s="73" t="str">
        <f t="shared" si="201"/>
        <v/>
      </c>
      <c r="Z200" s="31" t="str">
        <f t="shared" si="202"/>
        <v/>
      </c>
      <c r="AA200" s="66" t="str">
        <f>IF(Z200="","",MAX(AA$10:AA199)+1)</f>
        <v/>
      </c>
      <c r="AB200" s="47" t="s">
        <v>0</v>
      </c>
      <c r="AC200" s="130"/>
      <c r="AD200" s="47" t="s">
        <v>0</v>
      </c>
      <c r="AE200" s="19" t="str">
        <f t="shared" si="203"/>
        <v/>
      </c>
      <c r="AF200" s="47" t="s">
        <v>0</v>
      </c>
      <c r="AG200" s="151" t="str">
        <f t="shared" si="204"/>
        <v/>
      </c>
      <c r="AH200" s="47" t="s">
        <v>0</v>
      </c>
      <c r="AI200" s="52" t="str">
        <f t="shared" si="205"/>
        <v/>
      </c>
      <c r="AJ200" s="31" t="str">
        <f t="shared" si="206"/>
        <v/>
      </c>
      <c r="AK200" s="73" t="str">
        <f t="shared" si="207"/>
        <v/>
      </c>
      <c r="AL200" s="73" t="str">
        <f t="shared" si="208"/>
        <v/>
      </c>
      <c r="AM200" s="31" t="str" cm="1">
        <f t="array" ref="AM200">IF(AK200="",""&amp;AJ200,IF(AK200="NEMA",AJ200,INDEX(klub_naziv,MATCH(INDEX(klubAlias_klubId,AK200),klub_id,0))))</f>
        <v/>
      </c>
      <c r="AN200" s="31" t="str" cm="1">
        <f t="array" ref="AN200">IFERROR(""&amp;INDEX(registarNatjecatelji,DL200,4),"")</f>
        <v/>
      </c>
      <c r="AO200" s="90" t="str">
        <f t="shared" si="209"/>
        <v/>
      </c>
      <c r="AP200" s="66" t="str">
        <f t="shared" si="210"/>
        <v/>
      </c>
      <c r="AQ200" s="47" t="s">
        <v>0</v>
      </c>
      <c r="AR200" s="52" t="str">
        <f>IF(V200&lt;&gt;"NEMA","",IF(IFERROR(MATCH(U200,U$10:U199,0),0)&lt;&gt;0,"",U200))</f>
        <v/>
      </c>
      <c r="AS200" s="73" t="str">
        <f t="shared" si="183"/>
        <v/>
      </c>
      <c r="AT200" s="31" t="str">
        <f>IF(OR(AS200="",AS200&lt;&gt;"NEMA"),"",MAX(AT$10:AT199)+1)</f>
        <v/>
      </c>
      <c r="AU200" s="66" t="str">
        <f t="shared" si="184"/>
        <v/>
      </c>
      <c r="AV200" s="47" t="s">
        <v>0</v>
      </c>
      <c r="AW200" s="19" t="str">
        <f t="shared" si="211"/>
        <v/>
      </c>
      <c r="AX200" s="47" t="s">
        <v>0</v>
      </c>
      <c r="AY200" s="82" t="str">
        <f>IF(AK200&lt;&gt;"NEMA","",IF(IFERROR(MATCH(AJ200,AJ$10:AJ199,0),0)&lt;&gt;0,"",AJ200))</f>
        <v/>
      </c>
      <c r="AZ200" s="47" t="s">
        <v>0</v>
      </c>
      <c r="BA200" s="130"/>
      <c r="BB200" s="47" t="s">
        <v>0</v>
      </c>
      <c r="BC200" s="58" t="str">
        <f t="shared" si="212"/>
        <v/>
      </c>
      <c r="BD200" s="31" t="str">
        <f t="shared" si="213"/>
        <v/>
      </c>
      <c r="BE200" s="31" t="str">
        <f>IF(BD200="","",MAX(BE$10:BE199)+1)</f>
        <v/>
      </c>
      <c r="BF200" s="31" t="str">
        <f t="shared" si="214"/>
        <v/>
      </c>
      <c r="BG200" s="31" t="str">
        <f t="shared" si="215"/>
        <v/>
      </c>
      <c r="BH200" s="31" t="str">
        <f>IF(BA200="","",MAX(BH$10:BH199)+1)</f>
        <v/>
      </c>
      <c r="BI200" s="31" t="str">
        <f t="shared" si="216"/>
        <v/>
      </c>
      <c r="BJ200" s="66" t="str">
        <f t="shared" si="217"/>
        <v/>
      </c>
      <c r="BK200" s="47" t="s">
        <v>0</v>
      </c>
      <c r="BL200" s="19" t="str">
        <f t="shared" si="218"/>
        <v/>
      </c>
      <c r="BM200" s="47" t="s">
        <v>0</v>
      </c>
      <c r="BN200" s="151" t="str">
        <f t="shared" si="185"/>
        <v/>
      </c>
      <c r="BO200" s="47" t="s">
        <v>0</v>
      </c>
      <c r="BP200" s="58" t="str">
        <f t="shared" si="251"/>
        <v/>
      </c>
      <c r="BQ200" s="73" t="str">
        <f t="shared" si="252"/>
        <v/>
      </c>
      <c r="BR200" s="266" t="str">
        <f t="shared" si="253"/>
        <v/>
      </c>
      <c r="BS200" s="267" t="str">
        <f t="shared" si="254"/>
        <v/>
      </c>
      <c r="BT200" s="191" t="str">
        <f t="shared" si="255"/>
        <v/>
      </c>
      <c r="BU200" s="47" t="s">
        <v>0</v>
      </c>
      <c r="BV200" s="52" t="str">
        <f t="shared" si="219"/>
        <v/>
      </c>
      <c r="BW200" s="31" t="str">
        <f t="shared" si="220"/>
        <v/>
      </c>
      <c r="BX200" s="73" t="str">
        <f t="shared" si="186"/>
        <v/>
      </c>
      <c r="BY200" s="73" t="str">
        <f t="shared" si="187"/>
        <v/>
      </c>
      <c r="BZ200" s="31" t="str">
        <f t="shared" si="188"/>
        <v/>
      </c>
      <c r="CA200" s="66" t="str">
        <f t="shared" si="189"/>
        <v/>
      </c>
      <c r="CB200" s="47" t="s">
        <v>0</v>
      </c>
      <c r="CC200" s="82" t="str">
        <f t="shared" si="221"/>
        <v/>
      </c>
      <c r="CD200" s="47" t="s">
        <v>0</v>
      </c>
      <c r="CE200" s="19" t="str">
        <f t="shared" si="222"/>
        <v/>
      </c>
      <c r="CF200" s="47" t="s">
        <v>0</v>
      </c>
      <c r="CG200" s="130"/>
      <c r="CH200" s="47" t="s">
        <v>0</v>
      </c>
      <c r="CI200" s="52" t="str">
        <f t="shared" si="223"/>
        <v/>
      </c>
      <c r="CJ200" s="73" t="str">
        <f>IF(CG200="","",MAX(CJ$10:CJ199)+1)</f>
        <v/>
      </c>
      <c r="CK200" s="53" t="str">
        <f t="shared" si="224"/>
        <v/>
      </c>
      <c r="CL200" s="47" t="s">
        <v>0</v>
      </c>
      <c r="CM200" s="19" t="str">
        <f t="shared" si="225"/>
        <v/>
      </c>
      <c r="CN200" s="47" t="s">
        <v>0</v>
      </c>
      <c r="CO200" s="108"/>
      <c r="CP200" s="110"/>
      <c r="CQ200" s="47"/>
      <c r="CR200" s="58" t="str">
        <f>IF(AND(BX200="NEMA",BY200="NEMA",OR(CG200="",CK200="NEMA")),MAX(CR$10:CR199)+1,"")</f>
        <v/>
      </c>
      <c r="CS200" s="53" t="str">
        <f t="shared" si="226"/>
        <v/>
      </c>
      <c r="CT200" t="s">
        <v>0</v>
      </c>
      <c r="CU200" s="133" t="str">
        <f t="shared" si="190"/>
        <v/>
      </c>
      <c r="CV200" t="s">
        <v>0</v>
      </c>
      <c r="CW200" s="52" t="str">
        <f t="shared" si="191"/>
        <v/>
      </c>
      <c r="CX200" s="66" t="str">
        <f t="shared" si="227"/>
        <v/>
      </c>
      <c r="CY200" t="s">
        <v>0</v>
      </c>
      <c r="CZ200" s="19" t="str">
        <f t="shared" si="228"/>
        <v/>
      </c>
      <c r="DA200" s="47" t="s">
        <v>0</v>
      </c>
      <c r="DB200" s="52" t="str">
        <f t="shared" si="229"/>
        <v/>
      </c>
      <c r="DC200" s="66" t="str">
        <f t="shared" si="230"/>
        <v/>
      </c>
      <c r="DD200" s="47" t="s">
        <v>0</v>
      </c>
      <c r="DE200" s="52" t="str">
        <f t="shared" si="231"/>
        <v/>
      </c>
      <c r="DF200" s="53" t="str">
        <f t="shared" si="192"/>
        <v/>
      </c>
      <c r="DG200" s="47" t="s">
        <v>0</v>
      </c>
      <c r="DH200" s="52" t="str">
        <f t="shared" si="232"/>
        <v/>
      </c>
      <c r="DI200" s="53" t="str">
        <f t="shared" si="193"/>
        <v/>
      </c>
      <c r="DJ200" s="47" t="s">
        <v>0</v>
      </c>
      <c r="DK200" s="52" t="str">
        <f t="shared" si="233"/>
        <v/>
      </c>
      <c r="DL200" s="53" t="str">
        <f t="shared" si="194"/>
        <v/>
      </c>
      <c r="DM200" s="47" t="s">
        <v>0</v>
      </c>
      <c r="DN200" s="58" t="str">
        <f t="shared" si="234"/>
        <v/>
      </c>
      <c r="DO200" s="53" t="str" cm="1">
        <f t="array" ref="DO200">IF(DN200&lt;&gt;"",INDEX(imePrezime_id,DN200,0),IF(CR200&lt;&gt;"",CR200,""))</f>
        <v/>
      </c>
      <c r="DP200" s="47" t="s">
        <v>0</v>
      </c>
      <c r="DQ200" s="58" t="str">
        <f t="shared" si="235"/>
        <v/>
      </c>
      <c r="DR200" s="73" t="str">
        <f t="shared" si="195"/>
        <v/>
      </c>
      <c r="DS200" s="73" t="str">
        <f t="shared" si="236"/>
        <v/>
      </c>
      <c r="DT200" s="73" t="str">
        <f t="shared" si="237"/>
        <v/>
      </c>
      <c r="DU200" s="66" t="str">
        <f t="shared" si="238"/>
        <v/>
      </c>
      <c r="DV200" s="47" t="s">
        <v>0</v>
      </c>
      <c r="DW200" s="58" t="str">
        <f>IF(BW200="","",MAX(DW$10:DW199)+1)</f>
        <v/>
      </c>
      <c r="DX200" s="73" t="str">
        <f t="shared" si="239"/>
        <v/>
      </c>
      <c r="DY200" s="73" t="str">
        <f t="shared" si="240"/>
        <v/>
      </c>
      <c r="DZ200" s="73" t="str">
        <f t="shared" si="241"/>
        <v/>
      </c>
      <c r="EA200" s="73" t="str">
        <f t="shared" si="242"/>
        <v/>
      </c>
      <c r="EB200" s="73" t="str">
        <f t="shared" si="243"/>
        <v/>
      </c>
      <c r="EC200" s="73" t="str">
        <f t="shared" si="244"/>
        <v/>
      </c>
      <c r="ED200" s="73" t="str">
        <f t="shared" si="245"/>
        <v/>
      </c>
      <c r="EE200" s="73" t="str">
        <f t="shared" si="246"/>
        <v/>
      </c>
      <c r="EF200" s="73" t="str">
        <f t="shared" si="247"/>
        <v/>
      </c>
      <c r="EG200" s="53" t="str">
        <f t="shared" si="196"/>
        <v/>
      </c>
      <c r="EH200" s="47" t="s">
        <v>0</v>
      </c>
      <c r="EI200" s="19" t="str">
        <f t="shared" si="248"/>
        <v/>
      </c>
      <c r="EJ200" s="47" t="s">
        <v>0</v>
      </c>
      <c r="EK200" s="19" t="str">
        <f t="shared" si="249"/>
        <v/>
      </c>
      <c r="EL200" s="47" t="s">
        <v>0</v>
      </c>
      <c r="EM200" s="208" t="str">
        <f t="shared" si="250"/>
        <v/>
      </c>
      <c r="EN200" s="47" t="s">
        <v>0</v>
      </c>
    </row>
    <row r="201" spans="1:144" x14ac:dyDescent="0.25">
      <c r="A201" t="s">
        <v>0</v>
      </c>
      <c r="B201" s="52" t="str">
        <f>IF(csv!F193="","",csv!T193)</f>
        <v/>
      </c>
      <c r="C201" s="31" t="s">
        <v>0</v>
      </c>
      <c r="D201" s="31" t="str">
        <f>IF(csv!F193="","",csv!F193)</f>
        <v/>
      </c>
      <c r="E201" s="31" t="str">
        <f>IF(csv!E193="","",csv!E193)</f>
        <v/>
      </c>
      <c r="F201" s="31" t="s">
        <v>0</v>
      </c>
      <c r="G201" s="73" t="str">
        <f>IF(csv!M193="","",csv!M193)</f>
        <v/>
      </c>
      <c r="H201" s="73" t="str">
        <f>IF(csv!N193="","",csv!N193)</f>
        <v/>
      </c>
      <c r="I201" s="31" t="s">
        <v>0</v>
      </c>
      <c r="J201" s="31" t="str">
        <f>IF(csv!P193="","",csv!P193)</f>
        <v/>
      </c>
      <c r="K201" s="31" t="str">
        <f>IF(csv!Q193="","",csv!Q193)</f>
        <v/>
      </c>
      <c r="L201" s="31" t="s">
        <v>0</v>
      </c>
      <c r="M201" s="66" t="str">
        <f>IF(csv!R193="","",csv!R193)</f>
        <v/>
      </c>
      <c r="N201" s="47" t="s">
        <v>0</v>
      </c>
      <c r="O201" s="52" t="str">
        <f t="shared" si="197"/>
        <v/>
      </c>
      <c r="P201" s="73" t="str">
        <f>IF(O201="","",IF(COUNTIF(O$10:O200,O201)=0,P200+1,P200))</f>
        <v/>
      </c>
      <c r="Q201" s="88" t="str">
        <f t="shared" si="198"/>
        <v/>
      </c>
      <c r="R201" s="89" t="str" cm="1">
        <f t="array" ref="R201">IF(S201="","",INDEX(natjecanjeStaze_naziv,MATCH(S201,natjecanjeStaze_stazaId,0)))</f>
        <v/>
      </c>
      <c r="S201" s="53" t="str">
        <f t="shared" si="181"/>
        <v/>
      </c>
      <c r="T201" s="47" t="s">
        <v>0</v>
      </c>
      <c r="U201" s="259" t="str">
        <f t="shared" si="182"/>
        <v/>
      </c>
      <c r="V201" s="260" t="str">
        <f t="shared" si="199"/>
        <v/>
      </c>
      <c r="W201" s="47" t="s">
        <v>0</v>
      </c>
      <c r="X201" s="52" t="str">
        <f t="shared" si="200"/>
        <v/>
      </c>
      <c r="Y201" s="73" t="str">
        <f t="shared" si="201"/>
        <v/>
      </c>
      <c r="Z201" s="31" t="str">
        <f t="shared" si="202"/>
        <v/>
      </c>
      <c r="AA201" s="66" t="str">
        <f>IF(Z201="","",MAX(AA$10:AA200)+1)</f>
        <v/>
      </c>
      <c r="AB201" s="47" t="s">
        <v>0</v>
      </c>
      <c r="AC201" s="130"/>
      <c r="AD201" s="47" t="s">
        <v>0</v>
      </c>
      <c r="AE201" s="19" t="str">
        <f t="shared" si="203"/>
        <v/>
      </c>
      <c r="AF201" s="47" t="s">
        <v>0</v>
      </c>
      <c r="AG201" s="151" t="str">
        <f t="shared" si="204"/>
        <v/>
      </c>
      <c r="AH201" s="47" t="s">
        <v>0</v>
      </c>
      <c r="AI201" s="52" t="str">
        <f t="shared" si="205"/>
        <v/>
      </c>
      <c r="AJ201" s="31" t="str">
        <f t="shared" si="206"/>
        <v/>
      </c>
      <c r="AK201" s="73" t="str">
        <f t="shared" si="207"/>
        <v/>
      </c>
      <c r="AL201" s="73" t="str">
        <f t="shared" si="208"/>
        <v/>
      </c>
      <c r="AM201" s="31" t="str" cm="1">
        <f t="array" ref="AM201">IF(AK201="",""&amp;AJ201,IF(AK201="NEMA",AJ201,INDEX(klub_naziv,MATCH(INDEX(klubAlias_klubId,AK201),klub_id,0))))</f>
        <v/>
      </c>
      <c r="AN201" s="31" t="str" cm="1">
        <f t="array" ref="AN201">IFERROR(""&amp;INDEX(registarNatjecatelji,DL201,4),"")</f>
        <v/>
      </c>
      <c r="AO201" s="90" t="str">
        <f t="shared" si="209"/>
        <v/>
      </c>
      <c r="AP201" s="66" t="str">
        <f t="shared" si="210"/>
        <v/>
      </c>
      <c r="AQ201" s="47" t="s">
        <v>0</v>
      </c>
      <c r="AR201" s="52" t="str">
        <f>IF(V201&lt;&gt;"NEMA","",IF(IFERROR(MATCH(U201,U$10:U200,0),0)&lt;&gt;0,"",U201))</f>
        <v/>
      </c>
      <c r="AS201" s="73" t="str">
        <f t="shared" si="183"/>
        <v/>
      </c>
      <c r="AT201" s="31" t="str">
        <f>IF(OR(AS201="",AS201&lt;&gt;"NEMA"),"",MAX(AT$10:AT200)+1)</f>
        <v/>
      </c>
      <c r="AU201" s="66" t="str">
        <f t="shared" si="184"/>
        <v/>
      </c>
      <c r="AV201" s="47" t="s">
        <v>0</v>
      </c>
      <c r="AW201" s="19" t="str">
        <f t="shared" si="211"/>
        <v/>
      </c>
      <c r="AX201" s="47" t="s">
        <v>0</v>
      </c>
      <c r="AY201" s="82" t="str">
        <f>IF(AK201&lt;&gt;"NEMA","",IF(IFERROR(MATCH(AJ201,AJ$10:AJ200,0),0)&lt;&gt;0,"",AJ201))</f>
        <v/>
      </c>
      <c r="AZ201" s="47" t="s">
        <v>0</v>
      </c>
      <c r="BA201" s="130"/>
      <c r="BB201" s="47" t="s">
        <v>0</v>
      </c>
      <c r="BC201" s="58" t="str">
        <f t="shared" si="212"/>
        <v/>
      </c>
      <c r="BD201" s="31" t="str">
        <f t="shared" si="213"/>
        <v/>
      </c>
      <c r="BE201" s="31" t="str">
        <f>IF(BD201="","",MAX(BE$10:BE200)+1)</f>
        <v/>
      </c>
      <c r="BF201" s="31" t="str">
        <f t="shared" si="214"/>
        <v/>
      </c>
      <c r="BG201" s="31" t="str">
        <f t="shared" si="215"/>
        <v/>
      </c>
      <c r="BH201" s="31" t="str">
        <f>IF(BA201="","",MAX(BH$10:BH200)+1)</f>
        <v/>
      </c>
      <c r="BI201" s="31" t="str">
        <f t="shared" si="216"/>
        <v/>
      </c>
      <c r="BJ201" s="66" t="str">
        <f t="shared" si="217"/>
        <v/>
      </c>
      <c r="BK201" s="47" t="s">
        <v>0</v>
      </c>
      <c r="BL201" s="19" t="str">
        <f t="shared" si="218"/>
        <v/>
      </c>
      <c r="BM201" s="47" t="s">
        <v>0</v>
      </c>
      <c r="BN201" s="151" t="str">
        <f t="shared" si="185"/>
        <v/>
      </c>
      <c r="BO201" s="47" t="s">
        <v>0</v>
      </c>
      <c r="BP201" s="58" t="str">
        <f t="shared" si="251"/>
        <v/>
      </c>
      <c r="BQ201" s="73" t="str">
        <f t="shared" si="252"/>
        <v/>
      </c>
      <c r="BR201" s="266" t="str">
        <f t="shared" si="253"/>
        <v/>
      </c>
      <c r="BS201" s="267" t="str">
        <f t="shared" si="254"/>
        <v/>
      </c>
      <c r="BT201" s="191" t="str">
        <f t="shared" si="255"/>
        <v/>
      </c>
      <c r="BU201" s="47" t="s">
        <v>0</v>
      </c>
      <c r="BV201" s="52" t="str">
        <f t="shared" si="219"/>
        <v/>
      </c>
      <c r="BW201" s="31" t="str">
        <f t="shared" si="220"/>
        <v/>
      </c>
      <c r="BX201" s="73" t="str">
        <f t="shared" si="186"/>
        <v/>
      </c>
      <c r="BY201" s="73" t="str">
        <f t="shared" si="187"/>
        <v/>
      </c>
      <c r="BZ201" s="31" t="str">
        <f t="shared" si="188"/>
        <v/>
      </c>
      <c r="CA201" s="66" t="str">
        <f t="shared" si="189"/>
        <v/>
      </c>
      <c r="CB201" s="47" t="s">
        <v>0</v>
      </c>
      <c r="CC201" s="82" t="str">
        <f t="shared" si="221"/>
        <v/>
      </c>
      <c r="CD201" s="47" t="s">
        <v>0</v>
      </c>
      <c r="CE201" s="19" t="str">
        <f t="shared" si="222"/>
        <v/>
      </c>
      <c r="CF201" s="47" t="s">
        <v>0</v>
      </c>
      <c r="CG201" s="130"/>
      <c r="CH201" s="47" t="s">
        <v>0</v>
      </c>
      <c r="CI201" s="52" t="str">
        <f t="shared" si="223"/>
        <v/>
      </c>
      <c r="CJ201" s="73" t="str">
        <f>IF(CG201="","",MAX(CJ$10:CJ200)+1)</f>
        <v/>
      </c>
      <c r="CK201" s="53" t="str">
        <f t="shared" si="224"/>
        <v/>
      </c>
      <c r="CL201" s="47" t="s">
        <v>0</v>
      </c>
      <c r="CM201" s="19" t="str">
        <f t="shared" si="225"/>
        <v/>
      </c>
      <c r="CN201" s="47" t="s">
        <v>0</v>
      </c>
      <c r="CO201" s="108"/>
      <c r="CP201" s="110"/>
      <c r="CQ201" s="47"/>
      <c r="CR201" s="58" t="str">
        <f>IF(AND(BX201="NEMA",BY201="NEMA",OR(CG201="",CK201="NEMA")),MAX(CR$10:CR200)+1,"")</f>
        <v/>
      </c>
      <c r="CS201" s="53" t="str">
        <f t="shared" si="226"/>
        <v/>
      </c>
      <c r="CT201" t="s">
        <v>0</v>
      </c>
      <c r="CU201" s="133" t="str">
        <f t="shared" si="190"/>
        <v/>
      </c>
      <c r="CV201" t="s">
        <v>0</v>
      </c>
      <c r="CW201" s="52" t="str">
        <f t="shared" si="191"/>
        <v/>
      </c>
      <c r="CX201" s="66" t="str">
        <f t="shared" si="227"/>
        <v/>
      </c>
      <c r="CY201" t="s">
        <v>0</v>
      </c>
      <c r="CZ201" s="19" t="str">
        <f t="shared" si="228"/>
        <v/>
      </c>
      <c r="DA201" s="47" t="s">
        <v>0</v>
      </c>
      <c r="DB201" s="52" t="str">
        <f t="shared" si="229"/>
        <v/>
      </c>
      <c r="DC201" s="66" t="str">
        <f t="shared" si="230"/>
        <v/>
      </c>
      <c r="DD201" s="47" t="s">
        <v>0</v>
      </c>
      <c r="DE201" s="52" t="str">
        <f t="shared" si="231"/>
        <v/>
      </c>
      <c r="DF201" s="53" t="str">
        <f t="shared" si="192"/>
        <v/>
      </c>
      <c r="DG201" s="47" t="s">
        <v>0</v>
      </c>
      <c r="DH201" s="52" t="str">
        <f t="shared" si="232"/>
        <v/>
      </c>
      <c r="DI201" s="53" t="str">
        <f t="shared" si="193"/>
        <v/>
      </c>
      <c r="DJ201" s="47" t="s">
        <v>0</v>
      </c>
      <c r="DK201" s="52" t="str">
        <f t="shared" si="233"/>
        <v/>
      </c>
      <c r="DL201" s="53" t="str">
        <f t="shared" si="194"/>
        <v/>
      </c>
      <c r="DM201" s="47" t="s">
        <v>0</v>
      </c>
      <c r="DN201" s="58" t="str">
        <f t="shared" si="234"/>
        <v/>
      </c>
      <c r="DO201" s="53" t="str" cm="1">
        <f t="array" ref="DO201">IF(DN201&lt;&gt;"",INDEX(imePrezime_id,DN201,0),IF(CR201&lt;&gt;"",CR201,""))</f>
        <v/>
      </c>
      <c r="DP201" s="47" t="s">
        <v>0</v>
      </c>
      <c r="DQ201" s="58" t="str">
        <f t="shared" si="235"/>
        <v/>
      </c>
      <c r="DR201" s="73" t="str">
        <f t="shared" si="195"/>
        <v/>
      </c>
      <c r="DS201" s="73" t="str">
        <f t="shared" si="236"/>
        <v/>
      </c>
      <c r="DT201" s="73" t="str">
        <f t="shared" si="237"/>
        <v/>
      </c>
      <c r="DU201" s="66" t="str">
        <f t="shared" si="238"/>
        <v/>
      </c>
      <c r="DV201" s="47" t="s">
        <v>0</v>
      </c>
      <c r="DW201" s="58" t="str">
        <f>IF(BW201="","",MAX(DW$10:DW200)+1)</f>
        <v/>
      </c>
      <c r="DX201" s="73" t="str">
        <f t="shared" si="239"/>
        <v/>
      </c>
      <c r="DY201" s="73" t="str">
        <f t="shared" si="240"/>
        <v/>
      </c>
      <c r="DZ201" s="73" t="str">
        <f t="shared" si="241"/>
        <v/>
      </c>
      <c r="EA201" s="73" t="str">
        <f t="shared" si="242"/>
        <v/>
      </c>
      <c r="EB201" s="73" t="str">
        <f t="shared" si="243"/>
        <v/>
      </c>
      <c r="EC201" s="73" t="str">
        <f t="shared" si="244"/>
        <v/>
      </c>
      <c r="ED201" s="73" t="str">
        <f t="shared" si="245"/>
        <v/>
      </c>
      <c r="EE201" s="73" t="str">
        <f t="shared" si="246"/>
        <v/>
      </c>
      <c r="EF201" s="73" t="str">
        <f t="shared" si="247"/>
        <v/>
      </c>
      <c r="EG201" s="53" t="str">
        <f t="shared" si="196"/>
        <v/>
      </c>
      <c r="EH201" s="47" t="s">
        <v>0</v>
      </c>
      <c r="EI201" s="19" t="str">
        <f t="shared" si="248"/>
        <v/>
      </c>
      <c r="EJ201" s="47" t="s">
        <v>0</v>
      </c>
      <c r="EK201" s="19" t="str">
        <f t="shared" si="249"/>
        <v/>
      </c>
      <c r="EL201" s="47" t="s">
        <v>0</v>
      </c>
      <c r="EM201" s="208" t="str">
        <f t="shared" si="250"/>
        <v/>
      </c>
      <c r="EN201" s="47" t="s">
        <v>0</v>
      </c>
    </row>
    <row r="202" spans="1:144" x14ac:dyDescent="0.25">
      <c r="A202" t="s">
        <v>0</v>
      </c>
      <c r="B202" s="52" t="str">
        <f>IF(csv!F194="","",csv!T194)</f>
        <v/>
      </c>
      <c r="C202" s="31" t="s">
        <v>0</v>
      </c>
      <c r="D202" s="31" t="str">
        <f>IF(csv!F194="","",csv!F194)</f>
        <v/>
      </c>
      <c r="E202" s="31" t="str">
        <f>IF(csv!E194="","",csv!E194)</f>
        <v/>
      </c>
      <c r="F202" s="31" t="s">
        <v>0</v>
      </c>
      <c r="G202" s="73" t="str">
        <f>IF(csv!M194="","",csv!M194)</f>
        <v/>
      </c>
      <c r="H202" s="73" t="str">
        <f>IF(csv!N194="","",csv!N194)</f>
        <v/>
      </c>
      <c r="I202" s="31" t="s">
        <v>0</v>
      </c>
      <c r="J202" s="31" t="str">
        <f>IF(csv!P194="","",csv!P194)</f>
        <v/>
      </c>
      <c r="K202" s="31" t="str">
        <f>IF(csv!Q194="","",csv!Q194)</f>
        <v/>
      </c>
      <c r="L202" s="31" t="s">
        <v>0</v>
      </c>
      <c r="M202" s="66" t="str">
        <f>IF(csv!R194="","",csv!R194)</f>
        <v/>
      </c>
      <c r="N202" s="47" t="s">
        <v>0</v>
      </c>
      <c r="O202" s="52" t="str">
        <f t="shared" si="197"/>
        <v/>
      </c>
      <c r="P202" s="73" t="str">
        <f>IF(O202="","",IF(COUNTIF(O$10:O201,O202)=0,P201+1,P201))</f>
        <v/>
      </c>
      <c r="Q202" s="88" t="str">
        <f t="shared" si="198"/>
        <v/>
      </c>
      <c r="R202" s="89" t="str" cm="1">
        <f t="array" ref="R202">IF(S202="","",INDEX(natjecanjeStaze_naziv,MATCH(S202,natjecanjeStaze_stazaId,0)))</f>
        <v/>
      </c>
      <c r="S202" s="53" t="str">
        <f t="shared" si="181"/>
        <v/>
      </c>
      <c r="T202" s="47" t="s">
        <v>0</v>
      </c>
      <c r="U202" s="259" t="str">
        <f t="shared" si="182"/>
        <v/>
      </c>
      <c r="V202" s="260" t="str">
        <f t="shared" si="199"/>
        <v/>
      </c>
      <c r="W202" s="47" t="s">
        <v>0</v>
      </c>
      <c r="X202" s="52" t="str">
        <f t="shared" si="200"/>
        <v/>
      </c>
      <c r="Y202" s="73" t="str">
        <f t="shared" si="201"/>
        <v/>
      </c>
      <c r="Z202" s="31" t="str">
        <f t="shared" si="202"/>
        <v/>
      </c>
      <c r="AA202" s="66" t="str">
        <f>IF(Z202="","",MAX(AA$10:AA201)+1)</f>
        <v/>
      </c>
      <c r="AB202" s="47" t="s">
        <v>0</v>
      </c>
      <c r="AC202" s="130"/>
      <c r="AD202" s="47" t="s">
        <v>0</v>
      </c>
      <c r="AE202" s="19" t="str">
        <f t="shared" si="203"/>
        <v/>
      </c>
      <c r="AF202" s="47" t="s">
        <v>0</v>
      </c>
      <c r="AG202" s="151" t="str">
        <f t="shared" si="204"/>
        <v/>
      </c>
      <c r="AH202" s="47" t="s">
        <v>0</v>
      </c>
      <c r="AI202" s="52" t="str">
        <f t="shared" si="205"/>
        <v/>
      </c>
      <c r="AJ202" s="31" t="str">
        <f t="shared" si="206"/>
        <v/>
      </c>
      <c r="AK202" s="73" t="str">
        <f t="shared" si="207"/>
        <v/>
      </c>
      <c r="AL202" s="73" t="str">
        <f t="shared" si="208"/>
        <v/>
      </c>
      <c r="AM202" s="31" t="str" cm="1">
        <f t="array" ref="AM202">IF(AK202="",""&amp;AJ202,IF(AK202="NEMA",AJ202,INDEX(klub_naziv,MATCH(INDEX(klubAlias_klubId,AK202),klub_id,0))))</f>
        <v/>
      </c>
      <c r="AN202" s="31" t="str" cm="1">
        <f t="array" ref="AN202">IFERROR(""&amp;INDEX(registarNatjecatelji,DL202,4),"")</f>
        <v/>
      </c>
      <c r="AO202" s="90" t="str">
        <f t="shared" si="209"/>
        <v/>
      </c>
      <c r="AP202" s="66" t="str">
        <f t="shared" si="210"/>
        <v/>
      </c>
      <c r="AQ202" s="47" t="s">
        <v>0</v>
      </c>
      <c r="AR202" s="52" t="str">
        <f>IF(V202&lt;&gt;"NEMA","",IF(IFERROR(MATCH(U202,U$10:U201,0),0)&lt;&gt;0,"",U202))</f>
        <v/>
      </c>
      <c r="AS202" s="73" t="str">
        <f t="shared" si="183"/>
        <v/>
      </c>
      <c r="AT202" s="31" t="str">
        <f>IF(OR(AS202="",AS202&lt;&gt;"NEMA"),"",MAX(AT$10:AT201)+1)</f>
        <v/>
      </c>
      <c r="AU202" s="66" t="str">
        <f t="shared" si="184"/>
        <v/>
      </c>
      <c r="AV202" s="47" t="s">
        <v>0</v>
      </c>
      <c r="AW202" s="19" t="str">
        <f t="shared" si="211"/>
        <v/>
      </c>
      <c r="AX202" s="47" t="s">
        <v>0</v>
      </c>
      <c r="AY202" s="82" t="str">
        <f>IF(AK202&lt;&gt;"NEMA","",IF(IFERROR(MATCH(AJ202,AJ$10:AJ201,0),0)&lt;&gt;0,"",AJ202))</f>
        <v/>
      </c>
      <c r="AZ202" s="47" t="s">
        <v>0</v>
      </c>
      <c r="BA202" s="130"/>
      <c r="BB202" s="47" t="s">
        <v>0</v>
      </c>
      <c r="BC202" s="58" t="str">
        <f t="shared" si="212"/>
        <v/>
      </c>
      <c r="BD202" s="31" t="str">
        <f t="shared" si="213"/>
        <v/>
      </c>
      <c r="BE202" s="31" t="str">
        <f>IF(BD202="","",MAX(BE$10:BE201)+1)</f>
        <v/>
      </c>
      <c r="BF202" s="31" t="str">
        <f t="shared" si="214"/>
        <v/>
      </c>
      <c r="BG202" s="31" t="str">
        <f t="shared" si="215"/>
        <v/>
      </c>
      <c r="BH202" s="31" t="str">
        <f>IF(BA202="","",MAX(BH$10:BH201)+1)</f>
        <v/>
      </c>
      <c r="BI202" s="31" t="str">
        <f t="shared" si="216"/>
        <v/>
      </c>
      <c r="BJ202" s="66" t="str">
        <f t="shared" si="217"/>
        <v/>
      </c>
      <c r="BK202" s="47" t="s">
        <v>0</v>
      </c>
      <c r="BL202" s="19" t="str">
        <f t="shared" si="218"/>
        <v/>
      </c>
      <c r="BM202" s="47" t="s">
        <v>0</v>
      </c>
      <c r="BN202" s="151" t="str">
        <f t="shared" si="185"/>
        <v/>
      </c>
      <c r="BO202" s="47" t="s">
        <v>0</v>
      </c>
      <c r="BP202" s="58" t="str">
        <f t="shared" si="251"/>
        <v/>
      </c>
      <c r="BQ202" s="73" t="str">
        <f t="shared" si="252"/>
        <v/>
      </c>
      <c r="BR202" s="266" t="str">
        <f t="shared" si="253"/>
        <v/>
      </c>
      <c r="BS202" s="267" t="str">
        <f t="shared" si="254"/>
        <v/>
      </c>
      <c r="BT202" s="191" t="str">
        <f t="shared" si="255"/>
        <v/>
      </c>
      <c r="BU202" s="47" t="s">
        <v>0</v>
      </c>
      <c r="BV202" s="52" t="str">
        <f t="shared" si="219"/>
        <v/>
      </c>
      <c r="BW202" s="31" t="str">
        <f t="shared" si="220"/>
        <v/>
      </c>
      <c r="BX202" s="73" t="str">
        <f t="shared" si="186"/>
        <v/>
      </c>
      <c r="BY202" s="73" t="str">
        <f t="shared" si="187"/>
        <v/>
      </c>
      <c r="BZ202" s="31" t="str">
        <f t="shared" si="188"/>
        <v/>
      </c>
      <c r="CA202" s="66" t="str">
        <f t="shared" si="189"/>
        <v/>
      </c>
      <c r="CB202" s="47" t="s">
        <v>0</v>
      </c>
      <c r="CC202" s="82" t="str">
        <f t="shared" si="221"/>
        <v/>
      </c>
      <c r="CD202" s="47" t="s">
        <v>0</v>
      </c>
      <c r="CE202" s="19" t="str">
        <f t="shared" si="222"/>
        <v/>
      </c>
      <c r="CF202" s="47" t="s">
        <v>0</v>
      </c>
      <c r="CG202" s="130"/>
      <c r="CH202" s="47" t="s">
        <v>0</v>
      </c>
      <c r="CI202" s="52" t="str">
        <f t="shared" si="223"/>
        <v/>
      </c>
      <c r="CJ202" s="73" t="str">
        <f>IF(CG202="","",MAX(CJ$10:CJ201)+1)</f>
        <v/>
      </c>
      <c r="CK202" s="53" t="str">
        <f t="shared" si="224"/>
        <v/>
      </c>
      <c r="CL202" s="47" t="s">
        <v>0</v>
      </c>
      <c r="CM202" s="19" t="str">
        <f t="shared" si="225"/>
        <v/>
      </c>
      <c r="CN202" s="47" t="s">
        <v>0</v>
      </c>
      <c r="CO202" s="108"/>
      <c r="CP202" s="110"/>
      <c r="CQ202" s="47"/>
      <c r="CR202" s="58" t="str">
        <f>IF(AND(BX202="NEMA",BY202="NEMA",OR(CG202="",CK202="NEMA")),MAX(CR$10:CR201)+1,"")</f>
        <v/>
      </c>
      <c r="CS202" s="53" t="str">
        <f t="shared" si="226"/>
        <v/>
      </c>
      <c r="CT202" t="s">
        <v>0</v>
      </c>
      <c r="CU202" s="133" t="str">
        <f t="shared" si="190"/>
        <v/>
      </c>
      <c r="CV202" t="s">
        <v>0</v>
      </c>
      <c r="CW202" s="52" t="str">
        <f t="shared" si="191"/>
        <v/>
      </c>
      <c r="CX202" s="66" t="str">
        <f t="shared" si="227"/>
        <v/>
      </c>
      <c r="CY202" t="s">
        <v>0</v>
      </c>
      <c r="CZ202" s="19" t="str">
        <f t="shared" si="228"/>
        <v/>
      </c>
      <c r="DA202" s="47" t="s">
        <v>0</v>
      </c>
      <c r="DB202" s="52" t="str">
        <f t="shared" si="229"/>
        <v/>
      </c>
      <c r="DC202" s="66" t="str">
        <f t="shared" si="230"/>
        <v/>
      </c>
      <c r="DD202" s="47" t="s">
        <v>0</v>
      </c>
      <c r="DE202" s="52" t="str">
        <f t="shared" si="231"/>
        <v/>
      </c>
      <c r="DF202" s="53" t="str">
        <f t="shared" si="192"/>
        <v/>
      </c>
      <c r="DG202" s="47" t="s">
        <v>0</v>
      </c>
      <c r="DH202" s="52" t="str">
        <f t="shared" si="232"/>
        <v/>
      </c>
      <c r="DI202" s="53" t="str">
        <f t="shared" si="193"/>
        <v/>
      </c>
      <c r="DJ202" s="47" t="s">
        <v>0</v>
      </c>
      <c r="DK202" s="52" t="str">
        <f t="shared" si="233"/>
        <v/>
      </c>
      <c r="DL202" s="53" t="str">
        <f t="shared" si="194"/>
        <v/>
      </c>
      <c r="DM202" s="47" t="s">
        <v>0</v>
      </c>
      <c r="DN202" s="58" t="str">
        <f t="shared" si="234"/>
        <v/>
      </c>
      <c r="DO202" s="53" t="str" cm="1">
        <f t="array" ref="DO202">IF(DN202&lt;&gt;"",INDEX(imePrezime_id,DN202,0),IF(CR202&lt;&gt;"",CR202,""))</f>
        <v/>
      </c>
      <c r="DP202" s="47" t="s">
        <v>0</v>
      </c>
      <c r="DQ202" s="58" t="str">
        <f t="shared" si="235"/>
        <v/>
      </c>
      <c r="DR202" s="73" t="str">
        <f t="shared" si="195"/>
        <v/>
      </c>
      <c r="DS202" s="73" t="str">
        <f t="shared" si="236"/>
        <v/>
      </c>
      <c r="DT202" s="73" t="str">
        <f t="shared" si="237"/>
        <v/>
      </c>
      <c r="DU202" s="66" t="str">
        <f t="shared" si="238"/>
        <v/>
      </c>
      <c r="DV202" s="47" t="s">
        <v>0</v>
      </c>
      <c r="DW202" s="58" t="str">
        <f>IF(BW202="","",MAX(DW$10:DW201)+1)</f>
        <v/>
      </c>
      <c r="DX202" s="73" t="str">
        <f t="shared" si="239"/>
        <v/>
      </c>
      <c r="DY202" s="73" t="str">
        <f t="shared" si="240"/>
        <v/>
      </c>
      <c r="DZ202" s="73" t="str">
        <f t="shared" si="241"/>
        <v/>
      </c>
      <c r="EA202" s="73" t="str">
        <f t="shared" si="242"/>
        <v/>
      </c>
      <c r="EB202" s="73" t="str">
        <f t="shared" si="243"/>
        <v/>
      </c>
      <c r="EC202" s="73" t="str">
        <f t="shared" si="244"/>
        <v/>
      </c>
      <c r="ED202" s="73" t="str">
        <f t="shared" si="245"/>
        <v/>
      </c>
      <c r="EE202" s="73" t="str">
        <f t="shared" si="246"/>
        <v/>
      </c>
      <c r="EF202" s="73" t="str">
        <f t="shared" si="247"/>
        <v/>
      </c>
      <c r="EG202" s="53" t="str">
        <f t="shared" si="196"/>
        <v/>
      </c>
      <c r="EH202" s="47" t="s">
        <v>0</v>
      </c>
      <c r="EI202" s="19" t="str">
        <f t="shared" si="248"/>
        <v/>
      </c>
      <c r="EJ202" s="47" t="s">
        <v>0</v>
      </c>
      <c r="EK202" s="19" t="str">
        <f t="shared" si="249"/>
        <v/>
      </c>
      <c r="EL202" s="47" t="s">
        <v>0</v>
      </c>
      <c r="EM202" s="208" t="str">
        <f t="shared" si="250"/>
        <v/>
      </c>
      <c r="EN202" s="47" t="s">
        <v>0</v>
      </c>
    </row>
    <row r="203" spans="1:144" x14ac:dyDescent="0.25">
      <c r="A203" t="s">
        <v>0</v>
      </c>
      <c r="B203" s="52" t="str">
        <f>IF(csv!F195="","",csv!T195)</f>
        <v/>
      </c>
      <c r="C203" s="31" t="s">
        <v>0</v>
      </c>
      <c r="D203" s="31" t="str">
        <f>IF(csv!F195="","",csv!F195)</f>
        <v/>
      </c>
      <c r="E203" s="31" t="str">
        <f>IF(csv!E195="","",csv!E195)</f>
        <v/>
      </c>
      <c r="F203" s="31" t="s">
        <v>0</v>
      </c>
      <c r="G203" s="73" t="str">
        <f>IF(csv!M195="","",csv!M195)</f>
        <v/>
      </c>
      <c r="H203" s="73" t="str">
        <f>IF(csv!N195="","",csv!N195)</f>
        <v/>
      </c>
      <c r="I203" s="31" t="s">
        <v>0</v>
      </c>
      <c r="J203" s="31" t="str">
        <f>IF(csv!P195="","",csv!P195)</f>
        <v/>
      </c>
      <c r="K203" s="31" t="str">
        <f>IF(csv!Q195="","",csv!Q195)</f>
        <v/>
      </c>
      <c r="L203" s="31" t="s">
        <v>0</v>
      </c>
      <c r="M203" s="66" t="str">
        <f>IF(csv!R195="","",csv!R195)</f>
        <v/>
      </c>
      <c r="N203" s="47" t="s">
        <v>0</v>
      </c>
      <c r="O203" s="52" t="str">
        <f t="shared" si="197"/>
        <v/>
      </c>
      <c r="P203" s="73" t="str">
        <f>IF(O203="","",IF(COUNTIF(O$10:O202,O203)=0,P202+1,P202))</f>
        <v/>
      </c>
      <c r="Q203" s="88" t="str">
        <f t="shared" si="198"/>
        <v/>
      </c>
      <c r="R203" s="89" t="str" cm="1">
        <f t="array" ref="R203">IF(S203="","",INDEX(natjecanjeStaze_naziv,MATCH(S203,natjecanjeStaze_stazaId,0)))</f>
        <v/>
      </c>
      <c r="S203" s="53" t="str">
        <f t="shared" ref="S203:S266" si="256">IF(BW203="","",INDEX(natjecanjeStaze_stazaId,MATCH(O203,natjecanjeStaze_kategorija,0)))</f>
        <v/>
      </c>
      <c r="T203" s="47" t="s">
        <v>0</v>
      </c>
      <c r="U203" s="259" t="str">
        <f t="shared" ref="U203:U266" si="257">IF(O203="","",INDEX(kategorija_oznaka,MATCH(Q203,kategorija_id,0)))</f>
        <v/>
      </c>
      <c r="V203" s="260" t="str">
        <f t="shared" si="199"/>
        <v/>
      </c>
      <c r="W203" s="47" t="s">
        <v>0</v>
      </c>
      <c r="X203" s="52" t="str">
        <f t="shared" si="200"/>
        <v/>
      </c>
      <c r="Y203" s="73" t="str">
        <f t="shared" si="201"/>
        <v/>
      </c>
      <c r="Z203" s="31" t="str">
        <f t="shared" si="202"/>
        <v/>
      </c>
      <c r="AA203" s="66" t="str">
        <f>IF(Z203="","",MAX(AA$10:AA202)+1)</f>
        <v/>
      </c>
      <c r="AB203" s="47" t="s">
        <v>0</v>
      </c>
      <c r="AC203" s="130"/>
      <c r="AD203" s="47" t="s">
        <v>0</v>
      </c>
      <c r="AE203" s="19" t="str">
        <f t="shared" si="203"/>
        <v/>
      </c>
      <c r="AF203" s="47" t="s">
        <v>0</v>
      </c>
      <c r="AG203" s="151" t="str">
        <f t="shared" si="204"/>
        <v/>
      </c>
      <c r="AH203" s="47" t="s">
        <v>0</v>
      </c>
      <c r="AI203" s="52" t="str">
        <f t="shared" si="205"/>
        <v/>
      </c>
      <c r="AJ203" s="31" t="str">
        <f t="shared" si="206"/>
        <v/>
      </c>
      <c r="AK203" s="73" t="str">
        <f t="shared" si="207"/>
        <v/>
      </c>
      <c r="AL203" s="73" t="str">
        <f t="shared" si="208"/>
        <v/>
      </c>
      <c r="AM203" s="31" t="str" cm="1">
        <f t="array" ref="AM203">IF(AK203="",""&amp;AJ203,IF(AK203="NEMA",AJ203,INDEX(klub_naziv,MATCH(INDEX(klubAlias_klubId,AK203),klub_id,0))))</f>
        <v/>
      </c>
      <c r="AN203" s="31" t="str" cm="1">
        <f t="array" ref="AN203">IFERROR(""&amp;INDEX(registarNatjecatelji,DL203,4),"")</f>
        <v/>
      </c>
      <c r="AO203" s="90" t="str">
        <f t="shared" si="209"/>
        <v/>
      </c>
      <c r="AP203" s="66" t="str">
        <f t="shared" si="210"/>
        <v/>
      </c>
      <c r="AQ203" s="47" t="s">
        <v>0</v>
      </c>
      <c r="AR203" s="52" t="str">
        <f>IF(V203&lt;&gt;"NEMA","",IF(IFERROR(MATCH(U203,U$10:U202,0),0)&lt;&gt;0,"",U203))</f>
        <v/>
      </c>
      <c r="AS203" s="73" t="str">
        <f t="shared" ref="AS203:AS266" si="258">IF(AR203="","",IFERROR(INDEX(klubAlias_id,MATCH(AR203,klubAlias_alias,0)),"NEMA"))</f>
        <v/>
      </c>
      <c r="AT203" s="31" t="str">
        <f>IF(OR(AS203="",AS203&lt;&gt;"NEMA"),"",MAX(AT$10:AT202)+1)</f>
        <v/>
      </c>
      <c r="AU203" s="66" t="str">
        <f t="shared" ref="AU203:AU266" si="259">IF(OR(AS203="",AS203&lt;&gt;"NEMA"),"",INDEX(klub_id,MATCH(AR203,klub_naziv,0)))</f>
        <v/>
      </c>
      <c r="AV203" s="47" t="s">
        <v>0</v>
      </c>
      <c r="AW203" s="19" t="str">
        <f t="shared" si="211"/>
        <v/>
      </c>
      <c r="AX203" s="47" t="s">
        <v>0</v>
      </c>
      <c r="AY203" s="82" t="str">
        <f>IF(AK203&lt;&gt;"NEMA","",IF(IFERROR(MATCH(AJ203,AJ$10:AJ202,0),0)&lt;&gt;0,"",AJ203))</f>
        <v/>
      </c>
      <c r="AZ203" s="47" t="s">
        <v>0</v>
      </c>
      <c r="BA203" s="130"/>
      <c r="BB203" s="47" t="s">
        <v>0</v>
      </c>
      <c r="BC203" s="58" t="str">
        <f t="shared" si="212"/>
        <v/>
      </c>
      <c r="BD203" s="31" t="str">
        <f t="shared" si="213"/>
        <v/>
      </c>
      <c r="BE203" s="31" t="str">
        <f>IF(BD203="","",MAX(BE$10:BE202)+1)</f>
        <v/>
      </c>
      <c r="BF203" s="31" t="str">
        <f t="shared" si="214"/>
        <v/>
      </c>
      <c r="BG203" s="31" t="str">
        <f t="shared" si="215"/>
        <v/>
      </c>
      <c r="BH203" s="31" t="str">
        <f>IF(BA203="","",MAX(BH$10:BH202)+1)</f>
        <v/>
      </c>
      <c r="BI203" s="31" t="str">
        <f t="shared" si="216"/>
        <v/>
      </c>
      <c r="BJ203" s="66" t="str">
        <f t="shared" si="217"/>
        <v/>
      </c>
      <c r="BK203" s="47" t="s">
        <v>0</v>
      </c>
      <c r="BL203" s="19" t="str">
        <f t="shared" si="218"/>
        <v/>
      </c>
      <c r="BM203" s="47" t="s">
        <v>0</v>
      </c>
      <c r="BN203" s="151" t="str">
        <f t="shared" ref="BN203:BN266" si="260">IF(AP203="","",IF(BA203="",IF(IFERROR(MATCH(AP203,natjecanje_noviKluboviAliasi,0),0)&gt;0,INDEX(natjecanje_kluboviAliasi,MATCH(AP203,natjecanje_noviKluboviAliasi,0)),AP203),BA203))</f>
        <v/>
      </c>
      <c r="BO203" s="47" t="s">
        <v>0</v>
      </c>
      <c r="BP203" s="58" t="str">
        <f t="shared" si="251"/>
        <v/>
      </c>
      <c r="BQ203" s="73" t="str">
        <f t="shared" si="252"/>
        <v/>
      </c>
      <c r="BR203" s="266" t="str">
        <f t="shared" si="253"/>
        <v/>
      </c>
      <c r="BS203" s="267" t="str">
        <f t="shared" si="254"/>
        <v/>
      </c>
      <c r="BT203" s="191" t="str">
        <f t="shared" si="255"/>
        <v/>
      </c>
      <c r="BU203" s="47" t="s">
        <v>0</v>
      </c>
      <c r="BV203" s="52" t="str">
        <f t="shared" si="219"/>
        <v/>
      </c>
      <c r="BW203" s="31" t="str">
        <f t="shared" si="220"/>
        <v/>
      </c>
      <c r="BX203" s="73" t="str">
        <f t="shared" ref="BX203:BX266" si="261">IF(BW203="","",IFERROR(INDEX(imePrezime_id,MATCH(BV203&amp;" – "&amp;BW203,imePrezime_imePrezime,0)),"NEMA"))</f>
        <v/>
      </c>
      <c r="BY203" s="73" t="str">
        <f t="shared" ref="BY203:BY266" si="262">IF(BX203&lt;&gt;"NEMA","",IFERROR(INDEX(imePrezimeAlias_imePrezimeId,MATCH(BV203&amp;" "&amp;BW203,imePrezimeAlias_alias,0)),"NEMA"))</f>
        <v/>
      </c>
      <c r="BZ203" s="31" t="str">
        <f t="shared" ref="BZ203:BZ266" si="263">IF(BW203="","",IF(OR(BY203="",BY203="NEMA"),BV203,INDEX(imePrezime_ime,MATCH(BY203,imePrezime_id,0))))</f>
        <v/>
      </c>
      <c r="CA203" s="66" t="str">
        <f t="shared" ref="CA203:CA266" si="264">IF(BW203="","",IF(OR(BY203="",BY203="NEMA"),BW203,INDEX(imePrezime_prezime,MATCH(BY203,imePrezime_id,0))))</f>
        <v/>
      </c>
      <c r="CB203" s="47" t="s">
        <v>0</v>
      </c>
      <c r="CC203" s="82" t="str">
        <f t="shared" si="221"/>
        <v/>
      </c>
      <c r="CD203" s="47" t="s">
        <v>0</v>
      </c>
      <c r="CE203" s="19" t="str">
        <f t="shared" si="222"/>
        <v/>
      </c>
      <c r="CF203" s="47" t="s">
        <v>0</v>
      </c>
      <c r="CG203" s="130"/>
      <c r="CH203" s="47" t="s">
        <v>0</v>
      </c>
      <c r="CI203" s="52" t="str">
        <f t="shared" si="223"/>
        <v/>
      </c>
      <c r="CJ203" s="73" t="str">
        <f>IF(CG203="","",MAX(CJ$10:CJ202)+1)</f>
        <v/>
      </c>
      <c r="CK203" s="53" t="str">
        <f t="shared" si="224"/>
        <v/>
      </c>
      <c r="CL203" s="47" t="s">
        <v>0</v>
      </c>
      <c r="CM203" s="19" t="str">
        <f t="shared" si="225"/>
        <v/>
      </c>
      <c r="CN203" s="47" t="s">
        <v>0</v>
      </c>
      <c r="CO203" s="108"/>
      <c r="CP203" s="110"/>
      <c r="CQ203" s="47"/>
      <c r="CR203" s="58" t="str">
        <f>IF(AND(BX203="NEMA",BY203="NEMA",OR(CG203="",CK203="NEMA")),MAX(CR$10:CR202)+1,"")</f>
        <v/>
      </c>
      <c r="CS203" s="53" t="str">
        <f t="shared" si="226"/>
        <v/>
      </c>
      <c r="CT203" t="s">
        <v>0</v>
      </c>
      <c r="CU203" s="133" t="str">
        <f t="shared" ref="CU203:CU266" si="265">IF(O203="","",LEFT(INDEX(kategorija_oznaka,MATCH(Q203,kategorija_id,0)),1))</f>
        <v/>
      </c>
      <c r="CV203" t="s">
        <v>0</v>
      </c>
      <c r="CW203" s="52" t="str">
        <f t="shared" ref="CW203:CW266" si="266">IF(CR203="","",IF(M203&lt;&gt;"CRO","","INSERT INTO osoba (id,reg_broj,oib,spol_id,dat_rodjenja) VALUES ("&amp;CR203&amp;",(SELECT max(os.reg_broj)+1 FROM osoba AS os),Null,'"&amp;CU203&amp;"',Null); INSERT INTO osoba_log (id,reg_broj,oib,spol_id,dat_rodjenja,dnevnik_id) SELECT id,reg_broj,oib,spol_id,dat_rodjenja,"&amp;dnevnik_id&amp;" FROM osoba WHERE id = "&amp;CR203&amp;";"))</f>
        <v/>
      </c>
      <c r="CX203" s="66" t="str">
        <f t="shared" si="227"/>
        <v/>
      </c>
      <c r="CY203" t="s">
        <v>0</v>
      </c>
      <c r="CZ203" s="19" t="str">
        <f t="shared" si="228"/>
        <v/>
      </c>
      <c r="DA203" s="47" t="s">
        <v>0</v>
      </c>
      <c r="DB203" s="52" t="str">
        <f t="shared" si="229"/>
        <v/>
      </c>
      <c r="DC203" s="66" t="str">
        <f t="shared" si="230"/>
        <v/>
      </c>
      <c r="DD203" s="47" t="s">
        <v>0</v>
      </c>
      <c r="DE203" s="52" t="str">
        <f t="shared" si="231"/>
        <v/>
      </c>
      <c r="DF203" s="53" t="str">
        <f t="shared" ref="DF203:DF266" si="267">IF(DE203="","",IFERROR(MATCH(DE203,registar,0),"NEMA"))</f>
        <v/>
      </c>
      <c r="DG203" s="47" t="s">
        <v>0</v>
      </c>
      <c r="DH203" s="52" t="str">
        <f t="shared" si="232"/>
        <v/>
      </c>
      <c r="DI203" s="53" t="str">
        <f t="shared" ref="DI203:DI266" si="268">IF(DH203="","",IFERROR(MATCH(DH203,imePrezime_imePrezimeKlub,0),"NEMA"))</f>
        <v/>
      </c>
      <c r="DJ203" s="47" t="s">
        <v>0</v>
      </c>
      <c r="DK203" s="52" t="str">
        <f t="shared" si="233"/>
        <v/>
      </c>
      <c r="DL203" s="53" t="str">
        <f t="shared" ref="DL203:DL266" si="269">IF(DK203="","",IFERROR(MATCH(DK203,imePrezime_imePrezime,0),"NEMA"))</f>
        <v/>
      </c>
      <c r="DM203" s="47" t="s">
        <v>0</v>
      </c>
      <c r="DN203" s="58" t="str">
        <f t="shared" si="234"/>
        <v/>
      </c>
      <c r="DO203" s="53" t="str" cm="1">
        <f t="array" ref="DO203">IF(DN203&lt;&gt;"",INDEX(imePrezime_id,DN203,0),IF(CR203&lt;&gt;"",CR203,""))</f>
        <v/>
      </c>
      <c r="DP203" s="47" t="s">
        <v>0</v>
      </c>
      <c r="DQ203" s="58" t="str">
        <f t="shared" si="235"/>
        <v/>
      </c>
      <c r="DR203" s="73" t="str">
        <f t="shared" ref="DR203:DR266" si="270">IF(BW203="","",IF(AJ203="",IF(IFERROR(INDEX(imePrezime_klub,MATCH(DO203,imePrezime_id,0)),"NEMA")="","klu",""),IF(OR(AND(AK203&lt;&gt;"",AK203&lt;&gt;"NEMA"),BI203&lt;&gt;""),"klu(ali)",IF(AND(AN203&lt;&gt;"",AN203&lt;&gt;AM203),"(raz-klu)","klu"))))</f>
        <v/>
      </c>
      <c r="DS203" s="73" t="str">
        <f t="shared" si="236"/>
        <v/>
      </c>
      <c r="DT203" s="73" t="str">
        <f t="shared" si="237"/>
        <v/>
      </c>
      <c r="DU203" s="66" t="str">
        <f t="shared" si="238"/>
        <v/>
      </c>
      <c r="DV203" s="47" t="s">
        <v>0</v>
      </c>
      <c r="DW203" s="58" t="str">
        <f>IF(BW203="","",MAX(DW$10:DW202)+1)</f>
        <v/>
      </c>
      <c r="DX203" s="73" t="str">
        <f t="shared" si="239"/>
        <v/>
      </c>
      <c r="DY203" s="73" t="str">
        <f t="shared" si="240"/>
        <v/>
      </c>
      <c r="DZ203" s="73" t="str">
        <f t="shared" si="241"/>
        <v/>
      </c>
      <c r="EA203" s="73" t="str">
        <f t="shared" si="242"/>
        <v/>
      </c>
      <c r="EB203" s="73" t="str">
        <f t="shared" si="243"/>
        <v/>
      </c>
      <c r="EC203" s="73" t="str">
        <f t="shared" si="244"/>
        <v/>
      </c>
      <c r="ED203" s="73" t="str">
        <f t="shared" si="245"/>
        <v/>
      </c>
      <c r="EE203" s="73" t="str">
        <f t="shared" si="246"/>
        <v/>
      </c>
      <c r="EF203" s="73" t="str">
        <f t="shared" si="247"/>
        <v/>
      </c>
      <c r="EG203" s="53" t="str">
        <f t="shared" ref="EG203:EG266" si="271">IF(INDEX(natjecanjeKategorije_katAliasId,MATCH(Q203,natjecanjeKategorije_katRegId,0))="","",INDEX(natjecanjeKategorije_katAliasId,MATCH(Q203,natjecanjeKategorije_katRegId,0)))</f>
        <v/>
      </c>
      <c r="EH203" s="47" t="s">
        <v>0</v>
      </c>
      <c r="EI203" s="19" t="str">
        <f t="shared" si="248"/>
        <v/>
      </c>
      <c r="EJ203" s="47" t="s">
        <v>0</v>
      </c>
      <c r="EK203" s="19" t="str">
        <f t="shared" si="249"/>
        <v/>
      </c>
      <c r="EL203" s="47" t="s">
        <v>0</v>
      </c>
      <c r="EM203" s="208" t="str">
        <f t="shared" si="250"/>
        <v/>
      </c>
      <c r="EN203" s="47" t="s">
        <v>0</v>
      </c>
    </row>
    <row r="204" spans="1:144" x14ac:dyDescent="0.25">
      <c r="A204" t="s">
        <v>0</v>
      </c>
      <c r="B204" s="52" t="str">
        <f>IF(csv!F196="","",csv!T196)</f>
        <v/>
      </c>
      <c r="C204" s="31" t="s">
        <v>0</v>
      </c>
      <c r="D204" s="31" t="str">
        <f>IF(csv!F196="","",csv!F196)</f>
        <v/>
      </c>
      <c r="E204" s="31" t="str">
        <f>IF(csv!E196="","",csv!E196)</f>
        <v/>
      </c>
      <c r="F204" s="31" t="s">
        <v>0</v>
      </c>
      <c r="G204" s="73" t="str">
        <f>IF(csv!M196="","",csv!M196)</f>
        <v/>
      </c>
      <c r="H204" s="73" t="str">
        <f>IF(csv!N196="","",csv!N196)</f>
        <v/>
      </c>
      <c r="I204" s="31" t="s">
        <v>0</v>
      </c>
      <c r="J204" s="31" t="str">
        <f>IF(csv!P196="","",csv!P196)</f>
        <v/>
      </c>
      <c r="K204" s="31" t="str">
        <f>IF(csv!Q196="","",csv!Q196)</f>
        <v/>
      </c>
      <c r="L204" s="31" t="s">
        <v>0</v>
      </c>
      <c r="M204" s="66" t="str">
        <f>IF(csv!R196="","",csv!R196)</f>
        <v/>
      </c>
      <c r="N204" s="47" t="s">
        <v>0</v>
      </c>
      <c r="O204" s="52" t="str">
        <f t="shared" ref="O204:O267" si="272">IF(B204="","",B204)</f>
        <v/>
      </c>
      <c r="P204" s="73" t="str">
        <f>IF(O204="","",IF(COUNTIF(O$10:O203,O204)=0,P203+1,P203))</f>
        <v/>
      </c>
      <c r="Q204" s="88" t="str">
        <f t="shared" ref="Q204:Q267" si="273">IF(O204="","",IFERROR(INDEX(kategorija_id,MATCH(O204,kategorija_oznaka,0)),IFERROR(INDEX(kategorijaAlias_id,MATCH(O204,kategorijaAlias_oznaka,0)),INDEX(natjecanjeKategorije_katRegId,MATCH(O204,natjecanjeKategorije_kategorija,0)))))</f>
        <v/>
      </c>
      <c r="R204" s="89" t="str" cm="1">
        <f t="array" ref="R204">IF(S204="","",INDEX(natjecanjeStaze_naziv,MATCH(S204,natjecanjeStaze_stazaId,0)))</f>
        <v/>
      </c>
      <c r="S204" s="53" t="str">
        <f t="shared" si="256"/>
        <v/>
      </c>
      <c r="T204" s="47" t="s">
        <v>0</v>
      </c>
      <c r="U204" s="259" t="str">
        <f t="shared" si="257"/>
        <v/>
      </c>
      <c r="V204" s="260" t="str">
        <f t="shared" ref="V204:V267" si="274">IF(O204="","",INDEX(natjecanjeKategorija_stazaKatId,MATCH(Q204,natjecanjeKategorije_katRegId,0)))</f>
        <v/>
      </c>
      <c r="W204" s="47" t="s">
        <v>0</v>
      </c>
      <c r="X204" s="52" t="str">
        <f t="shared" ref="X204:X267" si="275">IF(M204="","",M204)</f>
        <v/>
      </c>
      <c r="Y204" s="73" t="str">
        <f t="shared" ref="Y204:Y267" si="276">IF(X204="","",IFERROR(INDEX(drzava_id,MATCH(X204,drzava_oznaka,0)),"NEMA"))</f>
        <v/>
      </c>
      <c r="Z204" s="31" t="str">
        <f t="shared" ref="Z204:Z267" si="277">IF(OR(Y204="",Y204&lt;&gt;"NEMA"),"",M204)</f>
        <v/>
      </c>
      <c r="AA204" s="66" t="str">
        <f>IF(Z204="","",MAX(AA$10:AA203)+1)</f>
        <v/>
      </c>
      <c r="AB204" s="47" t="s">
        <v>0</v>
      </c>
      <c r="AC204" s="130"/>
      <c r="AD204" s="47" t="s">
        <v>0</v>
      </c>
      <c r="AE204" s="19" t="str">
        <f t="shared" ref="AE204:AE267" si="278">IF(Z204="","","INSERT INTO drzava(id,naziv,oznaka) VALUES ("&amp;AA204&amp;",'"&amp;AC204&amp;"','"&amp;UPPER(LEFT(Z204,1))&amp;LOWER(RIGHT(Z204,2))&amp;"');")</f>
        <v/>
      </c>
      <c r="AF204" s="47" t="s">
        <v>0</v>
      </c>
      <c r="AG204" s="151" t="str">
        <f t="shared" ref="AG204:AG267" si="279">IF(Y204="","",IF(Y204="NEMA",Z204,X204))</f>
        <v/>
      </c>
      <c r="AH204" s="47" t="s">
        <v>0</v>
      </c>
      <c r="AI204" s="52" t="str">
        <f t="shared" ref="AI204:AI267" si="280">IF(J204="","",J204)</f>
        <v/>
      </c>
      <c r="AJ204" s="31" t="str">
        <f t="shared" ref="AJ204:AJ267" si="281">IF(K204="","",K204)</f>
        <v/>
      </c>
      <c r="AK204" s="73" t="str">
        <f t="shared" ref="AK204:AK267" si="282">IF(AJ204="","",IF(IFERROR(MATCH(AJ204,klub_naziv,0),"")&lt;&gt;"","",IFERROR(MATCH(AJ204,klubAlias_alias,0),"NEMA")))</f>
        <v/>
      </c>
      <c r="AL204" s="73" t="str">
        <f t="shared" ref="AL204:AL267" si="283">IF(AK204="","",IF(AK204&lt;&gt;"NEMA","",IFERROR(INDEX(natjecanje_klubAliasId,MATCH(AJ204,natjecanje_noviKluboviAliasi,0)),"")))</f>
        <v/>
      </c>
      <c r="AM204" s="31" t="str" cm="1">
        <f t="array" ref="AM204">IF(AK204="",""&amp;AJ204,IF(AK204="NEMA",AJ204,INDEX(klub_naziv,MATCH(INDEX(klubAlias_klubId,AK204),klub_id,0))))</f>
        <v/>
      </c>
      <c r="AN204" s="31" t="str" cm="1">
        <f t="array" ref="AN204">IFERROR(""&amp;INDEX(registarNatjecatelji,DL204,4),"")</f>
        <v/>
      </c>
      <c r="AO204" s="90" t="str">
        <f t="shared" ref="AO204:AO267" si="284">IF(AM204=AN204,"",IF(AN204="","",1))</f>
        <v/>
      </c>
      <c r="AP204" s="66" t="str">
        <f t="shared" ref="AP204:AP267" si="285">IF(AND(AN204&lt;&gt;"",AN204&lt;&gt;AM204),AN204,""&amp;AM204)</f>
        <v/>
      </c>
      <c r="AQ204" s="47" t="s">
        <v>0</v>
      </c>
      <c r="AR204" s="52" t="str">
        <f>IF(V204&lt;&gt;"NEMA","",IF(IFERROR(MATCH(U204,U$10:U203,0),0)&lt;&gt;0,"",U204))</f>
        <v/>
      </c>
      <c r="AS204" s="73" t="str">
        <f t="shared" si="258"/>
        <v/>
      </c>
      <c r="AT204" s="31" t="str">
        <f>IF(OR(AS204="",AS204&lt;&gt;"NEMA"),"",MAX(AT$10:AT203)+1)</f>
        <v/>
      </c>
      <c r="AU204" s="66" t="str">
        <f t="shared" si="259"/>
        <v/>
      </c>
      <c r="AV204" s="47" t="s">
        <v>0</v>
      </c>
      <c r="AW204" s="19" t="str">
        <f t="shared" ref="AW204:AW267" si="286">IF(OR(AS204="",AS204&lt;&gt;"NEMA"),"","INSERT INTO klub_alias(id,alias,klub_id) VALUES ("&amp;AT204&amp;",'"&amp;AR204&amp;"',"&amp;AU204&amp;");")</f>
        <v/>
      </c>
      <c r="AX204" s="47" t="s">
        <v>0</v>
      </c>
      <c r="AY204" s="82" t="str">
        <f>IF(AK204&lt;&gt;"NEMA","",IF(IFERROR(MATCH(AJ204,AJ$10:AJ203,0),0)&lt;&gt;0,"",AJ204))</f>
        <v/>
      </c>
      <c r="AZ204" s="47" t="s">
        <v>0</v>
      </c>
      <c r="BA204" s="130"/>
      <c r="BB204" s="47" t="s">
        <v>0</v>
      </c>
      <c r="BC204" s="58" t="str">
        <f t="shared" ref="BC204:BC267" si="287">IF(BA204="","",IFERROR(INDEX(klub_id,MATCH(BA204,klub_naziv,0)),"NEMA"))</f>
        <v/>
      </c>
      <c r="BD204" s="31" t="str">
        <f t="shared" ref="BD204:BD267" si="288">IF(AY204="","",IF(BA204="",AY204,""))</f>
        <v/>
      </c>
      <c r="BE204" s="31" t="str">
        <f>IF(BD204="","",MAX(BE$10:BE203)+1)</f>
        <v/>
      </c>
      <c r="BF204" s="31" t="str">
        <f t="shared" ref="BF204:BF267" si="289">IF(BD204="","",IF(Y204="","",IF(Y204="NEMA",AA204,Y204)))</f>
        <v/>
      </c>
      <c r="BG204" s="31" t="str">
        <f t="shared" ref="BG204:BG267" si="290">IF(BD204="","","INSERT INTO klub(id,naziv,drzava_id,aktivan) VALUES ("&amp;BE204&amp;",'"&amp;BD204&amp;"',"&amp;BF204&amp;",1);")</f>
        <v/>
      </c>
      <c r="BH204" s="31" t="str">
        <f>IF(BA204="","",MAX(BH$10:BH203)+1)</f>
        <v/>
      </c>
      <c r="BI204" s="31" t="str">
        <f t="shared" ref="BI204:BI267" si="291">IF(BA204="","",IF(BE204="",INDEX(klub_id,MATCH(BA204,klub_naziv,0)),BE204))</f>
        <v/>
      </c>
      <c r="BJ204" s="66" t="str">
        <f t="shared" ref="BJ204:BJ267" si="292">IF(BA204="","","INSERT INTO klub_alias(id,alias,klub_id) VALUES ("&amp;BH204&amp;",'"&amp;AY204&amp;"',"&amp;BI204&amp;");")</f>
        <v/>
      </c>
      <c r="BK204" s="47" t="s">
        <v>0</v>
      </c>
      <c r="BL204" s="19" t="str">
        <f t="shared" ref="BL204:BL267" si="293">""&amp;BG204&amp;IF(AND(BG204&lt;&gt;"",BJ204&lt;&gt;""),"
","")&amp;BJ204</f>
        <v/>
      </c>
      <c r="BM204" s="47" t="s">
        <v>0</v>
      </c>
      <c r="BN204" s="151" t="str">
        <f t="shared" si="260"/>
        <v/>
      </c>
      <c r="BO204" s="47" t="s">
        <v>0</v>
      </c>
      <c r="BP204" s="58" t="str">
        <f t="shared" si="251"/>
        <v/>
      </c>
      <c r="BQ204" s="73" t="str">
        <f t="shared" si="252"/>
        <v/>
      </c>
      <c r="BR204" s="266" t="str">
        <f t="shared" si="253"/>
        <v/>
      </c>
      <c r="BS204" s="267" t="str">
        <f t="shared" si="254"/>
        <v/>
      </c>
      <c r="BT204" s="191" t="str">
        <f t="shared" si="255"/>
        <v/>
      </c>
      <c r="BU204" s="47" t="s">
        <v>0</v>
      </c>
      <c r="BV204" s="52" t="str">
        <f t="shared" ref="BV204:BV267" si="294">IF(D204="","",D204)</f>
        <v/>
      </c>
      <c r="BW204" s="31" t="str">
        <f t="shared" ref="BW204:BW267" si="295">IF(E204="","",E204)</f>
        <v/>
      </c>
      <c r="BX204" s="73" t="str">
        <f t="shared" si="261"/>
        <v/>
      </c>
      <c r="BY204" s="73" t="str">
        <f t="shared" si="262"/>
        <v/>
      </c>
      <c r="BZ204" s="31" t="str">
        <f t="shared" si="263"/>
        <v/>
      </c>
      <c r="CA204" s="66" t="str">
        <f t="shared" si="264"/>
        <v/>
      </c>
      <c r="CB204" s="47" t="s">
        <v>0</v>
      </c>
      <c r="CC204" s="82" t="str">
        <f t="shared" ref="CC204:CC267" si="296">IF(OR(BW204="",BY204&lt;&gt;"NEMA"),"",BV204&amp;" "&amp;BW204)</f>
        <v/>
      </c>
      <c r="CD204" s="47" t="s">
        <v>0</v>
      </c>
      <c r="CE204" s="19" t="str">
        <f t="shared" ref="CE204:CE267" si="297">IF(OR(BX204&lt;&gt;"NEMA",BY204&lt;&gt;"NEMA"),"","SELECT '"&amp;BZ204&amp;" – "&amp;CA204&amp;"', ime, prezime FROM imeprezime WHERE ime LIKE '%"&amp;MID(BZ204,2,LEN(BZ204)-2)&amp;"%' Or prezime LIKE '%"&amp;MID(CA204,2,LEN(CA204)-2)&amp;"%' Or ime LIKE '%"&amp;MID(CA204,2,LEN(CA204)-2)&amp;"%' Or prezime LIKE '%"&amp;MID(BZ204,2,LEN(BZ204)-2)&amp;"%' ORDER BY ime, prezime;")</f>
        <v/>
      </c>
      <c r="CF204" s="47" t="s">
        <v>0</v>
      </c>
      <c r="CG204" s="130"/>
      <c r="CH204" s="47" t="s">
        <v>0</v>
      </c>
      <c r="CI204" s="52" t="str">
        <f t="shared" ref="CI204:CI267" si="298">IF(CG204="","",BV204&amp;" "&amp;BW204)</f>
        <v/>
      </c>
      <c r="CJ204" s="73" t="str">
        <f>IF(CG204="","",MAX(CJ$10:CJ203)+1)</f>
        <v/>
      </c>
      <c r="CK204" s="53" t="str">
        <f t="shared" ref="CK204:CK267" si="299">IF(CG204="","",IFERROR(INDEX(imePrezime_id,MATCH(IF(IFERROR(SEARCH("–",CG204),0)&lt;&gt;0,CG204,SUBSTITUTE(CG204," "," – ",1)),imePrezime_imePrezime,0)),"NEMA"))</f>
        <v/>
      </c>
      <c r="CL204" s="47" t="s">
        <v>0</v>
      </c>
      <c r="CM204" s="19" t="str">
        <f t="shared" ref="CM204:CM267" si="300">IF(CG204="","","INSERT INTO imeprezime_alias(id,alias,imeprezime_id) VALUES ("&amp;CJ204&amp;",'"&amp;CI204&amp;"',"&amp;IF(CK204="NEMA",CR204,CK204)&amp;");")</f>
        <v/>
      </c>
      <c r="CN204" s="47" t="s">
        <v>0</v>
      </c>
      <c r="CO204" s="108"/>
      <c r="CP204" s="110"/>
      <c r="CQ204" s="47"/>
      <c r="CR204" s="58" t="str">
        <f>IF(AND(BX204="NEMA",BY204="NEMA",OR(CG204="",CK204="NEMA")),MAX(CR$10:CR203)+1,"")</f>
        <v/>
      </c>
      <c r="CS204" s="53" t="str">
        <f t="shared" ref="CS204:CS267" si="301">IF(CR204="","",IF(CU204="O",1,""))</f>
        <v/>
      </c>
      <c r="CT204" t="s">
        <v>0</v>
      </c>
      <c r="CU204" s="133" t="str">
        <f t="shared" si="265"/>
        <v/>
      </c>
      <c r="CV204" t="s">
        <v>0</v>
      </c>
      <c r="CW204" s="52" t="str">
        <f t="shared" si="266"/>
        <v/>
      </c>
      <c r="CX204" s="66" t="str">
        <f t="shared" ref="CX204:CX267" si="302">IF(CR204="","","INSERT INTO imeprezime (id,osoba_id,rbr,ime,prezime,klub_id,identitet_id,sintaksa_id,info,aktivno,dnevnik_id) VALUES ("&amp;CR204&amp;","&amp;IF(CW204="","Null",CR204)&amp;",1,'"&amp;IF(CO204&lt;&gt;"",CO204,BV204)&amp;"','"&amp;IF(CP204&lt;&gt;"",CP204,BW204)&amp;"',(SELECT id FROM klub WHERE naziv = '"&amp;BN204&amp;"'),Null,1,'',1,"&amp;dnevnik_id&amp;");")</f>
        <v/>
      </c>
      <c r="CY204" t="s">
        <v>0</v>
      </c>
      <c r="CZ204" s="19" t="str">
        <f t="shared" ref="CZ204:CZ267" si="303">IF(CW204="",CX204,CW204&amp;" "&amp;CX204)</f>
        <v/>
      </c>
      <c r="DA204" s="47" t="s">
        <v>0</v>
      </c>
      <c r="DB204" s="52" t="str">
        <f t="shared" ref="DB204:DB267" si="304">IF(BW204="","",IF(CK204="",BZ204,IF(CK204="NEMA",CO204,INDEX(imePrezime_ime,MATCH(CK204,imePrezime_id,0)))))</f>
        <v/>
      </c>
      <c r="DC204" s="66" t="str">
        <f t="shared" ref="DC204:DC267" si="305">IF(BW204="","",IF(CK204="",CA204,IF(CK204="NEMA",CP204,INDEX(imePrezime_prezime,MATCH(CK204,imePrezime_id,0)))))</f>
        <v/>
      </c>
      <c r="DD204" s="47" t="s">
        <v>0</v>
      </c>
      <c r="DE204" s="52" t="str">
        <f t="shared" ref="DE204:DE267" si="306">IF(BW204="","",DH204 &amp; IF(O204="",""," – " &amp; O204))</f>
        <v/>
      </c>
      <c r="DF204" s="53" t="str">
        <f t="shared" si="267"/>
        <v/>
      </c>
      <c r="DG204" s="47" t="s">
        <v>0</v>
      </c>
      <c r="DH204" s="52" t="str">
        <f t="shared" ref="DH204:DH267" si="307">IF(BW204="","",DK204 &amp; IF(BN204="",""," – " &amp; BN204))</f>
        <v/>
      </c>
      <c r="DI204" s="53" t="str">
        <f t="shared" si="268"/>
        <v/>
      </c>
      <c r="DJ204" s="47" t="s">
        <v>0</v>
      </c>
      <c r="DK204" s="52" t="str">
        <f t="shared" ref="DK204:DK267" si="308">IF(DC204="","",DB204&amp;" – "&amp;DC204)</f>
        <v/>
      </c>
      <c r="DL204" s="53" t="str">
        <f t="shared" si="269"/>
        <v/>
      </c>
      <c r="DM204" s="47" t="s">
        <v>0</v>
      </c>
      <c r="DN204" s="58" t="str">
        <f t="shared" ref="DN204:DN267" si="309">IF(DF204="","",IF(DF204&lt;&gt;"NEMA",DF204,IF(DI204&lt;&gt;"NEMA",DI204,IF(DL204&lt;&gt;"NEMA",DL204,""))))</f>
        <v/>
      </c>
      <c r="DO204" s="53" t="str" cm="1">
        <f t="array" ref="DO204">IF(DN204&lt;&gt;"",INDEX(imePrezime_id,DN204,0),IF(CR204&lt;&gt;"",CR204,""))</f>
        <v/>
      </c>
      <c r="DP204" s="47" t="s">
        <v>0</v>
      </c>
      <c r="DQ204" s="58" t="str">
        <f t="shared" ref="DQ204:DQ267" si="310">IF(BW204="","",IF(CR204&lt;&gt;"","novo",IF(BY204="","imepre","imepre(ali)")))</f>
        <v/>
      </c>
      <c r="DR204" s="73" t="str">
        <f t="shared" si="270"/>
        <v/>
      </c>
      <c r="DS204" s="73" t="str">
        <f t="shared" ref="DS204:DS267" si="311">IF(BW204="","","kat"&amp;IF(AND(U204&lt;&gt;O204,O204&lt;&gt;"Open"),"(ali)",""))</f>
        <v/>
      </c>
      <c r="DT204" s="73" t="str">
        <f t="shared" ref="DT204:DT267" si="312">IF(OR(BR204&lt;&gt;"",BT204=2),"ot","")</f>
        <v/>
      </c>
      <c r="DU204" s="66" t="str">
        <f t="shared" ref="DU204:DU267" si="313">IF(BW204="","",DQ204&amp;IF(DQ204="novo","","-"&amp;DR204&amp;"-"&amp;DS204)&amp;IF(DT204="","","-"&amp;DT204))</f>
        <v/>
      </c>
      <c r="DV204" s="47" t="s">
        <v>0</v>
      </c>
      <c r="DW204" s="58" t="str">
        <f>IF(BW204="","",MAX(DW$10:DW203)+1)</f>
        <v/>
      </c>
      <c r="DX204" s="73" t="str">
        <f t="shared" ref="DX204:DX267" si="314">IF(BZ204="","",V204)</f>
        <v/>
      </c>
      <c r="DY204" s="73" t="str">
        <f t="shared" ref="DY204:DY267" si="315">IF(DO204="","",DO204)</f>
        <v/>
      </c>
      <c r="DZ204" s="73" t="str">
        <f t="shared" ref="DZ204:DZ267" si="316">IF(BS204="","",BS204)</f>
        <v/>
      </c>
      <c r="EA204" s="73" t="str">
        <f t="shared" ref="EA204:EA267" si="317">IF(BT204="","",BT204)</f>
        <v/>
      </c>
      <c r="EB204" s="73" t="str">
        <f t="shared" ref="EB204:EB267" si="318">IF(DK204="","",IF(trka_je_rangirana=0,0,IF(OR(DF204="",DF204="NEMA"),0,1)))</f>
        <v/>
      </c>
      <c r="EC204" s="73" t="str">
        <f t="shared" ref="EC204:EC267" si="319">IF(DW204="","",INDEX(uparivanje_id,MATCH(DU204,uparivanje_oznaka,0)))</f>
        <v/>
      </c>
      <c r="ED204" s="73" t="str">
        <f t="shared" ref="ED204:ED267" si="320">IF(BT204="","",BQ204)</f>
        <v/>
      </c>
      <c r="EE204" s="73" t="str">
        <f t="shared" ref="EE204:EE267" si="321">IF(OR(BY204="",BY204="NEMA"),CJ204,BY204)</f>
        <v/>
      </c>
      <c r="EF204" s="73" t="str">
        <f t="shared" ref="EF204:EF267" si="322">IF(AND(AK204&lt;&gt;"",AK204&lt;&gt;"NEMA"),AK204,IF(AL204&lt;&gt;"",AL204,IF(AND(AS204&lt;&gt;"",AS204&lt;&gt;"NEMA"),AS204,IF(AT204&lt;&gt;"",AT204,""))))</f>
        <v/>
      </c>
      <c r="EG204" s="53" t="str">
        <f t="shared" si="271"/>
        <v/>
      </c>
      <c r="EH204" s="47" t="s">
        <v>0</v>
      </c>
      <c r="EI204" s="19" t="str">
        <f t="shared" ref="EI204:EI267" si="323">IF(DX204="","","INSERT INTO rezultat(id,stazakategorija_id,imeprezime_id,vrijeme_sec,status_id,registracija,uparivanje_id,originalstatus_id,imeprezimealias_id,klubalias_id,kategorijaalias_id) VALUES ("&amp;DW204&amp;","&amp;DX204&amp;","&amp;DY204&amp;","&amp;IF(DZ204="","Null",DZ204)&amp;","&amp;EA204&amp;","&amp;EB204&amp;","&amp;EC204&amp;","&amp;ED204&amp;","&amp;IF(EE204="","Null",EE204)&amp;","&amp;IF(EF204="","Null",EF204)&amp;","&amp;IF(EG204="","Null",EG204)&amp;");")</f>
        <v/>
      </c>
      <c r="EJ204" s="47" t="s">
        <v>0</v>
      </c>
      <c r="EK204" s="19" t="str">
        <f t="shared" ref="EK204:EK267" si="324">IF(DX204="","",IF(EB204=1,"UPDATE
	registar
SET
	potvrda = 1
WHERE
	imeprezime_id="&amp;DY204&amp;"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"&amp;DX204&amp;")
                         		AND
                         	kategorija_liga.liga_id = "&amp;liga_id&amp;")
		AND
	datum_od &lt;= '"&amp;datum_natjecanja&amp;"'
    	AND
    datum_do is Null;",""))</f>
        <v/>
      </c>
      <c r="EL204" s="47" t="s">
        <v>0</v>
      </c>
      <c r="EM204" s="208" t="str">
        <f t="shared" ref="EM204:EM267" si="325">AE204&amp;IF(AW204="","","
")&amp;AW204&amp;IF(BL204="","","
")&amp;BL204&amp;IF(CZ204="","","
")&amp;CZ204&amp;IF(CM204="","","
")&amp;CM204&amp;IF(EI204="","","
")&amp;EI204&amp;IF(EK204="","","
")&amp;EK204</f>
        <v/>
      </c>
      <c r="EN204" s="47" t="s">
        <v>0</v>
      </c>
    </row>
    <row r="205" spans="1:144" x14ac:dyDescent="0.25">
      <c r="A205" t="s">
        <v>0</v>
      </c>
      <c r="B205" s="52" t="str">
        <f>IF(csv!F197="","",csv!T197)</f>
        <v/>
      </c>
      <c r="C205" s="31" t="s">
        <v>0</v>
      </c>
      <c r="D205" s="31" t="str">
        <f>IF(csv!F197="","",csv!F197)</f>
        <v/>
      </c>
      <c r="E205" s="31" t="str">
        <f>IF(csv!E197="","",csv!E197)</f>
        <v/>
      </c>
      <c r="F205" s="31" t="s">
        <v>0</v>
      </c>
      <c r="G205" s="73" t="str">
        <f>IF(csv!M197="","",csv!M197)</f>
        <v/>
      </c>
      <c r="H205" s="73" t="str">
        <f>IF(csv!N197="","",csv!N197)</f>
        <v/>
      </c>
      <c r="I205" s="31" t="s">
        <v>0</v>
      </c>
      <c r="J205" s="31" t="str">
        <f>IF(csv!P197="","",csv!P197)</f>
        <v/>
      </c>
      <c r="K205" s="31" t="str">
        <f>IF(csv!Q197="","",csv!Q197)</f>
        <v/>
      </c>
      <c r="L205" s="31" t="s">
        <v>0</v>
      </c>
      <c r="M205" s="66" t="str">
        <f>IF(csv!R197="","",csv!R197)</f>
        <v/>
      </c>
      <c r="N205" s="47" t="s">
        <v>0</v>
      </c>
      <c r="O205" s="52" t="str">
        <f t="shared" si="272"/>
        <v/>
      </c>
      <c r="P205" s="73" t="str">
        <f>IF(O205="","",IF(COUNTIF(O$10:O204,O205)=0,P204+1,P204))</f>
        <v/>
      </c>
      <c r="Q205" s="88" t="str">
        <f t="shared" si="273"/>
        <v/>
      </c>
      <c r="R205" s="89" t="str" cm="1">
        <f t="array" ref="R205">IF(S205="","",INDEX(natjecanjeStaze_naziv,MATCH(S205,natjecanjeStaze_stazaId,0)))</f>
        <v/>
      </c>
      <c r="S205" s="53" t="str">
        <f t="shared" si="256"/>
        <v/>
      </c>
      <c r="T205" s="47" t="s">
        <v>0</v>
      </c>
      <c r="U205" s="259" t="str">
        <f t="shared" si="257"/>
        <v/>
      </c>
      <c r="V205" s="260" t="str">
        <f t="shared" si="274"/>
        <v/>
      </c>
      <c r="W205" s="47" t="s">
        <v>0</v>
      </c>
      <c r="X205" s="52" t="str">
        <f t="shared" si="275"/>
        <v/>
      </c>
      <c r="Y205" s="73" t="str">
        <f t="shared" si="276"/>
        <v/>
      </c>
      <c r="Z205" s="31" t="str">
        <f t="shared" si="277"/>
        <v/>
      </c>
      <c r="AA205" s="66" t="str">
        <f>IF(Z205="","",MAX(AA$10:AA204)+1)</f>
        <v/>
      </c>
      <c r="AB205" s="47" t="s">
        <v>0</v>
      </c>
      <c r="AC205" s="130"/>
      <c r="AD205" s="47" t="s">
        <v>0</v>
      </c>
      <c r="AE205" s="19" t="str">
        <f t="shared" si="278"/>
        <v/>
      </c>
      <c r="AF205" s="47" t="s">
        <v>0</v>
      </c>
      <c r="AG205" s="151" t="str">
        <f t="shared" si="279"/>
        <v/>
      </c>
      <c r="AH205" s="47" t="s">
        <v>0</v>
      </c>
      <c r="AI205" s="52" t="str">
        <f t="shared" si="280"/>
        <v/>
      </c>
      <c r="AJ205" s="31" t="str">
        <f t="shared" si="281"/>
        <v/>
      </c>
      <c r="AK205" s="73" t="str">
        <f t="shared" si="282"/>
        <v/>
      </c>
      <c r="AL205" s="73" t="str">
        <f t="shared" si="283"/>
        <v/>
      </c>
      <c r="AM205" s="31" t="str" cm="1">
        <f t="array" ref="AM205">IF(AK205="",""&amp;AJ205,IF(AK205="NEMA",AJ205,INDEX(klub_naziv,MATCH(INDEX(klubAlias_klubId,AK205),klub_id,0))))</f>
        <v/>
      </c>
      <c r="AN205" s="31" t="str" cm="1">
        <f t="array" ref="AN205">IFERROR(""&amp;INDEX(registarNatjecatelji,DL205,4),"")</f>
        <v/>
      </c>
      <c r="AO205" s="90" t="str">
        <f t="shared" si="284"/>
        <v/>
      </c>
      <c r="AP205" s="66" t="str">
        <f t="shared" si="285"/>
        <v/>
      </c>
      <c r="AQ205" s="47" t="s">
        <v>0</v>
      </c>
      <c r="AR205" s="52" t="str">
        <f>IF(V205&lt;&gt;"NEMA","",IF(IFERROR(MATCH(U205,U$10:U204,0),0)&lt;&gt;0,"",U205))</f>
        <v/>
      </c>
      <c r="AS205" s="73" t="str">
        <f t="shared" si="258"/>
        <v/>
      </c>
      <c r="AT205" s="31" t="str">
        <f>IF(OR(AS205="",AS205&lt;&gt;"NEMA"),"",MAX(AT$10:AT204)+1)</f>
        <v/>
      </c>
      <c r="AU205" s="66" t="str">
        <f t="shared" si="259"/>
        <v/>
      </c>
      <c r="AV205" s="47" t="s">
        <v>0</v>
      </c>
      <c r="AW205" s="19" t="str">
        <f t="shared" si="286"/>
        <v/>
      </c>
      <c r="AX205" s="47" t="s">
        <v>0</v>
      </c>
      <c r="AY205" s="82" t="str">
        <f>IF(AK205&lt;&gt;"NEMA","",IF(IFERROR(MATCH(AJ205,AJ$10:AJ204,0),0)&lt;&gt;0,"",AJ205))</f>
        <v/>
      </c>
      <c r="AZ205" s="47" t="s">
        <v>0</v>
      </c>
      <c r="BA205" s="130"/>
      <c r="BB205" s="47" t="s">
        <v>0</v>
      </c>
      <c r="BC205" s="58" t="str">
        <f t="shared" si="287"/>
        <v/>
      </c>
      <c r="BD205" s="31" t="str">
        <f t="shared" si="288"/>
        <v/>
      </c>
      <c r="BE205" s="31" t="str">
        <f>IF(BD205="","",MAX(BE$10:BE204)+1)</f>
        <v/>
      </c>
      <c r="BF205" s="31" t="str">
        <f t="shared" si="289"/>
        <v/>
      </c>
      <c r="BG205" s="31" t="str">
        <f t="shared" si="290"/>
        <v/>
      </c>
      <c r="BH205" s="31" t="str">
        <f>IF(BA205="","",MAX(BH$10:BH204)+1)</f>
        <v/>
      </c>
      <c r="BI205" s="31" t="str">
        <f t="shared" si="291"/>
        <v/>
      </c>
      <c r="BJ205" s="66" t="str">
        <f t="shared" si="292"/>
        <v/>
      </c>
      <c r="BK205" s="47" t="s">
        <v>0</v>
      </c>
      <c r="BL205" s="19" t="str">
        <f t="shared" si="293"/>
        <v/>
      </c>
      <c r="BM205" s="47" t="s">
        <v>0</v>
      </c>
      <c r="BN205" s="151" t="str">
        <f t="shared" si="260"/>
        <v/>
      </c>
      <c r="BO205" s="47" t="s">
        <v>0</v>
      </c>
      <c r="BP205" s="58" t="str">
        <f t="shared" si="251"/>
        <v/>
      </c>
      <c r="BQ205" s="73" t="str">
        <f t="shared" si="252"/>
        <v/>
      </c>
      <c r="BR205" s="266" t="str">
        <f t="shared" si="253"/>
        <v/>
      </c>
      <c r="BS205" s="267" t="str">
        <f t="shared" si="254"/>
        <v/>
      </c>
      <c r="BT205" s="191" t="str">
        <f t="shared" si="255"/>
        <v/>
      </c>
      <c r="BU205" s="47" t="s">
        <v>0</v>
      </c>
      <c r="BV205" s="52" t="str">
        <f t="shared" si="294"/>
        <v/>
      </c>
      <c r="BW205" s="31" t="str">
        <f t="shared" si="295"/>
        <v/>
      </c>
      <c r="BX205" s="73" t="str">
        <f t="shared" si="261"/>
        <v/>
      </c>
      <c r="BY205" s="73" t="str">
        <f t="shared" si="262"/>
        <v/>
      </c>
      <c r="BZ205" s="31" t="str">
        <f t="shared" si="263"/>
        <v/>
      </c>
      <c r="CA205" s="66" t="str">
        <f t="shared" si="264"/>
        <v/>
      </c>
      <c r="CB205" s="47" t="s">
        <v>0</v>
      </c>
      <c r="CC205" s="82" t="str">
        <f t="shared" si="296"/>
        <v/>
      </c>
      <c r="CD205" s="47" t="s">
        <v>0</v>
      </c>
      <c r="CE205" s="19" t="str">
        <f t="shared" si="297"/>
        <v/>
      </c>
      <c r="CF205" s="47" t="s">
        <v>0</v>
      </c>
      <c r="CG205" s="130"/>
      <c r="CH205" s="47" t="s">
        <v>0</v>
      </c>
      <c r="CI205" s="52" t="str">
        <f t="shared" si="298"/>
        <v/>
      </c>
      <c r="CJ205" s="73" t="str">
        <f>IF(CG205="","",MAX(CJ$10:CJ204)+1)</f>
        <v/>
      </c>
      <c r="CK205" s="53" t="str">
        <f t="shared" si="299"/>
        <v/>
      </c>
      <c r="CL205" s="47" t="s">
        <v>0</v>
      </c>
      <c r="CM205" s="19" t="str">
        <f t="shared" si="300"/>
        <v/>
      </c>
      <c r="CN205" s="47" t="s">
        <v>0</v>
      </c>
      <c r="CO205" s="108"/>
      <c r="CP205" s="110"/>
      <c r="CQ205" s="47"/>
      <c r="CR205" s="58" t="str">
        <f>IF(AND(BX205="NEMA",BY205="NEMA",OR(CG205="",CK205="NEMA")),MAX(CR$10:CR204)+1,"")</f>
        <v/>
      </c>
      <c r="CS205" s="53" t="str">
        <f t="shared" si="301"/>
        <v/>
      </c>
      <c r="CT205" t="s">
        <v>0</v>
      </c>
      <c r="CU205" s="133" t="str">
        <f t="shared" si="265"/>
        <v/>
      </c>
      <c r="CV205" t="s">
        <v>0</v>
      </c>
      <c r="CW205" s="52" t="str">
        <f t="shared" si="266"/>
        <v/>
      </c>
      <c r="CX205" s="66" t="str">
        <f t="shared" si="302"/>
        <v/>
      </c>
      <c r="CY205" t="s">
        <v>0</v>
      </c>
      <c r="CZ205" s="19" t="str">
        <f t="shared" si="303"/>
        <v/>
      </c>
      <c r="DA205" s="47" t="s">
        <v>0</v>
      </c>
      <c r="DB205" s="52" t="str">
        <f t="shared" si="304"/>
        <v/>
      </c>
      <c r="DC205" s="66" t="str">
        <f t="shared" si="305"/>
        <v/>
      </c>
      <c r="DD205" s="47" t="s">
        <v>0</v>
      </c>
      <c r="DE205" s="52" t="str">
        <f t="shared" si="306"/>
        <v/>
      </c>
      <c r="DF205" s="53" t="str">
        <f t="shared" si="267"/>
        <v/>
      </c>
      <c r="DG205" s="47" t="s">
        <v>0</v>
      </c>
      <c r="DH205" s="52" t="str">
        <f t="shared" si="307"/>
        <v/>
      </c>
      <c r="DI205" s="53" t="str">
        <f t="shared" si="268"/>
        <v/>
      </c>
      <c r="DJ205" s="47" t="s">
        <v>0</v>
      </c>
      <c r="DK205" s="52" t="str">
        <f t="shared" si="308"/>
        <v/>
      </c>
      <c r="DL205" s="53" t="str">
        <f t="shared" si="269"/>
        <v/>
      </c>
      <c r="DM205" s="47" t="s">
        <v>0</v>
      </c>
      <c r="DN205" s="58" t="str">
        <f t="shared" si="309"/>
        <v/>
      </c>
      <c r="DO205" s="53" t="str" cm="1">
        <f t="array" ref="DO205">IF(DN205&lt;&gt;"",INDEX(imePrezime_id,DN205,0),IF(CR205&lt;&gt;"",CR205,""))</f>
        <v/>
      </c>
      <c r="DP205" s="47" t="s">
        <v>0</v>
      </c>
      <c r="DQ205" s="58" t="str">
        <f t="shared" si="310"/>
        <v/>
      </c>
      <c r="DR205" s="73" t="str">
        <f t="shared" si="270"/>
        <v/>
      </c>
      <c r="DS205" s="73" t="str">
        <f t="shared" si="311"/>
        <v/>
      </c>
      <c r="DT205" s="73" t="str">
        <f t="shared" si="312"/>
        <v/>
      </c>
      <c r="DU205" s="66" t="str">
        <f t="shared" si="313"/>
        <v/>
      </c>
      <c r="DV205" s="47" t="s">
        <v>0</v>
      </c>
      <c r="DW205" s="58" t="str">
        <f>IF(BW205="","",MAX(DW$10:DW204)+1)</f>
        <v/>
      </c>
      <c r="DX205" s="73" t="str">
        <f t="shared" si="314"/>
        <v/>
      </c>
      <c r="DY205" s="73" t="str">
        <f t="shared" si="315"/>
        <v/>
      </c>
      <c r="DZ205" s="73" t="str">
        <f t="shared" si="316"/>
        <v/>
      </c>
      <c r="EA205" s="73" t="str">
        <f t="shared" si="317"/>
        <v/>
      </c>
      <c r="EB205" s="73" t="str">
        <f t="shared" si="318"/>
        <v/>
      </c>
      <c r="EC205" s="73" t="str">
        <f t="shared" si="319"/>
        <v/>
      </c>
      <c r="ED205" s="73" t="str">
        <f t="shared" si="320"/>
        <v/>
      </c>
      <c r="EE205" s="73" t="str">
        <f t="shared" si="321"/>
        <v/>
      </c>
      <c r="EF205" s="73" t="str">
        <f t="shared" si="322"/>
        <v/>
      </c>
      <c r="EG205" s="53" t="str">
        <f t="shared" si="271"/>
        <v/>
      </c>
      <c r="EH205" s="47" t="s">
        <v>0</v>
      </c>
      <c r="EI205" s="19" t="str">
        <f t="shared" si="323"/>
        <v/>
      </c>
      <c r="EJ205" s="47" t="s">
        <v>0</v>
      </c>
      <c r="EK205" s="19" t="str">
        <f t="shared" si="324"/>
        <v/>
      </c>
      <c r="EL205" s="47" t="s">
        <v>0</v>
      </c>
      <c r="EM205" s="208" t="str">
        <f t="shared" si="325"/>
        <v/>
      </c>
      <c r="EN205" s="47" t="s">
        <v>0</v>
      </c>
    </row>
    <row r="206" spans="1:144" x14ac:dyDescent="0.25">
      <c r="A206" t="s">
        <v>0</v>
      </c>
      <c r="B206" s="52" t="str">
        <f>IF(csv!F198="","",csv!T198)</f>
        <v/>
      </c>
      <c r="C206" s="31" t="s">
        <v>0</v>
      </c>
      <c r="D206" s="31" t="str">
        <f>IF(csv!F198="","",csv!F198)</f>
        <v/>
      </c>
      <c r="E206" s="31" t="str">
        <f>IF(csv!E198="","",csv!E198)</f>
        <v/>
      </c>
      <c r="F206" s="31" t="s">
        <v>0</v>
      </c>
      <c r="G206" s="73" t="str">
        <f>IF(csv!M198="","",csv!M198)</f>
        <v/>
      </c>
      <c r="H206" s="73" t="str">
        <f>IF(csv!N198="","",csv!N198)</f>
        <v/>
      </c>
      <c r="I206" s="31" t="s">
        <v>0</v>
      </c>
      <c r="J206" s="31" t="str">
        <f>IF(csv!P198="","",csv!P198)</f>
        <v/>
      </c>
      <c r="K206" s="31" t="str">
        <f>IF(csv!Q198="","",csv!Q198)</f>
        <v/>
      </c>
      <c r="L206" s="31" t="s">
        <v>0</v>
      </c>
      <c r="M206" s="66" t="str">
        <f>IF(csv!R198="","",csv!R198)</f>
        <v/>
      </c>
      <c r="N206" s="47" t="s">
        <v>0</v>
      </c>
      <c r="O206" s="52" t="str">
        <f t="shared" si="272"/>
        <v/>
      </c>
      <c r="P206" s="73" t="str">
        <f>IF(O206="","",IF(COUNTIF(O$10:O205,O206)=0,P205+1,P205))</f>
        <v/>
      </c>
      <c r="Q206" s="88" t="str">
        <f t="shared" si="273"/>
        <v/>
      </c>
      <c r="R206" s="89" t="str" cm="1">
        <f t="array" ref="R206">IF(S206="","",INDEX(natjecanjeStaze_naziv,MATCH(S206,natjecanjeStaze_stazaId,0)))</f>
        <v/>
      </c>
      <c r="S206" s="53" t="str">
        <f t="shared" si="256"/>
        <v/>
      </c>
      <c r="T206" s="47" t="s">
        <v>0</v>
      </c>
      <c r="U206" s="259" t="str">
        <f t="shared" si="257"/>
        <v/>
      </c>
      <c r="V206" s="260" t="str">
        <f t="shared" si="274"/>
        <v/>
      </c>
      <c r="W206" s="47" t="s">
        <v>0</v>
      </c>
      <c r="X206" s="52" t="str">
        <f t="shared" si="275"/>
        <v/>
      </c>
      <c r="Y206" s="73" t="str">
        <f t="shared" si="276"/>
        <v/>
      </c>
      <c r="Z206" s="31" t="str">
        <f t="shared" si="277"/>
        <v/>
      </c>
      <c r="AA206" s="66" t="str">
        <f>IF(Z206="","",MAX(AA$10:AA205)+1)</f>
        <v/>
      </c>
      <c r="AB206" s="47" t="s">
        <v>0</v>
      </c>
      <c r="AC206" s="130"/>
      <c r="AD206" s="47" t="s">
        <v>0</v>
      </c>
      <c r="AE206" s="19" t="str">
        <f t="shared" si="278"/>
        <v/>
      </c>
      <c r="AF206" s="47" t="s">
        <v>0</v>
      </c>
      <c r="AG206" s="151" t="str">
        <f t="shared" si="279"/>
        <v/>
      </c>
      <c r="AH206" s="47" t="s">
        <v>0</v>
      </c>
      <c r="AI206" s="52" t="str">
        <f t="shared" si="280"/>
        <v/>
      </c>
      <c r="AJ206" s="31" t="str">
        <f t="shared" si="281"/>
        <v/>
      </c>
      <c r="AK206" s="73" t="str">
        <f t="shared" si="282"/>
        <v/>
      </c>
      <c r="AL206" s="73" t="str">
        <f t="shared" si="283"/>
        <v/>
      </c>
      <c r="AM206" s="31" t="str" cm="1">
        <f t="array" ref="AM206">IF(AK206="",""&amp;AJ206,IF(AK206="NEMA",AJ206,INDEX(klub_naziv,MATCH(INDEX(klubAlias_klubId,AK206),klub_id,0))))</f>
        <v/>
      </c>
      <c r="AN206" s="31" t="str" cm="1">
        <f t="array" ref="AN206">IFERROR(""&amp;INDEX(registarNatjecatelji,DL206,4),"")</f>
        <v/>
      </c>
      <c r="AO206" s="90" t="str">
        <f t="shared" si="284"/>
        <v/>
      </c>
      <c r="AP206" s="66" t="str">
        <f t="shared" si="285"/>
        <v/>
      </c>
      <c r="AQ206" s="47" t="s">
        <v>0</v>
      </c>
      <c r="AR206" s="52" t="str">
        <f>IF(V206&lt;&gt;"NEMA","",IF(IFERROR(MATCH(U206,U$10:U205,0),0)&lt;&gt;0,"",U206))</f>
        <v/>
      </c>
      <c r="AS206" s="73" t="str">
        <f t="shared" si="258"/>
        <v/>
      </c>
      <c r="AT206" s="31" t="str">
        <f>IF(OR(AS206="",AS206&lt;&gt;"NEMA"),"",MAX(AT$10:AT205)+1)</f>
        <v/>
      </c>
      <c r="AU206" s="66" t="str">
        <f t="shared" si="259"/>
        <v/>
      </c>
      <c r="AV206" s="47" t="s">
        <v>0</v>
      </c>
      <c r="AW206" s="19" t="str">
        <f t="shared" si="286"/>
        <v/>
      </c>
      <c r="AX206" s="47" t="s">
        <v>0</v>
      </c>
      <c r="AY206" s="82" t="str">
        <f>IF(AK206&lt;&gt;"NEMA","",IF(IFERROR(MATCH(AJ206,AJ$10:AJ205,0),0)&lt;&gt;0,"",AJ206))</f>
        <v/>
      </c>
      <c r="AZ206" s="47" t="s">
        <v>0</v>
      </c>
      <c r="BA206" s="130"/>
      <c r="BB206" s="47" t="s">
        <v>0</v>
      </c>
      <c r="BC206" s="58" t="str">
        <f t="shared" si="287"/>
        <v/>
      </c>
      <c r="BD206" s="31" t="str">
        <f t="shared" si="288"/>
        <v/>
      </c>
      <c r="BE206" s="31" t="str">
        <f>IF(BD206="","",MAX(BE$10:BE205)+1)</f>
        <v/>
      </c>
      <c r="BF206" s="31" t="str">
        <f t="shared" si="289"/>
        <v/>
      </c>
      <c r="BG206" s="31" t="str">
        <f t="shared" si="290"/>
        <v/>
      </c>
      <c r="BH206" s="31" t="str">
        <f>IF(BA206="","",MAX(BH$10:BH205)+1)</f>
        <v/>
      </c>
      <c r="BI206" s="31" t="str">
        <f t="shared" si="291"/>
        <v/>
      </c>
      <c r="BJ206" s="66" t="str">
        <f t="shared" si="292"/>
        <v/>
      </c>
      <c r="BK206" s="47" t="s">
        <v>0</v>
      </c>
      <c r="BL206" s="19" t="str">
        <f t="shared" si="293"/>
        <v/>
      </c>
      <c r="BM206" s="47" t="s">
        <v>0</v>
      </c>
      <c r="BN206" s="151" t="str">
        <f t="shared" si="260"/>
        <v/>
      </c>
      <c r="BO206" s="47" t="s">
        <v>0</v>
      </c>
      <c r="BP206" s="58" t="str">
        <f t="shared" si="251"/>
        <v/>
      </c>
      <c r="BQ206" s="73" t="str">
        <f t="shared" si="252"/>
        <v/>
      </c>
      <c r="BR206" s="266" t="str">
        <f t="shared" si="253"/>
        <v/>
      </c>
      <c r="BS206" s="267" t="str">
        <f t="shared" si="254"/>
        <v/>
      </c>
      <c r="BT206" s="191" t="str">
        <f t="shared" si="255"/>
        <v/>
      </c>
      <c r="BU206" s="47" t="s">
        <v>0</v>
      </c>
      <c r="BV206" s="52" t="str">
        <f t="shared" si="294"/>
        <v/>
      </c>
      <c r="BW206" s="31" t="str">
        <f t="shared" si="295"/>
        <v/>
      </c>
      <c r="BX206" s="73" t="str">
        <f t="shared" si="261"/>
        <v/>
      </c>
      <c r="BY206" s="73" t="str">
        <f t="shared" si="262"/>
        <v/>
      </c>
      <c r="BZ206" s="31" t="str">
        <f t="shared" si="263"/>
        <v/>
      </c>
      <c r="CA206" s="66" t="str">
        <f t="shared" si="264"/>
        <v/>
      </c>
      <c r="CB206" s="47" t="s">
        <v>0</v>
      </c>
      <c r="CC206" s="82" t="str">
        <f t="shared" si="296"/>
        <v/>
      </c>
      <c r="CD206" s="47" t="s">
        <v>0</v>
      </c>
      <c r="CE206" s="19" t="str">
        <f t="shared" si="297"/>
        <v/>
      </c>
      <c r="CF206" s="47" t="s">
        <v>0</v>
      </c>
      <c r="CG206" s="130"/>
      <c r="CH206" s="47" t="s">
        <v>0</v>
      </c>
      <c r="CI206" s="52" t="str">
        <f t="shared" si="298"/>
        <v/>
      </c>
      <c r="CJ206" s="73" t="str">
        <f>IF(CG206="","",MAX(CJ$10:CJ205)+1)</f>
        <v/>
      </c>
      <c r="CK206" s="53" t="str">
        <f t="shared" si="299"/>
        <v/>
      </c>
      <c r="CL206" s="47" t="s">
        <v>0</v>
      </c>
      <c r="CM206" s="19" t="str">
        <f t="shared" si="300"/>
        <v/>
      </c>
      <c r="CN206" s="47" t="s">
        <v>0</v>
      </c>
      <c r="CO206" s="108"/>
      <c r="CP206" s="110"/>
      <c r="CQ206" s="47"/>
      <c r="CR206" s="58" t="str">
        <f>IF(AND(BX206="NEMA",BY206="NEMA",OR(CG206="",CK206="NEMA")),MAX(CR$10:CR205)+1,"")</f>
        <v/>
      </c>
      <c r="CS206" s="53" t="str">
        <f t="shared" si="301"/>
        <v/>
      </c>
      <c r="CT206" t="s">
        <v>0</v>
      </c>
      <c r="CU206" s="133" t="str">
        <f t="shared" si="265"/>
        <v/>
      </c>
      <c r="CV206" t="s">
        <v>0</v>
      </c>
      <c r="CW206" s="52" t="str">
        <f t="shared" si="266"/>
        <v/>
      </c>
      <c r="CX206" s="66" t="str">
        <f t="shared" si="302"/>
        <v/>
      </c>
      <c r="CY206" t="s">
        <v>0</v>
      </c>
      <c r="CZ206" s="19" t="str">
        <f t="shared" si="303"/>
        <v/>
      </c>
      <c r="DA206" s="47" t="s">
        <v>0</v>
      </c>
      <c r="DB206" s="52" t="str">
        <f t="shared" si="304"/>
        <v/>
      </c>
      <c r="DC206" s="66" t="str">
        <f t="shared" si="305"/>
        <v/>
      </c>
      <c r="DD206" s="47" t="s">
        <v>0</v>
      </c>
      <c r="DE206" s="52" t="str">
        <f t="shared" si="306"/>
        <v/>
      </c>
      <c r="DF206" s="53" t="str">
        <f t="shared" si="267"/>
        <v/>
      </c>
      <c r="DG206" s="47" t="s">
        <v>0</v>
      </c>
      <c r="DH206" s="52" t="str">
        <f t="shared" si="307"/>
        <v/>
      </c>
      <c r="DI206" s="53" t="str">
        <f t="shared" si="268"/>
        <v/>
      </c>
      <c r="DJ206" s="47" t="s">
        <v>0</v>
      </c>
      <c r="DK206" s="52" t="str">
        <f t="shared" si="308"/>
        <v/>
      </c>
      <c r="DL206" s="53" t="str">
        <f t="shared" si="269"/>
        <v/>
      </c>
      <c r="DM206" s="47" t="s">
        <v>0</v>
      </c>
      <c r="DN206" s="58" t="str">
        <f t="shared" si="309"/>
        <v/>
      </c>
      <c r="DO206" s="53" t="str" cm="1">
        <f t="array" ref="DO206">IF(DN206&lt;&gt;"",INDEX(imePrezime_id,DN206,0),IF(CR206&lt;&gt;"",CR206,""))</f>
        <v/>
      </c>
      <c r="DP206" s="47" t="s">
        <v>0</v>
      </c>
      <c r="DQ206" s="58" t="str">
        <f t="shared" si="310"/>
        <v/>
      </c>
      <c r="DR206" s="73" t="str">
        <f t="shared" si="270"/>
        <v/>
      </c>
      <c r="DS206" s="73" t="str">
        <f t="shared" si="311"/>
        <v/>
      </c>
      <c r="DT206" s="73" t="str">
        <f t="shared" si="312"/>
        <v/>
      </c>
      <c r="DU206" s="66" t="str">
        <f t="shared" si="313"/>
        <v/>
      </c>
      <c r="DV206" s="47" t="s">
        <v>0</v>
      </c>
      <c r="DW206" s="58" t="str">
        <f>IF(BW206="","",MAX(DW$10:DW205)+1)</f>
        <v/>
      </c>
      <c r="DX206" s="73" t="str">
        <f t="shared" si="314"/>
        <v/>
      </c>
      <c r="DY206" s="73" t="str">
        <f t="shared" si="315"/>
        <v/>
      </c>
      <c r="DZ206" s="73" t="str">
        <f t="shared" si="316"/>
        <v/>
      </c>
      <c r="EA206" s="73" t="str">
        <f t="shared" si="317"/>
        <v/>
      </c>
      <c r="EB206" s="73" t="str">
        <f t="shared" si="318"/>
        <v/>
      </c>
      <c r="EC206" s="73" t="str">
        <f t="shared" si="319"/>
        <v/>
      </c>
      <c r="ED206" s="73" t="str">
        <f t="shared" si="320"/>
        <v/>
      </c>
      <c r="EE206" s="73" t="str">
        <f t="shared" si="321"/>
        <v/>
      </c>
      <c r="EF206" s="73" t="str">
        <f t="shared" si="322"/>
        <v/>
      </c>
      <c r="EG206" s="53" t="str">
        <f t="shared" si="271"/>
        <v/>
      </c>
      <c r="EH206" s="47" t="s">
        <v>0</v>
      </c>
      <c r="EI206" s="19" t="str">
        <f t="shared" si="323"/>
        <v/>
      </c>
      <c r="EJ206" s="47" t="s">
        <v>0</v>
      </c>
      <c r="EK206" s="19" t="str">
        <f t="shared" si="324"/>
        <v/>
      </c>
      <c r="EL206" s="47" t="s">
        <v>0</v>
      </c>
      <c r="EM206" s="208" t="str">
        <f t="shared" si="325"/>
        <v/>
      </c>
      <c r="EN206" s="47" t="s">
        <v>0</v>
      </c>
    </row>
    <row r="207" spans="1:144" x14ac:dyDescent="0.25">
      <c r="A207" t="s">
        <v>0</v>
      </c>
      <c r="B207" s="52" t="str">
        <f>IF(csv!F199="","",csv!T199)</f>
        <v/>
      </c>
      <c r="C207" s="31" t="s">
        <v>0</v>
      </c>
      <c r="D207" s="31" t="str">
        <f>IF(csv!F199="","",csv!F199)</f>
        <v/>
      </c>
      <c r="E207" s="31" t="str">
        <f>IF(csv!E199="","",csv!E199)</f>
        <v/>
      </c>
      <c r="F207" s="31" t="s">
        <v>0</v>
      </c>
      <c r="G207" s="73" t="str">
        <f>IF(csv!M199="","",csv!M199)</f>
        <v/>
      </c>
      <c r="H207" s="73" t="str">
        <f>IF(csv!N199="","",csv!N199)</f>
        <v/>
      </c>
      <c r="I207" s="31" t="s">
        <v>0</v>
      </c>
      <c r="J207" s="31" t="str">
        <f>IF(csv!P199="","",csv!P199)</f>
        <v/>
      </c>
      <c r="K207" s="31" t="str">
        <f>IF(csv!Q199="","",csv!Q199)</f>
        <v/>
      </c>
      <c r="L207" s="31" t="s">
        <v>0</v>
      </c>
      <c r="M207" s="66" t="str">
        <f>IF(csv!R199="","",csv!R199)</f>
        <v/>
      </c>
      <c r="N207" s="47" t="s">
        <v>0</v>
      </c>
      <c r="O207" s="52" t="str">
        <f t="shared" si="272"/>
        <v/>
      </c>
      <c r="P207" s="73" t="str">
        <f>IF(O207="","",IF(COUNTIF(O$10:O206,O207)=0,P206+1,P206))</f>
        <v/>
      </c>
      <c r="Q207" s="88" t="str">
        <f t="shared" si="273"/>
        <v/>
      </c>
      <c r="R207" s="89" t="str" cm="1">
        <f t="array" ref="R207">IF(S207="","",INDEX(natjecanjeStaze_naziv,MATCH(S207,natjecanjeStaze_stazaId,0)))</f>
        <v/>
      </c>
      <c r="S207" s="53" t="str">
        <f t="shared" si="256"/>
        <v/>
      </c>
      <c r="T207" s="47" t="s">
        <v>0</v>
      </c>
      <c r="U207" s="259" t="str">
        <f t="shared" si="257"/>
        <v/>
      </c>
      <c r="V207" s="260" t="str">
        <f t="shared" si="274"/>
        <v/>
      </c>
      <c r="W207" s="47" t="s">
        <v>0</v>
      </c>
      <c r="X207" s="52" t="str">
        <f t="shared" si="275"/>
        <v/>
      </c>
      <c r="Y207" s="73" t="str">
        <f t="shared" si="276"/>
        <v/>
      </c>
      <c r="Z207" s="31" t="str">
        <f t="shared" si="277"/>
        <v/>
      </c>
      <c r="AA207" s="66" t="str">
        <f>IF(Z207="","",MAX(AA$10:AA206)+1)</f>
        <v/>
      </c>
      <c r="AB207" s="47" t="s">
        <v>0</v>
      </c>
      <c r="AC207" s="130"/>
      <c r="AD207" s="47" t="s">
        <v>0</v>
      </c>
      <c r="AE207" s="19" t="str">
        <f t="shared" si="278"/>
        <v/>
      </c>
      <c r="AF207" s="47" t="s">
        <v>0</v>
      </c>
      <c r="AG207" s="151" t="str">
        <f t="shared" si="279"/>
        <v/>
      </c>
      <c r="AH207" s="47" t="s">
        <v>0</v>
      </c>
      <c r="AI207" s="52" t="str">
        <f t="shared" si="280"/>
        <v/>
      </c>
      <c r="AJ207" s="31" t="str">
        <f t="shared" si="281"/>
        <v/>
      </c>
      <c r="AK207" s="73" t="str">
        <f t="shared" si="282"/>
        <v/>
      </c>
      <c r="AL207" s="73" t="str">
        <f t="shared" si="283"/>
        <v/>
      </c>
      <c r="AM207" s="31" t="str" cm="1">
        <f t="array" ref="AM207">IF(AK207="",""&amp;AJ207,IF(AK207="NEMA",AJ207,INDEX(klub_naziv,MATCH(INDEX(klubAlias_klubId,AK207),klub_id,0))))</f>
        <v/>
      </c>
      <c r="AN207" s="31" t="str" cm="1">
        <f t="array" ref="AN207">IFERROR(""&amp;INDEX(registarNatjecatelji,DL207,4),"")</f>
        <v/>
      </c>
      <c r="AO207" s="90" t="str">
        <f t="shared" si="284"/>
        <v/>
      </c>
      <c r="AP207" s="66" t="str">
        <f t="shared" si="285"/>
        <v/>
      </c>
      <c r="AQ207" s="47" t="s">
        <v>0</v>
      </c>
      <c r="AR207" s="52" t="str">
        <f>IF(V207&lt;&gt;"NEMA","",IF(IFERROR(MATCH(U207,U$10:U206,0),0)&lt;&gt;0,"",U207))</f>
        <v/>
      </c>
      <c r="AS207" s="73" t="str">
        <f t="shared" si="258"/>
        <v/>
      </c>
      <c r="AT207" s="31" t="str">
        <f>IF(OR(AS207="",AS207&lt;&gt;"NEMA"),"",MAX(AT$10:AT206)+1)</f>
        <v/>
      </c>
      <c r="AU207" s="66" t="str">
        <f t="shared" si="259"/>
        <v/>
      </c>
      <c r="AV207" s="47" t="s">
        <v>0</v>
      </c>
      <c r="AW207" s="19" t="str">
        <f t="shared" si="286"/>
        <v/>
      </c>
      <c r="AX207" s="47" t="s">
        <v>0</v>
      </c>
      <c r="AY207" s="82" t="str">
        <f>IF(AK207&lt;&gt;"NEMA","",IF(IFERROR(MATCH(AJ207,AJ$10:AJ206,0),0)&lt;&gt;0,"",AJ207))</f>
        <v/>
      </c>
      <c r="AZ207" s="47" t="s">
        <v>0</v>
      </c>
      <c r="BA207" s="130"/>
      <c r="BB207" s="47" t="s">
        <v>0</v>
      </c>
      <c r="BC207" s="58" t="str">
        <f t="shared" si="287"/>
        <v/>
      </c>
      <c r="BD207" s="31" t="str">
        <f t="shared" si="288"/>
        <v/>
      </c>
      <c r="BE207" s="31" t="str">
        <f>IF(BD207="","",MAX(BE$10:BE206)+1)</f>
        <v/>
      </c>
      <c r="BF207" s="31" t="str">
        <f t="shared" si="289"/>
        <v/>
      </c>
      <c r="BG207" s="31" t="str">
        <f t="shared" si="290"/>
        <v/>
      </c>
      <c r="BH207" s="31" t="str">
        <f>IF(BA207="","",MAX(BH$10:BH206)+1)</f>
        <v/>
      </c>
      <c r="BI207" s="31" t="str">
        <f t="shared" si="291"/>
        <v/>
      </c>
      <c r="BJ207" s="66" t="str">
        <f t="shared" si="292"/>
        <v/>
      </c>
      <c r="BK207" s="47" t="s">
        <v>0</v>
      </c>
      <c r="BL207" s="19" t="str">
        <f t="shared" si="293"/>
        <v/>
      </c>
      <c r="BM207" s="47" t="s">
        <v>0</v>
      </c>
      <c r="BN207" s="151" t="str">
        <f t="shared" si="260"/>
        <v/>
      </c>
      <c r="BO207" s="47" t="s">
        <v>0</v>
      </c>
      <c r="BP207" s="58" t="str">
        <f t="shared" si="251"/>
        <v/>
      </c>
      <c r="BQ207" s="73" t="str">
        <f t="shared" si="252"/>
        <v/>
      </c>
      <c r="BR207" s="266" t="str">
        <f t="shared" si="253"/>
        <v/>
      </c>
      <c r="BS207" s="267" t="str">
        <f t="shared" si="254"/>
        <v/>
      </c>
      <c r="BT207" s="191" t="str">
        <f t="shared" si="255"/>
        <v/>
      </c>
      <c r="BU207" s="47" t="s">
        <v>0</v>
      </c>
      <c r="BV207" s="52" t="str">
        <f t="shared" si="294"/>
        <v/>
      </c>
      <c r="BW207" s="31" t="str">
        <f t="shared" si="295"/>
        <v/>
      </c>
      <c r="BX207" s="73" t="str">
        <f t="shared" si="261"/>
        <v/>
      </c>
      <c r="BY207" s="73" t="str">
        <f t="shared" si="262"/>
        <v/>
      </c>
      <c r="BZ207" s="31" t="str">
        <f t="shared" si="263"/>
        <v/>
      </c>
      <c r="CA207" s="66" t="str">
        <f t="shared" si="264"/>
        <v/>
      </c>
      <c r="CB207" s="47" t="s">
        <v>0</v>
      </c>
      <c r="CC207" s="82" t="str">
        <f t="shared" si="296"/>
        <v/>
      </c>
      <c r="CD207" s="47" t="s">
        <v>0</v>
      </c>
      <c r="CE207" s="19" t="str">
        <f t="shared" si="297"/>
        <v/>
      </c>
      <c r="CF207" s="47" t="s">
        <v>0</v>
      </c>
      <c r="CG207" s="130"/>
      <c r="CH207" s="47" t="s">
        <v>0</v>
      </c>
      <c r="CI207" s="52" t="str">
        <f t="shared" si="298"/>
        <v/>
      </c>
      <c r="CJ207" s="73" t="str">
        <f>IF(CG207="","",MAX(CJ$10:CJ206)+1)</f>
        <v/>
      </c>
      <c r="CK207" s="53" t="str">
        <f t="shared" si="299"/>
        <v/>
      </c>
      <c r="CL207" s="47" t="s">
        <v>0</v>
      </c>
      <c r="CM207" s="19" t="str">
        <f t="shared" si="300"/>
        <v/>
      </c>
      <c r="CN207" s="47" t="s">
        <v>0</v>
      </c>
      <c r="CO207" s="108"/>
      <c r="CP207" s="110"/>
      <c r="CQ207" s="47"/>
      <c r="CR207" s="58" t="str">
        <f>IF(AND(BX207="NEMA",BY207="NEMA",OR(CG207="",CK207="NEMA")),MAX(CR$10:CR206)+1,"")</f>
        <v/>
      </c>
      <c r="CS207" s="53" t="str">
        <f t="shared" si="301"/>
        <v/>
      </c>
      <c r="CT207" t="s">
        <v>0</v>
      </c>
      <c r="CU207" s="133" t="str">
        <f t="shared" si="265"/>
        <v/>
      </c>
      <c r="CV207" t="s">
        <v>0</v>
      </c>
      <c r="CW207" s="52" t="str">
        <f t="shared" si="266"/>
        <v/>
      </c>
      <c r="CX207" s="66" t="str">
        <f t="shared" si="302"/>
        <v/>
      </c>
      <c r="CY207" t="s">
        <v>0</v>
      </c>
      <c r="CZ207" s="19" t="str">
        <f t="shared" si="303"/>
        <v/>
      </c>
      <c r="DA207" s="47" t="s">
        <v>0</v>
      </c>
      <c r="DB207" s="52" t="str">
        <f t="shared" si="304"/>
        <v/>
      </c>
      <c r="DC207" s="66" t="str">
        <f t="shared" si="305"/>
        <v/>
      </c>
      <c r="DD207" s="47" t="s">
        <v>0</v>
      </c>
      <c r="DE207" s="52" t="str">
        <f t="shared" si="306"/>
        <v/>
      </c>
      <c r="DF207" s="53" t="str">
        <f t="shared" si="267"/>
        <v/>
      </c>
      <c r="DG207" s="47" t="s">
        <v>0</v>
      </c>
      <c r="DH207" s="52" t="str">
        <f t="shared" si="307"/>
        <v/>
      </c>
      <c r="DI207" s="53" t="str">
        <f t="shared" si="268"/>
        <v/>
      </c>
      <c r="DJ207" s="47" t="s">
        <v>0</v>
      </c>
      <c r="DK207" s="52" t="str">
        <f t="shared" si="308"/>
        <v/>
      </c>
      <c r="DL207" s="53" t="str">
        <f t="shared" si="269"/>
        <v/>
      </c>
      <c r="DM207" s="47" t="s">
        <v>0</v>
      </c>
      <c r="DN207" s="58" t="str">
        <f t="shared" si="309"/>
        <v/>
      </c>
      <c r="DO207" s="53" t="str" cm="1">
        <f t="array" ref="DO207">IF(DN207&lt;&gt;"",INDEX(imePrezime_id,DN207,0),IF(CR207&lt;&gt;"",CR207,""))</f>
        <v/>
      </c>
      <c r="DP207" s="47" t="s">
        <v>0</v>
      </c>
      <c r="DQ207" s="58" t="str">
        <f t="shared" si="310"/>
        <v/>
      </c>
      <c r="DR207" s="73" t="str">
        <f t="shared" si="270"/>
        <v/>
      </c>
      <c r="DS207" s="73" t="str">
        <f t="shared" si="311"/>
        <v/>
      </c>
      <c r="DT207" s="73" t="str">
        <f t="shared" si="312"/>
        <v/>
      </c>
      <c r="DU207" s="66" t="str">
        <f t="shared" si="313"/>
        <v/>
      </c>
      <c r="DV207" s="47" t="s">
        <v>0</v>
      </c>
      <c r="DW207" s="58" t="str">
        <f>IF(BW207="","",MAX(DW$10:DW206)+1)</f>
        <v/>
      </c>
      <c r="DX207" s="73" t="str">
        <f t="shared" si="314"/>
        <v/>
      </c>
      <c r="DY207" s="73" t="str">
        <f t="shared" si="315"/>
        <v/>
      </c>
      <c r="DZ207" s="73" t="str">
        <f t="shared" si="316"/>
        <v/>
      </c>
      <c r="EA207" s="73" t="str">
        <f t="shared" si="317"/>
        <v/>
      </c>
      <c r="EB207" s="73" t="str">
        <f t="shared" si="318"/>
        <v/>
      </c>
      <c r="EC207" s="73" t="str">
        <f t="shared" si="319"/>
        <v/>
      </c>
      <c r="ED207" s="73" t="str">
        <f t="shared" si="320"/>
        <v/>
      </c>
      <c r="EE207" s="73" t="str">
        <f t="shared" si="321"/>
        <v/>
      </c>
      <c r="EF207" s="73" t="str">
        <f t="shared" si="322"/>
        <v/>
      </c>
      <c r="EG207" s="53" t="str">
        <f t="shared" si="271"/>
        <v/>
      </c>
      <c r="EH207" s="47" t="s">
        <v>0</v>
      </c>
      <c r="EI207" s="19" t="str">
        <f t="shared" si="323"/>
        <v/>
      </c>
      <c r="EJ207" s="47" t="s">
        <v>0</v>
      </c>
      <c r="EK207" s="19" t="str">
        <f t="shared" si="324"/>
        <v/>
      </c>
      <c r="EL207" s="47" t="s">
        <v>0</v>
      </c>
      <c r="EM207" s="208" t="str">
        <f t="shared" si="325"/>
        <v/>
      </c>
      <c r="EN207" s="47" t="s">
        <v>0</v>
      </c>
    </row>
    <row r="208" spans="1:144" x14ac:dyDescent="0.25">
      <c r="A208" t="s">
        <v>0</v>
      </c>
      <c r="B208" s="52" t="str">
        <f>IF(csv!F200="","",csv!T200)</f>
        <v/>
      </c>
      <c r="C208" s="31" t="s">
        <v>0</v>
      </c>
      <c r="D208" s="31" t="str">
        <f>IF(csv!F200="","",csv!F200)</f>
        <v/>
      </c>
      <c r="E208" s="31" t="str">
        <f>IF(csv!E200="","",csv!E200)</f>
        <v/>
      </c>
      <c r="F208" s="31" t="s">
        <v>0</v>
      </c>
      <c r="G208" s="73" t="str">
        <f>IF(csv!M200="","",csv!M200)</f>
        <v/>
      </c>
      <c r="H208" s="73" t="str">
        <f>IF(csv!N200="","",csv!N200)</f>
        <v/>
      </c>
      <c r="I208" s="31" t="s">
        <v>0</v>
      </c>
      <c r="J208" s="31" t="str">
        <f>IF(csv!P200="","",csv!P200)</f>
        <v/>
      </c>
      <c r="K208" s="31" t="str">
        <f>IF(csv!Q200="","",csv!Q200)</f>
        <v/>
      </c>
      <c r="L208" s="31" t="s">
        <v>0</v>
      </c>
      <c r="M208" s="66" t="str">
        <f>IF(csv!R200="","",csv!R200)</f>
        <v/>
      </c>
      <c r="N208" s="47" t="s">
        <v>0</v>
      </c>
      <c r="O208" s="52" t="str">
        <f t="shared" si="272"/>
        <v/>
      </c>
      <c r="P208" s="73" t="str">
        <f>IF(O208="","",IF(COUNTIF(O$10:O207,O208)=0,P207+1,P207))</f>
        <v/>
      </c>
      <c r="Q208" s="88" t="str">
        <f t="shared" si="273"/>
        <v/>
      </c>
      <c r="R208" s="89" t="str" cm="1">
        <f t="array" ref="R208">IF(S208="","",INDEX(natjecanjeStaze_naziv,MATCH(S208,natjecanjeStaze_stazaId,0)))</f>
        <v/>
      </c>
      <c r="S208" s="53" t="str">
        <f t="shared" si="256"/>
        <v/>
      </c>
      <c r="T208" s="47" t="s">
        <v>0</v>
      </c>
      <c r="U208" s="259" t="str">
        <f t="shared" si="257"/>
        <v/>
      </c>
      <c r="V208" s="260" t="str">
        <f t="shared" si="274"/>
        <v/>
      </c>
      <c r="W208" s="47" t="s">
        <v>0</v>
      </c>
      <c r="X208" s="52" t="str">
        <f t="shared" si="275"/>
        <v/>
      </c>
      <c r="Y208" s="73" t="str">
        <f t="shared" si="276"/>
        <v/>
      </c>
      <c r="Z208" s="31" t="str">
        <f t="shared" si="277"/>
        <v/>
      </c>
      <c r="AA208" s="66" t="str">
        <f>IF(Z208="","",MAX(AA$10:AA207)+1)</f>
        <v/>
      </c>
      <c r="AB208" s="47" t="s">
        <v>0</v>
      </c>
      <c r="AC208" s="130"/>
      <c r="AD208" s="47" t="s">
        <v>0</v>
      </c>
      <c r="AE208" s="19" t="str">
        <f t="shared" si="278"/>
        <v/>
      </c>
      <c r="AF208" s="47" t="s">
        <v>0</v>
      </c>
      <c r="AG208" s="151" t="str">
        <f t="shared" si="279"/>
        <v/>
      </c>
      <c r="AH208" s="47" t="s">
        <v>0</v>
      </c>
      <c r="AI208" s="52" t="str">
        <f t="shared" si="280"/>
        <v/>
      </c>
      <c r="AJ208" s="31" t="str">
        <f t="shared" si="281"/>
        <v/>
      </c>
      <c r="AK208" s="73" t="str">
        <f t="shared" si="282"/>
        <v/>
      </c>
      <c r="AL208" s="73" t="str">
        <f t="shared" si="283"/>
        <v/>
      </c>
      <c r="AM208" s="31" t="str" cm="1">
        <f t="array" ref="AM208">IF(AK208="",""&amp;AJ208,IF(AK208="NEMA",AJ208,INDEX(klub_naziv,MATCH(INDEX(klubAlias_klubId,AK208),klub_id,0))))</f>
        <v/>
      </c>
      <c r="AN208" s="31" t="str" cm="1">
        <f t="array" ref="AN208">IFERROR(""&amp;INDEX(registarNatjecatelji,DL208,4),"")</f>
        <v/>
      </c>
      <c r="AO208" s="90" t="str">
        <f t="shared" si="284"/>
        <v/>
      </c>
      <c r="AP208" s="66" t="str">
        <f t="shared" si="285"/>
        <v/>
      </c>
      <c r="AQ208" s="47" t="s">
        <v>0</v>
      </c>
      <c r="AR208" s="52" t="str">
        <f>IF(V208&lt;&gt;"NEMA","",IF(IFERROR(MATCH(U208,U$10:U207,0),0)&lt;&gt;0,"",U208))</f>
        <v/>
      </c>
      <c r="AS208" s="73" t="str">
        <f t="shared" si="258"/>
        <v/>
      </c>
      <c r="AT208" s="31" t="str">
        <f>IF(OR(AS208="",AS208&lt;&gt;"NEMA"),"",MAX(AT$10:AT207)+1)</f>
        <v/>
      </c>
      <c r="AU208" s="66" t="str">
        <f t="shared" si="259"/>
        <v/>
      </c>
      <c r="AV208" s="47" t="s">
        <v>0</v>
      </c>
      <c r="AW208" s="19" t="str">
        <f t="shared" si="286"/>
        <v/>
      </c>
      <c r="AX208" s="47" t="s">
        <v>0</v>
      </c>
      <c r="AY208" s="82" t="str">
        <f>IF(AK208&lt;&gt;"NEMA","",IF(IFERROR(MATCH(AJ208,AJ$10:AJ207,0),0)&lt;&gt;0,"",AJ208))</f>
        <v/>
      </c>
      <c r="AZ208" s="47" t="s">
        <v>0</v>
      </c>
      <c r="BA208" s="130"/>
      <c r="BB208" s="47" t="s">
        <v>0</v>
      </c>
      <c r="BC208" s="58" t="str">
        <f t="shared" si="287"/>
        <v/>
      </c>
      <c r="BD208" s="31" t="str">
        <f t="shared" si="288"/>
        <v/>
      </c>
      <c r="BE208" s="31" t="str">
        <f>IF(BD208="","",MAX(BE$10:BE207)+1)</f>
        <v/>
      </c>
      <c r="BF208" s="31" t="str">
        <f t="shared" si="289"/>
        <v/>
      </c>
      <c r="BG208" s="31" t="str">
        <f t="shared" si="290"/>
        <v/>
      </c>
      <c r="BH208" s="31" t="str">
        <f>IF(BA208="","",MAX(BH$10:BH207)+1)</f>
        <v/>
      </c>
      <c r="BI208" s="31" t="str">
        <f t="shared" si="291"/>
        <v/>
      </c>
      <c r="BJ208" s="66" t="str">
        <f t="shared" si="292"/>
        <v/>
      </c>
      <c r="BK208" s="47" t="s">
        <v>0</v>
      </c>
      <c r="BL208" s="19" t="str">
        <f t="shared" si="293"/>
        <v/>
      </c>
      <c r="BM208" s="47" t="s">
        <v>0</v>
      </c>
      <c r="BN208" s="151" t="str">
        <f t="shared" si="260"/>
        <v/>
      </c>
      <c r="BO208" s="47" t="s">
        <v>0</v>
      </c>
      <c r="BP208" s="58" t="str">
        <f t="shared" si="251"/>
        <v/>
      </c>
      <c r="BQ208" s="73" t="str">
        <f t="shared" si="252"/>
        <v/>
      </c>
      <c r="BR208" s="266" t="str">
        <f t="shared" si="253"/>
        <v/>
      </c>
      <c r="BS208" s="267" t="str">
        <f t="shared" si="254"/>
        <v/>
      </c>
      <c r="BT208" s="191" t="str">
        <f t="shared" si="255"/>
        <v/>
      </c>
      <c r="BU208" s="47" t="s">
        <v>0</v>
      </c>
      <c r="BV208" s="52" t="str">
        <f t="shared" si="294"/>
        <v/>
      </c>
      <c r="BW208" s="31" t="str">
        <f t="shared" si="295"/>
        <v/>
      </c>
      <c r="BX208" s="73" t="str">
        <f t="shared" si="261"/>
        <v/>
      </c>
      <c r="BY208" s="73" t="str">
        <f t="shared" si="262"/>
        <v/>
      </c>
      <c r="BZ208" s="31" t="str">
        <f t="shared" si="263"/>
        <v/>
      </c>
      <c r="CA208" s="66" t="str">
        <f t="shared" si="264"/>
        <v/>
      </c>
      <c r="CB208" s="47" t="s">
        <v>0</v>
      </c>
      <c r="CC208" s="82" t="str">
        <f t="shared" si="296"/>
        <v/>
      </c>
      <c r="CD208" s="47" t="s">
        <v>0</v>
      </c>
      <c r="CE208" s="19" t="str">
        <f t="shared" si="297"/>
        <v/>
      </c>
      <c r="CF208" s="47" t="s">
        <v>0</v>
      </c>
      <c r="CG208" s="130"/>
      <c r="CH208" s="47" t="s">
        <v>0</v>
      </c>
      <c r="CI208" s="52" t="str">
        <f t="shared" si="298"/>
        <v/>
      </c>
      <c r="CJ208" s="73" t="str">
        <f>IF(CG208="","",MAX(CJ$10:CJ207)+1)</f>
        <v/>
      </c>
      <c r="CK208" s="53" t="str">
        <f t="shared" si="299"/>
        <v/>
      </c>
      <c r="CL208" s="47" t="s">
        <v>0</v>
      </c>
      <c r="CM208" s="19" t="str">
        <f t="shared" si="300"/>
        <v/>
      </c>
      <c r="CN208" s="47" t="s">
        <v>0</v>
      </c>
      <c r="CO208" s="108"/>
      <c r="CP208" s="110"/>
      <c r="CQ208" s="47"/>
      <c r="CR208" s="58" t="str">
        <f>IF(AND(BX208="NEMA",BY208="NEMA",OR(CG208="",CK208="NEMA")),MAX(CR$10:CR207)+1,"")</f>
        <v/>
      </c>
      <c r="CS208" s="53" t="str">
        <f t="shared" si="301"/>
        <v/>
      </c>
      <c r="CT208" t="s">
        <v>0</v>
      </c>
      <c r="CU208" s="133" t="str">
        <f t="shared" si="265"/>
        <v/>
      </c>
      <c r="CV208" t="s">
        <v>0</v>
      </c>
      <c r="CW208" s="52" t="str">
        <f t="shared" si="266"/>
        <v/>
      </c>
      <c r="CX208" s="66" t="str">
        <f t="shared" si="302"/>
        <v/>
      </c>
      <c r="CY208" t="s">
        <v>0</v>
      </c>
      <c r="CZ208" s="19" t="str">
        <f t="shared" si="303"/>
        <v/>
      </c>
      <c r="DA208" s="47" t="s">
        <v>0</v>
      </c>
      <c r="DB208" s="52" t="str">
        <f t="shared" si="304"/>
        <v/>
      </c>
      <c r="DC208" s="66" t="str">
        <f t="shared" si="305"/>
        <v/>
      </c>
      <c r="DD208" s="47" t="s">
        <v>0</v>
      </c>
      <c r="DE208" s="52" t="str">
        <f t="shared" si="306"/>
        <v/>
      </c>
      <c r="DF208" s="53" t="str">
        <f t="shared" si="267"/>
        <v/>
      </c>
      <c r="DG208" s="47" t="s">
        <v>0</v>
      </c>
      <c r="DH208" s="52" t="str">
        <f t="shared" si="307"/>
        <v/>
      </c>
      <c r="DI208" s="53" t="str">
        <f t="shared" si="268"/>
        <v/>
      </c>
      <c r="DJ208" s="47" t="s">
        <v>0</v>
      </c>
      <c r="DK208" s="52" t="str">
        <f t="shared" si="308"/>
        <v/>
      </c>
      <c r="DL208" s="53" t="str">
        <f t="shared" si="269"/>
        <v/>
      </c>
      <c r="DM208" s="47" t="s">
        <v>0</v>
      </c>
      <c r="DN208" s="58" t="str">
        <f t="shared" si="309"/>
        <v/>
      </c>
      <c r="DO208" s="53" t="str" cm="1">
        <f t="array" ref="DO208">IF(DN208&lt;&gt;"",INDEX(imePrezime_id,DN208,0),IF(CR208&lt;&gt;"",CR208,""))</f>
        <v/>
      </c>
      <c r="DP208" s="47" t="s">
        <v>0</v>
      </c>
      <c r="DQ208" s="58" t="str">
        <f t="shared" si="310"/>
        <v/>
      </c>
      <c r="DR208" s="73" t="str">
        <f t="shared" si="270"/>
        <v/>
      </c>
      <c r="DS208" s="73" t="str">
        <f t="shared" si="311"/>
        <v/>
      </c>
      <c r="DT208" s="73" t="str">
        <f t="shared" si="312"/>
        <v/>
      </c>
      <c r="DU208" s="66" t="str">
        <f t="shared" si="313"/>
        <v/>
      </c>
      <c r="DV208" s="47" t="s">
        <v>0</v>
      </c>
      <c r="DW208" s="58" t="str">
        <f>IF(BW208="","",MAX(DW$10:DW207)+1)</f>
        <v/>
      </c>
      <c r="DX208" s="73" t="str">
        <f t="shared" si="314"/>
        <v/>
      </c>
      <c r="DY208" s="73" t="str">
        <f t="shared" si="315"/>
        <v/>
      </c>
      <c r="DZ208" s="73" t="str">
        <f t="shared" si="316"/>
        <v/>
      </c>
      <c r="EA208" s="73" t="str">
        <f t="shared" si="317"/>
        <v/>
      </c>
      <c r="EB208" s="73" t="str">
        <f t="shared" si="318"/>
        <v/>
      </c>
      <c r="EC208" s="73" t="str">
        <f t="shared" si="319"/>
        <v/>
      </c>
      <c r="ED208" s="73" t="str">
        <f t="shared" si="320"/>
        <v/>
      </c>
      <c r="EE208" s="73" t="str">
        <f t="shared" si="321"/>
        <v/>
      </c>
      <c r="EF208" s="73" t="str">
        <f t="shared" si="322"/>
        <v/>
      </c>
      <c r="EG208" s="53" t="str">
        <f t="shared" si="271"/>
        <v/>
      </c>
      <c r="EH208" s="47" t="s">
        <v>0</v>
      </c>
      <c r="EI208" s="19" t="str">
        <f t="shared" si="323"/>
        <v/>
      </c>
      <c r="EJ208" s="47" t="s">
        <v>0</v>
      </c>
      <c r="EK208" s="19" t="str">
        <f t="shared" si="324"/>
        <v/>
      </c>
      <c r="EL208" s="47" t="s">
        <v>0</v>
      </c>
      <c r="EM208" s="208" t="str">
        <f t="shared" si="325"/>
        <v/>
      </c>
      <c r="EN208" s="47" t="s">
        <v>0</v>
      </c>
    </row>
    <row r="209" spans="1:144" x14ac:dyDescent="0.25">
      <c r="A209" t="s">
        <v>0</v>
      </c>
      <c r="B209" s="52" t="str">
        <f>IF(csv!F201="","",csv!T201)</f>
        <v/>
      </c>
      <c r="C209" s="31" t="s">
        <v>0</v>
      </c>
      <c r="D209" s="31" t="str">
        <f>IF(csv!F201="","",csv!F201)</f>
        <v/>
      </c>
      <c r="E209" s="31" t="str">
        <f>IF(csv!E201="","",csv!E201)</f>
        <v/>
      </c>
      <c r="F209" s="31" t="s">
        <v>0</v>
      </c>
      <c r="G209" s="73" t="str">
        <f>IF(csv!M201="","",csv!M201)</f>
        <v/>
      </c>
      <c r="H209" s="73" t="str">
        <f>IF(csv!N201="","",csv!N201)</f>
        <v/>
      </c>
      <c r="I209" s="31" t="s">
        <v>0</v>
      </c>
      <c r="J209" s="31" t="str">
        <f>IF(csv!P201="","",csv!P201)</f>
        <v/>
      </c>
      <c r="K209" s="31" t="str">
        <f>IF(csv!Q201="","",csv!Q201)</f>
        <v/>
      </c>
      <c r="L209" s="31" t="s">
        <v>0</v>
      </c>
      <c r="M209" s="66" t="str">
        <f>IF(csv!R201="","",csv!R201)</f>
        <v/>
      </c>
      <c r="N209" s="47" t="s">
        <v>0</v>
      </c>
      <c r="O209" s="52" t="str">
        <f t="shared" si="272"/>
        <v/>
      </c>
      <c r="P209" s="73" t="str">
        <f>IF(O209="","",IF(COUNTIF(O$10:O208,O209)=0,P208+1,P208))</f>
        <v/>
      </c>
      <c r="Q209" s="88" t="str">
        <f t="shared" si="273"/>
        <v/>
      </c>
      <c r="R209" s="89" t="str" cm="1">
        <f t="array" ref="R209">IF(S209="","",INDEX(natjecanjeStaze_naziv,MATCH(S209,natjecanjeStaze_stazaId,0)))</f>
        <v/>
      </c>
      <c r="S209" s="53" t="str">
        <f t="shared" si="256"/>
        <v/>
      </c>
      <c r="T209" s="47" t="s">
        <v>0</v>
      </c>
      <c r="U209" s="259" t="str">
        <f t="shared" si="257"/>
        <v/>
      </c>
      <c r="V209" s="260" t="str">
        <f t="shared" si="274"/>
        <v/>
      </c>
      <c r="W209" s="47" t="s">
        <v>0</v>
      </c>
      <c r="X209" s="52" t="str">
        <f t="shared" si="275"/>
        <v/>
      </c>
      <c r="Y209" s="73" t="str">
        <f t="shared" si="276"/>
        <v/>
      </c>
      <c r="Z209" s="31" t="str">
        <f t="shared" si="277"/>
        <v/>
      </c>
      <c r="AA209" s="66" t="str">
        <f>IF(Z209="","",MAX(AA$10:AA208)+1)</f>
        <v/>
      </c>
      <c r="AB209" s="47" t="s">
        <v>0</v>
      </c>
      <c r="AC209" s="130"/>
      <c r="AD209" s="47" t="s">
        <v>0</v>
      </c>
      <c r="AE209" s="19" t="str">
        <f t="shared" si="278"/>
        <v/>
      </c>
      <c r="AF209" s="47" t="s">
        <v>0</v>
      </c>
      <c r="AG209" s="151" t="str">
        <f t="shared" si="279"/>
        <v/>
      </c>
      <c r="AH209" s="47" t="s">
        <v>0</v>
      </c>
      <c r="AI209" s="52" t="str">
        <f t="shared" si="280"/>
        <v/>
      </c>
      <c r="AJ209" s="31" t="str">
        <f t="shared" si="281"/>
        <v/>
      </c>
      <c r="AK209" s="73" t="str">
        <f t="shared" si="282"/>
        <v/>
      </c>
      <c r="AL209" s="73" t="str">
        <f t="shared" si="283"/>
        <v/>
      </c>
      <c r="AM209" s="31" t="str" cm="1">
        <f t="array" ref="AM209">IF(AK209="",""&amp;AJ209,IF(AK209="NEMA",AJ209,INDEX(klub_naziv,MATCH(INDEX(klubAlias_klubId,AK209),klub_id,0))))</f>
        <v/>
      </c>
      <c r="AN209" s="31" t="str" cm="1">
        <f t="array" ref="AN209">IFERROR(""&amp;INDEX(registarNatjecatelji,DL209,4),"")</f>
        <v/>
      </c>
      <c r="AO209" s="90" t="str">
        <f t="shared" si="284"/>
        <v/>
      </c>
      <c r="AP209" s="66" t="str">
        <f t="shared" si="285"/>
        <v/>
      </c>
      <c r="AQ209" s="47" t="s">
        <v>0</v>
      </c>
      <c r="AR209" s="52" t="str">
        <f>IF(V209&lt;&gt;"NEMA","",IF(IFERROR(MATCH(U209,U$10:U208,0),0)&lt;&gt;0,"",U209))</f>
        <v/>
      </c>
      <c r="AS209" s="73" t="str">
        <f t="shared" si="258"/>
        <v/>
      </c>
      <c r="AT209" s="31" t="str">
        <f>IF(OR(AS209="",AS209&lt;&gt;"NEMA"),"",MAX(AT$10:AT208)+1)</f>
        <v/>
      </c>
      <c r="AU209" s="66" t="str">
        <f t="shared" si="259"/>
        <v/>
      </c>
      <c r="AV209" s="47" t="s">
        <v>0</v>
      </c>
      <c r="AW209" s="19" t="str">
        <f t="shared" si="286"/>
        <v/>
      </c>
      <c r="AX209" s="47" t="s">
        <v>0</v>
      </c>
      <c r="AY209" s="82" t="str">
        <f>IF(AK209&lt;&gt;"NEMA","",IF(IFERROR(MATCH(AJ209,AJ$10:AJ208,0),0)&lt;&gt;0,"",AJ209))</f>
        <v/>
      </c>
      <c r="AZ209" s="47" t="s">
        <v>0</v>
      </c>
      <c r="BA209" s="130"/>
      <c r="BB209" s="47" t="s">
        <v>0</v>
      </c>
      <c r="BC209" s="58" t="str">
        <f t="shared" si="287"/>
        <v/>
      </c>
      <c r="BD209" s="31" t="str">
        <f t="shared" si="288"/>
        <v/>
      </c>
      <c r="BE209" s="31" t="str">
        <f>IF(BD209="","",MAX(BE$10:BE208)+1)</f>
        <v/>
      </c>
      <c r="BF209" s="31" t="str">
        <f t="shared" si="289"/>
        <v/>
      </c>
      <c r="BG209" s="31" t="str">
        <f t="shared" si="290"/>
        <v/>
      </c>
      <c r="BH209" s="31" t="str">
        <f>IF(BA209="","",MAX(BH$10:BH208)+1)</f>
        <v/>
      </c>
      <c r="BI209" s="31" t="str">
        <f t="shared" si="291"/>
        <v/>
      </c>
      <c r="BJ209" s="66" t="str">
        <f t="shared" si="292"/>
        <v/>
      </c>
      <c r="BK209" s="47" t="s">
        <v>0</v>
      </c>
      <c r="BL209" s="19" t="str">
        <f t="shared" si="293"/>
        <v/>
      </c>
      <c r="BM209" s="47" t="s">
        <v>0</v>
      </c>
      <c r="BN209" s="151" t="str">
        <f t="shared" si="260"/>
        <v/>
      </c>
      <c r="BO209" s="47" t="s">
        <v>0</v>
      </c>
      <c r="BP209" s="58" t="str">
        <f t="shared" si="251"/>
        <v/>
      </c>
      <c r="BQ209" s="73" t="str">
        <f t="shared" si="252"/>
        <v/>
      </c>
      <c r="BR209" s="266" t="str">
        <f t="shared" si="253"/>
        <v/>
      </c>
      <c r="BS209" s="267" t="str">
        <f t="shared" si="254"/>
        <v/>
      </c>
      <c r="BT209" s="191" t="str">
        <f t="shared" si="255"/>
        <v/>
      </c>
      <c r="BU209" s="47" t="s">
        <v>0</v>
      </c>
      <c r="BV209" s="52" t="str">
        <f t="shared" si="294"/>
        <v/>
      </c>
      <c r="BW209" s="31" t="str">
        <f t="shared" si="295"/>
        <v/>
      </c>
      <c r="BX209" s="73" t="str">
        <f t="shared" si="261"/>
        <v/>
      </c>
      <c r="BY209" s="73" t="str">
        <f t="shared" si="262"/>
        <v/>
      </c>
      <c r="BZ209" s="31" t="str">
        <f t="shared" si="263"/>
        <v/>
      </c>
      <c r="CA209" s="66" t="str">
        <f t="shared" si="264"/>
        <v/>
      </c>
      <c r="CB209" s="47" t="s">
        <v>0</v>
      </c>
      <c r="CC209" s="82" t="str">
        <f t="shared" si="296"/>
        <v/>
      </c>
      <c r="CD209" s="47" t="s">
        <v>0</v>
      </c>
      <c r="CE209" s="19" t="str">
        <f t="shared" si="297"/>
        <v/>
      </c>
      <c r="CF209" s="47" t="s">
        <v>0</v>
      </c>
      <c r="CG209" s="130"/>
      <c r="CH209" s="47" t="s">
        <v>0</v>
      </c>
      <c r="CI209" s="52" t="str">
        <f t="shared" si="298"/>
        <v/>
      </c>
      <c r="CJ209" s="73" t="str">
        <f>IF(CG209="","",MAX(CJ$10:CJ208)+1)</f>
        <v/>
      </c>
      <c r="CK209" s="53" t="str">
        <f t="shared" si="299"/>
        <v/>
      </c>
      <c r="CL209" s="47" t="s">
        <v>0</v>
      </c>
      <c r="CM209" s="19" t="str">
        <f t="shared" si="300"/>
        <v/>
      </c>
      <c r="CN209" s="47" t="s">
        <v>0</v>
      </c>
      <c r="CO209" s="108"/>
      <c r="CP209" s="110"/>
      <c r="CQ209" s="47"/>
      <c r="CR209" s="58" t="str">
        <f>IF(AND(BX209="NEMA",BY209="NEMA",OR(CG209="",CK209="NEMA")),MAX(CR$10:CR208)+1,"")</f>
        <v/>
      </c>
      <c r="CS209" s="53" t="str">
        <f t="shared" si="301"/>
        <v/>
      </c>
      <c r="CT209" t="s">
        <v>0</v>
      </c>
      <c r="CU209" s="133" t="str">
        <f t="shared" si="265"/>
        <v/>
      </c>
      <c r="CV209" t="s">
        <v>0</v>
      </c>
      <c r="CW209" s="52" t="str">
        <f t="shared" si="266"/>
        <v/>
      </c>
      <c r="CX209" s="66" t="str">
        <f t="shared" si="302"/>
        <v/>
      </c>
      <c r="CY209" t="s">
        <v>0</v>
      </c>
      <c r="CZ209" s="19" t="str">
        <f t="shared" si="303"/>
        <v/>
      </c>
      <c r="DA209" s="47" t="s">
        <v>0</v>
      </c>
      <c r="DB209" s="52" t="str">
        <f t="shared" si="304"/>
        <v/>
      </c>
      <c r="DC209" s="66" t="str">
        <f t="shared" si="305"/>
        <v/>
      </c>
      <c r="DD209" s="47" t="s">
        <v>0</v>
      </c>
      <c r="DE209" s="52" t="str">
        <f t="shared" si="306"/>
        <v/>
      </c>
      <c r="DF209" s="53" t="str">
        <f t="shared" si="267"/>
        <v/>
      </c>
      <c r="DG209" s="47" t="s">
        <v>0</v>
      </c>
      <c r="DH209" s="52" t="str">
        <f t="shared" si="307"/>
        <v/>
      </c>
      <c r="DI209" s="53" t="str">
        <f t="shared" si="268"/>
        <v/>
      </c>
      <c r="DJ209" s="47" t="s">
        <v>0</v>
      </c>
      <c r="DK209" s="52" t="str">
        <f t="shared" si="308"/>
        <v/>
      </c>
      <c r="DL209" s="53" t="str">
        <f t="shared" si="269"/>
        <v/>
      </c>
      <c r="DM209" s="47" t="s">
        <v>0</v>
      </c>
      <c r="DN209" s="58" t="str">
        <f t="shared" si="309"/>
        <v/>
      </c>
      <c r="DO209" s="53" t="str" cm="1">
        <f t="array" ref="DO209">IF(DN209&lt;&gt;"",INDEX(imePrezime_id,DN209,0),IF(CR209&lt;&gt;"",CR209,""))</f>
        <v/>
      </c>
      <c r="DP209" s="47" t="s">
        <v>0</v>
      </c>
      <c r="DQ209" s="58" t="str">
        <f t="shared" si="310"/>
        <v/>
      </c>
      <c r="DR209" s="73" t="str">
        <f t="shared" si="270"/>
        <v/>
      </c>
      <c r="DS209" s="73" t="str">
        <f t="shared" si="311"/>
        <v/>
      </c>
      <c r="DT209" s="73" t="str">
        <f t="shared" si="312"/>
        <v/>
      </c>
      <c r="DU209" s="66" t="str">
        <f t="shared" si="313"/>
        <v/>
      </c>
      <c r="DV209" s="47" t="s">
        <v>0</v>
      </c>
      <c r="DW209" s="58" t="str">
        <f>IF(BW209="","",MAX(DW$10:DW208)+1)</f>
        <v/>
      </c>
      <c r="DX209" s="73" t="str">
        <f t="shared" si="314"/>
        <v/>
      </c>
      <c r="DY209" s="73" t="str">
        <f t="shared" si="315"/>
        <v/>
      </c>
      <c r="DZ209" s="73" t="str">
        <f t="shared" si="316"/>
        <v/>
      </c>
      <c r="EA209" s="73" t="str">
        <f t="shared" si="317"/>
        <v/>
      </c>
      <c r="EB209" s="73" t="str">
        <f t="shared" si="318"/>
        <v/>
      </c>
      <c r="EC209" s="73" t="str">
        <f t="shared" si="319"/>
        <v/>
      </c>
      <c r="ED209" s="73" t="str">
        <f t="shared" si="320"/>
        <v/>
      </c>
      <c r="EE209" s="73" t="str">
        <f t="shared" si="321"/>
        <v/>
      </c>
      <c r="EF209" s="73" t="str">
        <f t="shared" si="322"/>
        <v/>
      </c>
      <c r="EG209" s="53" t="str">
        <f t="shared" si="271"/>
        <v/>
      </c>
      <c r="EH209" s="47" t="s">
        <v>0</v>
      </c>
      <c r="EI209" s="19" t="str">
        <f t="shared" si="323"/>
        <v/>
      </c>
      <c r="EJ209" s="47" t="s">
        <v>0</v>
      </c>
      <c r="EK209" s="19" t="str">
        <f t="shared" si="324"/>
        <v/>
      </c>
      <c r="EL209" s="47" t="s">
        <v>0</v>
      </c>
      <c r="EM209" s="208" t="str">
        <f t="shared" si="325"/>
        <v/>
      </c>
      <c r="EN209" s="47" t="s">
        <v>0</v>
      </c>
    </row>
    <row r="210" spans="1:144" x14ac:dyDescent="0.25">
      <c r="A210" t="s">
        <v>0</v>
      </c>
      <c r="B210" s="52" t="str">
        <f>IF(csv!F202="","",csv!T202)</f>
        <v/>
      </c>
      <c r="C210" s="31" t="s">
        <v>0</v>
      </c>
      <c r="D210" s="31" t="str">
        <f>IF(csv!F202="","",csv!F202)</f>
        <v/>
      </c>
      <c r="E210" s="31" t="str">
        <f>IF(csv!E202="","",csv!E202)</f>
        <v/>
      </c>
      <c r="F210" s="31" t="s">
        <v>0</v>
      </c>
      <c r="G210" s="73" t="str">
        <f>IF(csv!M202="","",csv!M202)</f>
        <v/>
      </c>
      <c r="H210" s="73" t="str">
        <f>IF(csv!N202="","",csv!N202)</f>
        <v/>
      </c>
      <c r="I210" s="31" t="s">
        <v>0</v>
      </c>
      <c r="J210" s="31" t="str">
        <f>IF(csv!P202="","",csv!P202)</f>
        <v/>
      </c>
      <c r="K210" s="31" t="str">
        <f>IF(csv!Q202="","",csv!Q202)</f>
        <v/>
      </c>
      <c r="L210" s="31" t="s">
        <v>0</v>
      </c>
      <c r="M210" s="66" t="str">
        <f>IF(csv!R202="","",csv!R202)</f>
        <v/>
      </c>
      <c r="N210" s="47" t="s">
        <v>0</v>
      </c>
      <c r="O210" s="52" t="str">
        <f t="shared" si="272"/>
        <v/>
      </c>
      <c r="P210" s="73" t="str">
        <f>IF(O210="","",IF(COUNTIF(O$10:O209,O210)=0,P209+1,P209))</f>
        <v/>
      </c>
      <c r="Q210" s="88" t="str">
        <f t="shared" si="273"/>
        <v/>
      </c>
      <c r="R210" s="89" t="str" cm="1">
        <f t="array" ref="R210">IF(S210="","",INDEX(natjecanjeStaze_naziv,MATCH(S210,natjecanjeStaze_stazaId,0)))</f>
        <v/>
      </c>
      <c r="S210" s="53" t="str">
        <f t="shared" si="256"/>
        <v/>
      </c>
      <c r="T210" s="47" t="s">
        <v>0</v>
      </c>
      <c r="U210" s="259" t="str">
        <f t="shared" si="257"/>
        <v/>
      </c>
      <c r="V210" s="260" t="str">
        <f t="shared" si="274"/>
        <v/>
      </c>
      <c r="W210" s="47" t="s">
        <v>0</v>
      </c>
      <c r="X210" s="52" t="str">
        <f t="shared" si="275"/>
        <v/>
      </c>
      <c r="Y210" s="73" t="str">
        <f t="shared" si="276"/>
        <v/>
      </c>
      <c r="Z210" s="31" t="str">
        <f t="shared" si="277"/>
        <v/>
      </c>
      <c r="AA210" s="66" t="str">
        <f>IF(Z210="","",MAX(AA$10:AA209)+1)</f>
        <v/>
      </c>
      <c r="AB210" s="47" t="s">
        <v>0</v>
      </c>
      <c r="AC210" s="130"/>
      <c r="AD210" s="47" t="s">
        <v>0</v>
      </c>
      <c r="AE210" s="19" t="str">
        <f t="shared" si="278"/>
        <v/>
      </c>
      <c r="AF210" s="47" t="s">
        <v>0</v>
      </c>
      <c r="AG210" s="151" t="str">
        <f t="shared" si="279"/>
        <v/>
      </c>
      <c r="AH210" s="47" t="s">
        <v>0</v>
      </c>
      <c r="AI210" s="52" t="str">
        <f t="shared" si="280"/>
        <v/>
      </c>
      <c r="AJ210" s="31" t="str">
        <f t="shared" si="281"/>
        <v/>
      </c>
      <c r="AK210" s="73" t="str">
        <f t="shared" si="282"/>
        <v/>
      </c>
      <c r="AL210" s="73" t="str">
        <f t="shared" si="283"/>
        <v/>
      </c>
      <c r="AM210" s="31" t="str" cm="1">
        <f t="array" ref="AM210">IF(AK210="",""&amp;AJ210,IF(AK210="NEMA",AJ210,INDEX(klub_naziv,MATCH(INDEX(klubAlias_klubId,AK210),klub_id,0))))</f>
        <v/>
      </c>
      <c r="AN210" s="31" t="str" cm="1">
        <f t="array" ref="AN210">IFERROR(""&amp;INDEX(registarNatjecatelji,DL210,4),"")</f>
        <v/>
      </c>
      <c r="AO210" s="90" t="str">
        <f t="shared" si="284"/>
        <v/>
      </c>
      <c r="AP210" s="66" t="str">
        <f t="shared" si="285"/>
        <v/>
      </c>
      <c r="AQ210" s="47" t="s">
        <v>0</v>
      </c>
      <c r="AR210" s="52" t="str">
        <f>IF(V210&lt;&gt;"NEMA","",IF(IFERROR(MATCH(U210,U$10:U209,0),0)&lt;&gt;0,"",U210))</f>
        <v/>
      </c>
      <c r="AS210" s="73" t="str">
        <f t="shared" si="258"/>
        <v/>
      </c>
      <c r="AT210" s="31" t="str">
        <f>IF(OR(AS210="",AS210&lt;&gt;"NEMA"),"",MAX(AT$10:AT209)+1)</f>
        <v/>
      </c>
      <c r="AU210" s="66" t="str">
        <f t="shared" si="259"/>
        <v/>
      </c>
      <c r="AV210" s="47" t="s">
        <v>0</v>
      </c>
      <c r="AW210" s="19" t="str">
        <f t="shared" si="286"/>
        <v/>
      </c>
      <c r="AX210" s="47" t="s">
        <v>0</v>
      </c>
      <c r="AY210" s="82" t="str">
        <f>IF(AK210&lt;&gt;"NEMA","",IF(IFERROR(MATCH(AJ210,AJ$10:AJ209,0),0)&lt;&gt;0,"",AJ210))</f>
        <v/>
      </c>
      <c r="AZ210" s="47" t="s">
        <v>0</v>
      </c>
      <c r="BA210" s="130"/>
      <c r="BB210" s="47" t="s">
        <v>0</v>
      </c>
      <c r="BC210" s="58" t="str">
        <f t="shared" si="287"/>
        <v/>
      </c>
      <c r="BD210" s="31" t="str">
        <f t="shared" si="288"/>
        <v/>
      </c>
      <c r="BE210" s="31" t="str">
        <f>IF(BD210="","",MAX(BE$10:BE209)+1)</f>
        <v/>
      </c>
      <c r="BF210" s="31" t="str">
        <f t="shared" si="289"/>
        <v/>
      </c>
      <c r="BG210" s="31" t="str">
        <f t="shared" si="290"/>
        <v/>
      </c>
      <c r="BH210" s="31" t="str">
        <f>IF(BA210="","",MAX(BH$10:BH209)+1)</f>
        <v/>
      </c>
      <c r="BI210" s="31" t="str">
        <f t="shared" si="291"/>
        <v/>
      </c>
      <c r="BJ210" s="66" t="str">
        <f t="shared" si="292"/>
        <v/>
      </c>
      <c r="BK210" s="47" t="s">
        <v>0</v>
      </c>
      <c r="BL210" s="19" t="str">
        <f t="shared" si="293"/>
        <v/>
      </c>
      <c r="BM210" s="47" t="s">
        <v>0</v>
      </c>
      <c r="BN210" s="151" t="str">
        <f t="shared" si="260"/>
        <v/>
      </c>
      <c r="BO210" s="47" t="s">
        <v>0</v>
      </c>
      <c r="BP210" s="58" t="str">
        <f t="shared" si="251"/>
        <v/>
      </c>
      <c r="BQ210" s="73" t="str">
        <f t="shared" si="252"/>
        <v/>
      </c>
      <c r="BR210" s="266" t="str">
        <f t="shared" si="253"/>
        <v/>
      </c>
      <c r="BS210" s="267" t="str">
        <f t="shared" si="254"/>
        <v/>
      </c>
      <c r="BT210" s="191" t="str">
        <f t="shared" si="255"/>
        <v/>
      </c>
      <c r="BU210" s="47" t="s">
        <v>0</v>
      </c>
      <c r="BV210" s="52" t="str">
        <f t="shared" si="294"/>
        <v/>
      </c>
      <c r="BW210" s="31" t="str">
        <f t="shared" si="295"/>
        <v/>
      </c>
      <c r="BX210" s="73" t="str">
        <f t="shared" si="261"/>
        <v/>
      </c>
      <c r="BY210" s="73" t="str">
        <f t="shared" si="262"/>
        <v/>
      </c>
      <c r="BZ210" s="31" t="str">
        <f t="shared" si="263"/>
        <v/>
      </c>
      <c r="CA210" s="66" t="str">
        <f t="shared" si="264"/>
        <v/>
      </c>
      <c r="CB210" s="47" t="s">
        <v>0</v>
      </c>
      <c r="CC210" s="82" t="str">
        <f t="shared" si="296"/>
        <v/>
      </c>
      <c r="CD210" s="47" t="s">
        <v>0</v>
      </c>
      <c r="CE210" s="19" t="str">
        <f t="shared" si="297"/>
        <v/>
      </c>
      <c r="CF210" s="47" t="s">
        <v>0</v>
      </c>
      <c r="CG210" s="130"/>
      <c r="CH210" s="47" t="s">
        <v>0</v>
      </c>
      <c r="CI210" s="52" t="str">
        <f t="shared" si="298"/>
        <v/>
      </c>
      <c r="CJ210" s="73" t="str">
        <f>IF(CG210="","",MAX(CJ$10:CJ209)+1)</f>
        <v/>
      </c>
      <c r="CK210" s="53" t="str">
        <f t="shared" si="299"/>
        <v/>
      </c>
      <c r="CL210" s="47" t="s">
        <v>0</v>
      </c>
      <c r="CM210" s="19" t="str">
        <f t="shared" si="300"/>
        <v/>
      </c>
      <c r="CN210" s="47" t="s">
        <v>0</v>
      </c>
      <c r="CO210" s="108"/>
      <c r="CP210" s="110"/>
      <c r="CQ210" s="47"/>
      <c r="CR210" s="58" t="str">
        <f>IF(AND(BX210="NEMA",BY210="NEMA",OR(CG210="",CK210="NEMA")),MAX(CR$10:CR209)+1,"")</f>
        <v/>
      </c>
      <c r="CS210" s="53" t="str">
        <f t="shared" si="301"/>
        <v/>
      </c>
      <c r="CT210" t="s">
        <v>0</v>
      </c>
      <c r="CU210" s="133" t="str">
        <f t="shared" si="265"/>
        <v/>
      </c>
      <c r="CV210" t="s">
        <v>0</v>
      </c>
      <c r="CW210" s="52" t="str">
        <f t="shared" si="266"/>
        <v/>
      </c>
      <c r="CX210" s="66" t="str">
        <f t="shared" si="302"/>
        <v/>
      </c>
      <c r="CY210" t="s">
        <v>0</v>
      </c>
      <c r="CZ210" s="19" t="str">
        <f t="shared" si="303"/>
        <v/>
      </c>
      <c r="DA210" s="47" t="s">
        <v>0</v>
      </c>
      <c r="DB210" s="52" t="str">
        <f t="shared" si="304"/>
        <v/>
      </c>
      <c r="DC210" s="66" t="str">
        <f t="shared" si="305"/>
        <v/>
      </c>
      <c r="DD210" s="47" t="s">
        <v>0</v>
      </c>
      <c r="DE210" s="52" t="str">
        <f t="shared" si="306"/>
        <v/>
      </c>
      <c r="DF210" s="53" t="str">
        <f t="shared" si="267"/>
        <v/>
      </c>
      <c r="DG210" s="47" t="s">
        <v>0</v>
      </c>
      <c r="DH210" s="52" t="str">
        <f t="shared" si="307"/>
        <v/>
      </c>
      <c r="DI210" s="53" t="str">
        <f t="shared" si="268"/>
        <v/>
      </c>
      <c r="DJ210" s="47" t="s">
        <v>0</v>
      </c>
      <c r="DK210" s="52" t="str">
        <f t="shared" si="308"/>
        <v/>
      </c>
      <c r="DL210" s="53" t="str">
        <f t="shared" si="269"/>
        <v/>
      </c>
      <c r="DM210" s="47" t="s">
        <v>0</v>
      </c>
      <c r="DN210" s="58" t="str">
        <f t="shared" si="309"/>
        <v/>
      </c>
      <c r="DO210" s="53" t="str" cm="1">
        <f t="array" ref="DO210">IF(DN210&lt;&gt;"",INDEX(imePrezime_id,DN210,0),IF(CR210&lt;&gt;"",CR210,""))</f>
        <v/>
      </c>
      <c r="DP210" s="47" t="s">
        <v>0</v>
      </c>
      <c r="DQ210" s="58" t="str">
        <f t="shared" si="310"/>
        <v/>
      </c>
      <c r="DR210" s="73" t="str">
        <f t="shared" si="270"/>
        <v/>
      </c>
      <c r="DS210" s="73" t="str">
        <f t="shared" si="311"/>
        <v/>
      </c>
      <c r="DT210" s="73" t="str">
        <f t="shared" si="312"/>
        <v/>
      </c>
      <c r="DU210" s="66" t="str">
        <f t="shared" si="313"/>
        <v/>
      </c>
      <c r="DV210" s="47" t="s">
        <v>0</v>
      </c>
      <c r="DW210" s="58" t="str">
        <f>IF(BW210="","",MAX(DW$10:DW209)+1)</f>
        <v/>
      </c>
      <c r="DX210" s="73" t="str">
        <f t="shared" si="314"/>
        <v/>
      </c>
      <c r="DY210" s="73" t="str">
        <f t="shared" si="315"/>
        <v/>
      </c>
      <c r="DZ210" s="73" t="str">
        <f t="shared" si="316"/>
        <v/>
      </c>
      <c r="EA210" s="73" t="str">
        <f t="shared" si="317"/>
        <v/>
      </c>
      <c r="EB210" s="73" t="str">
        <f t="shared" si="318"/>
        <v/>
      </c>
      <c r="EC210" s="73" t="str">
        <f t="shared" si="319"/>
        <v/>
      </c>
      <c r="ED210" s="73" t="str">
        <f t="shared" si="320"/>
        <v/>
      </c>
      <c r="EE210" s="73" t="str">
        <f t="shared" si="321"/>
        <v/>
      </c>
      <c r="EF210" s="73" t="str">
        <f t="shared" si="322"/>
        <v/>
      </c>
      <c r="EG210" s="53" t="str">
        <f t="shared" si="271"/>
        <v/>
      </c>
      <c r="EH210" s="47" t="s">
        <v>0</v>
      </c>
      <c r="EI210" s="19" t="str">
        <f t="shared" si="323"/>
        <v/>
      </c>
      <c r="EJ210" s="47" t="s">
        <v>0</v>
      </c>
      <c r="EK210" s="19" t="str">
        <f t="shared" si="324"/>
        <v/>
      </c>
      <c r="EL210" s="47" t="s">
        <v>0</v>
      </c>
      <c r="EM210" s="208" t="str">
        <f t="shared" si="325"/>
        <v/>
      </c>
      <c r="EN210" s="47" t="s">
        <v>0</v>
      </c>
    </row>
    <row r="211" spans="1:144" x14ac:dyDescent="0.25">
      <c r="A211" t="s">
        <v>0</v>
      </c>
      <c r="B211" s="52" t="str">
        <f>IF(csv!F203="","",csv!T203)</f>
        <v/>
      </c>
      <c r="C211" s="31" t="s">
        <v>0</v>
      </c>
      <c r="D211" s="31" t="str">
        <f>IF(csv!F203="","",csv!F203)</f>
        <v/>
      </c>
      <c r="E211" s="31" t="str">
        <f>IF(csv!E203="","",csv!E203)</f>
        <v/>
      </c>
      <c r="F211" s="31" t="s">
        <v>0</v>
      </c>
      <c r="G211" s="73" t="str">
        <f>IF(csv!M203="","",csv!M203)</f>
        <v/>
      </c>
      <c r="H211" s="73" t="str">
        <f>IF(csv!N203="","",csv!N203)</f>
        <v/>
      </c>
      <c r="I211" s="31" t="s">
        <v>0</v>
      </c>
      <c r="J211" s="31" t="str">
        <f>IF(csv!P203="","",csv!P203)</f>
        <v/>
      </c>
      <c r="K211" s="31" t="str">
        <f>IF(csv!Q203="","",csv!Q203)</f>
        <v/>
      </c>
      <c r="L211" s="31" t="s">
        <v>0</v>
      </c>
      <c r="M211" s="66" t="str">
        <f>IF(csv!R203="","",csv!R203)</f>
        <v/>
      </c>
      <c r="N211" s="47" t="s">
        <v>0</v>
      </c>
      <c r="O211" s="52" t="str">
        <f t="shared" si="272"/>
        <v/>
      </c>
      <c r="P211" s="73" t="str">
        <f>IF(O211="","",IF(COUNTIF(O$10:O210,O211)=0,P210+1,P210))</f>
        <v/>
      </c>
      <c r="Q211" s="88" t="str">
        <f t="shared" si="273"/>
        <v/>
      </c>
      <c r="R211" s="89" t="str" cm="1">
        <f t="array" ref="R211">IF(S211="","",INDEX(natjecanjeStaze_naziv,MATCH(S211,natjecanjeStaze_stazaId,0)))</f>
        <v/>
      </c>
      <c r="S211" s="53" t="str">
        <f t="shared" si="256"/>
        <v/>
      </c>
      <c r="T211" s="47" t="s">
        <v>0</v>
      </c>
      <c r="U211" s="259" t="str">
        <f t="shared" si="257"/>
        <v/>
      </c>
      <c r="V211" s="260" t="str">
        <f t="shared" si="274"/>
        <v/>
      </c>
      <c r="W211" s="47" t="s">
        <v>0</v>
      </c>
      <c r="X211" s="52" t="str">
        <f t="shared" si="275"/>
        <v/>
      </c>
      <c r="Y211" s="73" t="str">
        <f t="shared" si="276"/>
        <v/>
      </c>
      <c r="Z211" s="31" t="str">
        <f t="shared" si="277"/>
        <v/>
      </c>
      <c r="AA211" s="66" t="str">
        <f>IF(Z211="","",MAX(AA$10:AA210)+1)</f>
        <v/>
      </c>
      <c r="AB211" s="47" t="s">
        <v>0</v>
      </c>
      <c r="AC211" s="130"/>
      <c r="AD211" s="47" t="s">
        <v>0</v>
      </c>
      <c r="AE211" s="19" t="str">
        <f t="shared" si="278"/>
        <v/>
      </c>
      <c r="AF211" s="47" t="s">
        <v>0</v>
      </c>
      <c r="AG211" s="151" t="str">
        <f t="shared" si="279"/>
        <v/>
      </c>
      <c r="AH211" s="47" t="s">
        <v>0</v>
      </c>
      <c r="AI211" s="52" t="str">
        <f t="shared" si="280"/>
        <v/>
      </c>
      <c r="AJ211" s="31" t="str">
        <f t="shared" si="281"/>
        <v/>
      </c>
      <c r="AK211" s="73" t="str">
        <f t="shared" si="282"/>
        <v/>
      </c>
      <c r="AL211" s="73" t="str">
        <f t="shared" si="283"/>
        <v/>
      </c>
      <c r="AM211" s="31" t="str" cm="1">
        <f t="array" ref="AM211">IF(AK211="",""&amp;AJ211,IF(AK211="NEMA",AJ211,INDEX(klub_naziv,MATCH(INDEX(klubAlias_klubId,AK211),klub_id,0))))</f>
        <v/>
      </c>
      <c r="AN211" s="31" t="str" cm="1">
        <f t="array" ref="AN211">IFERROR(""&amp;INDEX(registarNatjecatelji,DL211,4),"")</f>
        <v/>
      </c>
      <c r="AO211" s="90" t="str">
        <f t="shared" si="284"/>
        <v/>
      </c>
      <c r="AP211" s="66" t="str">
        <f t="shared" si="285"/>
        <v/>
      </c>
      <c r="AQ211" s="47" t="s">
        <v>0</v>
      </c>
      <c r="AR211" s="52" t="str">
        <f>IF(V211&lt;&gt;"NEMA","",IF(IFERROR(MATCH(U211,U$10:U210,0),0)&lt;&gt;0,"",U211))</f>
        <v/>
      </c>
      <c r="AS211" s="73" t="str">
        <f t="shared" si="258"/>
        <v/>
      </c>
      <c r="AT211" s="31" t="str">
        <f>IF(OR(AS211="",AS211&lt;&gt;"NEMA"),"",MAX(AT$10:AT210)+1)</f>
        <v/>
      </c>
      <c r="AU211" s="66" t="str">
        <f t="shared" si="259"/>
        <v/>
      </c>
      <c r="AV211" s="47" t="s">
        <v>0</v>
      </c>
      <c r="AW211" s="19" t="str">
        <f t="shared" si="286"/>
        <v/>
      </c>
      <c r="AX211" s="47" t="s">
        <v>0</v>
      </c>
      <c r="AY211" s="82" t="str">
        <f>IF(AK211&lt;&gt;"NEMA","",IF(IFERROR(MATCH(AJ211,AJ$10:AJ210,0),0)&lt;&gt;0,"",AJ211))</f>
        <v/>
      </c>
      <c r="AZ211" s="47" t="s">
        <v>0</v>
      </c>
      <c r="BA211" s="130"/>
      <c r="BB211" s="47" t="s">
        <v>0</v>
      </c>
      <c r="BC211" s="58" t="str">
        <f t="shared" si="287"/>
        <v/>
      </c>
      <c r="BD211" s="31" t="str">
        <f t="shared" si="288"/>
        <v/>
      </c>
      <c r="BE211" s="31" t="str">
        <f>IF(BD211="","",MAX(BE$10:BE210)+1)</f>
        <v/>
      </c>
      <c r="BF211" s="31" t="str">
        <f t="shared" si="289"/>
        <v/>
      </c>
      <c r="BG211" s="31" t="str">
        <f t="shared" si="290"/>
        <v/>
      </c>
      <c r="BH211" s="31" t="str">
        <f>IF(BA211="","",MAX(BH$10:BH210)+1)</f>
        <v/>
      </c>
      <c r="BI211" s="31" t="str">
        <f t="shared" si="291"/>
        <v/>
      </c>
      <c r="BJ211" s="66" t="str">
        <f t="shared" si="292"/>
        <v/>
      </c>
      <c r="BK211" s="47" t="s">
        <v>0</v>
      </c>
      <c r="BL211" s="19" t="str">
        <f t="shared" si="293"/>
        <v/>
      </c>
      <c r="BM211" s="47" t="s">
        <v>0</v>
      </c>
      <c r="BN211" s="151" t="str">
        <f t="shared" si="260"/>
        <v/>
      </c>
      <c r="BO211" s="47" t="s">
        <v>0</v>
      </c>
      <c r="BP211" s="58" t="str">
        <f t="shared" si="251"/>
        <v/>
      </c>
      <c r="BQ211" s="73" t="str">
        <f t="shared" si="252"/>
        <v/>
      </c>
      <c r="BR211" s="266" t="str">
        <f t="shared" si="253"/>
        <v/>
      </c>
      <c r="BS211" s="267" t="str">
        <f t="shared" si="254"/>
        <v/>
      </c>
      <c r="BT211" s="191" t="str">
        <f t="shared" si="255"/>
        <v/>
      </c>
      <c r="BU211" s="47" t="s">
        <v>0</v>
      </c>
      <c r="BV211" s="52" t="str">
        <f t="shared" si="294"/>
        <v/>
      </c>
      <c r="BW211" s="31" t="str">
        <f t="shared" si="295"/>
        <v/>
      </c>
      <c r="BX211" s="73" t="str">
        <f t="shared" si="261"/>
        <v/>
      </c>
      <c r="BY211" s="73" t="str">
        <f t="shared" si="262"/>
        <v/>
      </c>
      <c r="BZ211" s="31" t="str">
        <f t="shared" si="263"/>
        <v/>
      </c>
      <c r="CA211" s="66" t="str">
        <f t="shared" si="264"/>
        <v/>
      </c>
      <c r="CB211" s="47" t="s">
        <v>0</v>
      </c>
      <c r="CC211" s="82" t="str">
        <f t="shared" si="296"/>
        <v/>
      </c>
      <c r="CD211" s="47" t="s">
        <v>0</v>
      </c>
      <c r="CE211" s="19" t="str">
        <f t="shared" si="297"/>
        <v/>
      </c>
      <c r="CF211" s="47" t="s">
        <v>0</v>
      </c>
      <c r="CG211" s="130"/>
      <c r="CH211" s="47" t="s">
        <v>0</v>
      </c>
      <c r="CI211" s="52" t="str">
        <f t="shared" si="298"/>
        <v/>
      </c>
      <c r="CJ211" s="73" t="str">
        <f>IF(CG211="","",MAX(CJ$10:CJ210)+1)</f>
        <v/>
      </c>
      <c r="CK211" s="53" t="str">
        <f t="shared" si="299"/>
        <v/>
      </c>
      <c r="CL211" s="47" t="s">
        <v>0</v>
      </c>
      <c r="CM211" s="19" t="str">
        <f t="shared" si="300"/>
        <v/>
      </c>
      <c r="CN211" s="47" t="s">
        <v>0</v>
      </c>
      <c r="CO211" s="108"/>
      <c r="CP211" s="110"/>
      <c r="CQ211" s="47"/>
      <c r="CR211" s="58" t="str">
        <f>IF(AND(BX211="NEMA",BY211="NEMA",OR(CG211="",CK211="NEMA")),MAX(CR$10:CR210)+1,"")</f>
        <v/>
      </c>
      <c r="CS211" s="53" t="str">
        <f t="shared" si="301"/>
        <v/>
      </c>
      <c r="CT211" t="s">
        <v>0</v>
      </c>
      <c r="CU211" s="133" t="str">
        <f t="shared" si="265"/>
        <v/>
      </c>
      <c r="CV211" t="s">
        <v>0</v>
      </c>
      <c r="CW211" s="52" t="str">
        <f t="shared" si="266"/>
        <v/>
      </c>
      <c r="CX211" s="66" t="str">
        <f t="shared" si="302"/>
        <v/>
      </c>
      <c r="CY211" t="s">
        <v>0</v>
      </c>
      <c r="CZ211" s="19" t="str">
        <f t="shared" si="303"/>
        <v/>
      </c>
      <c r="DA211" s="47" t="s">
        <v>0</v>
      </c>
      <c r="DB211" s="52" t="str">
        <f t="shared" si="304"/>
        <v/>
      </c>
      <c r="DC211" s="66" t="str">
        <f t="shared" si="305"/>
        <v/>
      </c>
      <c r="DD211" s="47" t="s">
        <v>0</v>
      </c>
      <c r="DE211" s="52" t="str">
        <f t="shared" si="306"/>
        <v/>
      </c>
      <c r="DF211" s="53" t="str">
        <f t="shared" si="267"/>
        <v/>
      </c>
      <c r="DG211" s="47" t="s">
        <v>0</v>
      </c>
      <c r="DH211" s="52" t="str">
        <f t="shared" si="307"/>
        <v/>
      </c>
      <c r="DI211" s="53" t="str">
        <f t="shared" si="268"/>
        <v/>
      </c>
      <c r="DJ211" s="47" t="s">
        <v>0</v>
      </c>
      <c r="DK211" s="52" t="str">
        <f t="shared" si="308"/>
        <v/>
      </c>
      <c r="DL211" s="53" t="str">
        <f t="shared" si="269"/>
        <v/>
      </c>
      <c r="DM211" s="47" t="s">
        <v>0</v>
      </c>
      <c r="DN211" s="58" t="str">
        <f t="shared" si="309"/>
        <v/>
      </c>
      <c r="DO211" s="53" t="str" cm="1">
        <f t="array" ref="DO211">IF(DN211&lt;&gt;"",INDEX(imePrezime_id,DN211,0),IF(CR211&lt;&gt;"",CR211,""))</f>
        <v/>
      </c>
      <c r="DP211" s="47" t="s">
        <v>0</v>
      </c>
      <c r="DQ211" s="58" t="str">
        <f t="shared" si="310"/>
        <v/>
      </c>
      <c r="DR211" s="73" t="str">
        <f t="shared" si="270"/>
        <v/>
      </c>
      <c r="DS211" s="73" t="str">
        <f t="shared" si="311"/>
        <v/>
      </c>
      <c r="DT211" s="73" t="str">
        <f t="shared" si="312"/>
        <v/>
      </c>
      <c r="DU211" s="66" t="str">
        <f t="shared" si="313"/>
        <v/>
      </c>
      <c r="DV211" s="47" t="s">
        <v>0</v>
      </c>
      <c r="DW211" s="58" t="str">
        <f>IF(BW211="","",MAX(DW$10:DW210)+1)</f>
        <v/>
      </c>
      <c r="DX211" s="73" t="str">
        <f t="shared" si="314"/>
        <v/>
      </c>
      <c r="DY211" s="73" t="str">
        <f t="shared" si="315"/>
        <v/>
      </c>
      <c r="DZ211" s="73" t="str">
        <f t="shared" si="316"/>
        <v/>
      </c>
      <c r="EA211" s="73" t="str">
        <f t="shared" si="317"/>
        <v/>
      </c>
      <c r="EB211" s="73" t="str">
        <f t="shared" si="318"/>
        <v/>
      </c>
      <c r="EC211" s="73" t="str">
        <f t="shared" si="319"/>
        <v/>
      </c>
      <c r="ED211" s="73" t="str">
        <f t="shared" si="320"/>
        <v/>
      </c>
      <c r="EE211" s="73" t="str">
        <f t="shared" si="321"/>
        <v/>
      </c>
      <c r="EF211" s="73" t="str">
        <f t="shared" si="322"/>
        <v/>
      </c>
      <c r="EG211" s="53" t="str">
        <f t="shared" si="271"/>
        <v/>
      </c>
      <c r="EH211" s="47" t="s">
        <v>0</v>
      </c>
      <c r="EI211" s="19" t="str">
        <f t="shared" si="323"/>
        <v/>
      </c>
      <c r="EJ211" s="47" t="s">
        <v>0</v>
      </c>
      <c r="EK211" s="19" t="str">
        <f t="shared" si="324"/>
        <v/>
      </c>
      <c r="EL211" s="47" t="s">
        <v>0</v>
      </c>
      <c r="EM211" s="208" t="str">
        <f t="shared" si="325"/>
        <v/>
      </c>
      <c r="EN211" s="47" t="s">
        <v>0</v>
      </c>
    </row>
    <row r="212" spans="1:144" x14ac:dyDescent="0.25">
      <c r="A212" t="s">
        <v>0</v>
      </c>
      <c r="B212" s="52" t="str">
        <f>IF(csv!F204="","",csv!T204)</f>
        <v/>
      </c>
      <c r="C212" s="31" t="s">
        <v>0</v>
      </c>
      <c r="D212" s="31" t="str">
        <f>IF(csv!F204="","",csv!F204)</f>
        <v/>
      </c>
      <c r="E212" s="31" t="str">
        <f>IF(csv!E204="","",csv!E204)</f>
        <v/>
      </c>
      <c r="F212" s="31" t="s">
        <v>0</v>
      </c>
      <c r="G212" s="73" t="str">
        <f>IF(csv!M204="","",csv!M204)</f>
        <v/>
      </c>
      <c r="H212" s="73" t="str">
        <f>IF(csv!N204="","",csv!N204)</f>
        <v/>
      </c>
      <c r="I212" s="31" t="s">
        <v>0</v>
      </c>
      <c r="J212" s="31" t="str">
        <f>IF(csv!P204="","",csv!P204)</f>
        <v/>
      </c>
      <c r="K212" s="31" t="str">
        <f>IF(csv!Q204="","",csv!Q204)</f>
        <v/>
      </c>
      <c r="L212" s="31" t="s">
        <v>0</v>
      </c>
      <c r="M212" s="66" t="str">
        <f>IF(csv!R204="","",csv!R204)</f>
        <v/>
      </c>
      <c r="N212" s="47" t="s">
        <v>0</v>
      </c>
      <c r="O212" s="52" t="str">
        <f t="shared" si="272"/>
        <v/>
      </c>
      <c r="P212" s="73" t="str">
        <f>IF(O212="","",IF(COUNTIF(O$10:O211,O212)=0,P211+1,P211))</f>
        <v/>
      </c>
      <c r="Q212" s="88" t="str">
        <f t="shared" si="273"/>
        <v/>
      </c>
      <c r="R212" s="89" t="str" cm="1">
        <f t="array" ref="R212">IF(S212="","",INDEX(natjecanjeStaze_naziv,MATCH(S212,natjecanjeStaze_stazaId,0)))</f>
        <v/>
      </c>
      <c r="S212" s="53" t="str">
        <f t="shared" si="256"/>
        <v/>
      </c>
      <c r="T212" s="47" t="s">
        <v>0</v>
      </c>
      <c r="U212" s="259" t="str">
        <f t="shared" si="257"/>
        <v/>
      </c>
      <c r="V212" s="260" t="str">
        <f t="shared" si="274"/>
        <v/>
      </c>
      <c r="W212" s="47" t="s">
        <v>0</v>
      </c>
      <c r="X212" s="52" t="str">
        <f t="shared" si="275"/>
        <v/>
      </c>
      <c r="Y212" s="73" t="str">
        <f t="shared" si="276"/>
        <v/>
      </c>
      <c r="Z212" s="31" t="str">
        <f t="shared" si="277"/>
        <v/>
      </c>
      <c r="AA212" s="66" t="str">
        <f>IF(Z212="","",MAX(AA$10:AA211)+1)</f>
        <v/>
      </c>
      <c r="AB212" s="47" t="s">
        <v>0</v>
      </c>
      <c r="AC212" s="130"/>
      <c r="AD212" s="47" t="s">
        <v>0</v>
      </c>
      <c r="AE212" s="19" t="str">
        <f t="shared" si="278"/>
        <v/>
      </c>
      <c r="AF212" s="47" t="s">
        <v>0</v>
      </c>
      <c r="AG212" s="151" t="str">
        <f t="shared" si="279"/>
        <v/>
      </c>
      <c r="AH212" s="47" t="s">
        <v>0</v>
      </c>
      <c r="AI212" s="52" t="str">
        <f t="shared" si="280"/>
        <v/>
      </c>
      <c r="AJ212" s="31" t="str">
        <f t="shared" si="281"/>
        <v/>
      </c>
      <c r="AK212" s="73" t="str">
        <f t="shared" si="282"/>
        <v/>
      </c>
      <c r="AL212" s="73" t="str">
        <f t="shared" si="283"/>
        <v/>
      </c>
      <c r="AM212" s="31" t="str" cm="1">
        <f t="array" ref="AM212">IF(AK212="",""&amp;AJ212,IF(AK212="NEMA",AJ212,INDEX(klub_naziv,MATCH(INDEX(klubAlias_klubId,AK212),klub_id,0))))</f>
        <v/>
      </c>
      <c r="AN212" s="31" t="str" cm="1">
        <f t="array" ref="AN212">IFERROR(""&amp;INDEX(registarNatjecatelji,DL212,4),"")</f>
        <v/>
      </c>
      <c r="AO212" s="90" t="str">
        <f t="shared" si="284"/>
        <v/>
      </c>
      <c r="AP212" s="66" t="str">
        <f t="shared" si="285"/>
        <v/>
      </c>
      <c r="AQ212" s="47" t="s">
        <v>0</v>
      </c>
      <c r="AR212" s="52" t="str">
        <f>IF(V212&lt;&gt;"NEMA","",IF(IFERROR(MATCH(U212,U$10:U211,0),0)&lt;&gt;0,"",U212))</f>
        <v/>
      </c>
      <c r="AS212" s="73" t="str">
        <f t="shared" si="258"/>
        <v/>
      </c>
      <c r="AT212" s="31" t="str">
        <f>IF(OR(AS212="",AS212&lt;&gt;"NEMA"),"",MAX(AT$10:AT211)+1)</f>
        <v/>
      </c>
      <c r="AU212" s="66" t="str">
        <f t="shared" si="259"/>
        <v/>
      </c>
      <c r="AV212" s="47" t="s">
        <v>0</v>
      </c>
      <c r="AW212" s="19" t="str">
        <f t="shared" si="286"/>
        <v/>
      </c>
      <c r="AX212" s="47" t="s">
        <v>0</v>
      </c>
      <c r="AY212" s="82" t="str">
        <f>IF(AK212&lt;&gt;"NEMA","",IF(IFERROR(MATCH(AJ212,AJ$10:AJ211,0),0)&lt;&gt;0,"",AJ212))</f>
        <v/>
      </c>
      <c r="AZ212" s="47" t="s">
        <v>0</v>
      </c>
      <c r="BA212" s="130"/>
      <c r="BB212" s="47" t="s">
        <v>0</v>
      </c>
      <c r="BC212" s="58" t="str">
        <f t="shared" si="287"/>
        <v/>
      </c>
      <c r="BD212" s="31" t="str">
        <f t="shared" si="288"/>
        <v/>
      </c>
      <c r="BE212" s="31" t="str">
        <f>IF(BD212="","",MAX(BE$10:BE211)+1)</f>
        <v/>
      </c>
      <c r="BF212" s="31" t="str">
        <f t="shared" si="289"/>
        <v/>
      </c>
      <c r="BG212" s="31" t="str">
        <f t="shared" si="290"/>
        <v/>
      </c>
      <c r="BH212" s="31" t="str">
        <f>IF(BA212="","",MAX(BH$10:BH211)+1)</f>
        <v/>
      </c>
      <c r="BI212" s="31" t="str">
        <f t="shared" si="291"/>
        <v/>
      </c>
      <c r="BJ212" s="66" t="str">
        <f t="shared" si="292"/>
        <v/>
      </c>
      <c r="BK212" s="47" t="s">
        <v>0</v>
      </c>
      <c r="BL212" s="19" t="str">
        <f t="shared" si="293"/>
        <v/>
      </c>
      <c r="BM212" s="47" t="s">
        <v>0</v>
      </c>
      <c r="BN212" s="151" t="str">
        <f t="shared" si="260"/>
        <v/>
      </c>
      <c r="BO212" s="47" t="s">
        <v>0</v>
      </c>
      <c r="BP212" s="58" t="str">
        <f t="shared" si="251"/>
        <v/>
      </c>
      <c r="BQ212" s="73" t="str">
        <f t="shared" si="252"/>
        <v/>
      </c>
      <c r="BR212" s="266" t="str">
        <f t="shared" si="253"/>
        <v/>
      </c>
      <c r="BS212" s="267" t="str">
        <f t="shared" si="254"/>
        <v/>
      </c>
      <c r="BT212" s="191" t="str">
        <f t="shared" si="255"/>
        <v/>
      </c>
      <c r="BU212" s="47" t="s">
        <v>0</v>
      </c>
      <c r="BV212" s="52" t="str">
        <f t="shared" si="294"/>
        <v/>
      </c>
      <c r="BW212" s="31" t="str">
        <f t="shared" si="295"/>
        <v/>
      </c>
      <c r="BX212" s="73" t="str">
        <f t="shared" si="261"/>
        <v/>
      </c>
      <c r="BY212" s="73" t="str">
        <f t="shared" si="262"/>
        <v/>
      </c>
      <c r="BZ212" s="31" t="str">
        <f t="shared" si="263"/>
        <v/>
      </c>
      <c r="CA212" s="66" t="str">
        <f t="shared" si="264"/>
        <v/>
      </c>
      <c r="CB212" s="47" t="s">
        <v>0</v>
      </c>
      <c r="CC212" s="82" t="str">
        <f t="shared" si="296"/>
        <v/>
      </c>
      <c r="CD212" s="47" t="s">
        <v>0</v>
      </c>
      <c r="CE212" s="19" t="str">
        <f t="shared" si="297"/>
        <v/>
      </c>
      <c r="CF212" s="47" t="s">
        <v>0</v>
      </c>
      <c r="CG212" s="130"/>
      <c r="CH212" s="47" t="s">
        <v>0</v>
      </c>
      <c r="CI212" s="52" t="str">
        <f t="shared" si="298"/>
        <v/>
      </c>
      <c r="CJ212" s="73" t="str">
        <f>IF(CG212="","",MAX(CJ$10:CJ211)+1)</f>
        <v/>
      </c>
      <c r="CK212" s="53" t="str">
        <f t="shared" si="299"/>
        <v/>
      </c>
      <c r="CL212" s="47" t="s">
        <v>0</v>
      </c>
      <c r="CM212" s="19" t="str">
        <f t="shared" si="300"/>
        <v/>
      </c>
      <c r="CN212" s="47" t="s">
        <v>0</v>
      </c>
      <c r="CO212" s="108"/>
      <c r="CP212" s="110"/>
      <c r="CQ212" s="47"/>
      <c r="CR212" s="58" t="str">
        <f>IF(AND(BX212="NEMA",BY212="NEMA",OR(CG212="",CK212="NEMA")),MAX(CR$10:CR211)+1,"")</f>
        <v/>
      </c>
      <c r="CS212" s="53" t="str">
        <f t="shared" si="301"/>
        <v/>
      </c>
      <c r="CT212" t="s">
        <v>0</v>
      </c>
      <c r="CU212" s="133" t="str">
        <f t="shared" si="265"/>
        <v/>
      </c>
      <c r="CV212" t="s">
        <v>0</v>
      </c>
      <c r="CW212" s="52" t="str">
        <f t="shared" si="266"/>
        <v/>
      </c>
      <c r="CX212" s="66" t="str">
        <f t="shared" si="302"/>
        <v/>
      </c>
      <c r="CY212" t="s">
        <v>0</v>
      </c>
      <c r="CZ212" s="19" t="str">
        <f t="shared" si="303"/>
        <v/>
      </c>
      <c r="DA212" s="47" t="s">
        <v>0</v>
      </c>
      <c r="DB212" s="52" t="str">
        <f t="shared" si="304"/>
        <v/>
      </c>
      <c r="DC212" s="66" t="str">
        <f t="shared" si="305"/>
        <v/>
      </c>
      <c r="DD212" s="47" t="s">
        <v>0</v>
      </c>
      <c r="DE212" s="52" t="str">
        <f t="shared" si="306"/>
        <v/>
      </c>
      <c r="DF212" s="53" t="str">
        <f t="shared" si="267"/>
        <v/>
      </c>
      <c r="DG212" s="47" t="s">
        <v>0</v>
      </c>
      <c r="DH212" s="52" t="str">
        <f t="shared" si="307"/>
        <v/>
      </c>
      <c r="DI212" s="53" t="str">
        <f t="shared" si="268"/>
        <v/>
      </c>
      <c r="DJ212" s="47" t="s">
        <v>0</v>
      </c>
      <c r="DK212" s="52" t="str">
        <f t="shared" si="308"/>
        <v/>
      </c>
      <c r="DL212" s="53" t="str">
        <f t="shared" si="269"/>
        <v/>
      </c>
      <c r="DM212" s="47" t="s">
        <v>0</v>
      </c>
      <c r="DN212" s="58" t="str">
        <f t="shared" si="309"/>
        <v/>
      </c>
      <c r="DO212" s="53" t="str" cm="1">
        <f t="array" ref="DO212">IF(DN212&lt;&gt;"",INDEX(imePrezime_id,DN212,0),IF(CR212&lt;&gt;"",CR212,""))</f>
        <v/>
      </c>
      <c r="DP212" s="47" t="s">
        <v>0</v>
      </c>
      <c r="DQ212" s="58" t="str">
        <f t="shared" si="310"/>
        <v/>
      </c>
      <c r="DR212" s="73" t="str">
        <f t="shared" si="270"/>
        <v/>
      </c>
      <c r="DS212" s="73" t="str">
        <f t="shared" si="311"/>
        <v/>
      </c>
      <c r="DT212" s="73" t="str">
        <f t="shared" si="312"/>
        <v/>
      </c>
      <c r="DU212" s="66" t="str">
        <f t="shared" si="313"/>
        <v/>
      </c>
      <c r="DV212" s="47" t="s">
        <v>0</v>
      </c>
      <c r="DW212" s="58" t="str">
        <f>IF(BW212="","",MAX(DW$10:DW211)+1)</f>
        <v/>
      </c>
      <c r="DX212" s="73" t="str">
        <f t="shared" si="314"/>
        <v/>
      </c>
      <c r="DY212" s="73" t="str">
        <f t="shared" si="315"/>
        <v/>
      </c>
      <c r="DZ212" s="73" t="str">
        <f t="shared" si="316"/>
        <v/>
      </c>
      <c r="EA212" s="73" t="str">
        <f t="shared" si="317"/>
        <v/>
      </c>
      <c r="EB212" s="73" t="str">
        <f t="shared" si="318"/>
        <v/>
      </c>
      <c r="EC212" s="73" t="str">
        <f t="shared" si="319"/>
        <v/>
      </c>
      <c r="ED212" s="73" t="str">
        <f t="shared" si="320"/>
        <v/>
      </c>
      <c r="EE212" s="73" t="str">
        <f t="shared" si="321"/>
        <v/>
      </c>
      <c r="EF212" s="73" t="str">
        <f t="shared" si="322"/>
        <v/>
      </c>
      <c r="EG212" s="53" t="str">
        <f t="shared" si="271"/>
        <v/>
      </c>
      <c r="EH212" s="47" t="s">
        <v>0</v>
      </c>
      <c r="EI212" s="19" t="str">
        <f t="shared" si="323"/>
        <v/>
      </c>
      <c r="EJ212" s="47" t="s">
        <v>0</v>
      </c>
      <c r="EK212" s="19" t="str">
        <f t="shared" si="324"/>
        <v/>
      </c>
      <c r="EL212" s="47" t="s">
        <v>0</v>
      </c>
      <c r="EM212" s="208" t="str">
        <f t="shared" si="325"/>
        <v/>
      </c>
      <c r="EN212" s="47" t="s">
        <v>0</v>
      </c>
    </row>
    <row r="213" spans="1:144" x14ac:dyDescent="0.25">
      <c r="A213" t="s">
        <v>0</v>
      </c>
      <c r="B213" s="52" t="str">
        <f>IF(csv!F205="","",csv!T205)</f>
        <v/>
      </c>
      <c r="C213" s="31" t="s">
        <v>0</v>
      </c>
      <c r="D213" s="31" t="str">
        <f>IF(csv!F205="","",csv!F205)</f>
        <v/>
      </c>
      <c r="E213" s="31" t="str">
        <f>IF(csv!E205="","",csv!E205)</f>
        <v/>
      </c>
      <c r="F213" s="31" t="s">
        <v>0</v>
      </c>
      <c r="G213" s="73" t="str">
        <f>IF(csv!M205="","",csv!M205)</f>
        <v/>
      </c>
      <c r="H213" s="73" t="str">
        <f>IF(csv!N205="","",csv!N205)</f>
        <v/>
      </c>
      <c r="I213" s="31" t="s">
        <v>0</v>
      </c>
      <c r="J213" s="31" t="str">
        <f>IF(csv!P205="","",csv!P205)</f>
        <v/>
      </c>
      <c r="K213" s="31" t="str">
        <f>IF(csv!Q205="","",csv!Q205)</f>
        <v/>
      </c>
      <c r="L213" s="31" t="s">
        <v>0</v>
      </c>
      <c r="M213" s="66" t="str">
        <f>IF(csv!R205="","",csv!R205)</f>
        <v/>
      </c>
      <c r="N213" s="47" t="s">
        <v>0</v>
      </c>
      <c r="O213" s="52" t="str">
        <f t="shared" si="272"/>
        <v/>
      </c>
      <c r="P213" s="73" t="str">
        <f>IF(O213="","",IF(COUNTIF(O$10:O212,O213)=0,P212+1,P212))</f>
        <v/>
      </c>
      <c r="Q213" s="88" t="str">
        <f t="shared" si="273"/>
        <v/>
      </c>
      <c r="R213" s="89" t="str" cm="1">
        <f t="array" ref="R213">IF(S213="","",INDEX(natjecanjeStaze_naziv,MATCH(S213,natjecanjeStaze_stazaId,0)))</f>
        <v/>
      </c>
      <c r="S213" s="53" t="str">
        <f t="shared" si="256"/>
        <v/>
      </c>
      <c r="T213" s="47" t="s">
        <v>0</v>
      </c>
      <c r="U213" s="259" t="str">
        <f t="shared" si="257"/>
        <v/>
      </c>
      <c r="V213" s="260" t="str">
        <f t="shared" si="274"/>
        <v/>
      </c>
      <c r="W213" s="47" t="s">
        <v>0</v>
      </c>
      <c r="X213" s="52" t="str">
        <f t="shared" si="275"/>
        <v/>
      </c>
      <c r="Y213" s="73" t="str">
        <f t="shared" si="276"/>
        <v/>
      </c>
      <c r="Z213" s="31" t="str">
        <f t="shared" si="277"/>
        <v/>
      </c>
      <c r="AA213" s="66" t="str">
        <f>IF(Z213="","",MAX(AA$10:AA212)+1)</f>
        <v/>
      </c>
      <c r="AB213" s="47" t="s">
        <v>0</v>
      </c>
      <c r="AC213" s="130"/>
      <c r="AD213" s="47" t="s">
        <v>0</v>
      </c>
      <c r="AE213" s="19" t="str">
        <f t="shared" si="278"/>
        <v/>
      </c>
      <c r="AF213" s="47" t="s">
        <v>0</v>
      </c>
      <c r="AG213" s="151" t="str">
        <f t="shared" si="279"/>
        <v/>
      </c>
      <c r="AH213" s="47" t="s">
        <v>0</v>
      </c>
      <c r="AI213" s="52" t="str">
        <f t="shared" si="280"/>
        <v/>
      </c>
      <c r="AJ213" s="31" t="str">
        <f t="shared" si="281"/>
        <v/>
      </c>
      <c r="AK213" s="73" t="str">
        <f t="shared" si="282"/>
        <v/>
      </c>
      <c r="AL213" s="73" t="str">
        <f t="shared" si="283"/>
        <v/>
      </c>
      <c r="AM213" s="31" t="str" cm="1">
        <f t="array" ref="AM213">IF(AK213="",""&amp;AJ213,IF(AK213="NEMA",AJ213,INDEX(klub_naziv,MATCH(INDEX(klubAlias_klubId,AK213),klub_id,0))))</f>
        <v/>
      </c>
      <c r="AN213" s="31" t="str" cm="1">
        <f t="array" ref="AN213">IFERROR(""&amp;INDEX(registarNatjecatelji,DL213,4),"")</f>
        <v/>
      </c>
      <c r="AO213" s="90" t="str">
        <f t="shared" si="284"/>
        <v/>
      </c>
      <c r="AP213" s="66" t="str">
        <f t="shared" si="285"/>
        <v/>
      </c>
      <c r="AQ213" s="47" t="s">
        <v>0</v>
      </c>
      <c r="AR213" s="52" t="str">
        <f>IF(V213&lt;&gt;"NEMA","",IF(IFERROR(MATCH(U213,U$10:U212,0),0)&lt;&gt;0,"",U213))</f>
        <v/>
      </c>
      <c r="AS213" s="73" t="str">
        <f t="shared" si="258"/>
        <v/>
      </c>
      <c r="AT213" s="31" t="str">
        <f>IF(OR(AS213="",AS213&lt;&gt;"NEMA"),"",MAX(AT$10:AT212)+1)</f>
        <v/>
      </c>
      <c r="AU213" s="66" t="str">
        <f t="shared" si="259"/>
        <v/>
      </c>
      <c r="AV213" s="47" t="s">
        <v>0</v>
      </c>
      <c r="AW213" s="19" t="str">
        <f t="shared" si="286"/>
        <v/>
      </c>
      <c r="AX213" s="47" t="s">
        <v>0</v>
      </c>
      <c r="AY213" s="82" t="str">
        <f>IF(AK213&lt;&gt;"NEMA","",IF(IFERROR(MATCH(AJ213,AJ$10:AJ212,0),0)&lt;&gt;0,"",AJ213))</f>
        <v/>
      </c>
      <c r="AZ213" s="47" t="s">
        <v>0</v>
      </c>
      <c r="BA213" s="130"/>
      <c r="BB213" s="47" t="s">
        <v>0</v>
      </c>
      <c r="BC213" s="58" t="str">
        <f t="shared" si="287"/>
        <v/>
      </c>
      <c r="BD213" s="31" t="str">
        <f t="shared" si="288"/>
        <v/>
      </c>
      <c r="BE213" s="31" t="str">
        <f>IF(BD213="","",MAX(BE$10:BE212)+1)</f>
        <v/>
      </c>
      <c r="BF213" s="31" t="str">
        <f t="shared" si="289"/>
        <v/>
      </c>
      <c r="BG213" s="31" t="str">
        <f t="shared" si="290"/>
        <v/>
      </c>
      <c r="BH213" s="31" t="str">
        <f>IF(BA213="","",MAX(BH$10:BH212)+1)</f>
        <v/>
      </c>
      <c r="BI213" s="31" t="str">
        <f t="shared" si="291"/>
        <v/>
      </c>
      <c r="BJ213" s="66" t="str">
        <f t="shared" si="292"/>
        <v/>
      </c>
      <c r="BK213" s="47" t="s">
        <v>0</v>
      </c>
      <c r="BL213" s="19" t="str">
        <f t="shared" si="293"/>
        <v/>
      </c>
      <c r="BM213" s="47" t="s">
        <v>0</v>
      </c>
      <c r="BN213" s="151" t="str">
        <f t="shared" si="260"/>
        <v/>
      </c>
      <c r="BO213" s="47" t="s">
        <v>0</v>
      </c>
      <c r="BP213" s="58" t="str">
        <f t="shared" si="251"/>
        <v/>
      </c>
      <c r="BQ213" s="73" t="str">
        <f t="shared" si="252"/>
        <v/>
      </c>
      <c r="BR213" s="266" t="str">
        <f t="shared" si="253"/>
        <v/>
      </c>
      <c r="BS213" s="267" t="str">
        <f t="shared" si="254"/>
        <v/>
      </c>
      <c r="BT213" s="191" t="str">
        <f t="shared" si="255"/>
        <v/>
      </c>
      <c r="BU213" s="47" t="s">
        <v>0</v>
      </c>
      <c r="BV213" s="52" t="str">
        <f t="shared" si="294"/>
        <v/>
      </c>
      <c r="BW213" s="31" t="str">
        <f t="shared" si="295"/>
        <v/>
      </c>
      <c r="BX213" s="73" t="str">
        <f t="shared" si="261"/>
        <v/>
      </c>
      <c r="BY213" s="73" t="str">
        <f t="shared" si="262"/>
        <v/>
      </c>
      <c r="BZ213" s="31" t="str">
        <f t="shared" si="263"/>
        <v/>
      </c>
      <c r="CA213" s="66" t="str">
        <f t="shared" si="264"/>
        <v/>
      </c>
      <c r="CB213" s="47" t="s">
        <v>0</v>
      </c>
      <c r="CC213" s="82" t="str">
        <f t="shared" si="296"/>
        <v/>
      </c>
      <c r="CD213" s="47" t="s">
        <v>0</v>
      </c>
      <c r="CE213" s="19" t="str">
        <f t="shared" si="297"/>
        <v/>
      </c>
      <c r="CF213" s="47" t="s">
        <v>0</v>
      </c>
      <c r="CG213" s="130"/>
      <c r="CH213" s="47" t="s">
        <v>0</v>
      </c>
      <c r="CI213" s="52" t="str">
        <f t="shared" si="298"/>
        <v/>
      </c>
      <c r="CJ213" s="73" t="str">
        <f>IF(CG213="","",MAX(CJ$10:CJ212)+1)</f>
        <v/>
      </c>
      <c r="CK213" s="53" t="str">
        <f t="shared" si="299"/>
        <v/>
      </c>
      <c r="CL213" s="47" t="s">
        <v>0</v>
      </c>
      <c r="CM213" s="19" t="str">
        <f t="shared" si="300"/>
        <v/>
      </c>
      <c r="CN213" s="47" t="s">
        <v>0</v>
      </c>
      <c r="CO213" s="108"/>
      <c r="CP213" s="110"/>
      <c r="CQ213" s="47"/>
      <c r="CR213" s="58" t="str">
        <f>IF(AND(BX213="NEMA",BY213="NEMA",OR(CG213="",CK213="NEMA")),MAX(CR$10:CR212)+1,"")</f>
        <v/>
      </c>
      <c r="CS213" s="53" t="str">
        <f t="shared" si="301"/>
        <v/>
      </c>
      <c r="CT213" t="s">
        <v>0</v>
      </c>
      <c r="CU213" s="133" t="str">
        <f t="shared" si="265"/>
        <v/>
      </c>
      <c r="CV213" t="s">
        <v>0</v>
      </c>
      <c r="CW213" s="52" t="str">
        <f t="shared" si="266"/>
        <v/>
      </c>
      <c r="CX213" s="66" t="str">
        <f t="shared" si="302"/>
        <v/>
      </c>
      <c r="CY213" t="s">
        <v>0</v>
      </c>
      <c r="CZ213" s="19" t="str">
        <f t="shared" si="303"/>
        <v/>
      </c>
      <c r="DA213" s="47" t="s">
        <v>0</v>
      </c>
      <c r="DB213" s="52" t="str">
        <f t="shared" si="304"/>
        <v/>
      </c>
      <c r="DC213" s="66" t="str">
        <f t="shared" si="305"/>
        <v/>
      </c>
      <c r="DD213" s="47" t="s">
        <v>0</v>
      </c>
      <c r="DE213" s="52" t="str">
        <f t="shared" si="306"/>
        <v/>
      </c>
      <c r="DF213" s="53" t="str">
        <f t="shared" si="267"/>
        <v/>
      </c>
      <c r="DG213" s="47" t="s">
        <v>0</v>
      </c>
      <c r="DH213" s="52" t="str">
        <f t="shared" si="307"/>
        <v/>
      </c>
      <c r="DI213" s="53" t="str">
        <f t="shared" si="268"/>
        <v/>
      </c>
      <c r="DJ213" s="47" t="s">
        <v>0</v>
      </c>
      <c r="DK213" s="52" t="str">
        <f t="shared" si="308"/>
        <v/>
      </c>
      <c r="DL213" s="53" t="str">
        <f t="shared" si="269"/>
        <v/>
      </c>
      <c r="DM213" s="47" t="s">
        <v>0</v>
      </c>
      <c r="DN213" s="58" t="str">
        <f t="shared" si="309"/>
        <v/>
      </c>
      <c r="DO213" s="53" t="str" cm="1">
        <f t="array" ref="DO213">IF(DN213&lt;&gt;"",INDEX(imePrezime_id,DN213,0),IF(CR213&lt;&gt;"",CR213,""))</f>
        <v/>
      </c>
      <c r="DP213" s="47" t="s">
        <v>0</v>
      </c>
      <c r="DQ213" s="58" t="str">
        <f t="shared" si="310"/>
        <v/>
      </c>
      <c r="DR213" s="73" t="str">
        <f t="shared" si="270"/>
        <v/>
      </c>
      <c r="DS213" s="73" t="str">
        <f t="shared" si="311"/>
        <v/>
      </c>
      <c r="DT213" s="73" t="str">
        <f t="shared" si="312"/>
        <v/>
      </c>
      <c r="DU213" s="66" t="str">
        <f t="shared" si="313"/>
        <v/>
      </c>
      <c r="DV213" s="47" t="s">
        <v>0</v>
      </c>
      <c r="DW213" s="58" t="str">
        <f>IF(BW213="","",MAX(DW$10:DW212)+1)</f>
        <v/>
      </c>
      <c r="DX213" s="73" t="str">
        <f t="shared" si="314"/>
        <v/>
      </c>
      <c r="DY213" s="73" t="str">
        <f t="shared" si="315"/>
        <v/>
      </c>
      <c r="DZ213" s="73" t="str">
        <f t="shared" si="316"/>
        <v/>
      </c>
      <c r="EA213" s="73" t="str">
        <f t="shared" si="317"/>
        <v/>
      </c>
      <c r="EB213" s="73" t="str">
        <f t="shared" si="318"/>
        <v/>
      </c>
      <c r="EC213" s="73" t="str">
        <f t="shared" si="319"/>
        <v/>
      </c>
      <c r="ED213" s="73" t="str">
        <f t="shared" si="320"/>
        <v/>
      </c>
      <c r="EE213" s="73" t="str">
        <f t="shared" si="321"/>
        <v/>
      </c>
      <c r="EF213" s="73" t="str">
        <f t="shared" si="322"/>
        <v/>
      </c>
      <c r="EG213" s="53" t="str">
        <f t="shared" si="271"/>
        <v/>
      </c>
      <c r="EH213" s="47" t="s">
        <v>0</v>
      </c>
      <c r="EI213" s="19" t="str">
        <f t="shared" si="323"/>
        <v/>
      </c>
      <c r="EJ213" s="47" t="s">
        <v>0</v>
      </c>
      <c r="EK213" s="19" t="str">
        <f t="shared" si="324"/>
        <v/>
      </c>
      <c r="EL213" s="47" t="s">
        <v>0</v>
      </c>
      <c r="EM213" s="208" t="str">
        <f t="shared" si="325"/>
        <v/>
      </c>
      <c r="EN213" s="47" t="s">
        <v>0</v>
      </c>
    </row>
    <row r="214" spans="1:144" x14ac:dyDescent="0.25">
      <c r="A214" t="s">
        <v>0</v>
      </c>
      <c r="B214" s="52" t="str">
        <f>IF(csv!F206="","",csv!T206)</f>
        <v/>
      </c>
      <c r="C214" s="31" t="s">
        <v>0</v>
      </c>
      <c r="D214" s="31" t="str">
        <f>IF(csv!F206="","",csv!F206)</f>
        <v/>
      </c>
      <c r="E214" s="31" t="str">
        <f>IF(csv!E206="","",csv!E206)</f>
        <v/>
      </c>
      <c r="F214" s="31" t="s">
        <v>0</v>
      </c>
      <c r="G214" s="73" t="str">
        <f>IF(csv!M206="","",csv!M206)</f>
        <v/>
      </c>
      <c r="H214" s="73" t="str">
        <f>IF(csv!N206="","",csv!N206)</f>
        <v/>
      </c>
      <c r="I214" s="31" t="s">
        <v>0</v>
      </c>
      <c r="J214" s="31" t="str">
        <f>IF(csv!P206="","",csv!P206)</f>
        <v/>
      </c>
      <c r="K214" s="31" t="str">
        <f>IF(csv!Q206="","",csv!Q206)</f>
        <v/>
      </c>
      <c r="L214" s="31" t="s">
        <v>0</v>
      </c>
      <c r="M214" s="66" t="str">
        <f>IF(csv!R206="","",csv!R206)</f>
        <v/>
      </c>
      <c r="N214" s="47" t="s">
        <v>0</v>
      </c>
      <c r="O214" s="52" t="str">
        <f t="shared" si="272"/>
        <v/>
      </c>
      <c r="P214" s="73" t="str">
        <f>IF(O214="","",IF(COUNTIF(O$10:O213,O214)=0,P213+1,P213))</f>
        <v/>
      </c>
      <c r="Q214" s="88" t="str">
        <f t="shared" si="273"/>
        <v/>
      </c>
      <c r="R214" s="89" t="str" cm="1">
        <f t="array" ref="R214">IF(S214="","",INDEX(natjecanjeStaze_naziv,MATCH(S214,natjecanjeStaze_stazaId,0)))</f>
        <v/>
      </c>
      <c r="S214" s="53" t="str">
        <f t="shared" si="256"/>
        <v/>
      </c>
      <c r="T214" s="47" t="s">
        <v>0</v>
      </c>
      <c r="U214" s="259" t="str">
        <f t="shared" si="257"/>
        <v/>
      </c>
      <c r="V214" s="260" t="str">
        <f t="shared" si="274"/>
        <v/>
      </c>
      <c r="W214" s="47" t="s">
        <v>0</v>
      </c>
      <c r="X214" s="52" t="str">
        <f t="shared" si="275"/>
        <v/>
      </c>
      <c r="Y214" s="73" t="str">
        <f t="shared" si="276"/>
        <v/>
      </c>
      <c r="Z214" s="31" t="str">
        <f t="shared" si="277"/>
        <v/>
      </c>
      <c r="AA214" s="66" t="str">
        <f>IF(Z214="","",MAX(AA$10:AA213)+1)</f>
        <v/>
      </c>
      <c r="AB214" s="47" t="s">
        <v>0</v>
      </c>
      <c r="AC214" s="130"/>
      <c r="AD214" s="47" t="s">
        <v>0</v>
      </c>
      <c r="AE214" s="19" t="str">
        <f t="shared" si="278"/>
        <v/>
      </c>
      <c r="AF214" s="47" t="s">
        <v>0</v>
      </c>
      <c r="AG214" s="151" t="str">
        <f t="shared" si="279"/>
        <v/>
      </c>
      <c r="AH214" s="47" t="s">
        <v>0</v>
      </c>
      <c r="AI214" s="52" t="str">
        <f t="shared" si="280"/>
        <v/>
      </c>
      <c r="AJ214" s="31" t="str">
        <f t="shared" si="281"/>
        <v/>
      </c>
      <c r="AK214" s="73" t="str">
        <f t="shared" si="282"/>
        <v/>
      </c>
      <c r="AL214" s="73" t="str">
        <f t="shared" si="283"/>
        <v/>
      </c>
      <c r="AM214" s="31" t="str" cm="1">
        <f t="array" ref="AM214">IF(AK214="",""&amp;AJ214,IF(AK214="NEMA",AJ214,INDEX(klub_naziv,MATCH(INDEX(klubAlias_klubId,AK214),klub_id,0))))</f>
        <v/>
      </c>
      <c r="AN214" s="31" t="str" cm="1">
        <f t="array" ref="AN214">IFERROR(""&amp;INDEX(registarNatjecatelji,DL214,4),"")</f>
        <v/>
      </c>
      <c r="AO214" s="90" t="str">
        <f t="shared" si="284"/>
        <v/>
      </c>
      <c r="AP214" s="66" t="str">
        <f t="shared" si="285"/>
        <v/>
      </c>
      <c r="AQ214" s="47" t="s">
        <v>0</v>
      </c>
      <c r="AR214" s="52" t="str">
        <f>IF(V214&lt;&gt;"NEMA","",IF(IFERROR(MATCH(U214,U$10:U213,0),0)&lt;&gt;0,"",U214))</f>
        <v/>
      </c>
      <c r="AS214" s="73" t="str">
        <f t="shared" si="258"/>
        <v/>
      </c>
      <c r="AT214" s="31" t="str">
        <f>IF(OR(AS214="",AS214&lt;&gt;"NEMA"),"",MAX(AT$10:AT213)+1)</f>
        <v/>
      </c>
      <c r="AU214" s="66" t="str">
        <f t="shared" si="259"/>
        <v/>
      </c>
      <c r="AV214" s="47" t="s">
        <v>0</v>
      </c>
      <c r="AW214" s="19" t="str">
        <f t="shared" si="286"/>
        <v/>
      </c>
      <c r="AX214" s="47" t="s">
        <v>0</v>
      </c>
      <c r="AY214" s="82" t="str">
        <f>IF(AK214&lt;&gt;"NEMA","",IF(IFERROR(MATCH(AJ214,AJ$10:AJ213,0),0)&lt;&gt;0,"",AJ214))</f>
        <v/>
      </c>
      <c r="AZ214" s="47" t="s">
        <v>0</v>
      </c>
      <c r="BA214" s="130"/>
      <c r="BB214" s="47" t="s">
        <v>0</v>
      </c>
      <c r="BC214" s="58" t="str">
        <f t="shared" si="287"/>
        <v/>
      </c>
      <c r="BD214" s="31" t="str">
        <f t="shared" si="288"/>
        <v/>
      </c>
      <c r="BE214" s="31" t="str">
        <f>IF(BD214="","",MAX(BE$10:BE213)+1)</f>
        <v/>
      </c>
      <c r="BF214" s="31" t="str">
        <f t="shared" si="289"/>
        <v/>
      </c>
      <c r="BG214" s="31" t="str">
        <f t="shared" si="290"/>
        <v/>
      </c>
      <c r="BH214" s="31" t="str">
        <f>IF(BA214="","",MAX(BH$10:BH213)+1)</f>
        <v/>
      </c>
      <c r="BI214" s="31" t="str">
        <f t="shared" si="291"/>
        <v/>
      </c>
      <c r="BJ214" s="66" t="str">
        <f t="shared" si="292"/>
        <v/>
      </c>
      <c r="BK214" s="47" t="s">
        <v>0</v>
      </c>
      <c r="BL214" s="19" t="str">
        <f t="shared" si="293"/>
        <v/>
      </c>
      <c r="BM214" s="47" t="s">
        <v>0</v>
      </c>
      <c r="BN214" s="151" t="str">
        <f t="shared" si="260"/>
        <v/>
      </c>
      <c r="BO214" s="47" t="s">
        <v>0</v>
      </c>
      <c r="BP214" s="58" t="str">
        <f t="shared" si="251"/>
        <v/>
      </c>
      <c r="BQ214" s="73" t="str">
        <f t="shared" si="252"/>
        <v/>
      </c>
      <c r="BR214" s="266" t="str">
        <f t="shared" si="253"/>
        <v/>
      </c>
      <c r="BS214" s="267" t="str">
        <f t="shared" si="254"/>
        <v/>
      </c>
      <c r="BT214" s="191" t="str">
        <f t="shared" si="255"/>
        <v/>
      </c>
      <c r="BU214" s="47" t="s">
        <v>0</v>
      </c>
      <c r="BV214" s="52" t="str">
        <f t="shared" si="294"/>
        <v/>
      </c>
      <c r="BW214" s="31" t="str">
        <f t="shared" si="295"/>
        <v/>
      </c>
      <c r="BX214" s="73" t="str">
        <f t="shared" si="261"/>
        <v/>
      </c>
      <c r="BY214" s="73" t="str">
        <f t="shared" si="262"/>
        <v/>
      </c>
      <c r="BZ214" s="31" t="str">
        <f t="shared" si="263"/>
        <v/>
      </c>
      <c r="CA214" s="66" t="str">
        <f t="shared" si="264"/>
        <v/>
      </c>
      <c r="CB214" s="47" t="s">
        <v>0</v>
      </c>
      <c r="CC214" s="82" t="str">
        <f t="shared" si="296"/>
        <v/>
      </c>
      <c r="CD214" s="47" t="s">
        <v>0</v>
      </c>
      <c r="CE214" s="19" t="str">
        <f t="shared" si="297"/>
        <v/>
      </c>
      <c r="CF214" s="47" t="s">
        <v>0</v>
      </c>
      <c r="CG214" s="130"/>
      <c r="CH214" s="47" t="s">
        <v>0</v>
      </c>
      <c r="CI214" s="52" t="str">
        <f t="shared" si="298"/>
        <v/>
      </c>
      <c r="CJ214" s="73" t="str">
        <f>IF(CG214="","",MAX(CJ$10:CJ213)+1)</f>
        <v/>
      </c>
      <c r="CK214" s="53" t="str">
        <f t="shared" si="299"/>
        <v/>
      </c>
      <c r="CL214" s="47" t="s">
        <v>0</v>
      </c>
      <c r="CM214" s="19" t="str">
        <f t="shared" si="300"/>
        <v/>
      </c>
      <c r="CN214" s="47" t="s">
        <v>0</v>
      </c>
      <c r="CO214" s="108"/>
      <c r="CP214" s="110"/>
      <c r="CQ214" s="47"/>
      <c r="CR214" s="58" t="str">
        <f>IF(AND(BX214="NEMA",BY214="NEMA",OR(CG214="",CK214="NEMA")),MAX(CR$10:CR213)+1,"")</f>
        <v/>
      </c>
      <c r="CS214" s="53" t="str">
        <f t="shared" si="301"/>
        <v/>
      </c>
      <c r="CT214" t="s">
        <v>0</v>
      </c>
      <c r="CU214" s="133" t="str">
        <f t="shared" si="265"/>
        <v/>
      </c>
      <c r="CV214" t="s">
        <v>0</v>
      </c>
      <c r="CW214" s="52" t="str">
        <f t="shared" si="266"/>
        <v/>
      </c>
      <c r="CX214" s="66" t="str">
        <f t="shared" si="302"/>
        <v/>
      </c>
      <c r="CY214" t="s">
        <v>0</v>
      </c>
      <c r="CZ214" s="19" t="str">
        <f t="shared" si="303"/>
        <v/>
      </c>
      <c r="DA214" s="47" t="s">
        <v>0</v>
      </c>
      <c r="DB214" s="52" t="str">
        <f t="shared" si="304"/>
        <v/>
      </c>
      <c r="DC214" s="66" t="str">
        <f t="shared" si="305"/>
        <v/>
      </c>
      <c r="DD214" s="47" t="s">
        <v>0</v>
      </c>
      <c r="DE214" s="52" t="str">
        <f t="shared" si="306"/>
        <v/>
      </c>
      <c r="DF214" s="53" t="str">
        <f t="shared" si="267"/>
        <v/>
      </c>
      <c r="DG214" s="47" t="s">
        <v>0</v>
      </c>
      <c r="DH214" s="52" t="str">
        <f t="shared" si="307"/>
        <v/>
      </c>
      <c r="DI214" s="53" t="str">
        <f t="shared" si="268"/>
        <v/>
      </c>
      <c r="DJ214" s="47" t="s">
        <v>0</v>
      </c>
      <c r="DK214" s="52" t="str">
        <f t="shared" si="308"/>
        <v/>
      </c>
      <c r="DL214" s="53" t="str">
        <f t="shared" si="269"/>
        <v/>
      </c>
      <c r="DM214" s="47" t="s">
        <v>0</v>
      </c>
      <c r="DN214" s="58" t="str">
        <f t="shared" si="309"/>
        <v/>
      </c>
      <c r="DO214" s="53" t="str" cm="1">
        <f t="array" ref="DO214">IF(DN214&lt;&gt;"",INDEX(imePrezime_id,DN214,0),IF(CR214&lt;&gt;"",CR214,""))</f>
        <v/>
      </c>
      <c r="DP214" s="47" t="s">
        <v>0</v>
      </c>
      <c r="DQ214" s="58" t="str">
        <f t="shared" si="310"/>
        <v/>
      </c>
      <c r="DR214" s="73" t="str">
        <f t="shared" si="270"/>
        <v/>
      </c>
      <c r="DS214" s="73" t="str">
        <f t="shared" si="311"/>
        <v/>
      </c>
      <c r="DT214" s="73" t="str">
        <f t="shared" si="312"/>
        <v/>
      </c>
      <c r="DU214" s="66" t="str">
        <f t="shared" si="313"/>
        <v/>
      </c>
      <c r="DV214" s="47" t="s">
        <v>0</v>
      </c>
      <c r="DW214" s="58" t="str">
        <f>IF(BW214="","",MAX(DW$10:DW213)+1)</f>
        <v/>
      </c>
      <c r="DX214" s="73" t="str">
        <f t="shared" si="314"/>
        <v/>
      </c>
      <c r="DY214" s="73" t="str">
        <f t="shared" si="315"/>
        <v/>
      </c>
      <c r="DZ214" s="73" t="str">
        <f t="shared" si="316"/>
        <v/>
      </c>
      <c r="EA214" s="73" t="str">
        <f t="shared" si="317"/>
        <v/>
      </c>
      <c r="EB214" s="73" t="str">
        <f t="shared" si="318"/>
        <v/>
      </c>
      <c r="EC214" s="73" t="str">
        <f t="shared" si="319"/>
        <v/>
      </c>
      <c r="ED214" s="73" t="str">
        <f t="shared" si="320"/>
        <v/>
      </c>
      <c r="EE214" s="73" t="str">
        <f t="shared" si="321"/>
        <v/>
      </c>
      <c r="EF214" s="73" t="str">
        <f t="shared" si="322"/>
        <v/>
      </c>
      <c r="EG214" s="53" t="str">
        <f t="shared" si="271"/>
        <v/>
      </c>
      <c r="EH214" s="47" t="s">
        <v>0</v>
      </c>
      <c r="EI214" s="19" t="str">
        <f t="shared" si="323"/>
        <v/>
      </c>
      <c r="EJ214" s="47" t="s">
        <v>0</v>
      </c>
      <c r="EK214" s="19" t="str">
        <f t="shared" si="324"/>
        <v/>
      </c>
      <c r="EL214" s="47" t="s">
        <v>0</v>
      </c>
      <c r="EM214" s="208" t="str">
        <f t="shared" si="325"/>
        <v/>
      </c>
      <c r="EN214" s="47" t="s">
        <v>0</v>
      </c>
    </row>
    <row r="215" spans="1:144" x14ac:dyDescent="0.25">
      <c r="A215" t="s">
        <v>0</v>
      </c>
      <c r="B215" s="52" t="str">
        <f>IF(csv!F207="","",csv!T207)</f>
        <v/>
      </c>
      <c r="C215" s="31" t="s">
        <v>0</v>
      </c>
      <c r="D215" s="31" t="str">
        <f>IF(csv!F207="","",csv!F207)</f>
        <v/>
      </c>
      <c r="E215" s="31" t="str">
        <f>IF(csv!E207="","",csv!E207)</f>
        <v/>
      </c>
      <c r="F215" s="31" t="s">
        <v>0</v>
      </c>
      <c r="G215" s="73" t="str">
        <f>IF(csv!M207="","",csv!M207)</f>
        <v/>
      </c>
      <c r="H215" s="73" t="str">
        <f>IF(csv!N207="","",csv!N207)</f>
        <v/>
      </c>
      <c r="I215" s="31" t="s">
        <v>0</v>
      </c>
      <c r="J215" s="31" t="str">
        <f>IF(csv!P207="","",csv!P207)</f>
        <v/>
      </c>
      <c r="K215" s="31" t="str">
        <f>IF(csv!Q207="","",csv!Q207)</f>
        <v/>
      </c>
      <c r="L215" s="31" t="s">
        <v>0</v>
      </c>
      <c r="M215" s="66" t="str">
        <f>IF(csv!R207="","",csv!R207)</f>
        <v/>
      </c>
      <c r="N215" s="47" t="s">
        <v>0</v>
      </c>
      <c r="O215" s="52" t="str">
        <f t="shared" si="272"/>
        <v/>
      </c>
      <c r="P215" s="73" t="str">
        <f>IF(O215="","",IF(COUNTIF(O$10:O214,O215)=0,P214+1,P214))</f>
        <v/>
      </c>
      <c r="Q215" s="88" t="str">
        <f t="shared" si="273"/>
        <v/>
      </c>
      <c r="R215" s="89" t="str" cm="1">
        <f t="array" ref="R215">IF(S215="","",INDEX(natjecanjeStaze_naziv,MATCH(S215,natjecanjeStaze_stazaId,0)))</f>
        <v/>
      </c>
      <c r="S215" s="53" t="str">
        <f t="shared" si="256"/>
        <v/>
      </c>
      <c r="T215" s="47" t="s">
        <v>0</v>
      </c>
      <c r="U215" s="259" t="str">
        <f t="shared" si="257"/>
        <v/>
      </c>
      <c r="V215" s="260" t="str">
        <f t="shared" si="274"/>
        <v/>
      </c>
      <c r="W215" s="47" t="s">
        <v>0</v>
      </c>
      <c r="X215" s="52" t="str">
        <f t="shared" si="275"/>
        <v/>
      </c>
      <c r="Y215" s="73" t="str">
        <f t="shared" si="276"/>
        <v/>
      </c>
      <c r="Z215" s="31" t="str">
        <f t="shared" si="277"/>
        <v/>
      </c>
      <c r="AA215" s="66" t="str">
        <f>IF(Z215="","",MAX(AA$10:AA214)+1)</f>
        <v/>
      </c>
      <c r="AB215" s="47" t="s">
        <v>0</v>
      </c>
      <c r="AC215" s="130"/>
      <c r="AD215" s="47" t="s">
        <v>0</v>
      </c>
      <c r="AE215" s="19" t="str">
        <f t="shared" si="278"/>
        <v/>
      </c>
      <c r="AF215" s="47" t="s">
        <v>0</v>
      </c>
      <c r="AG215" s="151" t="str">
        <f t="shared" si="279"/>
        <v/>
      </c>
      <c r="AH215" s="47" t="s">
        <v>0</v>
      </c>
      <c r="AI215" s="52" t="str">
        <f t="shared" si="280"/>
        <v/>
      </c>
      <c r="AJ215" s="31" t="str">
        <f t="shared" si="281"/>
        <v/>
      </c>
      <c r="AK215" s="73" t="str">
        <f t="shared" si="282"/>
        <v/>
      </c>
      <c r="AL215" s="73" t="str">
        <f t="shared" si="283"/>
        <v/>
      </c>
      <c r="AM215" s="31" t="str" cm="1">
        <f t="array" ref="AM215">IF(AK215="",""&amp;AJ215,IF(AK215="NEMA",AJ215,INDEX(klub_naziv,MATCH(INDEX(klubAlias_klubId,AK215),klub_id,0))))</f>
        <v/>
      </c>
      <c r="AN215" s="31" t="str" cm="1">
        <f t="array" ref="AN215">IFERROR(""&amp;INDEX(registarNatjecatelji,DL215,4),"")</f>
        <v/>
      </c>
      <c r="AO215" s="90" t="str">
        <f t="shared" si="284"/>
        <v/>
      </c>
      <c r="AP215" s="66" t="str">
        <f t="shared" si="285"/>
        <v/>
      </c>
      <c r="AQ215" s="47" t="s">
        <v>0</v>
      </c>
      <c r="AR215" s="52" t="str">
        <f>IF(V215&lt;&gt;"NEMA","",IF(IFERROR(MATCH(U215,U$10:U214,0),0)&lt;&gt;0,"",U215))</f>
        <v/>
      </c>
      <c r="AS215" s="73" t="str">
        <f t="shared" si="258"/>
        <v/>
      </c>
      <c r="AT215" s="31" t="str">
        <f>IF(OR(AS215="",AS215&lt;&gt;"NEMA"),"",MAX(AT$10:AT214)+1)</f>
        <v/>
      </c>
      <c r="AU215" s="66" t="str">
        <f t="shared" si="259"/>
        <v/>
      </c>
      <c r="AV215" s="47" t="s">
        <v>0</v>
      </c>
      <c r="AW215" s="19" t="str">
        <f t="shared" si="286"/>
        <v/>
      </c>
      <c r="AX215" s="47" t="s">
        <v>0</v>
      </c>
      <c r="AY215" s="82" t="str">
        <f>IF(AK215&lt;&gt;"NEMA","",IF(IFERROR(MATCH(AJ215,AJ$10:AJ214,0),0)&lt;&gt;0,"",AJ215))</f>
        <v/>
      </c>
      <c r="AZ215" s="47" t="s">
        <v>0</v>
      </c>
      <c r="BA215" s="130"/>
      <c r="BB215" s="47" t="s">
        <v>0</v>
      </c>
      <c r="BC215" s="58" t="str">
        <f t="shared" si="287"/>
        <v/>
      </c>
      <c r="BD215" s="31" t="str">
        <f t="shared" si="288"/>
        <v/>
      </c>
      <c r="BE215" s="31" t="str">
        <f>IF(BD215="","",MAX(BE$10:BE214)+1)</f>
        <v/>
      </c>
      <c r="BF215" s="31" t="str">
        <f t="shared" si="289"/>
        <v/>
      </c>
      <c r="BG215" s="31" t="str">
        <f t="shared" si="290"/>
        <v/>
      </c>
      <c r="BH215" s="31" t="str">
        <f>IF(BA215="","",MAX(BH$10:BH214)+1)</f>
        <v/>
      </c>
      <c r="BI215" s="31" t="str">
        <f t="shared" si="291"/>
        <v/>
      </c>
      <c r="BJ215" s="66" t="str">
        <f t="shared" si="292"/>
        <v/>
      </c>
      <c r="BK215" s="47" t="s">
        <v>0</v>
      </c>
      <c r="BL215" s="19" t="str">
        <f t="shared" si="293"/>
        <v/>
      </c>
      <c r="BM215" s="47" t="s">
        <v>0</v>
      </c>
      <c r="BN215" s="151" t="str">
        <f t="shared" si="260"/>
        <v/>
      </c>
      <c r="BO215" s="47" t="s">
        <v>0</v>
      </c>
      <c r="BP215" s="58" t="str">
        <f t="shared" si="251"/>
        <v/>
      </c>
      <c r="BQ215" s="73" t="str">
        <f t="shared" si="252"/>
        <v/>
      </c>
      <c r="BR215" s="266" t="str">
        <f t="shared" si="253"/>
        <v/>
      </c>
      <c r="BS215" s="267" t="str">
        <f t="shared" si="254"/>
        <v/>
      </c>
      <c r="BT215" s="191" t="str">
        <f t="shared" si="255"/>
        <v/>
      </c>
      <c r="BU215" s="47" t="s">
        <v>0</v>
      </c>
      <c r="BV215" s="52" t="str">
        <f t="shared" si="294"/>
        <v/>
      </c>
      <c r="BW215" s="31" t="str">
        <f t="shared" si="295"/>
        <v/>
      </c>
      <c r="BX215" s="73" t="str">
        <f t="shared" si="261"/>
        <v/>
      </c>
      <c r="BY215" s="73" t="str">
        <f t="shared" si="262"/>
        <v/>
      </c>
      <c r="BZ215" s="31" t="str">
        <f t="shared" si="263"/>
        <v/>
      </c>
      <c r="CA215" s="66" t="str">
        <f t="shared" si="264"/>
        <v/>
      </c>
      <c r="CB215" s="47" t="s">
        <v>0</v>
      </c>
      <c r="CC215" s="82" t="str">
        <f t="shared" si="296"/>
        <v/>
      </c>
      <c r="CD215" s="47" t="s">
        <v>0</v>
      </c>
      <c r="CE215" s="19" t="str">
        <f t="shared" si="297"/>
        <v/>
      </c>
      <c r="CF215" s="47" t="s">
        <v>0</v>
      </c>
      <c r="CG215" s="130"/>
      <c r="CH215" s="47" t="s">
        <v>0</v>
      </c>
      <c r="CI215" s="52" t="str">
        <f t="shared" si="298"/>
        <v/>
      </c>
      <c r="CJ215" s="73" t="str">
        <f>IF(CG215="","",MAX(CJ$10:CJ214)+1)</f>
        <v/>
      </c>
      <c r="CK215" s="53" t="str">
        <f t="shared" si="299"/>
        <v/>
      </c>
      <c r="CL215" s="47" t="s">
        <v>0</v>
      </c>
      <c r="CM215" s="19" t="str">
        <f t="shared" si="300"/>
        <v/>
      </c>
      <c r="CN215" s="47" t="s">
        <v>0</v>
      </c>
      <c r="CO215" s="108"/>
      <c r="CP215" s="110"/>
      <c r="CQ215" s="47"/>
      <c r="CR215" s="58" t="str">
        <f>IF(AND(BX215="NEMA",BY215="NEMA",OR(CG215="",CK215="NEMA")),MAX(CR$10:CR214)+1,"")</f>
        <v/>
      </c>
      <c r="CS215" s="53" t="str">
        <f t="shared" si="301"/>
        <v/>
      </c>
      <c r="CT215" t="s">
        <v>0</v>
      </c>
      <c r="CU215" s="133" t="str">
        <f t="shared" si="265"/>
        <v/>
      </c>
      <c r="CV215" t="s">
        <v>0</v>
      </c>
      <c r="CW215" s="52" t="str">
        <f t="shared" si="266"/>
        <v/>
      </c>
      <c r="CX215" s="66" t="str">
        <f t="shared" si="302"/>
        <v/>
      </c>
      <c r="CY215" t="s">
        <v>0</v>
      </c>
      <c r="CZ215" s="19" t="str">
        <f t="shared" si="303"/>
        <v/>
      </c>
      <c r="DA215" s="47" t="s">
        <v>0</v>
      </c>
      <c r="DB215" s="52" t="str">
        <f t="shared" si="304"/>
        <v/>
      </c>
      <c r="DC215" s="66" t="str">
        <f t="shared" si="305"/>
        <v/>
      </c>
      <c r="DD215" s="47" t="s">
        <v>0</v>
      </c>
      <c r="DE215" s="52" t="str">
        <f t="shared" si="306"/>
        <v/>
      </c>
      <c r="DF215" s="53" t="str">
        <f t="shared" si="267"/>
        <v/>
      </c>
      <c r="DG215" s="47" t="s">
        <v>0</v>
      </c>
      <c r="DH215" s="52" t="str">
        <f t="shared" si="307"/>
        <v/>
      </c>
      <c r="DI215" s="53" t="str">
        <f t="shared" si="268"/>
        <v/>
      </c>
      <c r="DJ215" s="47" t="s">
        <v>0</v>
      </c>
      <c r="DK215" s="52" t="str">
        <f t="shared" si="308"/>
        <v/>
      </c>
      <c r="DL215" s="53" t="str">
        <f t="shared" si="269"/>
        <v/>
      </c>
      <c r="DM215" s="47" t="s">
        <v>0</v>
      </c>
      <c r="DN215" s="58" t="str">
        <f t="shared" si="309"/>
        <v/>
      </c>
      <c r="DO215" s="53" t="str" cm="1">
        <f t="array" ref="DO215">IF(DN215&lt;&gt;"",INDEX(imePrezime_id,DN215,0),IF(CR215&lt;&gt;"",CR215,""))</f>
        <v/>
      </c>
      <c r="DP215" s="47" t="s">
        <v>0</v>
      </c>
      <c r="DQ215" s="58" t="str">
        <f t="shared" si="310"/>
        <v/>
      </c>
      <c r="DR215" s="73" t="str">
        <f t="shared" si="270"/>
        <v/>
      </c>
      <c r="DS215" s="73" t="str">
        <f t="shared" si="311"/>
        <v/>
      </c>
      <c r="DT215" s="73" t="str">
        <f t="shared" si="312"/>
        <v/>
      </c>
      <c r="DU215" s="66" t="str">
        <f t="shared" si="313"/>
        <v/>
      </c>
      <c r="DV215" s="47" t="s">
        <v>0</v>
      </c>
      <c r="DW215" s="58" t="str">
        <f>IF(BW215="","",MAX(DW$10:DW214)+1)</f>
        <v/>
      </c>
      <c r="DX215" s="73" t="str">
        <f t="shared" si="314"/>
        <v/>
      </c>
      <c r="DY215" s="73" t="str">
        <f t="shared" si="315"/>
        <v/>
      </c>
      <c r="DZ215" s="73" t="str">
        <f t="shared" si="316"/>
        <v/>
      </c>
      <c r="EA215" s="73" t="str">
        <f t="shared" si="317"/>
        <v/>
      </c>
      <c r="EB215" s="73" t="str">
        <f t="shared" si="318"/>
        <v/>
      </c>
      <c r="EC215" s="73" t="str">
        <f t="shared" si="319"/>
        <v/>
      </c>
      <c r="ED215" s="73" t="str">
        <f t="shared" si="320"/>
        <v/>
      </c>
      <c r="EE215" s="73" t="str">
        <f t="shared" si="321"/>
        <v/>
      </c>
      <c r="EF215" s="73" t="str">
        <f t="shared" si="322"/>
        <v/>
      </c>
      <c r="EG215" s="53" t="str">
        <f t="shared" si="271"/>
        <v/>
      </c>
      <c r="EH215" s="47" t="s">
        <v>0</v>
      </c>
      <c r="EI215" s="19" t="str">
        <f t="shared" si="323"/>
        <v/>
      </c>
      <c r="EJ215" s="47" t="s">
        <v>0</v>
      </c>
      <c r="EK215" s="19" t="str">
        <f t="shared" si="324"/>
        <v/>
      </c>
      <c r="EL215" s="47" t="s">
        <v>0</v>
      </c>
      <c r="EM215" s="208" t="str">
        <f t="shared" si="325"/>
        <v/>
      </c>
      <c r="EN215" s="47" t="s">
        <v>0</v>
      </c>
    </row>
    <row r="216" spans="1:144" x14ac:dyDescent="0.25">
      <c r="A216" t="s">
        <v>0</v>
      </c>
      <c r="B216" s="52" t="str">
        <f>IF(csv!F208="","",csv!T208)</f>
        <v/>
      </c>
      <c r="C216" s="31" t="s">
        <v>0</v>
      </c>
      <c r="D216" s="31" t="str">
        <f>IF(csv!F208="","",csv!F208)</f>
        <v/>
      </c>
      <c r="E216" s="31" t="str">
        <f>IF(csv!E208="","",csv!E208)</f>
        <v/>
      </c>
      <c r="F216" s="31" t="s">
        <v>0</v>
      </c>
      <c r="G216" s="73" t="str">
        <f>IF(csv!M208="","",csv!M208)</f>
        <v/>
      </c>
      <c r="H216" s="73" t="str">
        <f>IF(csv!N208="","",csv!N208)</f>
        <v/>
      </c>
      <c r="I216" s="31" t="s">
        <v>0</v>
      </c>
      <c r="J216" s="31" t="str">
        <f>IF(csv!P208="","",csv!P208)</f>
        <v/>
      </c>
      <c r="K216" s="31" t="str">
        <f>IF(csv!Q208="","",csv!Q208)</f>
        <v/>
      </c>
      <c r="L216" s="31" t="s">
        <v>0</v>
      </c>
      <c r="M216" s="66" t="str">
        <f>IF(csv!R208="","",csv!R208)</f>
        <v/>
      </c>
      <c r="N216" s="47" t="s">
        <v>0</v>
      </c>
      <c r="O216" s="52" t="str">
        <f t="shared" si="272"/>
        <v/>
      </c>
      <c r="P216" s="73" t="str">
        <f>IF(O216="","",IF(COUNTIF(O$10:O215,O216)=0,P215+1,P215))</f>
        <v/>
      </c>
      <c r="Q216" s="88" t="str">
        <f t="shared" si="273"/>
        <v/>
      </c>
      <c r="R216" s="89" t="str" cm="1">
        <f t="array" ref="R216">IF(S216="","",INDEX(natjecanjeStaze_naziv,MATCH(S216,natjecanjeStaze_stazaId,0)))</f>
        <v/>
      </c>
      <c r="S216" s="53" t="str">
        <f t="shared" si="256"/>
        <v/>
      </c>
      <c r="T216" s="47" t="s">
        <v>0</v>
      </c>
      <c r="U216" s="259" t="str">
        <f t="shared" si="257"/>
        <v/>
      </c>
      <c r="V216" s="260" t="str">
        <f t="shared" si="274"/>
        <v/>
      </c>
      <c r="W216" s="47" t="s">
        <v>0</v>
      </c>
      <c r="X216" s="52" t="str">
        <f t="shared" si="275"/>
        <v/>
      </c>
      <c r="Y216" s="73" t="str">
        <f t="shared" si="276"/>
        <v/>
      </c>
      <c r="Z216" s="31" t="str">
        <f t="shared" si="277"/>
        <v/>
      </c>
      <c r="AA216" s="66" t="str">
        <f>IF(Z216="","",MAX(AA$10:AA215)+1)</f>
        <v/>
      </c>
      <c r="AB216" s="47" t="s">
        <v>0</v>
      </c>
      <c r="AC216" s="130"/>
      <c r="AD216" s="47" t="s">
        <v>0</v>
      </c>
      <c r="AE216" s="19" t="str">
        <f t="shared" si="278"/>
        <v/>
      </c>
      <c r="AF216" s="47" t="s">
        <v>0</v>
      </c>
      <c r="AG216" s="151" t="str">
        <f t="shared" si="279"/>
        <v/>
      </c>
      <c r="AH216" s="47" t="s">
        <v>0</v>
      </c>
      <c r="AI216" s="52" t="str">
        <f t="shared" si="280"/>
        <v/>
      </c>
      <c r="AJ216" s="31" t="str">
        <f t="shared" si="281"/>
        <v/>
      </c>
      <c r="AK216" s="73" t="str">
        <f t="shared" si="282"/>
        <v/>
      </c>
      <c r="AL216" s="73" t="str">
        <f t="shared" si="283"/>
        <v/>
      </c>
      <c r="AM216" s="31" t="str" cm="1">
        <f t="array" ref="AM216">IF(AK216="",""&amp;AJ216,IF(AK216="NEMA",AJ216,INDEX(klub_naziv,MATCH(INDEX(klubAlias_klubId,AK216),klub_id,0))))</f>
        <v/>
      </c>
      <c r="AN216" s="31" t="str" cm="1">
        <f t="array" ref="AN216">IFERROR(""&amp;INDEX(registarNatjecatelji,DL216,4),"")</f>
        <v/>
      </c>
      <c r="AO216" s="90" t="str">
        <f t="shared" si="284"/>
        <v/>
      </c>
      <c r="AP216" s="66" t="str">
        <f t="shared" si="285"/>
        <v/>
      </c>
      <c r="AQ216" s="47" t="s">
        <v>0</v>
      </c>
      <c r="AR216" s="52" t="str">
        <f>IF(V216&lt;&gt;"NEMA","",IF(IFERROR(MATCH(U216,U$10:U215,0),0)&lt;&gt;0,"",U216))</f>
        <v/>
      </c>
      <c r="AS216" s="73" t="str">
        <f t="shared" si="258"/>
        <v/>
      </c>
      <c r="AT216" s="31" t="str">
        <f>IF(OR(AS216="",AS216&lt;&gt;"NEMA"),"",MAX(AT$10:AT215)+1)</f>
        <v/>
      </c>
      <c r="AU216" s="66" t="str">
        <f t="shared" si="259"/>
        <v/>
      </c>
      <c r="AV216" s="47" t="s">
        <v>0</v>
      </c>
      <c r="AW216" s="19" t="str">
        <f t="shared" si="286"/>
        <v/>
      </c>
      <c r="AX216" s="47" t="s">
        <v>0</v>
      </c>
      <c r="AY216" s="82" t="str">
        <f>IF(AK216&lt;&gt;"NEMA","",IF(IFERROR(MATCH(AJ216,AJ$10:AJ215,0),0)&lt;&gt;0,"",AJ216))</f>
        <v/>
      </c>
      <c r="AZ216" s="47" t="s">
        <v>0</v>
      </c>
      <c r="BA216" s="130"/>
      <c r="BB216" s="47" t="s">
        <v>0</v>
      </c>
      <c r="BC216" s="58" t="str">
        <f t="shared" si="287"/>
        <v/>
      </c>
      <c r="BD216" s="31" t="str">
        <f t="shared" si="288"/>
        <v/>
      </c>
      <c r="BE216" s="31" t="str">
        <f>IF(BD216="","",MAX(BE$10:BE215)+1)</f>
        <v/>
      </c>
      <c r="BF216" s="31" t="str">
        <f t="shared" si="289"/>
        <v/>
      </c>
      <c r="BG216" s="31" t="str">
        <f t="shared" si="290"/>
        <v/>
      </c>
      <c r="BH216" s="31" t="str">
        <f>IF(BA216="","",MAX(BH$10:BH215)+1)</f>
        <v/>
      </c>
      <c r="BI216" s="31" t="str">
        <f t="shared" si="291"/>
        <v/>
      </c>
      <c r="BJ216" s="66" t="str">
        <f t="shared" si="292"/>
        <v/>
      </c>
      <c r="BK216" s="47" t="s">
        <v>0</v>
      </c>
      <c r="BL216" s="19" t="str">
        <f t="shared" si="293"/>
        <v/>
      </c>
      <c r="BM216" s="47" t="s">
        <v>0</v>
      </c>
      <c r="BN216" s="151" t="str">
        <f t="shared" si="260"/>
        <v/>
      </c>
      <c r="BO216" s="47" t="s">
        <v>0</v>
      </c>
      <c r="BP216" s="58" t="str">
        <f t="shared" si="251"/>
        <v/>
      </c>
      <c r="BQ216" s="73" t="str">
        <f t="shared" si="252"/>
        <v/>
      </c>
      <c r="BR216" s="266" t="str">
        <f t="shared" si="253"/>
        <v/>
      </c>
      <c r="BS216" s="267" t="str">
        <f t="shared" si="254"/>
        <v/>
      </c>
      <c r="BT216" s="191" t="str">
        <f t="shared" si="255"/>
        <v/>
      </c>
      <c r="BU216" s="47" t="s">
        <v>0</v>
      </c>
      <c r="BV216" s="52" t="str">
        <f t="shared" si="294"/>
        <v/>
      </c>
      <c r="BW216" s="31" t="str">
        <f t="shared" si="295"/>
        <v/>
      </c>
      <c r="BX216" s="73" t="str">
        <f t="shared" si="261"/>
        <v/>
      </c>
      <c r="BY216" s="73" t="str">
        <f t="shared" si="262"/>
        <v/>
      </c>
      <c r="BZ216" s="31" t="str">
        <f t="shared" si="263"/>
        <v/>
      </c>
      <c r="CA216" s="66" t="str">
        <f t="shared" si="264"/>
        <v/>
      </c>
      <c r="CB216" s="47" t="s">
        <v>0</v>
      </c>
      <c r="CC216" s="82" t="str">
        <f t="shared" si="296"/>
        <v/>
      </c>
      <c r="CD216" s="47" t="s">
        <v>0</v>
      </c>
      <c r="CE216" s="19" t="str">
        <f t="shared" si="297"/>
        <v/>
      </c>
      <c r="CF216" s="47" t="s">
        <v>0</v>
      </c>
      <c r="CG216" s="130"/>
      <c r="CH216" s="47" t="s">
        <v>0</v>
      </c>
      <c r="CI216" s="52" t="str">
        <f t="shared" si="298"/>
        <v/>
      </c>
      <c r="CJ216" s="73" t="str">
        <f>IF(CG216="","",MAX(CJ$10:CJ215)+1)</f>
        <v/>
      </c>
      <c r="CK216" s="53" t="str">
        <f t="shared" si="299"/>
        <v/>
      </c>
      <c r="CL216" s="47" t="s">
        <v>0</v>
      </c>
      <c r="CM216" s="19" t="str">
        <f t="shared" si="300"/>
        <v/>
      </c>
      <c r="CN216" s="47" t="s">
        <v>0</v>
      </c>
      <c r="CO216" s="108"/>
      <c r="CP216" s="110"/>
      <c r="CQ216" s="47"/>
      <c r="CR216" s="58" t="str">
        <f>IF(AND(BX216="NEMA",BY216="NEMA",OR(CG216="",CK216="NEMA")),MAX(CR$10:CR215)+1,"")</f>
        <v/>
      </c>
      <c r="CS216" s="53" t="str">
        <f t="shared" si="301"/>
        <v/>
      </c>
      <c r="CT216" t="s">
        <v>0</v>
      </c>
      <c r="CU216" s="133" t="str">
        <f t="shared" si="265"/>
        <v/>
      </c>
      <c r="CV216" t="s">
        <v>0</v>
      </c>
      <c r="CW216" s="52" t="str">
        <f t="shared" si="266"/>
        <v/>
      </c>
      <c r="CX216" s="66" t="str">
        <f t="shared" si="302"/>
        <v/>
      </c>
      <c r="CY216" t="s">
        <v>0</v>
      </c>
      <c r="CZ216" s="19" t="str">
        <f t="shared" si="303"/>
        <v/>
      </c>
      <c r="DA216" s="47" t="s">
        <v>0</v>
      </c>
      <c r="DB216" s="52" t="str">
        <f t="shared" si="304"/>
        <v/>
      </c>
      <c r="DC216" s="66" t="str">
        <f t="shared" si="305"/>
        <v/>
      </c>
      <c r="DD216" s="47" t="s">
        <v>0</v>
      </c>
      <c r="DE216" s="52" t="str">
        <f t="shared" si="306"/>
        <v/>
      </c>
      <c r="DF216" s="53" t="str">
        <f t="shared" si="267"/>
        <v/>
      </c>
      <c r="DG216" s="47" t="s">
        <v>0</v>
      </c>
      <c r="DH216" s="52" t="str">
        <f t="shared" si="307"/>
        <v/>
      </c>
      <c r="DI216" s="53" t="str">
        <f t="shared" si="268"/>
        <v/>
      </c>
      <c r="DJ216" s="47" t="s">
        <v>0</v>
      </c>
      <c r="DK216" s="52" t="str">
        <f t="shared" si="308"/>
        <v/>
      </c>
      <c r="DL216" s="53" t="str">
        <f t="shared" si="269"/>
        <v/>
      </c>
      <c r="DM216" s="47" t="s">
        <v>0</v>
      </c>
      <c r="DN216" s="58" t="str">
        <f t="shared" si="309"/>
        <v/>
      </c>
      <c r="DO216" s="53" t="str" cm="1">
        <f t="array" ref="DO216">IF(DN216&lt;&gt;"",INDEX(imePrezime_id,DN216,0),IF(CR216&lt;&gt;"",CR216,""))</f>
        <v/>
      </c>
      <c r="DP216" s="47" t="s">
        <v>0</v>
      </c>
      <c r="DQ216" s="58" t="str">
        <f t="shared" si="310"/>
        <v/>
      </c>
      <c r="DR216" s="73" t="str">
        <f t="shared" si="270"/>
        <v/>
      </c>
      <c r="DS216" s="73" t="str">
        <f t="shared" si="311"/>
        <v/>
      </c>
      <c r="DT216" s="73" t="str">
        <f t="shared" si="312"/>
        <v/>
      </c>
      <c r="DU216" s="66" t="str">
        <f t="shared" si="313"/>
        <v/>
      </c>
      <c r="DV216" s="47" t="s">
        <v>0</v>
      </c>
      <c r="DW216" s="58" t="str">
        <f>IF(BW216="","",MAX(DW$10:DW215)+1)</f>
        <v/>
      </c>
      <c r="DX216" s="73" t="str">
        <f t="shared" si="314"/>
        <v/>
      </c>
      <c r="DY216" s="73" t="str">
        <f t="shared" si="315"/>
        <v/>
      </c>
      <c r="DZ216" s="73" t="str">
        <f t="shared" si="316"/>
        <v/>
      </c>
      <c r="EA216" s="73" t="str">
        <f t="shared" si="317"/>
        <v/>
      </c>
      <c r="EB216" s="73" t="str">
        <f t="shared" si="318"/>
        <v/>
      </c>
      <c r="EC216" s="73" t="str">
        <f t="shared" si="319"/>
        <v/>
      </c>
      <c r="ED216" s="73" t="str">
        <f t="shared" si="320"/>
        <v/>
      </c>
      <c r="EE216" s="73" t="str">
        <f t="shared" si="321"/>
        <v/>
      </c>
      <c r="EF216" s="73" t="str">
        <f t="shared" si="322"/>
        <v/>
      </c>
      <c r="EG216" s="53" t="str">
        <f t="shared" si="271"/>
        <v/>
      </c>
      <c r="EH216" s="47" t="s">
        <v>0</v>
      </c>
      <c r="EI216" s="19" t="str">
        <f t="shared" si="323"/>
        <v/>
      </c>
      <c r="EJ216" s="47" t="s">
        <v>0</v>
      </c>
      <c r="EK216" s="19" t="str">
        <f t="shared" si="324"/>
        <v/>
      </c>
      <c r="EL216" s="47" t="s">
        <v>0</v>
      </c>
      <c r="EM216" s="208" t="str">
        <f t="shared" si="325"/>
        <v/>
      </c>
      <c r="EN216" s="47" t="s">
        <v>0</v>
      </c>
    </row>
    <row r="217" spans="1:144" x14ac:dyDescent="0.25">
      <c r="A217" t="s">
        <v>0</v>
      </c>
      <c r="B217" s="52" t="str">
        <f>IF(csv!F209="","",csv!T209)</f>
        <v/>
      </c>
      <c r="C217" s="31" t="s">
        <v>0</v>
      </c>
      <c r="D217" s="31" t="str">
        <f>IF(csv!F209="","",csv!F209)</f>
        <v/>
      </c>
      <c r="E217" s="31" t="str">
        <f>IF(csv!E209="","",csv!E209)</f>
        <v/>
      </c>
      <c r="F217" s="31" t="s">
        <v>0</v>
      </c>
      <c r="G217" s="73" t="str">
        <f>IF(csv!M209="","",csv!M209)</f>
        <v/>
      </c>
      <c r="H217" s="73" t="str">
        <f>IF(csv!N209="","",csv!N209)</f>
        <v/>
      </c>
      <c r="I217" s="31" t="s">
        <v>0</v>
      </c>
      <c r="J217" s="31" t="str">
        <f>IF(csv!P209="","",csv!P209)</f>
        <v/>
      </c>
      <c r="K217" s="31" t="str">
        <f>IF(csv!Q209="","",csv!Q209)</f>
        <v/>
      </c>
      <c r="L217" s="31" t="s">
        <v>0</v>
      </c>
      <c r="M217" s="66" t="str">
        <f>IF(csv!R209="","",csv!R209)</f>
        <v/>
      </c>
      <c r="N217" s="47" t="s">
        <v>0</v>
      </c>
      <c r="O217" s="52" t="str">
        <f t="shared" si="272"/>
        <v/>
      </c>
      <c r="P217" s="73" t="str">
        <f>IF(O217="","",IF(COUNTIF(O$10:O216,O217)=0,P216+1,P216))</f>
        <v/>
      </c>
      <c r="Q217" s="88" t="str">
        <f t="shared" si="273"/>
        <v/>
      </c>
      <c r="R217" s="89" t="str" cm="1">
        <f t="array" ref="R217">IF(S217="","",INDEX(natjecanjeStaze_naziv,MATCH(S217,natjecanjeStaze_stazaId,0)))</f>
        <v/>
      </c>
      <c r="S217" s="53" t="str">
        <f t="shared" si="256"/>
        <v/>
      </c>
      <c r="T217" s="47" t="s">
        <v>0</v>
      </c>
      <c r="U217" s="259" t="str">
        <f t="shared" si="257"/>
        <v/>
      </c>
      <c r="V217" s="260" t="str">
        <f t="shared" si="274"/>
        <v/>
      </c>
      <c r="W217" s="47" t="s">
        <v>0</v>
      </c>
      <c r="X217" s="52" t="str">
        <f t="shared" si="275"/>
        <v/>
      </c>
      <c r="Y217" s="73" t="str">
        <f t="shared" si="276"/>
        <v/>
      </c>
      <c r="Z217" s="31" t="str">
        <f t="shared" si="277"/>
        <v/>
      </c>
      <c r="AA217" s="66" t="str">
        <f>IF(Z217="","",MAX(AA$10:AA216)+1)</f>
        <v/>
      </c>
      <c r="AB217" s="47" t="s">
        <v>0</v>
      </c>
      <c r="AC217" s="130"/>
      <c r="AD217" s="47" t="s">
        <v>0</v>
      </c>
      <c r="AE217" s="19" t="str">
        <f t="shared" si="278"/>
        <v/>
      </c>
      <c r="AF217" s="47" t="s">
        <v>0</v>
      </c>
      <c r="AG217" s="151" t="str">
        <f t="shared" si="279"/>
        <v/>
      </c>
      <c r="AH217" s="47" t="s">
        <v>0</v>
      </c>
      <c r="AI217" s="52" t="str">
        <f t="shared" si="280"/>
        <v/>
      </c>
      <c r="AJ217" s="31" t="str">
        <f t="shared" si="281"/>
        <v/>
      </c>
      <c r="AK217" s="73" t="str">
        <f t="shared" si="282"/>
        <v/>
      </c>
      <c r="AL217" s="73" t="str">
        <f t="shared" si="283"/>
        <v/>
      </c>
      <c r="AM217" s="31" t="str" cm="1">
        <f t="array" ref="AM217">IF(AK217="",""&amp;AJ217,IF(AK217="NEMA",AJ217,INDEX(klub_naziv,MATCH(INDEX(klubAlias_klubId,AK217),klub_id,0))))</f>
        <v/>
      </c>
      <c r="AN217" s="31" t="str" cm="1">
        <f t="array" ref="AN217">IFERROR(""&amp;INDEX(registarNatjecatelji,DL217,4),"")</f>
        <v/>
      </c>
      <c r="AO217" s="90" t="str">
        <f t="shared" si="284"/>
        <v/>
      </c>
      <c r="AP217" s="66" t="str">
        <f t="shared" si="285"/>
        <v/>
      </c>
      <c r="AQ217" s="47" t="s">
        <v>0</v>
      </c>
      <c r="AR217" s="52" t="str">
        <f>IF(V217&lt;&gt;"NEMA","",IF(IFERROR(MATCH(U217,U$10:U216,0),0)&lt;&gt;0,"",U217))</f>
        <v/>
      </c>
      <c r="AS217" s="73" t="str">
        <f t="shared" si="258"/>
        <v/>
      </c>
      <c r="AT217" s="31" t="str">
        <f>IF(OR(AS217="",AS217&lt;&gt;"NEMA"),"",MAX(AT$10:AT216)+1)</f>
        <v/>
      </c>
      <c r="AU217" s="66" t="str">
        <f t="shared" si="259"/>
        <v/>
      </c>
      <c r="AV217" s="47" t="s">
        <v>0</v>
      </c>
      <c r="AW217" s="19" t="str">
        <f t="shared" si="286"/>
        <v/>
      </c>
      <c r="AX217" s="47" t="s">
        <v>0</v>
      </c>
      <c r="AY217" s="82" t="str">
        <f>IF(AK217&lt;&gt;"NEMA","",IF(IFERROR(MATCH(AJ217,AJ$10:AJ216,0),0)&lt;&gt;0,"",AJ217))</f>
        <v/>
      </c>
      <c r="AZ217" s="47" t="s">
        <v>0</v>
      </c>
      <c r="BA217" s="130"/>
      <c r="BB217" s="47" t="s">
        <v>0</v>
      </c>
      <c r="BC217" s="58" t="str">
        <f t="shared" si="287"/>
        <v/>
      </c>
      <c r="BD217" s="31" t="str">
        <f t="shared" si="288"/>
        <v/>
      </c>
      <c r="BE217" s="31" t="str">
        <f>IF(BD217="","",MAX(BE$10:BE216)+1)</f>
        <v/>
      </c>
      <c r="BF217" s="31" t="str">
        <f t="shared" si="289"/>
        <v/>
      </c>
      <c r="BG217" s="31" t="str">
        <f t="shared" si="290"/>
        <v/>
      </c>
      <c r="BH217" s="31" t="str">
        <f>IF(BA217="","",MAX(BH$10:BH216)+1)</f>
        <v/>
      </c>
      <c r="BI217" s="31" t="str">
        <f t="shared" si="291"/>
        <v/>
      </c>
      <c r="BJ217" s="66" t="str">
        <f t="shared" si="292"/>
        <v/>
      </c>
      <c r="BK217" s="47" t="s">
        <v>0</v>
      </c>
      <c r="BL217" s="19" t="str">
        <f t="shared" si="293"/>
        <v/>
      </c>
      <c r="BM217" s="47" t="s">
        <v>0</v>
      </c>
      <c r="BN217" s="151" t="str">
        <f t="shared" si="260"/>
        <v/>
      </c>
      <c r="BO217" s="47" t="s">
        <v>0</v>
      </c>
      <c r="BP217" s="58" t="str">
        <f t="shared" si="251"/>
        <v/>
      </c>
      <c r="BQ217" s="73" t="str">
        <f t="shared" si="252"/>
        <v/>
      </c>
      <c r="BR217" s="266" t="str">
        <f t="shared" si="253"/>
        <v/>
      </c>
      <c r="BS217" s="267" t="str">
        <f t="shared" si="254"/>
        <v/>
      </c>
      <c r="BT217" s="191" t="str">
        <f t="shared" si="255"/>
        <v/>
      </c>
      <c r="BU217" s="47" t="s">
        <v>0</v>
      </c>
      <c r="BV217" s="52" t="str">
        <f t="shared" si="294"/>
        <v/>
      </c>
      <c r="BW217" s="31" t="str">
        <f t="shared" si="295"/>
        <v/>
      </c>
      <c r="BX217" s="73" t="str">
        <f t="shared" si="261"/>
        <v/>
      </c>
      <c r="BY217" s="73" t="str">
        <f t="shared" si="262"/>
        <v/>
      </c>
      <c r="BZ217" s="31" t="str">
        <f t="shared" si="263"/>
        <v/>
      </c>
      <c r="CA217" s="66" t="str">
        <f t="shared" si="264"/>
        <v/>
      </c>
      <c r="CB217" s="47" t="s">
        <v>0</v>
      </c>
      <c r="CC217" s="82" t="str">
        <f t="shared" si="296"/>
        <v/>
      </c>
      <c r="CD217" s="47" t="s">
        <v>0</v>
      </c>
      <c r="CE217" s="19" t="str">
        <f t="shared" si="297"/>
        <v/>
      </c>
      <c r="CF217" s="47" t="s">
        <v>0</v>
      </c>
      <c r="CG217" s="130"/>
      <c r="CH217" s="47" t="s">
        <v>0</v>
      </c>
      <c r="CI217" s="52" t="str">
        <f t="shared" si="298"/>
        <v/>
      </c>
      <c r="CJ217" s="73" t="str">
        <f>IF(CG217="","",MAX(CJ$10:CJ216)+1)</f>
        <v/>
      </c>
      <c r="CK217" s="53" t="str">
        <f t="shared" si="299"/>
        <v/>
      </c>
      <c r="CL217" s="47" t="s">
        <v>0</v>
      </c>
      <c r="CM217" s="19" t="str">
        <f t="shared" si="300"/>
        <v/>
      </c>
      <c r="CN217" s="47" t="s">
        <v>0</v>
      </c>
      <c r="CO217" s="108"/>
      <c r="CP217" s="110"/>
      <c r="CQ217" s="47"/>
      <c r="CR217" s="58" t="str">
        <f>IF(AND(BX217="NEMA",BY217="NEMA",OR(CG217="",CK217="NEMA")),MAX(CR$10:CR216)+1,"")</f>
        <v/>
      </c>
      <c r="CS217" s="53" t="str">
        <f t="shared" si="301"/>
        <v/>
      </c>
      <c r="CT217" t="s">
        <v>0</v>
      </c>
      <c r="CU217" s="133" t="str">
        <f t="shared" si="265"/>
        <v/>
      </c>
      <c r="CV217" t="s">
        <v>0</v>
      </c>
      <c r="CW217" s="52" t="str">
        <f t="shared" si="266"/>
        <v/>
      </c>
      <c r="CX217" s="66" t="str">
        <f t="shared" si="302"/>
        <v/>
      </c>
      <c r="CY217" t="s">
        <v>0</v>
      </c>
      <c r="CZ217" s="19" t="str">
        <f t="shared" si="303"/>
        <v/>
      </c>
      <c r="DA217" s="47" t="s">
        <v>0</v>
      </c>
      <c r="DB217" s="52" t="str">
        <f t="shared" si="304"/>
        <v/>
      </c>
      <c r="DC217" s="66" t="str">
        <f t="shared" si="305"/>
        <v/>
      </c>
      <c r="DD217" s="47" t="s">
        <v>0</v>
      </c>
      <c r="DE217" s="52" t="str">
        <f t="shared" si="306"/>
        <v/>
      </c>
      <c r="DF217" s="53" t="str">
        <f t="shared" si="267"/>
        <v/>
      </c>
      <c r="DG217" s="47" t="s">
        <v>0</v>
      </c>
      <c r="DH217" s="52" t="str">
        <f t="shared" si="307"/>
        <v/>
      </c>
      <c r="DI217" s="53" t="str">
        <f t="shared" si="268"/>
        <v/>
      </c>
      <c r="DJ217" s="47" t="s">
        <v>0</v>
      </c>
      <c r="DK217" s="52" t="str">
        <f t="shared" si="308"/>
        <v/>
      </c>
      <c r="DL217" s="53" t="str">
        <f t="shared" si="269"/>
        <v/>
      </c>
      <c r="DM217" s="47" t="s">
        <v>0</v>
      </c>
      <c r="DN217" s="58" t="str">
        <f t="shared" si="309"/>
        <v/>
      </c>
      <c r="DO217" s="53" t="str" cm="1">
        <f t="array" ref="DO217">IF(DN217&lt;&gt;"",INDEX(imePrezime_id,DN217,0),IF(CR217&lt;&gt;"",CR217,""))</f>
        <v/>
      </c>
      <c r="DP217" s="47" t="s">
        <v>0</v>
      </c>
      <c r="DQ217" s="58" t="str">
        <f t="shared" si="310"/>
        <v/>
      </c>
      <c r="DR217" s="73" t="str">
        <f t="shared" si="270"/>
        <v/>
      </c>
      <c r="DS217" s="73" t="str">
        <f t="shared" si="311"/>
        <v/>
      </c>
      <c r="DT217" s="73" t="str">
        <f t="shared" si="312"/>
        <v/>
      </c>
      <c r="DU217" s="66" t="str">
        <f t="shared" si="313"/>
        <v/>
      </c>
      <c r="DV217" s="47" t="s">
        <v>0</v>
      </c>
      <c r="DW217" s="58" t="str">
        <f>IF(BW217="","",MAX(DW$10:DW216)+1)</f>
        <v/>
      </c>
      <c r="DX217" s="73" t="str">
        <f t="shared" si="314"/>
        <v/>
      </c>
      <c r="DY217" s="73" t="str">
        <f t="shared" si="315"/>
        <v/>
      </c>
      <c r="DZ217" s="73" t="str">
        <f t="shared" si="316"/>
        <v/>
      </c>
      <c r="EA217" s="73" t="str">
        <f t="shared" si="317"/>
        <v/>
      </c>
      <c r="EB217" s="73" t="str">
        <f t="shared" si="318"/>
        <v/>
      </c>
      <c r="EC217" s="73" t="str">
        <f t="shared" si="319"/>
        <v/>
      </c>
      <c r="ED217" s="73" t="str">
        <f t="shared" si="320"/>
        <v/>
      </c>
      <c r="EE217" s="73" t="str">
        <f t="shared" si="321"/>
        <v/>
      </c>
      <c r="EF217" s="73" t="str">
        <f t="shared" si="322"/>
        <v/>
      </c>
      <c r="EG217" s="53" t="str">
        <f t="shared" si="271"/>
        <v/>
      </c>
      <c r="EH217" s="47" t="s">
        <v>0</v>
      </c>
      <c r="EI217" s="19" t="str">
        <f t="shared" si="323"/>
        <v/>
      </c>
      <c r="EJ217" s="47" t="s">
        <v>0</v>
      </c>
      <c r="EK217" s="19" t="str">
        <f t="shared" si="324"/>
        <v/>
      </c>
      <c r="EL217" s="47" t="s">
        <v>0</v>
      </c>
      <c r="EM217" s="208" t="str">
        <f t="shared" si="325"/>
        <v/>
      </c>
      <c r="EN217" s="47" t="s">
        <v>0</v>
      </c>
    </row>
    <row r="218" spans="1:144" x14ac:dyDescent="0.25">
      <c r="A218" t="s">
        <v>0</v>
      </c>
      <c r="B218" s="52" t="str">
        <f>IF(csv!F210="","",csv!T210)</f>
        <v/>
      </c>
      <c r="C218" s="31" t="s">
        <v>0</v>
      </c>
      <c r="D218" s="31" t="str">
        <f>IF(csv!F210="","",csv!F210)</f>
        <v/>
      </c>
      <c r="E218" s="31" t="str">
        <f>IF(csv!E210="","",csv!E210)</f>
        <v/>
      </c>
      <c r="F218" s="31" t="s">
        <v>0</v>
      </c>
      <c r="G218" s="73" t="str">
        <f>IF(csv!M210="","",csv!M210)</f>
        <v/>
      </c>
      <c r="H218" s="73" t="str">
        <f>IF(csv!N210="","",csv!N210)</f>
        <v/>
      </c>
      <c r="I218" s="31" t="s">
        <v>0</v>
      </c>
      <c r="J218" s="31" t="str">
        <f>IF(csv!P210="","",csv!P210)</f>
        <v/>
      </c>
      <c r="K218" s="31" t="str">
        <f>IF(csv!Q210="","",csv!Q210)</f>
        <v/>
      </c>
      <c r="L218" s="31" t="s">
        <v>0</v>
      </c>
      <c r="M218" s="66" t="str">
        <f>IF(csv!R210="","",csv!R210)</f>
        <v/>
      </c>
      <c r="N218" s="47" t="s">
        <v>0</v>
      </c>
      <c r="O218" s="52" t="str">
        <f t="shared" si="272"/>
        <v/>
      </c>
      <c r="P218" s="73" t="str">
        <f>IF(O218="","",IF(COUNTIF(O$10:O217,O218)=0,P217+1,P217))</f>
        <v/>
      </c>
      <c r="Q218" s="88" t="str">
        <f t="shared" si="273"/>
        <v/>
      </c>
      <c r="R218" s="89" t="str" cm="1">
        <f t="array" ref="R218">IF(S218="","",INDEX(natjecanjeStaze_naziv,MATCH(S218,natjecanjeStaze_stazaId,0)))</f>
        <v/>
      </c>
      <c r="S218" s="53" t="str">
        <f t="shared" si="256"/>
        <v/>
      </c>
      <c r="T218" s="47" t="s">
        <v>0</v>
      </c>
      <c r="U218" s="259" t="str">
        <f t="shared" si="257"/>
        <v/>
      </c>
      <c r="V218" s="260" t="str">
        <f t="shared" si="274"/>
        <v/>
      </c>
      <c r="W218" s="47" t="s">
        <v>0</v>
      </c>
      <c r="X218" s="52" t="str">
        <f t="shared" si="275"/>
        <v/>
      </c>
      <c r="Y218" s="73" t="str">
        <f t="shared" si="276"/>
        <v/>
      </c>
      <c r="Z218" s="31" t="str">
        <f t="shared" si="277"/>
        <v/>
      </c>
      <c r="AA218" s="66" t="str">
        <f>IF(Z218="","",MAX(AA$10:AA217)+1)</f>
        <v/>
      </c>
      <c r="AB218" s="47" t="s">
        <v>0</v>
      </c>
      <c r="AC218" s="130"/>
      <c r="AD218" s="47" t="s">
        <v>0</v>
      </c>
      <c r="AE218" s="19" t="str">
        <f t="shared" si="278"/>
        <v/>
      </c>
      <c r="AF218" s="47" t="s">
        <v>0</v>
      </c>
      <c r="AG218" s="151" t="str">
        <f t="shared" si="279"/>
        <v/>
      </c>
      <c r="AH218" s="47" t="s">
        <v>0</v>
      </c>
      <c r="AI218" s="52" t="str">
        <f t="shared" si="280"/>
        <v/>
      </c>
      <c r="AJ218" s="31" t="str">
        <f t="shared" si="281"/>
        <v/>
      </c>
      <c r="AK218" s="73" t="str">
        <f t="shared" si="282"/>
        <v/>
      </c>
      <c r="AL218" s="73" t="str">
        <f t="shared" si="283"/>
        <v/>
      </c>
      <c r="AM218" s="31" t="str" cm="1">
        <f t="array" ref="AM218">IF(AK218="",""&amp;AJ218,IF(AK218="NEMA",AJ218,INDEX(klub_naziv,MATCH(INDEX(klubAlias_klubId,AK218),klub_id,0))))</f>
        <v/>
      </c>
      <c r="AN218" s="31" t="str" cm="1">
        <f t="array" ref="AN218">IFERROR(""&amp;INDEX(registarNatjecatelji,DL218,4),"")</f>
        <v/>
      </c>
      <c r="AO218" s="90" t="str">
        <f t="shared" si="284"/>
        <v/>
      </c>
      <c r="AP218" s="66" t="str">
        <f t="shared" si="285"/>
        <v/>
      </c>
      <c r="AQ218" s="47" t="s">
        <v>0</v>
      </c>
      <c r="AR218" s="52" t="str">
        <f>IF(V218&lt;&gt;"NEMA","",IF(IFERROR(MATCH(U218,U$10:U217,0),0)&lt;&gt;0,"",U218))</f>
        <v/>
      </c>
      <c r="AS218" s="73" t="str">
        <f t="shared" si="258"/>
        <v/>
      </c>
      <c r="AT218" s="31" t="str">
        <f>IF(OR(AS218="",AS218&lt;&gt;"NEMA"),"",MAX(AT$10:AT217)+1)</f>
        <v/>
      </c>
      <c r="AU218" s="66" t="str">
        <f t="shared" si="259"/>
        <v/>
      </c>
      <c r="AV218" s="47" t="s">
        <v>0</v>
      </c>
      <c r="AW218" s="19" t="str">
        <f t="shared" si="286"/>
        <v/>
      </c>
      <c r="AX218" s="47" t="s">
        <v>0</v>
      </c>
      <c r="AY218" s="82" t="str">
        <f>IF(AK218&lt;&gt;"NEMA","",IF(IFERROR(MATCH(AJ218,AJ$10:AJ217,0),0)&lt;&gt;0,"",AJ218))</f>
        <v/>
      </c>
      <c r="AZ218" s="47" t="s">
        <v>0</v>
      </c>
      <c r="BA218" s="130"/>
      <c r="BB218" s="47" t="s">
        <v>0</v>
      </c>
      <c r="BC218" s="58" t="str">
        <f t="shared" si="287"/>
        <v/>
      </c>
      <c r="BD218" s="31" t="str">
        <f t="shared" si="288"/>
        <v/>
      </c>
      <c r="BE218" s="31" t="str">
        <f>IF(BD218="","",MAX(BE$10:BE217)+1)</f>
        <v/>
      </c>
      <c r="BF218" s="31" t="str">
        <f t="shared" si="289"/>
        <v/>
      </c>
      <c r="BG218" s="31" t="str">
        <f t="shared" si="290"/>
        <v/>
      </c>
      <c r="BH218" s="31" t="str">
        <f>IF(BA218="","",MAX(BH$10:BH217)+1)</f>
        <v/>
      </c>
      <c r="BI218" s="31" t="str">
        <f t="shared" si="291"/>
        <v/>
      </c>
      <c r="BJ218" s="66" t="str">
        <f t="shared" si="292"/>
        <v/>
      </c>
      <c r="BK218" s="47" t="s">
        <v>0</v>
      </c>
      <c r="BL218" s="19" t="str">
        <f t="shared" si="293"/>
        <v/>
      </c>
      <c r="BM218" s="47" t="s">
        <v>0</v>
      </c>
      <c r="BN218" s="151" t="str">
        <f t="shared" si="260"/>
        <v/>
      </c>
      <c r="BO218" s="47" t="s">
        <v>0</v>
      </c>
      <c r="BP218" s="58" t="str">
        <f t="shared" si="251"/>
        <v/>
      </c>
      <c r="BQ218" s="73" t="str">
        <f t="shared" si="252"/>
        <v/>
      </c>
      <c r="BR218" s="266" t="str">
        <f t="shared" si="253"/>
        <v/>
      </c>
      <c r="BS218" s="267" t="str">
        <f t="shared" si="254"/>
        <v/>
      </c>
      <c r="BT218" s="191" t="str">
        <f t="shared" si="255"/>
        <v/>
      </c>
      <c r="BU218" s="47" t="s">
        <v>0</v>
      </c>
      <c r="BV218" s="52" t="str">
        <f t="shared" si="294"/>
        <v/>
      </c>
      <c r="BW218" s="31" t="str">
        <f t="shared" si="295"/>
        <v/>
      </c>
      <c r="BX218" s="73" t="str">
        <f t="shared" si="261"/>
        <v/>
      </c>
      <c r="BY218" s="73" t="str">
        <f t="shared" si="262"/>
        <v/>
      </c>
      <c r="BZ218" s="31" t="str">
        <f t="shared" si="263"/>
        <v/>
      </c>
      <c r="CA218" s="66" t="str">
        <f t="shared" si="264"/>
        <v/>
      </c>
      <c r="CB218" s="47" t="s">
        <v>0</v>
      </c>
      <c r="CC218" s="82" t="str">
        <f t="shared" si="296"/>
        <v/>
      </c>
      <c r="CD218" s="47" t="s">
        <v>0</v>
      </c>
      <c r="CE218" s="19" t="str">
        <f t="shared" si="297"/>
        <v/>
      </c>
      <c r="CF218" s="47" t="s">
        <v>0</v>
      </c>
      <c r="CG218" s="130"/>
      <c r="CH218" s="47" t="s">
        <v>0</v>
      </c>
      <c r="CI218" s="52" t="str">
        <f t="shared" si="298"/>
        <v/>
      </c>
      <c r="CJ218" s="73" t="str">
        <f>IF(CG218="","",MAX(CJ$10:CJ217)+1)</f>
        <v/>
      </c>
      <c r="CK218" s="53" t="str">
        <f t="shared" si="299"/>
        <v/>
      </c>
      <c r="CL218" s="47" t="s">
        <v>0</v>
      </c>
      <c r="CM218" s="19" t="str">
        <f t="shared" si="300"/>
        <v/>
      </c>
      <c r="CN218" s="47" t="s">
        <v>0</v>
      </c>
      <c r="CO218" s="108"/>
      <c r="CP218" s="110"/>
      <c r="CQ218" s="47"/>
      <c r="CR218" s="58" t="str">
        <f>IF(AND(BX218="NEMA",BY218="NEMA",OR(CG218="",CK218="NEMA")),MAX(CR$10:CR217)+1,"")</f>
        <v/>
      </c>
      <c r="CS218" s="53" t="str">
        <f t="shared" si="301"/>
        <v/>
      </c>
      <c r="CT218" t="s">
        <v>0</v>
      </c>
      <c r="CU218" s="133" t="str">
        <f t="shared" si="265"/>
        <v/>
      </c>
      <c r="CV218" t="s">
        <v>0</v>
      </c>
      <c r="CW218" s="52" t="str">
        <f t="shared" si="266"/>
        <v/>
      </c>
      <c r="CX218" s="66" t="str">
        <f t="shared" si="302"/>
        <v/>
      </c>
      <c r="CY218" t="s">
        <v>0</v>
      </c>
      <c r="CZ218" s="19" t="str">
        <f t="shared" si="303"/>
        <v/>
      </c>
      <c r="DA218" s="47" t="s">
        <v>0</v>
      </c>
      <c r="DB218" s="52" t="str">
        <f t="shared" si="304"/>
        <v/>
      </c>
      <c r="DC218" s="66" t="str">
        <f t="shared" si="305"/>
        <v/>
      </c>
      <c r="DD218" s="47" t="s">
        <v>0</v>
      </c>
      <c r="DE218" s="52" t="str">
        <f t="shared" si="306"/>
        <v/>
      </c>
      <c r="DF218" s="53" t="str">
        <f t="shared" si="267"/>
        <v/>
      </c>
      <c r="DG218" s="47" t="s">
        <v>0</v>
      </c>
      <c r="DH218" s="52" t="str">
        <f t="shared" si="307"/>
        <v/>
      </c>
      <c r="DI218" s="53" t="str">
        <f t="shared" si="268"/>
        <v/>
      </c>
      <c r="DJ218" s="47" t="s">
        <v>0</v>
      </c>
      <c r="DK218" s="52" t="str">
        <f t="shared" si="308"/>
        <v/>
      </c>
      <c r="DL218" s="53" t="str">
        <f t="shared" si="269"/>
        <v/>
      </c>
      <c r="DM218" s="47" t="s">
        <v>0</v>
      </c>
      <c r="DN218" s="58" t="str">
        <f t="shared" si="309"/>
        <v/>
      </c>
      <c r="DO218" s="53" t="str" cm="1">
        <f t="array" ref="DO218">IF(DN218&lt;&gt;"",INDEX(imePrezime_id,DN218,0),IF(CR218&lt;&gt;"",CR218,""))</f>
        <v/>
      </c>
      <c r="DP218" s="47" t="s">
        <v>0</v>
      </c>
      <c r="DQ218" s="58" t="str">
        <f t="shared" si="310"/>
        <v/>
      </c>
      <c r="DR218" s="73" t="str">
        <f t="shared" si="270"/>
        <v/>
      </c>
      <c r="DS218" s="73" t="str">
        <f t="shared" si="311"/>
        <v/>
      </c>
      <c r="DT218" s="73" t="str">
        <f t="shared" si="312"/>
        <v/>
      </c>
      <c r="DU218" s="66" t="str">
        <f t="shared" si="313"/>
        <v/>
      </c>
      <c r="DV218" s="47" t="s">
        <v>0</v>
      </c>
      <c r="DW218" s="58" t="str">
        <f>IF(BW218="","",MAX(DW$10:DW217)+1)</f>
        <v/>
      </c>
      <c r="DX218" s="73" t="str">
        <f t="shared" si="314"/>
        <v/>
      </c>
      <c r="DY218" s="73" t="str">
        <f t="shared" si="315"/>
        <v/>
      </c>
      <c r="DZ218" s="73" t="str">
        <f t="shared" si="316"/>
        <v/>
      </c>
      <c r="EA218" s="73" t="str">
        <f t="shared" si="317"/>
        <v/>
      </c>
      <c r="EB218" s="73" t="str">
        <f t="shared" si="318"/>
        <v/>
      </c>
      <c r="EC218" s="73" t="str">
        <f t="shared" si="319"/>
        <v/>
      </c>
      <c r="ED218" s="73" t="str">
        <f t="shared" si="320"/>
        <v/>
      </c>
      <c r="EE218" s="73" t="str">
        <f t="shared" si="321"/>
        <v/>
      </c>
      <c r="EF218" s="73" t="str">
        <f t="shared" si="322"/>
        <v/>
      </c>
      <c r="EG218" s="53" t="str">
        <f t="shared" si="271"/>
        <v/>
      </c>
      <c r="EH218" s="47" t="s">
        <v>0</v>
      </c>
      <c r="EI218" s="19" t="str">
        <f t="shared" si="323"/>
        <v/>
      </c>
      <c r="EJ218" s="47" t="s">
        <v>0</v>
      </c>
      <c r="EK218" s="19" t="str">
        <f t="shared" si="324"/>
        <v/>
      </c>
      <c r="EL218" s="47" t="s">
        <v>0</v>
      </c>
      <c r="EM218" s="208" t="str">
        <f t="shared" si="325"/>
        <v/>
      </c>
      <c r="EN218" s="47" t="s">
        <v>0</v>
      </c>
    </row>
    <row r="219" spans="1:144" x14ac:dyDescent="0.25">
      <c r="A219" t="s">
        <v>0</v>
      </c>
      <c r="B219" s="52" t="str">
        <f>IF(csv!F211="","",csv!T211)</f>
        <v/>
      </c>
      <c r="C219" s="31" t="s">
        <v>0</v>
      </c>
      <c r="D219" s="31" t="str">
        <f>IF(csv!F211="","",csv!F211)</f>
        <v/>
      </c>
      <c r="E219" s="31" t="str">
        <f>IF(csv!E211="","",csv!E211)</f>
        <v/>
      </c>
      <c r="F219" s="31" t="s">
        <v>0</v>
      </c>
      <c r="G219" s="73" t="str">
        <f>IF(csv!M211="","",csv!M211)</f>
        <v/>
      </c>
      <c r="H219" s="73" t="str">
        <f>IF(csv!N211="","",csv!N211)</f>
        <v/>
      </c>
      <c r="I219" s="31" t="s">
        <v>0</v>
      </c>
      <c r="J219" s="31" t="str">
        <f>IF(csv!P211="","",csv!P211)</f>
        <v/>
      </c>
      <c r="K219" s="31" t="str">
        <f>IF(csv!Q211="","",csv!Q211)</f>
        <v/>
      </c>
      <c r="L219" s="31" t="s">
        <v>0</v>
      </c>
      <c r="M219" s="66" t="str">
        <f>IF(csv!R211="","",csv!R211)</f>
        <v/>
      </c>
      <c r="N219" s="47" t="s">
        <v>0</v>
      </c>
      <c r="O219" s="52" t="str">
        <f t="shared" si="272"/>
        <v/>
      </c>
      <c r="P219" s="73" t="str">
        <f>IF(O219="","",IF(COUNTIF(O$10:O218,O219)=0,P218+1,P218))</f>
        <v/>
      </c>
      <c r="Q219" s="88" t="str">
        <f t="shared" si="273"/>
        <v/>
      </c>
      <c r="R219" s="89" t="str" cm="1">
        <f t="array" ref="R219">IF(S219="","",INDEX(natjecanjeStaze_naziv,MATCH(S219,natjecanjeStaze_stazaId,0)))</f>
        <v/>
      </c>
      <c r="S219" s="53" t="str">
        <f t="shared" si="256"/>
        <v/>
      </c>
      <c r="T219" s="47" t="s">
        <v>0</v>
      </c>
      <c r="U219" s="259" t="str">
        <f t="shared" si="257"/>
        <v/>
      </c>
      <c r="V219" s="260" t="str">
        <f t="shared" si="274"/>
        <v/>
      </c>
      <c r="W219" s="47" t="s">
        <v>0</v>
      </c>
      <c r="X219" s="52" t="str">
        <f t="shared" si="275"/>
        <v/>
      </c>
      <c r="Y219" s="73" t="str">
        <f t="shared" si="276"/>
        <v/>
      </c>
      <c r="Z219" s="31" t="str">
        <f t="shared" si="277"/>
        <v/>
      </c>
      <c r="AA219" s="66" t="str">
        <f>IF(Z219="","",MAX(AA$10:AA218)+1)</f>
        <v/>
      </c>
      <c r="AB219" s="47" t="s">
        <v>0</v>
      </c>
      <c r="AC219" s="130"/>
      <c r="AD219" s="47" t="s">
        <v>0</v>
      </c>
      <c r="AE219" s="19" t="str">
        <f t="shared" si="278"/>
        <v/>
      </c>
      <c r="AF219" s="47" t="s">
        <v>0</v>
      </c>
      <c r="AG219" s="151" t="str">
        <f t="shared" si="279"/>
        <v/>
      </c>
      <c r="AH219" s="47" t="s">
        <v>0</v>
      </c>
      <c r="AI219" s="52" t="str">
        <f t="shared" si="280"/>
        <v/>
      </c>
      <c r="AJ219" s="31" t="str">
        <f t="shared" si="281"/>
        <v/>
      </c>
      <c r="AK219" s="73" t="str">
        <f t="shared" si="282"/>
        <v/>
      </c>
      <c r="AL219" s="73" t="str">
        <f t="shared" si="283"/>
        <v/>
      </c>
      <c r="AM219" s="31" t="str" cm="1">
        <f t="array" ref="AM219">IF(AK219="",""&amp;AJ219,IF(AK219="NEMA",AJ219,INDEX(klub_naziv,MATCH(INDEX(klubAlias_klubId,AK219),klub_id,0))))</f>
        <v/>
      </c>
      <c r="AN219" s="31" t="str" cm="1">
        <f t="array" ref="AN219">IFERROR(""&amp;INDEX(registarNatjecatelji,DL219,4),"")</f>
        <v/>
      </c>
      <c r="AO219" s="90" t="str">
        <f t="shared" si="284"/>
        <v/>
      </c>
      <c r="AP219" s="66" t="str">
        <f t="shared" si="285"/>
        <v/>
      </c>
      <c r="AQ219" s="47" t="s">
        <v>0</v>
      </c>
      <c r="AR219" s="52" t="str">
        <f>IF(V219&lt;&gt;"NEMA","",IF(IFERROR(MATCH(U219,U$10:U218,0),0)&lt;&gt;0,"",U219))</f>
        <v/>
      </c>
      <c r="AS219" s="73" t="str">
        <f t="shared" si="258"/>
        <v/>
      </c>
      <c r="AT219" s="31" t="str">
        <f>IF(OR(AS219="",AS219&lt;&gt;"NEMA"),"",MAX(AT$10:AT218)+1)</f>
        <v/>
      </c>
      <c r="AU219" s="66" t="str">
        <f t="shared" si="259"/>
        <v/>
      </c>
      <c r="AV219" s="47" t="s">
        <v>0</v>
      </c>
      <c r="AW219" s="19" t="str">
        <f t="shared" si="286"/>
        <v/>
      </c>
      <c r="AX219" s="47" t="s">
        <v>0</v>
      </c>
      <c r="AY219" s="82" t="str">
        <f>IF(AK219&lt;&gt;"NEMA","",IF(IFERROR(MATCH(AJ219,AJ$10:AJ218,0),0)&lt;&gt;0,"",AJ219))</f>
        <v/>
      </c>
      <c r="AZ219" s="47" t="s">
        <v>0</v>
      </c>
      <c r="BA219" s="130"/>
      <c r="BB219" s="47" t="s">
        <v>0</v>
      </c>
      <c r="BC219" s="58" t="str">
        <f t="shared" si="287"/>
        <v/>
      </c>
      <c r="BD219" s="31" t="str">
        <f t="shared" si="288"/>
        <v/>
      </c>
      <c r="BE219" s="31" t="str">
        <f>IF(BD219="","",MAX(BE$10:BE218)+1)</f>
        <v/>
      </c>
      <c r="BF219" s="31" t="str">
        <f t="shared" si="289"/>
        <v/>
      </c>
      <c r="BG219" s="31" t="str">
        <f t="shared" si="290"/>
        <v/>
      </c>
      <c r="BH219" s="31" t="str">
        <f>IF(BA219="","",MAX(BH$10:BH218)+1)</f>
        <v/>
      </c>
      <c r="BI219" s="31" t="str">
        <f t="shared" si="291"/>
        <v/>
      </c>
      <c r="BJ219" s="66" t="str">
        <f t="shared" si="292"/>
        <v/>
      </c>
      <c r="BK219" s="47" t="s">
        <v>0</v>
      </c>
      <c r="BL219" s="19" t="str">
        <f t="shared" si="293"/>
        <v/>
      </c>
      <c r="BM219" s="47" t="s">
        <v>0</v>
      </c>
      <c r="BN219" s="151" t="str">
        <f t="shared" si="260"/>
        <v/>
      </c>
      <c r="BO219" s="47" t="s">
        <v>0</v>
      </c>
      <c r="BP219" s="58" t="str">
        <f t="shared" si="251"/>
        <v/>
      </c>
      <c r="BQ219" s="73" t="str">
        <f t="shared" si="252"/>
        <v/>
      </c>
      <c r="BR219" s="266" t="str">
        <f t="shared" si="253"/>
        <v/>
      </c>
      <c r="BS219" s="267" t="str">
        <f t="shared" si="254"/>
        <v/>
      </c>
      <c r="BT219" s="191" t="str">
        <f t="shared" si="255"/>
        <v/>
      </c>
      <c r="BU219" s="47" t="s">
        <v>0</v>
      </c>
      <c r="BV219" s="52" t="str">
        <f t="shared" si="294"/>
        <v/>
      </c>
      <c r="BW219" s="31" t="str">
        <f t="shared" si="295"/>
        <v/>
      </c>
      <c r="BX219" s="73" t="str">
        <f t="shared" si="261"/>
        <v/>
      </c>
      <c r="BY219" s="73" t="str">
        <f t="shared" si="262"/>
        <v/>
      </c>
      <c r="BZ219" s="31" t="str">
        <f t="shared" si="263"/>
        <v/>
      </c>
      <c r="CA219" s="66" t="str">
        <f t="shared" si="264"/>
        <v/>
      </c>
      <c r="CB219" s="47" t="s">
        <v>0</v>
      </c>
      <c r="CC219" s="82" t="str">
        <f t="shared" si="296"/>
        <v/>
      </c>
      <c r="CD219" s="47" t="s">
        <v>0</v>
      </c>
      <c r="CE219" s="19" t="str">
        <f t="shared" si="297"/>
        <v/>
      </c>
      <c r="CF219" s="47" t="s">
        <v>0</v>
      </c>
      <c r="CG219" s="130"/>
      <c r="CH219" s="47" t="s">
        <v>0</v>
      </c>
      <c r="CI219" s="52" t="str">
        <f t="shared" si="298"/>
        <v/>
      </c>
      <c r="CJ219" s="73" t="str">
        <f>IF(CG219="","",MAX(CJ$10:CJ218)+1)</f>
        <v/>
      </c>
      <c r="CK219" s="53" t="str">
        <f t="shared" si="299"/>
        <v/>
      </c>
      <c r="CL219" s="47" t="s">
        <v>0</v>
      </c>
      <c r="CM219" s="19" t="str">
        <f t="shared" si="300"/>
        <v/>
      </c>
      <c r="CN219" s="47" t="s">
        <v>0</v>
      </c>
      <c r="CO219" s="108"/>
      <c r="CP219" s="110"/>
      <c r="CQ219" s="47"/>
      <c r="CR219" s="58" t="str">
        <f>IF(AND(BX219="NEMA",BY219="NEMA",OR(CG219="",CK219="NEMA")),MAX(CR$10:CR218)+1,"")</f>
        <v/>
      </c>
      <c r="CS219" s="53" t="str">
        <f t="shared" si="301"/>
        <v/>
      </c>
      <c r="CT219" t="s">
        <v>0</v>
      </c>
      <c r="CU219" s="133" t="str">
        <f t="shared" si="265"/>
        <v/>
      </c>
      <c r="CV219" t="s">
        <v>0</v>
      </c>
      <c r="CW219" s="52" t="str">
        <f t="shared" si="266"/>
        <v/>
      </c>
      <c r="CX219" s="66" t="str">
        <f t="shared" si="302"/>
        <v/>
      </c>
      <c r="CY219" t="s">
        <v>0</v>
      </c>
      <c r="CZ219" s="19" t="str">
        <f t="shared" si="303"/>
        <v/>
      </c>
      <c r="DA219" s="47" t="s">
        <v>0</v>
      </c>
      <c r="DB219" s="52" t="str">
        <f t="shared" si="304"/>
        <v/>
      </c>
      <c r="DC219" s="66" t="str">
        <f t="shared" si="305"/>
        <v/>
      </c>
      <c r="DD219" s="47" t="s">
        <v>0</v>
      </c>
      <c r="DE219" s="52" t="str">
        <f t="shared" si="306"/>
        <v/>
      </c>
      <c r="DF219" s="53" t="str">
        <f t="shared" si="267"/>
        <v/>
      </c>
      <c r="DG219" s="47" t="s">
        <v>0</v>
      </c>
      <c r="DH219" s="52" t="str">
        <f t="shared" si="307"/>
        <v/>
      </c>
      <c r="DI219" s="53" t="str">
        <f t="shared" si="268"/>
        <v/>
      </c>
      <c r="DJ219" s="47" t="s">
        <v>0</v>
      </c>
      <c r="DK219" s="52" t="str">
        <f t="shared" si="308"/>
        <v/>
      </c>
      <c r="DL219" s="53" t="str">
        <f t="shared" si="269"/>
        <v/>
      </c>
      <c r="DM219" s="47" t="s">
        <v>0</v>
      </c>
      <c r="DN219" s="58" t="str">
        <f t="shared" si="309"/>
        <v/>
      </c>
      <c r="DO219" s="53" t="str" cm="1">
        <f t="array" ref="DO219">IF(DN219&lt;&gt;"",INDEX(imePrezime_id,DN219,0),IF(CR219&lt;&gt;"",CR219,""))</f>
        <v/>
      </c>
      <c r="DP219" s="47" t="s">
        <v>0</v>
      </c>
      <c r="DQ219" s="58" t="str">
        <f t="shared" si="310"/>
        <v/>
      </c>
      <c r="DR219" s="73" t="str">
        <f t="shared" si="270"/>
        <v/>
      </c>
      <c r="DS219" s="73" t="str">
        <f t="shared" si="311"/>
        <v/>
      </c>
      <c r="DT219" s="73" t="str">
        <f t="shared" si="312"/>
        <v/>
      </c>
      <c r="DU219" s="66" t="str">
        <f t="shared" si="313"/>
        <v/>
      </c>
      <c r="DV219" s="47" t="s">
        <v>0</v>
      </c>
      <c r="DW219" s="58" t="str">
        <f>IF(BW219="","",MAX(DW$10:DW218)+1)</f>
        <v/>
      </c>
      <c r="DX219" s="73" t="str">
        <f t="shared" si="314"/>
        <v/>
      </c>
      <c r="DY219" s="73" t="str">
        <f t="shared" si="315"/>
        <v/>
      </c>
      <c r="DZ219" s="73" t="str">
        <f t="shared" si="316"/>
        <v/>
      </c>
      <c r="EA219" s="73" t="str">
        <f t="shared" si="317"/>
        <v/>
      </c>
      <c r="EB219" s="73" t="str">
        <f t="shared" si="318"/>
        <v/>
      </c>
      <c r="EC219" s="73" t="str">
        <f t="shared" si="319"/>
        <v/>
      </c>
      <c r="ED219" s="73" t="str">
        <f t="shared" si="320"/>
        <v/>
      </c>
      <c r="EE219" s="73" t="str">
        <f t="shared" si="321"/>
        <v/>
      </c>
      <c r="EF219" s="73" t="str">
        <f t="shared" si="322"/>
        <v/>
      </c>
      <c r="EG219" s="53" t="str">
        <f t="shared" si="271"/>
        <v/>
      </c>
      <c r="EH219" s="47" t="s">
        <v>0</v>
      </c>
      <c r="EI219" s="19" t="str">
        <f t="shared" si="323"/>
        <v/>
      </c>
      <c r="EJ219" s="47" t="s">
        <v>0</v>
      </c>
      <c r="EK219" s="19" t="str">
        <f t="shared" si="324"/>
        <v/>
      </c>
      <c r="EL219" s="47" t="s">
        <v>0</v>
      </c>
      <c r="EM219" s="208" t="str">
        <f t="shared" si="325"/>
        <v/>
      </c>
      <c r="EN219" s="47" t="s">
        <v>0</v>
      </c>
    </row>
    <row r="220" spans="1:144" x14ac:dyDescent="0.25">
      <c r="A220" t="s">
        <v>0</v>
      </c>
      <c r="B220" s="52" t="str">
        <f>IF(csv!F212="","",csv!T212)</f>
        <v/>
      </c>
      <c r="C220" s="31" t="s">
        <v>0</v>
      </c>
      <c r="D220" s="31" t="str">
        <f>IF(csv!F212="","",csv!F212)</f>
        <v/>
      </c>
      <c r="E220" s="31" t="str">
        <f>IF(csv!E212="","",csv!E212)</f>
        <v/>
      </c>
      <c r="F220" s="31" t="s">
        <v>0</v>
      </c>
      <c r="G220" s="73" t="str">
        <f>IF(csv!M212="","",csv!M212)</f>
        <v/>
      </c>
      <c r="H220" s="73" t="str">
        <f>IF(csv!N212="","",csv!N212)</f>
        <v/>
      </c>
      <c r="I220" s="31" t="s">
        <v>0</v>
      </c>
      <c r="J220" s="31" t="str">
        <f>IF(csv!P212="","",csv!P212)</f>
        <v/>
      </c>
      <c r="K220" s="31" t="str">
        <f>IF(csv!Q212="","",csv!Q212)</f>
        <v/>
      </c>
      <c r="L220" s="31" t="s">
        <v>0</v>
      </c>
      <c r="M220" s="66" t="str">
        <f>IF(csv!R212="","",csv!R212)</f>
        <v/>
      </c>
      <c r="N220" s="47" t="s">
        <v>0</v>
      </c>
      <c r="O220" s="52" t="str">
        <f t="shared" si="272"/>
        <v/>
      </c>
      <c r="P220" s="73" t="str">
        <f>IF(O220="","",IF(COUNTIF(O$10:O219,O220)=0,P219+1,P219))</f>
        <v/>
      </c>
      <c r="Q220" s="88" t="str">
        <f t="shared" si="273"/>
        <v/>
      </c>
      <c r="R220" s="89" t="str" cm="1">
        <f t="array" ref="R220">IF(S220="","",INDEX(natjecanjeStaze_naziv,MATCH(S220,natjecanjeStaze_stazaId,0)))</f>
        <v/>
      </c>
      <c r="S220" s="53" t="str">
        <f t="shared" si="256"/>
        <v/>
      </c>
      <c r="T220" s="47" t="s">
        <v>0</v>
      </c>
      <c r="U220" s="259" t="str">
        <f t="shared" si="257"/>
        <v/>
      </c>
      <c r="V220" s="260" t="str">
        <f t="shared" si="274"/>
        <v/>
      </c>
      <c r="W220" s="47" t="s">
        <v>0</v>
      </c>
      <c r="X220" s="52" t="str">
        <f t="shared" si="275"/>
        <v/>
      </c>
      <c r="Y220" s="73" t="str">
        <f t="shared" si="276"/>
        <v/>
      </c>
      <c r="Z220" s="31" t="str">
        <f t="shared" si="277"/>
        <v/>
      </c>
      <c r="AA220" s="66" t="str">
        <f>IF(Z220="","",MAX(AA$10:AA219)+1)</f>
        <v/>
      </c>
      <c r="AB220" s="47" t="s">
        <v>0</v>
      </c>
      <c r="AC220" s="130"/>
      <c r="AD220" s="47" t="s">
        <v>0</v>
      </c>
      <c r="AE220" s="19" t="str">
        <f t="shared" si="278"/>
        <v/>
      </c>
      <c r="AF220" s="47" t="s">
        <v>0</v>
      </c>
      <c r="AG220" s="151" t="str">
        <f t="shared" si="279"/>
        <v/>
      </c>
      <c r="AH220" s="47" t="s">
        <v>0</v>
      </c>
      <c r="AI220" s="52" t="str">
        <f t="shared" si="280"/>
        <v/>
      </c>
      <c r="AJ220" s="31" t="str">
        <f t="shared" si="281"/>
        <v/>
      </c>
      <c r="AK220" s="73" t="str">
        <f t="shared" si="282"/>
        <v/>
      </c>
      <c r="AL220" s="73" t="str">
        <f t="shared" si="283"/>
        <v/>
      </c>
      <c r="AM220" s="31" t="str" cm="1">
        <f t="array" ref="AM220">IF(AK220="",""&amp;AJ220,IF(AK220="NEMA",AJ220,INDEX(klub_naziv,MATCH(INDEX(klubAlias_klubId,AK220),klub_id,0))))</f>
        <v/>
      </c>
      <c r="AN220" s="31" t="str" cm="1">
        <f t="array" ref="AN220">IFERROR(""&amp;INDEX(registarNatjecatelji,DL220,4),"")</f>
        <v/>
      </c>
      <c r="AO220" s="90" t="str">
        <f t="shared" si="284"/>
        <v/>
      </c>
      <c r="AP220" s="66" t="str">
        <f t="shared" si="285"/>
        <v/>
      </c>
      <c r="AQ220" s="47" t="s">
        <v>0</v>
      </c>
      <c r="AR220" s="52" t="str">
        <f>IF(V220&lt;&gt;"NEMA","",IF(IFERROR(MATCH(U220,U$10:U219,0),0)&lt;&gt;0,"",U220))</f>
        <v/>
      </c>
      <c r="AS220" s="73" t="str">
        <f t="shared" si="258"/>
        <v/>
      </c>
      <c r="AT220" s="31" t="str">
        <f>IF(OR(AS220="",AS220&lt;&gt;"NEMA"),"",MAX(AT$10:AT219)+1)</f>
        <v/>
      </c>
      <c r="AU220" s="66" t="str">
        <f t="shared" si="259"/>
        <v/>
      </c>
      <c r="AV220" s="47" t="s">
        <v>0</v>
      </c>
      <c r="AW220" s="19" t="str">
        <f t="shared" si="286"/>
        <v/>
      </c>
      <c r="AX220" s="47" t="s">
        <v>0</v>
      </c>
      <c r="AY220" s="82" t="str">
        <f>IF(AK220&lt;&gt;"NEMA","",IF(IFERROR(MATCH(AJ220,AJ$10:AJ219,0),0)&lt;&gt;0,"",AJ220))</f>
        <v/>
      </c>
      <c r="AZ220" s="47" t="s">
        <v>0</v>
      </c>
      <c r="BA220" s="130"/>
      <c r="BB220" s="47" t="s">
        <v>0</v>
      </c>
      <c r="BC220" s="58" t="str">
        <f t="shared" si="287"/>
        <v/>
      </c>
      <c r="BD220" s="31" t="str">
        <f t="shared" si="288"/>
        <v/>
      </c>
      <c r="BE220" s="31" t="str">
        <f>IF(BD220="","",MAX(BE$10:BE219)+1)</f>
        <v/>
      </c>
      <c r="BF220" s="31" t="str">
        <f t="shared" si="289"/>
        <v/>
      </c>
      <c r="BG220" s="31" t="str">
        <f t="shared" si="290"/>
        <v/>
      </c>
      <c r="BH220" s="31" t="str">
        <f>IF(BA220="","",MAX(BH$10:BH219)+1)</f>
        <v/>
      </c>
      <c r="BI220" s="31" t="str">
        <f t="shared" si="291"/>
        <v/>
      </c>
      <c r="BJ220" s="66" t="str">
        <f t="shared" si="292"/>
        <v/>
      </c>
      <c r="BK220" s="47" t="s">
        <v>0</v>
      </c>
      <c r="BL220" s="19" t="str">
        <f t="shared" si="293"/>
        <v/>
      </c>
      <c r="BM220" s="47" t="s">
        <v>0</v>
      </c>
      <c r="BN220" s="151" t="str">
        <f t="shared" si="260"/>
        <v/>
      </c>
      <c r="BO220" s="47" t="s">
        <v>0</v>
      </c>
      <c r="BP220" s="58" t="str">
        <f t="shared" si="251"/>
        <v/>
      </c>
      <c r="BQ220" s="73" t="str">
        <f t="shared" si="252"/>
        <v/>
      </c>
      <c r="BR220" s="266" t="str">
        <f t="shared" si="253"/>
        <v/>
      </c>
      <c r="BS220" s="267" t="str">
        <f t="shared" si="254"/>
        <v/>
      </c>
      <c r="BT220" s="191" t="str">
        <f t="shared" si="255"/>
        <v/>
      </c>
      <c r="BU220" s="47" t="s">
        <v>0</v>
      </c>
      <c r="BV220" s="52" t="str">
        <f t="shared" si="294"/>
        <v/>
      </c>
      <c r="BW220" s="31" t="str">
        <f t="shared" si="295"/>
        <v/>
      </c>
      <c r="BX220" s="73" t="str">
        <f t="shared" si="261"/>
        <v/>
      </c>
      <c r="BY220" s="73" t="str">
        <f t="shared" si="262"/>
        <v/>
      </c>
      <c r="BZ220" s="31" t="str">
        <f t="shared" si="263"/>
        <v/>
      </c>
      <c r="CA220" s="66" t="str">
        <f t="shared" si="264"/>
        <v/>
      </c>
      <c r="CB220" s="47" t="s">
        <v>0</v>
      </c>
      <c r="CC220" s="82" t="str">
        <f t="shared" si="296"/>
        <v/>
      </c>
      <c r="CD220" s="47" t="s">
        <v>0</v>
      </c>
      <c r="CE220" s="19" t="str">
        <f t="shared" si="297"/>
        <v/>
      </c>
      <c r="CF220" s="47" t="s">
        <v>0</v>
      </c>
      <c r="CG220" s="130"/>
      <c r="CH220" s="47" t="s">
        <v>0</v>
      </c>
      <c r="CI220" s="52" t="str">
        <f t="shared" si="298"/>
        <v/>
      </c>
      <c r="CJ220" s="73" t="str">
        <f>IF(CG220="","",MAX(CJ$10:CJ219)+1)</f>
        <v/>
      </c>
      <c r="CK220" s="53" t="str">
        <f t="shared" si="299"/>
        <v/>
      </c>
      <c r="CL220" s="47" t="s">
        <v>0</v>
      </c>
      <c r="CM220" s="19" t="str">
        <f t="shared" si="300"/>
        <v/>
      </c>
      <c r="CN220" s="47" t="s">
        <v>0</v>
      </c>
      <c r="CO220" s="108"/>
      <c r="CP220" s="110"/>
      <c r="CQ220" s="47"/>
      <c r="CR220" s="58" t="str">
        <f>IF(AND(BX220="NEMA",BY220="NEMA",OR(CG220="",CK220="NEMA")),MAX(CR$10:CR219)+1,"")</f>
        <v/>
      </c>
      <c r="CS220" s="53" t="str">
        <f t="shared" si="301"/>
        <v/>
      </c>
      <c r="CT220" t="s">
        <v>0</v>
      </c>
      <c r="CU220" s="133" t="str">
        <f t="shared" si="265"/>
        <v/>
      </c>
      <c r="CV220" t="s">
        <v>0</v>
      </c>
      <c r="CW220" s="52" t="str">
        <f t="shared" si="266"/>
        <v/>
      </c>
      <c r="CX220" s="66" t="str">
        <f t="shared" si="302"/>
        <v/>
      </c>
      <c r="CY220" t="s">
        <v>0</v>
      </c>
      <c r="CZ220" s="19" t="str">
        <f t="shared" si="303"/>
        <v/>
      </c>
      <c r="DA220" s="47" t="s">
        <v>0</v>
      </c>
      <c r="DB220" s="52" t="str">
        <f t="shared" si="304"/>
        <v/>
      </c>
      <c r="DC220" s="66" t="str">
        <f t="shared" si="305"/>
        <v/>
      </c>
      <c r="DD220" s="47" t="s">
        <v>0</v>
      </c>
      <c r="DE220" s="52" t="str">
        <f t="shared" si="306"/>
        <v/>
      </c>
      <c r="DF220" s="53" t="str">
        <f t="shared" si="267"/>
        <v/>
      </c>
      <c r="DG220" s="47" t="s">
        <v>0</v>
      </c>
      <c r="DH220" s="52" t="str">
        <f t="shared" si="307"/>
        <v/>
      </c>
      <c r="DI220" s="53" t="str">
        <f t="shared" si="268"/>
        <v/>
      </c>
      <c r="DJ220" s="47" t="s">
        <v>0</v>
      </c>
      <c r="DK220" s="52" t="str">
        <f t="shared" si="308"/>
        <v/>
      </c>
      <c r="DL220" s="53" t="str">
        <f t="shared" si="269"/>
        <v/>
      </c>
      <c r="DM220" s="47" t="s">
        <v>0</v>
      </c>
      <c r="DN220" s="58" t="str">
        <f t="shared" si="309"/>
        <v/>
      </c>
      <c r="DO220" s="53" t="str" cm="1">
        <f t="array" ref="DO220">IF(DN220&lt;&gt;"",INDEX(imePrezime_id,DN220,0),IF(CR220&lt;&gt;"",CR220,""))</f>
        <v/>
      </c>
      <c r="DP220" s="47" t="s">
        <v>0</v>
      </c>
      <c r="DQ220" s="58" t="str">
        <f t="shared" si="310"/>
        <v/>
      </c>
      <c r="DR220" s="73" t="str">
        <f t="shared" si="270"/>
        <v/>
      </c>
      <c r="DS220" s="73" t="str">
        <f t="shared" si="311"/>
        <v/>
      </c>
      <c r="DT220" s="73" t="str">
        <f t="shared" si="312"/>
        <v/>
      </c>
      <c r="DU220" s="66" t="str">
        <f t="shared" si="313"/>
        <v/>
      </c>
      <c r="DV220" s="47" t="s">
        <v>0</v>
      </c>
      <c r="DW220" s="58" t="str">
        <f>IF(BW220="","",MAX(DW$10:DW219)+1)</f>
        <v/>
      </c>
      <c r="DX220" s="73" t="str">
        <f t="shared" si="314"/>
        <v/>
      </c>
      <c r="DY220" s="73" t="str">
        <f t="shared" si="315"/>
        <v/>
      </c>
      <c r="DZ220" s="73" t="str">
        <f t="shared" si="316"/>
        <v/>
      </c>
      <c r="EA220" s="73" t="str">
        <f t="shared" si="317"/>
        <v/>
      </c>
      <c r="EB220" s="73" t="str">
        <f t="shared" si="318"/>
        <v/>
      </c>
      <c r="EC220" s="73" t="str">
        <f t="shared" si="319"/>
        <v/>
      </c>
      <c r="ED220" s="73" t="str">
        <f t="shared" si="320"/>
        <v/>
      </c>
      <c r="EE220" s="73" t="str">
        <f t="shared" si="321"/>
        <v/>
      </c>
      <c r="EF220" s="73" t="str">
        <f t="shared" si="322"/>
        <v/>
      </c>
      <c r="EG220" s="53" t="str">
        <f t="shared" si="271"/>
        <v/>
      </c>
      <c r="EH220" s="47" t="s">
        <v>0</v>
      </c>
      <c r="EI220" s="19" t="str">
        <f t="shared" si="323"/>
        <v/>
      </c>
      <c r="EJ220" s="47" t="s">
        <v>0</v>
      </c>
      <c r="EK220" s="19" t="str">
        <f t="shared" si="324"/>
        <v/>
      </c>
      <c r="EL220" s="47" t="s">
        <v>0</v>
      </c>
      <c r="EM220" s="208" t="str">
        <f t="shared" si="325"/>
        <v/>
      </c>
      <c r="EN220" s="47" t="s">
        <v>0</v>
      </c>
    </row>
    <row r="221" spans="1:144" x14ac:dyDescent="0.25">
      <c r="A221" t="s">
        <v>0</v>
      </c>
      <c r="B221" s="52" t="str">
        <f>IF(csv!F213="","",csv!T213)</f>
        <v/>
      </c>
      <c r="C221" s="31" t="s">
        <v>0</v>
      </c>
      <c r="D221" s="31" t="str">
        <f>IF(csv!F213="","",csv!F213)</f>
        <v/>
      </c>
      <c r="E221" s="31" t="str">
        <f>IF(csv!E213="","",csv!E213)</f>
        <v/>
      </c>
      <c r="F221" s="31" t="s">
        <v>0</v>
      </c>
      <c r="G221" s="73" t="str">
        <f>IF(csv!M213="","",csv!M213)</f>
        <v/>
      </c>
      <c r="H221" s="73" t="str">
        <f>IF(csv!N213="","",csv!N213)</f>
        <v/>
      </c>
      <c r="I221" s="31" t="s">
        <v>0</v>
      </c>
      <c r="J221" s="31" t="str">
        <f>IF(csv!P213="","",csv!P213)</f>
        <v/>
      </c>
      <c r="K221" s="31" t="str">
        <f>IF(csv!Q213="","",csv!Q213)</f>
        <v/>
      </c>
      <c r="L221" s="31" t="s">
        <v>0</v>
      </c>
      <c r="M221" s="66" t="str">
        <f>IF(csv!R213="","",csv!R213)</f>
        <v/>
      </c>
      <c r="N221" s="47" t="s">
        <v>0</v>
      </c>
      <c r="O221" s="52" t="str">
        <f t="shared" si="272"/>
        <v/>
      </c>
      <c r="P221" s="73" t="str">
        <f>IF(O221="","",IF(COUNTIF(O$10:O220,O221)=0,P220+1,P220))</f>
        <v/>
      </c>
      <c r="Q221" s="88" t="str">
        <f t="shared" si="273"/>
        <v/>
      </c>
      <c r="R221" s="89" t="str" cm="1">
        <f t="array" ref="R221">IF(S221="","",INDEX(natjecanjeStaze_naziv,MATCH(S221,natjecanjeStaze_stazaId,0)))</f>
        <v/>
      </c>
      <c r="S221" s="53" t="str">
        <f t="shared" si="256"/>
        <v/>
      </c>
      <c r="T221" s="47" t="s">
        <v>0</v>
      </c>
      <c r="U221" s="259" t="str">
        <f t="shared" si="257"/>
        <v/>
      </c>
      <c r="V221" s="260" t="str">
        <f t="shared" si="274"/>
        <v/>
      </c>
      <c r="W221" s="47" t="s">
        <v>0</v>
      </c>
      <c r="X221" s="52" t="str">
        <f t="shared" si="275"/>
        <v/>
      </c>
      <c r="Y221" s="73" t="str">
        <f t="shared" si="276"/>
        <v/>
      </c>
      <c r="Z221" s="31" t="str">
        <f t="shared" si="277"/>
        <v/>
      </c>
      <c r="AA221" s="66" t="str">
        <f>IF(Z221="","",MAX(AA$10:AA220)+1)</f>
        <v/>
      </c>
      <c r="AB221" s="47" t="s">
        <v>0</v>
      </c>
      <c r="AC221" s="130"/>
      <c r="AD221" s="47" t="s">
        <v>0</v>
      </c>
      <c r="AE221" s="19" t="str">
        <f t="shared" si="278"/>
        <v/>
      </c>
      <c r="AF221" s="47" t="s">
        <v>0</v>
      </c>
      <c r="AG221" s="151" t="str">
        <f t="shared" si="279"/>
        <v/>
      </c>
      <c r="AH221" s="47" t="s">
        <v>0</v>
      </c>
      <c r="AI221" s="52" t="str">
        <f t="shared" si="280"/>
        <v/>
      </c>
      <c r="AJ221" s="31" t="str">
        <f t="shared" si="281"/>
        <v/>
      </c>
      <c r="AK221" s="73" t="str">
        <f t="shared" si="282"/>
        <v/>
      </c>
      <c r="AL221" s="73" t="str">
        <f t="shared" si="283"/>
        <v/>
      </c>
      <c r="AM221" s="31" t="str" cm="1">
        <f t="array" ref="AM221">IF(AK221="",""&amp;AJ221,IF(AK221="NEMA",AJ221,INDEX(klub_naziv,MATCH(INDEX(klubAlias_klubId,AK221),klub_id,0))))</f>
        <v/>
      </c>
      <c r="AN221" s="31" t="str" cm="1">
        <f t="array" ref="AN221">IFERROR(""&amp;INDEX(registarNatjecatelji,DL221,4),"")</f>
        <v/>
      </c>
      <c r="AO221" s="90" t="str">
        <f t="shared" si="284"/>
        <v/>
      </c>
      <c r="AP221" s="66" t="str">
        <f t="shared" si="285"/>
        <v/>
      </c>
      <c r="AQ221" s="47" t="s">
        <v>0</v>
      </c>
      <c r="AR221" s="52" t="str">
        <f>IF(V221&lt;&gt;"NEMA","",IF(IFERROR(MATCH(U221,U$10:U220,0),0)&lt;&gt;0,"",U221))</f>
        <v/>
      </c>
      <c r="AS221" s="73" t="str">
        <f t="shared" si="258"/>
        <v/>
      </c>
      <c r="AT221" s="31" t="str">
        <f>IF(OR(AS221="",AS221&lt;&gt;"NEMA"),"",MAX(AT$10:AT220)+1)</f>
        <v/>
      </c>
      <c r="AU221" s="66" t="str">
        <f t="shared" si="259"/>
        <v/>
      </c>
      <c r="AV221" s="47" t="s">
        <v>0</v>
      </c>
      <c r="AW221" s="19" t="str">
        <f t="shared" si="286"/>
        <v/>
      </c>
      <c r="AX221" s="47" t="s">
        <v>0</v>
      </c>
      <c r="AY221" s="82" t="str">
        <f>IF(AK221&lt;&gt;"NEMA","",IF(IFERROR(MATCH(AJ221,AJ$10:AJ220,0),0)&lt;&gt;0,"",AJ221))</f>
        <v/>
      </c>
      <c r="AZ221" s="47" t="s">
        <v>0</v>
      </c>
      <c r="BA221" s="130"/>
      <c r="BB221" s="47" t="s">
        <v>0</v>
      </c>
      <c r="BC221" s="58" t="str">
        <f t="shared" si="287"/>
        <v/>
      </c>
      <c r="BD221" s="31" t="str">
        <f t="shared" si="288"/>
        <v/>
      </c>
      <c r="BE221" s="31" t="str">
        <f>IF(BD221="","",MAX(BE$10:BE220)+1)</f>
        <v/>
      </c>
      <c r="BF221" s="31" t="str">
        <f t="shared" si="289"/>
        <v/>
      </c>
      <c r="BG221" s="31" t="str">
        <f t="shared" si="290"/>
        <v/>
      </c>
      <c r="BH221" s="31" t="str">
        <f>IF(BA221="","",MAX(BH$10:BH220)+1)</f>
        <v/>
      </c>
      <c r="BI221" s="31" t="str">
        <f t="shared" si="291"/>
        <v/>
      </c>
      <c r="BJ221" s="66" t="str">
        <f t="shared" si="292"/>
        <v/>
      </c>
      <c r="BK221" s="47" t="s">
        <v>0</v>
      </c>
      <c r="BL221" s="19" t="str">
        <f t="shared" si="293"/>
        <v/>
      </c>
      <c r="BM221" s="47" t="s">
        <v>0</v>
      </c>
      <c r="BN221" s="151" t="str">
        <f t="shared" si="260"/>
        <v/>
      </c>
      <c r="BO221" s="47" t="s">
        <v>0</v>
      </c>
      <c r="BP221" s="58" t="str">
        <f t="shared" si="251"/>
        <v/>
      </c>
      <c r="BQ221" s="73" t="str">
        <f t="shared" si="252"/>
        <v/>
      </c>
      <c r="BR221" s="266" t="str">
        <f t="shared" si="253"/>
        <v/>
      </c>
      <c r="BS221" s="267" t="str">
        <f t="shared" si="254"/>
        <v/>
      </c>
      <c r="BT221" s="191" t="str">
        <f t="shared" si="255"/>
        <v/>
      </c>
      <c r="BU221" s="47" t="s">
        <v>0</v>
      </c>
      <c r="BV221" s="52" t="str">
        <f t="shared" si="294"/>
        <v/>
      </c>
      <c r="BW221" s="31" t="str">
        <f t="shared" si="295"/>
        <v/>
      </c>
      <c r="BX221" s="73" t="str">
        <f t="shared" si="261"/>
        <v/>
      </c>
      <c r="BY221" s="73" t="str">
        <f t="shared" si="262"/>
        <v/>
      </c>
      <c r="BZ221" s="31" t="str">
        <f t="shared" si="263"/>
        <v/>
      </c>
      <c r="CA221" s="66" t="str">
        <f t="shared" si="264"/>
        <v/>
      </c>
      <c r="CB221" s="47" t="s">
        <v>0</v>
      </c>
      <c r="CC221" s="82" t="str">
        <f t="shared" si="296"/>
        <v/>
      </c>
      <c r="CD221" s="47" t="s">
        <v>0</v>
      </c>
      <c r="CE221" s="19" t="str">
        <f t="shared" si="297"/>
        <v/>
      </c>
      <c r="CF221" s="47" t="s">
        <v>0</v>
      </c>
      <c r="CG221" s="130"/>
      <c r="CH221" s="47" t="s">
        <v>0</v>
      </c>
      <c r="CI221" s="52" t="str">
        <f t="shared" si="298"/>
        <v/>
      </c>
      <c r="CJ221" s="73" t="str">
        <f>IF(CG221="","",MAX(CJ$10:CJ220)+1)</f>
        <v/>
      </c>
      <c r="CK221" s="53" t="str">
        <f t="shared" si="299"/>
        <v/>
      </c>
      <c r="CL221" s="47" t="s">
        <v>0</v>
      </c>
      <c r="CM221" s="19" t="str">
        <f t="shared" si="300"/>
        <v/>
      </c>
      <c r="CN221" s="47" t="s">
        <v>0</v>
      </c>
      <c r="CO221" s="108"/>
      <c r="CP221" s="110"/>
      <c r="CQ221" s="47"/>
      <c r="CR221" s="58" t="str">
        <f>IF(AND(BX221="NEMA",BY221="NEMA",OR(CG221="",CK221="NEMA")),MAX(CR$10:CR220)+1,"")</f>
        <v/>
      </c>
      <c r="CS221" s="53" t="str">
        <f t="shared" si="301"/>
        <v/>
      </c>
      <c r="CT221" t="s">
        <v>0</v>
      </c>
      <c r="CU221" s="133" t="str">
        <f t="shared" si="265"/>
        <v/>
      </c>
      <c r="CV221" t="s">
        <v>0</v>
      </c>
      <c r="CW221" s="52" t="str">
        <f t="shared" si="266"/>
        <v/>
      </c>
      <c r="CX221" s="66" t="str">
        <f t="shared" si="302"/>
        <v/>
      </c>
      <c r="CY221" t="s">
        <v>0</v>
      </c>
      <c r="CZ221" s="19" t="str">
        <f t="shared" si="303"/>
        <v/>
      </c>
      <c r="DA221" s="47" t="s">
        <v>0</v>
      </c>
      <c r="DB221" s="52" t="str">
        <f t="shared" si="304"/>
        <v/>
      </c>
      <c r="DC221" s="66" t="str">
        <f t="shared" si="305"/>
        <v/>
      </c>
      <c r="DD221" s="47" t="s">
        <v>0</v>
      </c>
      <c r="DE221" s="52" t="str">
        <f t="shared" si="306"/>
        <v/>
      </c>
      <c r="DF221" s="53" t="str">
        <f t="shared" si="267"/>
        <v/>
      </c>
      <c r="DG221" s="47" t="s">
        <v>0</v>
      </c>
      <c r="DH221" s="52" t="str">
        <f t="shared" si="307"/>
        <v/>
      </c>
      <c r="DI221" s="53" t="str">
        <f t="shared" si="268"/>
        <v/>
      </c>
      <c r="DJ221" s="47" t="s">
        <v>0</v>
      </c>
      <c r="DK221" s="52" t="str">
        <f t="shared" si="308"/>
        <v/>
      </c>
      <c r="DL221" s="53" t="str">
        <f t="shared" si="269"/>
        <v/>
      </c>
      <c r="DM221" s="47" t="s">
        <v>0</v>
      </c>
      <c r="DN221" s="58" t="str">
        <f t="shared" si="309"/>
        <v/>
      </c>
      <c r="DO221" s="53" t="str" cm="1">
        <f t="array" ref="DO221">IF(DN221&lt;&gt;"",INDEX(imePrezime_id,DN221,0),IF(CR221&lt;&gt;"",CR221,""))</f>
        <v/>
      </c>
      <c r="DP221" s="47" t="s">
        <v>0</v>
      </c>
      <c r="DQ221" s="58" t="str">
        <f t="shared" si="310"/>
        <v/>
      </c>
      <c r="DR221" s="73" t="str">
        <f t="shared" si="270"/>
        <v/>
      </c>
      <c r="DS221" s="73" t="str">
        <f t="shared" si="311"/>
        <v/>
      </c>
      <c r="DT221" s="73" t="str">
        <f t="shared" si="312"/>
        <v/>
      </c>
      <c r="DU221" s="66" t="str">
        <f t="shared" si="313"/>
        <v/>
      </c>
      <c r="DV221" s="47" t="s">
        <v>0</v>
      </c>
      <c r="DW221" s="58" t="str">
        <f>IF(BW221="","",MAX(DW$10:DW220)+1)</f>
        <v/>
      </c>
      <c r="DX221" s="73" t="str">
        <f t="shared" si="314"/>
        <v/>
      </c>
      <c r="DY221" s="73" t="str">
        <f t="shared" si="315"/>
        <v/>
      </c>
      <c r="DZ221" s="73" t="str">
        <f t="shared" si="316"/>
        <v/>
      </c>
      <c r="EA221" s="73" t="str">
        <f t="shared" si="317"/>
        <v/>
      </c>
      <c r="EB221" s="73" t="str">
        <f t="shared" si="318"/>
        <v/>
      </c>
      <c r="EC221" s="73" t="str">
        <f t="shared" si="319"/>
        <v/>
      </c>
      <c r="ED221" s="73" t="str">
        <f t="shared" si="320"/>
        <v/>
      </c>
      <c r="EE221" s="73" t="str">
        <f t="shared" si="321"/>
        <v/>
      </c>
      <c r="EF221" s="73" t="str">
        <f t="shared" si="322"/>
        <v/>
      </c>
      <c r="EG221" s="53" t="str">
        <f t="shared" si="271"/>
        <v/>
      </c>
      <c r="EH221" s="47" t="s">
        <v>0</v>
      </c>
      <c r="EI221" s="19" t="str">
        <f t="shared" si="323"/>
        <v/>
      </c>
      <c r="EJ221" s="47" t="s">
        <v>0</v>
      </c>
      <c r="EK221" s="19" t="str">
        <f t="shared" si="324"/>
        <v/>
      </c>
      <c r="EL221" s="47" t="s">
        <v>0</v>
      </c>
      <c r="EM221" s="208" t="str">
        <f t="shared" si="325"/>
        <v/>
      </c>
      <c r="EN221" s="47" t="s">
        <v>0</v>
      </c>
    </row>
    <row r="222" spans="1:144" x14ac:dyDescent="0.25">
      <c r="A222" t="s">
        <v>0</v>
      </c>
      <c r="B222" s="52" t="str">
        <f>IF(csv!F214="","",csv!T214)</f>
        <v/>
      </c>
      <c r="C222" s="31" t="s">
        <v>0</v>
      </c>
      <c r="D222" s="31" t="str">
        <f>IF(csv!F214="","",csv!F214)</f>
        <v/>
      </c>
      <c r="E222" s="31" t="str">
        <f>IF(csv!E214="","",csv!E214)</f>
        <v/>
      </c>
      <c r="F222" s="31" t="s">
        <v>0</v>
      </c>
      <c r="G222" s="73" t="str">
        <f>IF(csv!M214="","",csv!M214)</f>
        <v/>
      </c>
      <c r="H222" s="73" t="str">
        <f>IF(csv!N214="","",csv!N214)</f>
        <v/>
      </c>
      <c r="I222" s="31" t="s">
        <v>0</v>
      </c>
      <c r="J222" s="31" t="str">
        <f>IF(csv!P214="","",csv!P214)</f>
        <v/>
      </c>
      <c r="K222" s="31" t="str">
        <f>IF(csv!Q214="","",csv!Q214)</f>
        <v/>
      </c>
      <c r="L222" s="31" t="s">
        <v>0</v>
      </c>
      <c r="M222" s="66" t="str">
        <f>IF(csv!R214="","",csv!R214)</f>
        <v/>
      </c>
      <c r="N222" s="47" t="s">
        <v>0</v>
      </c>
      <c r="O222" s="52" t="str">
        <f t="shared" si="272"/>
        <v/>
      </c>
      <c r="P222" s="73" t="str">
        <f>IF(O222="","",IF(COUNTIF(O$10:O221,O222)=0,P221+1,P221))</f>
        <v/>
      </c>
      <c r="Q222" s="88" t="str">
        <f t="shared" si="273"/>
        <v/>
      </c>
      <c r="R222" s="89" t="str" cm="1">
        <f t="array" ref="R222">IF(S222="","",INDEX(natjecanjeStaze_naziv,MATCH(S222,natjecanjeStaze_stazaId,0)))</f>
        <v/>
      </c>
      <c r="S222" s="53" t="str">
        <f t="shared" si="256"/>
        <v/>
      </c>
      <c r="T222" s="47" t="s">
        <v>0</v>
      </c>
      <c r="U222" s="259" t="str">
        <f t="shared" si="257"/>
        <v/>
      </c>
      <c r="V222" s="260" t="str">
        <f t="shared" si="274"/>
        <v/>
      </c>
      <c r="W222" s="47" t="s">
        <v>0</v>
      </c>
      <c r="X222" s="52" t="str">
        <f t="shared" si="275"/>
        <v/>
      </c>
      <c r="Y222" s="73" t="str">
        <f t="shared" si="276"/>
        <v/>
      </c>
      <c r="Z222" s="31" t="str">
        <f t="shared" si="277"/>
        <v/>
      </c>
      <c r="AA222" s="66" t="str">
        <f>IF(Z222="","",MAX(AA$10:AA221)+1)</f>
        <v/>
      </c>
      <c r="AB222" s="47" t="s">
        <v>0</v>
      </c>
      <c r="AC222" s="130"/>
      <c r="AD222" s="47" t="s">
        <v>0</v>
      </c>
      <c r="AE222" s="19" t="str">
        <f t="shared" si="278"/>
        <v/>
      </c>
      <c r="AF222" s="47" t="s">
        <v>0</v>
      </c>
      <c r="AG222" s="151" t="str">
        <f t="shared" si="279"/>
        <v/>
      </c>
      <c r="AH222" s="47" t="s">
        <v>0</v>
      </c>
      <c r="AI222" s="52" t="str">
        <f t="shared" si="280"/>
        <v/>
      </c>
      <c r="AJ222" s="31" t="str">
        <f t="shared" si="281"/>
        <v/>
      </c>
      <c r="AK222" s="73" t="str">
        <f t="shared" si="282"/>
        <v/>
      </c>
      <c r="AL222" s="73" t="str">
        <f t="shared" si="283"/>
        <v/>
      </c>
      <c r="AM222" s="31" t="str" cm="1">
        <f t="array" ref="AM222">IF(AK222="",""&amp;AJ222,IF(AK222="NEMA",AJ222,INDEX(klub_naziv,MATCH(INDEX(klubAlias_klubId,AK222),klub_id,0))))</f>
        <v/>
      </c>
      <c r="AN222" s="31" t="str" cm="1">
        <f t="array" ref="AN222">IFERROR(""&amp;INDEX(registarNatjecatelji,DL222,4),"")</f>
        <v/>
      </c>
      <c r="AO222" s="90" t="str">
        <f t="shared" si="284"/>
        <v/>
      </c>
      <c r="AP222" s="66" t="str">
        <f t="shared" si="285"/>
        <v/>
      </c>
      <c r="AQ222" s="47" t="s">
        <v>0</v>
      </c>
      <c r="AR222" s="52" t="str">
        <f>IF(V222&lt;&gt;"NEMA","",IF(IFERROR(MATCH(U222,U$10:U221,0),0)&lt;&gt;0,"",U222))</f>
        <v/>
      </c>
      <c r="AS222" s="73" t="str">
        <f t="shared" si="258"/>
        <v/>
      </c>
      <c r="AT222" s="31" t="str">
        <f>IF(OR(AS222="",AS222&lt;&gt;"NEMA"),"",MAX(AT$10:AT221)+1)</f>
        <v/>
      </c>
      <c r="AU222" s="66" t="str">
        <f t="shared" si="259"/>
        <v/>
      </c>
      <c r="AV222" s="47" t="s">
        <v>0</v>
      </c>
      <c r="AW222" s="19" t="str">
        <f t="shared" si="286"/>
        <v/>
      </c>
      <c r="AX222" s="47" t="s">
        <v>0</v>
      </c>
      <c r="AY222" s="82" t="str">
        <f>IF(AK222&lt;&gt;"NEMA","",IF(IFERROR(MATCH(AJ222,AJ$10:AJ221,0),0)&lt;&gt;0,"",AJ222))</f>
        <v/>
      </c>
      <c r="AZ222" s="47" t="s">
        <v>0</v>
      </c>
      <c r="BA222" s="130"/>
      <c r="BB222" s="47" t="s">
        <v>0</v>
      </c>
      <c r="BC222" s="58" t="str">
        <f t="shared" si="287"/>
        <v/>
      </c>
      <c r="BD222" s="31" t="str">
        <f t="shared" si="288"/>
        <v/>
      </c>
      <c r="BE222" s="31" t="str">
        <f>IF(BD222="","",MAX(BE$10:BE221)+1)</f>
        <v/>
      </c>
      <c r="BF222" s="31" t="str">
        <f t="shared" si="289"/>
        <v/>
      </c>
      <c r="BG222" s="31" t="str">
        <f t="shared" si="290"/>
        <v/>
      </c>
      <c r="BH222" s="31" t="str">
        <f>IF(BA222="","",MAX(BH$10:BH221)+1)</f>
        <v/>
      </c>
      <c r="BI222" s="31" t="str">
        <f t="shared" si="291"/>
        <v/>
      </c>
      <c r="BJ222" s="66" t="str">
        <f t="shared" si="292"/>
        <v/>
      </c>
      <c r="BK222" s="47" t="s">
        <v>0</v>
      </c>
      <c r="BL222" s="19" t="str">
        <f t="shared" si="293"/>
        <v/>
      </c>
      <c r="BM222" s="47" t="s">
        <v>0</v>
      </c>
      <c r="BN222" s="151" t="str">
        <f t="shared" si="260"/>
        <v/>
      </c>
      <c r="BO222" s="47" t="s">
        <v>0</v>
      </c>
      <c r="BP222" s="58" t="str">
        <f t="shared" si="251"/>
        <v/>
      </c>
      <c r="BQ222" s="73" t="str">
        <f t="shared" si="252"/>
        <v/>
      </c>
      <c r="BR222" s="266" t="str">
        <f t="shared" si="253"/>
        <v/>
      </c>
      <c r="BS222" s="267" t="str">
        <f t="shared" si="254"/>
        <v/>
      </c>
      <c r="BT222" s="191" t="str">
        <f t="shared" si="255"/>
        <v/>
      </c>
      <c r="BU222" s="47" t="s">
        <v>0</v>
      </c>
      <c r="BV222" s="52" t="str">
        <f t="shared" si="294"/>
        <v/>
      </c>
      <c r="BW222" s="31" t="str">
        <f t="shared" si="295"/>
        <v/>
      </c>
      <c r="BX222" s="73" t="str">
        <f t="shared" si="261"/>
        <v/>
      </c>
      <c r="BY222" s="73" t="str">
        <f t="shared" si="262"/>
        <v/>
      </c>
      <c r="BZ222" s="31" t="str">
        <f t="shared" si="263"/>
        <v/>
      </c>
      <c r="CA222" s="66" t="str">
        <f t="shared" si="264"/>
        <v/>
      </c>
      <c r="CB222" s="47" t="s">
        <v>0</v>
      </c>
      <c r="CC222" s="82" t="str">
        <f t="shared" si="296"/>
        <v/>
      </c>
      <c r="CD222" s="47" t="s">
        <v>0</v>
      </c>
      <c r="CE222" s="19" t="str">
        <f t="shared" si="297"/>
        <v/>
      </c>
      <c r="CF222" s="47" t="s">
        <v>0</v>
      </c>
      <c r="CG222" s="130"/>
      <c r="CH222" s="47" t="s">
        <v>0</v>
      </c>
      <c r="CI222" s="52" t="str">
        <f t="shared" si="298"/>
        <v/>
      </c>
      <c r="CJ222" s="73" t="str">
        <f>IF(CG222="","",MAX(CJ$10:CJ221)+1)</f>
        <v/>
      </c>
      <c r="CK222" s="53" t="str">
        <f t="shared" si="299"/>
        <v/>
      </c>
      <c r="CL222" s="47" t="s">
        <v>0</v>
      </c>
      <c r="CM222" s="19" t="str">
        <f t="shared" si="300"/>
        <v/>
      </c>
      <c r="CN222" s="47" t="s">
        <v>0</v>
      </c>
      <c r="CO222" s="108"/>
      <c r="CP222" s="110"/>
      <c r="CQ222" s="47"/>
      <c r="CR222" s="58" t="str">
        <f>IF(AND(BX222="NEMA",BY222="NEMA",OR(CG222="",CK222="NEMA")),MAX(CR$10:CR221)+1,"")</f>
        <v/>
      </c>
      <c r="CS222" s="53" t="str">
        <f t="shared" si="301"/>
        <v/>
      </c>
      <c r="CT222" t="s">
        <v>0</v>
      </c>
      <c r="CU222" s="133" t="str">
        <f t="shared" si="265"/>
        <v/>
      </c>
      <c r="CV222" t="s">
        <v>0</v>
      </c>
      <c r="CW222" s="52" t="str">
        <f t="shared" si="266"/>
        <v/>
      </c>
      <c r="CX222" s="66" t="str">
        <f t="shared" si="302"/>
        <v/>
      </c>
      <c r="CY222" t="s">
        <v>0</v>
      </c>
      <c r="CZ222" s="19" t="str">
        <f t="shared" si="303"/>
        <v/>
      </c>
      <c r="DA222" s="47" t="s">
        <v>0</v>
      </c>
      <c r="DB222" s="52" t="str">
        <f t="shared" si="304"/>
        <v/>
      </c>
      <c r="DC222" s="66" t="str">
        <f t="shared" si="305"/>
        <v/>
      </c>
      <c r="DD222" s="47" t="s">
        <v>0</v>
      </c>
      <c r="DE222" s="52" t="str">
        <f t="shared" si="306"/>
        <v/>
      </c>
      <c r="DF222" s="53" t="str">
        <f t="shared" si="267"/>
        <v/>
      </c>
      <c r="DG222" s="47" t="s">
        <v>0</v>
      </c>
      <c r="DH222" s="52" t="str">
        <f t="shared" si="307"/>
        <v/>
      </c>
      <c r="DI222" s="53" t="str">
        <f t="shared" si="268"/>
        <v/>
      </c>
      <c r="DJ222" s="47" t="s">
        <v>0</v>
      </c>
      <c r="DK222" s="52" t="str">
        <f t="shared" si="308"/>
        <v/>
      </c>
      <c r="DL222" s="53" t="str">
        <f t="shared" si="269"/>
        <v/>
      </c>
      <c r="DM222" s="47" t="s">
        <v>0</v>
      </c>
      <c r="DN222" s="58" t="str">
        <f t="shared" si="309"/>
        <v/>
      </c>
      <c r="DO222" s="53" t="str" cm="1">
        <f t="array" ref="DO222">IF(DN222&lt;&gt;"",INDEX(imePrezime_id,DN222,0),IF(CR222&lt;&gt;"",CR222,""))</f>
        <v/>
      </c>
      <c r="DP222" s="47" t="s">
        <v>0</v>
      </c>
      <c r="DQ222" s="58" t="str">
        <f t="shared" si="310"/>
        <v/>
      </c>
      <c r="DR222" s="73" t="str">
        <f t="shared" si="270"/>
        <v/>
      </c>
      <c r="DS222" s="73" t="str">
        <f t="shared" si="311"/>
        <v/>
      </c>
      <c r="DT222" s="73" t="str">
        <f t="shared" si="312"/>
        <v/>
      </c>
      <c r="DU222" s="66" t="str">
        <f t="shared" si="313"/>
        <v/>
      </c>
      <c r="DV222" s="47" t="s">
        <v>0</v>
      </c>
      <c r="DW222" s="58" t="str">
        <f>IF(BW222="","",MAX(DW$10:DW221)+1)</f>
        <v/>
      </c>
      <c r="DX222" s="73" t="str">
        <f t="shared" si="314"/>
        <v/>
      </c>
      <c r="DY222" s="73" t="str">
        <f t="shared" si="315"/>
        <v/>
      </c>
      <c r="DZ222" s="73" t="str">
        <f t="shared" si="316"/>
        <v/>
      </c>
      <c r="EA222" s="73" t="str">
        <f t="shared" si="317"/>
        <v/>
      </c>
      <c r="EB222" s="73" t="str">
        <f t="shared" si="318"/>
        <v/>
      </c>
      <c r="EC222" s="73" t="str">
        <f t="shared" si="319"/>
        <v/>
      </c>
      <c r="ED222" s="73" t="str">
        <f t="shared" si="320"/>
        <v/>
      </c>
      <c r="EE222" s="73" t="str">
        <f t="shared" si="321"/>
        <v/>
      </c>
      <c r="EF222" s="73" t="str">
        <f t="shared" si="322"/>
        <v/>
      </c>
      <c r="EG222" s="53" t="str">
        <f t="shared" si="271"/>
        <v/>
      </c>
      <c r="EH222" s="47" t="s">
        <v>0</v>
      </c>
      <c r="EI222" s="19" t="str">
        <f t="shared" si="323"/>
        <v/>
      </c>
      <c r="EJ222" s="47" t="s">
        <v>0</v>
      </c>
      <c r="EK222" s="19" t="str">
        <f t="shared" si="324"/>
        <v/>
      </c>
      <c r="EL222" s="47" t="s">
        <v>0</v>
      </c>
      <c r="EM222" s="208" t="str">
        <f t="shared" si="325"/>
        <v/>
      </c>
      <c r="EN222" s="47" t="s">
        <v>0</v>
      </c>
    </row>
    <row r="223" spans="1:144" x14ac:dyDescent="0.25">
      <c r="A223" t="s">
        <v>0</v>
      </c>
      <c r="B223" s="52" t="str">
        <f>IF(csv!F215="","",csv!T215)</f>
        <v/>
      </c>
      <c r="C223" s="31" t="s">
        <v>0</v>
      </c>
      <c r="D223" s="31" t="str">
        <f>IF(csv!F215="","",csv!F215)</f>
        <v/>
      </c>
      <c r="E223" s="31" t="str">
        <f>IF(csv!E215="","",csv!E215)</f>
        <v/>
      </c>
      <c r="F223" s="31" t="s">
        <v>0</v>
      </c>
      <c r="G223" s="73" t="str">
        <f>IF(csv!M215="","",csv!M215)</f>
        <v/>
      </c>
      <c r="H223" s="73" t="str">
        <f>IF(csv!N215="","",csv!N215)</f>
        <v/>
      </c>
      <c r="I223" s="31" t="s">
        <v>0</v>
      </c>
      <c r="J223" s="31" t="str">
        <f>IF(csv!P215="","",csv!P215)</f>
        <v/>
      </c>
      <c r="K223" s="31" t="str">
        <f>IF(csv!Q215="","",csv!Q215)</f>
        <v/>
      </c>
      <c r="L223" s="31" t="s">
        <v>0</v>
      </c>
      <c r="M223" s="66" t="str">
        <f>IF(csv!R215="","",csv!R215)</f>
        <v/>
      </c>
      <c r="N223" s="47" t="s">
        <v>0</v>
      </c>
      <c r="O223" s="52" t="str">
        <f t="shared" si="272"/>
        <v/>
      </c>
      <c r="P223" s="73" t="str">
        <f>IF(O223="","",IF(COUNTIF(O$10:O222,O223)=0,P222+1,P222))</f>
        <v/>
      </c>
      <c r="Q223" s="88" t="str">
        <f t="shared" si="273"/>
        <v/>
      </c>
      <c r="R223" s="89" t="str" cm="1">
        <f t="array" ref="R223">IF(S223="","",INDEX(natjecanjeStaze_naziv,MATCH(S223,natjecanjeStaze_stazaId,0)))</f>
        <v/>
      </c>
      <c r="S223" s="53" t="str">
        <f t="shared" si="256"/>
        <v/>
      </c>
      <c r="T223" s="47" t="s">
        <v>0</v>
      </c>
      <c r="U223" s="259" t="str">
        <f t="shared" si="257"/>
        <v/>
      </c>
      <c r="V223" s="260" t="str">
        <f t="shared" si="274"/>
        <v/>
      </c>
      <c r="W223" s="47" t="s">
        <v>0</v>
      </c>
      <c r="X223" s="52" t="str">
        <f t="shared" si="275"/>
        <v/>
      </c>
      <c r="Y223" s="73" t="str">
        <f t="shared" si="276"/>
        <v/>
      </c>
      <c r="Z223" s="31" t="str">
        <f t="shared" si="277"/>
        <v/>
      </c>
      <c r="AA223" s="66" t="str">
        <f>IF(Z223="","",MAX(AA$10:AA222)+1)</f>
        <v/>
      </c>
      <c r="AB223" s="47" t="s">
        <v>0</v>
      </c>
      <c r="AC223" s="130"/>
      <c r="AD223" s="47" t="s">
        <v>0</v>
      </c>
      <c r="AE223" s="19" t="str">
        <f t="shared" si="278"/>
        <v/>
      </c>
      <c r="AF223" s="47" t="s">
        <v>0</v>
      </c>
      <c r="AG223" s="151" t="str">
        <f t="shared" si="279"/>
        <v/>
      </c>
      <c r="AH223" s="47" t="s">
        <v>0</v>
      </c>
      <c r="AI223" s="52" t="str">
        <f t="shared" si="280"/>
        <v/>
      </c>
      <c r="AJ223" s="31" t="str">
        <f t="shared" si="281"/>
        <v/>
      </c>
      <c r="AK223" s="73" t="str">
        <f t="shared" si="282"/>
        <v/>
      </c>
      <c r="AL223" s="73" t="str">
        <f t="shared" si="283"/>
        <v/>
      </c>
      <c r="AM223" s="31" t="str" cm="1">
        <f t="array" ref="AM223">IF(AK223="",""&amp;AJ223,IF(AK223="NEMA",AJ223,INDEX(klub_naziv,MATCH(INDEX(klubAlias_klubId,AK223),klub_id,0))))</f>
        <v/>
      </c>
      <c r="AN223" s="31" t="str" cm="1">
        <f t="array" ref="AN223">IFERROR(""&amp;INDEX(registarNatjecatelji,DL223,4),"")</f>
        <v/>
      </c>
      <c r="AO223" s="90" t="str">
        <f t="shared" si="284"/>
        <v/>
      </c>
      <c r="AP223" s="66" t="str">
        <f t="shared" si="285"/>
        <v/>
      </c>
      <c r="AQ223" s="47" t="s">
        <v>0</v>
      </c>
      <c r="AR223" s="52" t="str">
        <f>IF(V223&lt;&gt;"NEMA","",IF(IFERROR(MATCH(U223,U$10:U222,0),0)&lt;&gt;0,"",U223))</f>
        <v/>
      </c>
      <c r="AS223" s="73" t="str">
        <f t="shared" si="258"/>
        <v/>
      </c>
      <c r="AT223" s="31" t="str">
        <f>IF(OR(AS223="",AS223&lt;&gt;"NEMA"),"",MAX(AT$10:AT222)+1)</f>
        <v/>
      </c>
      <c r="AU223" s="66" t="str">
        <f t="shared" si="259"/>
        <v/>
      </c>
      <c r="AV223" s="47" t="s">
        <v>0</v>
      </c>
      <c r="AW223" s="19" t="str">
        <f t="shared" si="286"/>
        <v/>
      </c>
      <c r="AX223" s="47" t="s">
        <v>0</v>
      </c>
      <c r="AY223" s="82" t="str">
        <f>IF(AK223&lt;&gt;"NEMA","",IF(IFERROR(MATCH(AJ223,AJ$10:AJ222,0),0)&lt;&gt;0,"",AJ223))</f>
        <v/>
      </c>
      <c r="AZ223" s="47" t="s">
        <v>0</v>
      </c>
      <c r="BA223" s="130"/>
      <c r="BB223" s="47" t="s">
        <v>0</v>
      </c>
      <c r="BC223" s="58" t="str">
        <f t="shared" si="287"/>
        <v/>
      </c>
      <c r="BD223" s="31" t="str">
        <f t="shared" si="288"/>
        <v/>
      </c>
      <c r="BE223" s="31" t="str">
        <f>IF(BD223="","",MAX(BE$10:BE222)+1)</f>
        <v/>
      </c>
      <c r="BF223" s="31" t="str">
        <f t="shared" si="289"/>
        <v/>
      </c>
      <c r="BG223" s="31" t="str">
        <f t="shared" si="290"/>
        <v/>
      </c>
      <c r="BH223" s="31" t="str">
        <f>IF(BA223="","",MAX(BH$10:BH222)+1)</f>
        <v/>
      </c>
      <c r="BI223" s="31" t="str">
        <f t="shared" si="291"/>
        <v/>
      </c>
      <c r="BJ223" s="66" t="str">
        <f t="shared" si="292"/>
        <v/>
      </c>
      <c r="BK223" s="47" t="s">
        <v>0</v>
      </c>
      <c r="BL223" s="19" t="str">
        <f t="shared" si="293"/>
        <v/>
      </c>
      <c r="BM223" s="47" t="s">
        <v>0</v>
      </c>
      <c r="BN223" s="151" t="str">
        <f t="shared" si="260"/>
        <v/>
      </c>
      <c r="BO223" s="47" t="s">
        <v>0</v>
      </c>
      <c r="BP223" s="58" t="str">
        <f t="shared" si="251"/>
        <v/>
      </c>
      <c r="BQ223" s="73" t="str">
        <f t="shared" si="252"/>
        <v/>
      </c>
      <c r="BR223" s="266" t="str">
        <f t="shared" si="253"/>
        <v/>
      </c>
      <c r="BS223" s="267" t="str">
        <f t="shared" si="254"/>
        <v/>
      </c>
      <c r="BT223" s="191" t="str">
        <f t="shared" si="255"/>
        <v/>
      </c>
      <c r="BU223" s="47" t="s">
        <v>0</v>
      </c>
      <c r="BV223" s="52" t="str">
        <f t="shared" si="294"/>
        <v/>
      </c>
      <c r="BW223" s="31" t="str">
        <f t="shared" si="295"/>
        <v/>
      </c>
      <c r="BX223" s="73" t="str">
        <f t="shared" si="261"/>
        <v/>
      </c>
      <c r="BY223" s="73" t="str">
        <f t="shared" si="262"/>
        <v/>
      </c>
      <c r="BZ223" s="31" t="str">
        <f t="shared" si="263"/>
        <v/>
      </c>
      <c r="CA223" s="66" t="str">
        <f t="shared" si="264"/>
        <v/>
      </c>
      <c r="CB223" s="47" t="s">
        <v>0</v>
      </c>
      <c r="CC223" s="82" t="str">
        <f t="shared" si="296"/>
        <v/>
      </c>
      <c r="CD223" s="47" t="s">
        <v>0</v>
      </c>
      <c r="CE223" s="19" t="str">
        <f t="shared" si="297"/>
        <v/>
      </c>
      <c r="CF223" s="47" t="s">
        <v>0</v>
      </c>
      <c r="CG223" s="130"/>
      <c r="CH223" s="47" t="s">
        <v>0</v>
      </c>
      <c r="CI223" s="52" t="str">
        <f t="shared" si="298"/>
        <v/>
      </c>
      <c r="CJ223" s="73" t="str">
        <f>IF(CG223="","",MAX(CJ$10:CJ222)+1)</f>
        <v/>
      </c>
      <c r="CK223" s="53" t="str">
        <f t="shared" si="299"/>
        <v/>
      </c>
      <c r="CL223" s="47" t="s">
        <v>0</v>
      </c>
      <c r="CM223" s="19" t="str">
        <f t="shared" si="300"/>
        <v/>
      </c>
      <c r="CN223" s="47" t="s">
        <v>0</v>
      </c>
      <c r="CO223" s="108"/>
      <c r="CP223" s="110"/>
      <c r="CQ223" s="47"/>
      <c r="CR223" s="58" t="str">
        <f>IF(AND(BX223="NEMA",BY223="NEMA",OR(CG223="",CK223="NEMA")),MAX(CR$10:CR222)+1,"")</f>
        <v/>
      </c>
      <c r="CS223" s="53" t="str">
        <f t="shared" si="301"/>
        <v/>
      </c>
      <c r="CT223" t="s">
        <v>0</v>
      </c>
      <c r="CU223" s="133" t="str">
        <f t="shared" si="265"/>
        <v/>
      </c>
      <c r="CV223" t="s">
        <v>0</v>
      </c>
      <c r="CW223" s="52" t="str">
        <f t="shared" si="266"/>
        <v/>
      </c>
      <c r="CX223" s="66" t="str">
        <f t="shared" si="302"/>
        <v/>
      </c>
      <c r="CY223" t="s">
        <v>0</v>
      </c>
      <c r="CZ223" s="19" t="str">
        <f t="shared" si="303"/>
        <v/>
      </c>
      <c r="DA223" s="47" t="s">
        <v>0</v>
      </c>
      <c r="DB223" s="52" t="str">
        <f t="shared" si="304"/>
        <v/>
      </c>
      <c r="DC223" s="66" t="str">
        <f t="shared" si="305"/>
        <v/>
      </c>
      <c r="DD223" s="47" t="s">
        <v>0</v>
      </c>
      <c r="DE223" s="52" t="str">
        <f t="shared" si="306"/>
        <v/>
      </c>
      <c r="DF223" s="53" t="str">
        <f t="shared" si="267"/>
        <v/>
      </c>
      <c r="DG223" s="47" t="s">
        <v>0</v>
      </c>
      <c r="DH223" s="52" t="str">
        <f t="shared" si="307"/>
        <v/>
      </c>
      <c r="DI223" s="53" t="str">
        <f t="shared" si="268"/>
        <v/>
      </c>
      <c r="DJ223" s="47" t="s">
        <v>0</v>
      </c>
      <c r="DK223" s="52" t="str">
        <f t="shared" si="308"/>
        <v/>
      </c>
      <c r="DL223" s="53" t="str">
        <f t="shared" si="269"/>
        <v/>
      </c>
      <c r="DM223" s="47" t="s">
        <v>0</v>
      </c>
      <c r="DN223" s="58" t="str">
        <f t="shared" si="309"/>
        <v/>
      </c>
      <c r="DO223" s="53" t="str" cm="1">
        <f t="array" ref="DO223">IF(DN223&lt;&gt;"",INDEX(imePrezime_id,DN223,0),IF(CR223&lt;&gt;"",CR223,""))</f>
        <v/>
      </c>
      <c r="DP223" s="47" t="s">
        <v>0</v>
      </c>
      <c r="DQ223" s="58" t="str">
        <f t="shared" si="310"/>
        <v/>
      </c>
      <c r="DR223" s="73" t="str">
        <f t="shared" si="270"/>
        <v/>
      </c>
      <c r="DS223" s="73" t="str">
        <f t="shared" si="311"/>
        <v/>
      </c>
      <c r="DT223" s="73" t="str">
        <f t="shared" si="312"/>
        <v/>
      </c>
      <c r="DU223" s="66" t="str">
        <f t="shared" si="313"/>
        <v/>
      </c>
      <c r="DV223" s="47" t="s">
        <v>0</v>
      </c>
      <c r="DW223" s="58" t="str">
        <f>IF(BW223="","",MAX(DW$10:DW222)+1)</f>
        <v/>
      </c>
      <c r="DX223" s="73" t="str">
        <f t="shared" si="314"/>
        <v/>
      </c>
      <c r="DY223" s="73" t="str">
        <f t="shared" si="315"/>
        <v/>
      </c>
      <c r="DZ223" s="73" t="str">
        <f t="shared" si="316"/>
        <v/>
      </c>
      <c r="EA223" s="73" t="str">
        <f t="shared" si="317"/>
        <v/>
      </c>
      <c r="EB223" s="73" t="str">
        <f t="shared" si="318"/>
        <v/>
      </c>
      <c r="EC223" s="73" t="str">
        <f t="shared" si="319"/>
        <v/>
      </c>
      <c r="ED223" s="73" t="str">
        <f t="shared" si="320"/>
        <v/>
      </c>
      <c r="EE223" s="73" t="str">
        <f t="shared" si="321"/>
        <v/>
      </c>
      <c r="EF223" s="73" t="str">
        <f t="shared" si="322"/>
        <v/>
      </c>
      <c r="EG223" s="53" t="str">
        <f t="shared" si="271"/>
        <v/>
      </c>
      <c r="EH223" s="47" t="s">
        <v>0</v>
      </c>
      <c r="EI223" s="19" t="str">
        <f t="shared" si="323"/>
        <v/>
      </c>
      <c r="EJ223" s="47" t="s">
        <v>0</v>
      </c>
      <c r="EK223" s="19" t="str">
        <f t="shared" si="324"/>
        <v/>
      </c>
      <c r="EL223" s="47" t="s">
        <v>0</v>
      </c>
      <c r="EM223" s="208" t="str">
        <f t="shared" si="325"/>
        <v/>
      </c>
      <c r="EN223" s="47" t="s">
        <v>0</v>
      </c>
    </row>
    <row r="224" spans="1:144" x14ac:dyDescent="0.25">
      <c r="A224" t="s">
        <v>0</v>
      </c>
      <c r="B224" s="52" t="str">
        <f>IF(csv!F216="","",csv!T216)</f>
        <v/>
      </c>
      <c r="C224" s="31" t="s">
        <v>0</v>
      </c>
      <c r="D224" s="31" t="str">
        <f>IF(csv!F216="","",csv!F216)</f>
        <v/>
      </c>
      <c r="E224" s="31" t="str">
        <f>IF(csv!E216="","",csv!E216)</f>
        <v/>
      </c>
      <c r="F224" s="31" t="s">
        <v>0</v>
      </c>
      <c r="G224" s="73" t="str">
        <f>IF(csv!M216="","",csv!M216)</f>
        <v/>
      </c>
      <c r="H224" s="73" t="str">
        <f>IF(csv!N216="","",csv!N216)</f>
        <v/>
      </c>
      <c r="I224" s="31" t="s">
        <v>0</v>
      </c>
      <c r="J224" s="31" t="str">
        <f>IF(csv!P216="","",csv!P216)</f>
        <v/>
      </c>
      <c r="K224" s="31" t="str">
        <f>IF(csv!Q216="","",csv!Q216)</f>
        <v/>
      </c>
      <c r="L224" s="31" t="s">
        <v>0</v>
      </c>
      <c r="M224" s="66" t="str">
        <f>IF(csv!R216="","",csv!R216)</f>
        <v/>
      </c>
      <c r="N224" s="47" t="s">
        <v>0</v>
      </c>
      <c r="O224" s="52" t="str">
        <f t="shared" si="272"/>
        <v/>
      </c>
      <c r="P224" s="73" t="str">
        <f>IF(O224="","",IF(COUNTIF(O$10:O223,O224)=0,P223+1,P223))</f>
        <v/>
      </c>
      <c r="Q224" s="88" t="str">
        <f t="shared" si="273"/>
        <v/>
      </c>
      <c r="R224" s="89" t="str" cm="1">
        <f t="array" ref="R224">IF(S224="","",INDEX(natjecanjeStaze_naziv,MATCH(S224,natjecanjeStaze_stazaId,0)))</f>
        <v/>
      </c>
      <c r="S224" s="53" t="str">
        <f t="shared" si="256"/>
        <v/>
      </c>
      <c r="T224" s="47" t="s">
        <v>0</v>
      </c>
      <c r="U224" s="259" t="str">
        <f t="shared" si="257"/>
        <v/>
      </c>
      <c r="V224" s="260" t="str">
        <f t="shared" si="274"/>
        <v/>
      </c>
      <c r="W224" s="47" t="s">
        <v>0</v>
      </c>
      <c r="X224" s="52" t="str">
        <f t="shared" si="275"/>
        <v/>
      </c>
      <c r="Y224" s="73" t="str">
        <f t="shared" si="276"/>
        <v/>
      </c>
      <c r="Z224" s="31" t="str">
        <f t="shared" si="277"/>
        <v/>
      </c>
      <c r="AA224" s="66" t="str">
        <f>IF(Z224="","",MAX(AA$10:AA223)+1)</f>
        <v/>
      </c>
      <c r="AB224" s="47" t="s">
        <v>0</v>
      </c>
      <c r="AC224" s="130"/>
      <c r="AD224" s="47" t="s">
        <v>0</v>
      </c>
      <c r="AE224" s="19" t="str">
        <f t="shared" si="278"/>
        <v/>
      </c>
      <c r="AF224" s="47" t="s">
        <v>0</v>
      </c>
      <c r="AG224" s="151" t="str">
        <f t="shared" si="279"/>
        <v/>
      </c>
      <c r="AH224" s="47" t="s">
        <v>0</v>
      </c>
      <c r="AI224" s="52" t="str">
        <f t="shared" si="280"/>
        <v/>
      </c>
      <c r="AJ224" s="31" t="str">
        <f t="shared" si="281"/>
        <v/>
      </c>
      <c r="AK224" s="73" t="str">
        <f t="shared" si="282"/>
        <v/>
      </c>
      <c r="AL224" s="73" t="str">
        <f t="shared" si="283"/>
        <v/>
      </c>
      <c r="AM224" s="31" t="str" cm="1">
        <f t="array" ref="AM224">IF(AK224="",""&amp;AJ224,IF(AK224="NEMA",AJ224,INDEX(klub_naziv,MATCH(INDEX(klubAlias_klubId,AK224),klub_id,0))))</f>
        <v/>
      </c>
      <c r="AN224" s="31" t="str" cm="1">
        <f t="array" ref="AN224">IFERROR(""&amp;INDEX(registarNatjecatelji,DL224,4),"")</f>
        <v/>
      </c>
      <c r="AO224" s="90" t="str">
        <f t="shared" si="284"/>
        <v/>
      </c>
      <c r="AP224" s="66" t="str">
        <f t="shared" si="285"/>
        <v/>
      </c>
      <c r="AQ224" s="47" t="s">
        <v>0</v>
      </c>
      <c r="AR224" s="52" t="str">
        <f>IF(V224&lt;&gt;"NEMA","",IF(IFERROR(MATCH(U224,U$10:U223,0),0)&lt;&gt;0,"",U224))</f>
        <v/>
      </c>
      <c r="AS224" s="73" t="str">
        <f t="shared" si="258"/>
        <v/>
      </c>
      <c r="AT224" s="31" t="str">
        <f>IF(OR(AS224="",AS224&lt;&gt;"NEMA"),"",MAX(AT$10:AT223)+1)</f>
        <v/>
      </c>
      <c r="AU224" s="66" t="str">
        <f t="shared" si="259"/>
        <v/>
      </c>
      <c r="AV224" s="47" t="s">
        <v>0</v>
      </c>
      <c r="AW224" s="19" t="str">
        <f t="shared" si="286"/>
        <v/>
      </c>
      <c r="AX224" s="47" t="s">
        <v>0</v>
      </c>
      <c r="AY224" s="82" t="str">
        <f>IF(AK224&lt;&gt;"NEMA","",IF(IFERROR(MATCH(AJ224,AJ$10:AJ223,0),0)&lt;&gt;0,"",AJ224))</f>
        <v/>
      </c>
      <c r="AZ224" s="47" t="s">
        <v>0</v>
      </c>
      <c r="BA224" s="130"/>
      <c r="BB224" s="47" t="s">
        <v>0</v>
      </c>
      <c r="BC224" s="58" t="str">
        <f t="shared" si="287"/>
        <v/>
      </c>
      <c r="BD224" s="31" t="str">
        <f t="shared" si="288"/>
        <v/>
      </c>
      <c r="BE224" s="31" t="str">
        <f>IF(BD224="","",MAX(BE$10:BE223)+1)</f>
        <v/>
      </c>
      <c r="BF224" s="31" t="str">
        <f t="shared" si="289"/>
        <v/>
      </c>
      <c r="BG224" s="31" t="str">
        <f t="shared" si="290"/>
        <v/>
      </c>
      <c r="BH224" s="31" t="str">
        <f>IF(BA224="","",MAX(BH$10:BH223)+1)</f>
        <v/>
      </c>
      <c r="BI224" s="31" t="str">
        <f t="shared" si="291"/>
        <v/>
      </c>
      <c r="BJ224" s="66" t="str">
        <f t="shared" si="292"/>
        <v/>
      </c>
      <c r="BK224" s="47" t="s">
        <v>0</v>
      </c>
      <c r="BL224" s="19" t="str">
        <f t="shared" si="293"/>
        <v/>
      </c>
      <c r="BM224" s="47" t="s">
        <v>0</v>
      </c>
      <c r="BN224" s="151" t="str">
        <f t="shared" si="260"/>
        <v/>
      </c>
      <c r="BO224" s="47" t="s">
        <v>0</v>
      </c>
      <c r="BP224" s="58" t="str">
        <f t="shared" si="251"/>
        <v/>
      </c>
      <c r="BQ224" s="73" t="str">
        <f t="shared" si="252"/>
        <v/>
      </c>
      <c r="BR224" s="266" t="str">
        <f t="shared" si="253"/>
        <v/>
      </c>
      <c r="BS224" s="267" t="str">
        <f t="shared" si="254"/>
        <v/>
      </c>
      <c r="BT224" s="191" t="str">
        <f t="shared" si="255"/>
        <v/>
      </c>
      <c r="BU224" s="47" t="s">
        <v>0</v>
      </c>
      <c r="BV224" s="52" t="str">
        <f t="shared" si="294"/>
        <v/>
      </c>
      <c r="BW224" s="31" t="str">
        <f t="shared" si="295"/>
        <v/>
      </c>
      <c r="BX224" s="73" t="str">
        <f t="shared" si="261"/>
        <v/>
      </c>
      <c r="BY224" s="73" t="str">
        <f t="shared" si="262"/>
        <v/>
      </c>
      <c r="BZ224" s="31" t="str">
        <f t="shared" si="263"/>
        <v/>
      </c>
      <c r="CA224" s="66" t="str">
        <f t="shared" si="264"/>
        <v/>
      </c>
      <c r="CB224" s="47" t="s">
        <v>0</v>
      </c>
      <c r="CC224" s="82" t="str">
        <f t="shared" si="296"/>
        <v/>
      </c>
      <c r="CD224" s="47" t="s">
        <v>0</v>
      </c>
      <c r="CE224" s="19" t="str">
        <f t="shared" si="297"/>
        <v/>
      </c>
      <c r="CF224" s="47" t="s">
        <v>0</v>
      </c>
      <c r="CG224" s="130"/>
      <c r="CH224" s="47" t="s">
        <v>0</v>
      </c>
      <c r="CI224" s="52" t="str">
        <f t="shared" si="298"/>
        <v/>
      </c>
      <c r="CJ224" s="73" t="str">
        <f>IF(CG224="","",MAX(CJ$10:CJ223)+1)</f>
        <v/>
      </c>
      <c r="CK224" s="53" t="str">
        <f t="shared" si="299"/>
        <v/>
      </c>
      <c r="CL224" s="47" t="s">
        <v>0</v>
      </c>
      <c r="CM224" s="19" t="str">
        <f t="shared" si="300"/>
        <v/>
      </c>
      <c r="CN224" s="47" t="s">
        <v>0</v>
      </c>
      <c r="CO224" s="108"/>
      <c r="CP224" s="110"/>
      <c r="CQ224" s="47"/>
      <c r="CR224" s="58" t="str">
        <f>IF(AND(BX224="NEMA",BY224="NEMA",OR(CG224="",CK224="NEMA")),MAX(CR$10:CR223)+1,"")</f>
        <v/>
      </c>
      <c r="CS224" s="53" t="str">
        <f t="shared" si="301"/>
        <v/>
      </c>
      <c r="CT224" t="s">
        <v>0</v>
      </c>
      <c r="CU224" s="133" t="str">
        <f t="shared" si="265"/>
        <v/>
      </c>
      <c r="CV224" t="s">
        <v>0</v>
      </c>
      <c r="CW224" s="52" t="str">
        <f t="shared" si="266"/>
        <v/>
      </c>
      <c r="CX224" s="66" t="str">
        <f t="shared" si="302"/>
        <v/>
      </c>
      <c r="CY224" t="s">
        <v>0</v>
      </c>
      <c r="CZ224" s="19" t="str">
        <f t="shared" si="303"/>
        <v/>
      </c>
      <c r="DA224" s="47" t="s">
        <v>0</v>
      </c>
      <c r="DB224" s="52" t="str">
        <f t="shared" si="304"/>
        <v/>
      </c>
      <c r="DC224" s="66" t="str">
        <f t="shared" si="305"/>
        <v/>
      </c>
      <c r="DD224" s="47" t="s">
        <v>0</v>
      </c>
      <c r="DE224" s="52" t="str">
        <f t="shared" si="306"/>
        <v/>
      </c>
      <c r="DF224" s="53" t="str">
        <f t="shared" si="267"/>
        <v/>
      </c>
      <c r="DG224" s="47" t="s">
        <v>0</v>
      </c>
      <c r="DH224" s="52" t="str">
        <f t="shared" si="307"/>
        <v/>
      </c>
      <c r="DI224" s="53" t="str">
        <f t="shared" si="268"/>
        <v/>
      </c>
      <c r="DJ224" s="47" t="s">
        <v>0</v>
      </c>
      <c r="DK224" s="52" t="str">
        <f t="shared" si="308"/>
        <v/>
      </c>
      <c r="DL224" s="53" t="str">
        <f t="shared" si="269"/>
        <v/>
      </c>
      <c r="DM224" s="47" t="s">
        <v>0</v>
      </c>
      <c r="DN224" s="58" t="str">
        <f t="shared" si="309"/>
        <v/>
      </c>
      <c r="DO224" s="53" t="str" cm="1">
        <f t="array" ref="DO224">IF(DN224&lt;&gt;"",INDEX(imePrezime_id,DN224,0),IF(CR224&lt;&gt;"",CR224,""))</f>
        <v/>
      </c>
      <c r="DP224" s="47" t="s">
        <v>0</v>
      </c>
      <c r="DQ224" s="58" t="str">
        <f t="shared" si="310"/>
        <v/>
      </c>
      <c r="DR224" s="73" t="str">
        <f t="shared" si="270"/>
        <v/>
      </c>
      <c r="DS224" s="73" t="str">
        <f t="shared" si="311"/>
        <v/>
      </c>
      <c r="DT224" s="73" t="str">
        <f t="shared" si="312"/>
        <v/>
      </c>
      <c r="DU224" s="66" t="str">
        <f t="shared" si="313"/>
        <v/>
      </c>
      <c r="DV224" s="47" t="s">
        <v>0</v>
      </c>
      <c r="DW224" s="58" t="str">
        <f>IF(BW224="","",MAX(DW$10:DW223)+1)</f>
        <v/>
      </c>
      <c r="DX224" s="73" t="str">
        <f t="shared" si="314"/>
        <v/>
      </c>
      <c r="DY224" s="73" t="str">
        <f t="shared" si="315"/>
        <v/>
      </c>
      <c r="DZ224" s="73" t="str">
        <f t="shared" si="316"/>
        <v/>
      </c>
      <c r="EA224" s="73" t="str">
        <f t="shared" si="317"/>
        <v/>
      </c>
      <c r="EB224" s="73" t="str">
        <f t="shared" si="318"/>
        <v/>
      </c>
      <c r="EC224" s="73" t="str">
        <f t="shared" si="319"/>
        <v/>
      </c>
      <c r="ED224" s="73" t="str">
        <f t="shared" si="320"/>
        <v/>
      </c>
      <c r="EE224" s="73" t="str">
        <f t="shared" si="321"/>
        <v/>
      </c>
      <c r="EF224" s="73" t="str">
        <f t="shared" si="322"/>
        <v/>
      </c>
      <c r="EG224" s="53" t="str">
        <f t="shared" si="271"/>
        <v/>
      </c>
      <c r="EH224" s="47" t="s">
        <v>0</v>
      </c>
      <c r="EI224" s="19" t="str">
        <f t="shared" si="323"/>
        <v/>
      </c>
      <c r="EJ224" s="47" t="s">
        <v>0</v>
      </c>
      <c r="EK224" s="19" t="str">
        <f t="shared" si="324"/>
        <v/>
      </c>
      <c r="EL224" s="47" t="s">
        <v>0</v>
      </c>
      <c r="EM224" s="208" t="str">
        <f t="shared" si="325"/>
        <v/>
      </c>
      <c r="EN224" s="47" t="s">
        <v>0</v>
      </c>
    </row>
    <row r="225" spans="1:144" x14ac:dyDescent="0.25">
      <c r="A225" t="s">
        <v>0</v>
      </c>
      <c r="B225" s="52" t="str">
        <f>IF(csv!F217="","",csv!T217)</f>
        <v/>
      </c>
      <c r="C225" s="31" t="s">
        <v>0</v>
      </c>
      <c r="D225" s="31" t="str">
        <f>IF(csv!F217="","",csv!F217)</f>
        <v/>
      </c>
      <c r="E225" s="31" t="str">
        <f>IF(csv!E217="","",csv!E217)</f>
        <v/>
      </c>
      <c r="F225" s="31" t="s">
        <v>0</v>
      </c>
      <c r="G225" s="73" t="str">
        <f>IF(csv!M217="","",csv!M217)</f>
        <v/>
      </c>
      <c r="H225" s="73" t="str">
        <f>IF(csv!N217="","",csv!N217)</f>
        <v/>
      </c>
      <c r="I225" s="31" t="s">
        <v>0</v>
      </c>
      <c r="J225" s="31" t="str">
        <f>IF(csv!P217="","",csv!P217)</f>
        <v/>
      </c>
      <c r="K225" s="31" t="str">
        <f>IF(csv!Q217="","",csv!Q217)</f>
        <v/>
      </c>
      <c r="L225" s="31" t="s">
        <v>0</v>
      </c>
      <c r="M225" s="66" t="str">
        <f>IF(csv!R217="","",csv!R217)</f>
        <v/>
      </c>
      <c r="N225" s="47" t="s">
        <v>0</v>
      </c>
      <c r="O225" s="52" t="str">
        <f t="shared" si="272"/>
        <v/>
      </c>
      <c r="P225" s="73" t="str">
        <f>IF(O225="","",IF(COUNTIF(O$10:O224,O225)=0,P224+1,P224))</f>
        <v/>
      </c>
      <c r="Q225" s="88" t="str">
        <f t="shared" si="273"/>
        <v/>
      </c>
      <c r="R225" s="89" t="str" cm="1">
        <f t="array" ref="R225">IF(S225="","",INDEX(natjecanjeStaze_naziv,MATCH(S225,natjecanjeStaze_stazaId,0)))</f>
        <v/>
      </c>
      <c r="S225" s="53" t="str">
        <f t="shared" si="256"/>
        <v/>
      </c>
      <c r="T225" s="47" t="s">
        <v>0</v>
      </c>
      <c r="U225" s="259" t="str">
        <f t="shared" si="257"/>
        <v/>
      </c>
      <c r="V225" s="260" t="str">
        <f t="shared" si="274"/>
        <v/>
      </c>
      <c r="W225" s="47" t="s">
        <v>0</v>
      </c>
      <c r="X225" s="52" t="str">
        <f t="shared" si="275"/>
        <v/>
      </c>
      <c r="Y225" s="73" t="str">
        <f t="shared" si="276"/>
        <v/>
      </c>
      <c r="Z225" s="31" t="str">
        <f t="shared" si="277"/>
        <v/>
      </c>
      <c r="AA225" s="66" t="str">
        <f>IF(Z225="","",MAX(AA$10:AA224)+1)</f>
        <v/>
      </c>
      <c r="AB225" s="47" t="s">
        <v>0</v>
      </c>
      <c r="AC225" s="130"/>
      <c r="AD225" s="47" t="s">
        <v>0</v>
      </c>
      <c r="AE225" s="19" t="str">
        <f t="shared" si="278"/>
        <v/>
      </c>
      <c r="AF225" s="47" t="s">
        <v>0</v>
      </c>
      <c r="AG225" s="151" t="str">
        <f t="shared" si="279"/>
        <v/>
      </c>
      <c r="AH225" s="47" t="s">
        <v>0</v>
      </c>
      <c r="AI225" s="52" t="str">
        <f t="shared" si="280"/>
        <v/>
      </c>
      <c r="AJ225" s="31" t="str">
        <f t="shared" si="281"/>
        <v/>
      </c>
      <c r="AK225" s="73" t="str">
        <f t="shared" si="282"/>
        <v/>
      </c>
      <c r="AL225" s="73" t="str">
        <f t="shared" si="283"/>
        <v/>
      </c>
      <c r="AM225" s="31" t="str" cm="1">
        <f t="array" ref="AM225">IF(AK225="",""&amp;AJ225,IF(AK225="NEMA",AJ225,INDEX(klub_naziv,MATCH(INDEX(klubAlias_klubId,AK225),klub_id,0))))</f>
        <v/>
      </c>
      <c r="AN225" s="31" t="str" cm="1">
        <f t="array" ref="AN225">IFERROR(""&amp;INDEX(registarNatjecatelji,DL225,4),"")</f>
        <v/>
      </c>
      <c r="AO225" s="90" t="str">
        <f t="shared" si="284"/>
        <v/>
      </c>
      <c r="AP225" s="66" t="str">
        <f t="shared" si="285"/>
        <v/>
      </c>
      <c r="AQ225" s="47" t="s">
        <v>0</v>
      </c>
      <c r="AR225" s="52" t="str">
        <f>IF(V225&lt;&gt;"NEMA","",IF(IFERROR(MATCH(U225,U$10:U224,0),0)&lt;&gt;0,"",U225))</f>
        <v/>
      </c>
      <c r="AS225" s="73" t="str">
        <f t="shared" si="258"/>
        <v/>
      </c>
      <c r="AT225" s="31" t="str">
        <f>IF(OR(AS225="",AS225&lt;&gt;"NEMA"),"",MAX(AT$10:AT224)+1)</f>
        <v/>
      </c>
      <c r="AU225" s="66" t="str">
        <f t="shared" si="259"/>
        <v/>
      </c>
      <c r="AV225" s="47" t="s">
        <v>0</v>
      </c>
      <c r="AW225" s="19" t="str">
        <f t="shared" si="286"/>
        <v/>
      </c>
      <c r="AX225" s="47" t="s">
        <v>0</v>
      </c>
      <c r="AY225" s="82" t="str">
        <f>IF(AK225&lt;&gt;"NEMA","",IF(IFERROR(MATCH(AJ225,AJ$10:AJ224,0),0)&lt;&gt;0,"",AJ225))</f>
        <v/>
      </c>
      <c r="AZ225" s="47" t="s">
        <v>0</v>
      </c>
      <c r="BA225" s="130"/>
      <c r="BB225" s="47" t="s">
        <v>0</v>
      </c>
      <c r="BC225" s="58" t="str">
        <f t="shared" si="287"/>
        <v/>
      </c>
      <c r="BD225" s="31" t="str">
        <f t="shared" si="288"/>
        <v/>
      </c>
      <c r="BE225" s="31" t="str">
        <f>IF(BD225="","",MAX(BE$10:BE224)+1)</f>
        <v/>
      </c>
      <c r="BF225" s="31" t="str">
        <f t="shared" si="289"/>
        <v/>
      </c>
      <c r="BG225" s="31" t="str">
        <f t="shared" si="290"/>
        <v/>
      </c>
      <c r="BH225" s="31" t="str">
        <f>IF(BA225="","",MAX(BH$10:BH224)+1)</f>
        <v/>
      </c>
      <c r="BI225" s="31" t="str">
        <f t="shared" si="291"/>
        <v/>
      </c>
      <c r="BJ225" s="66" t="str">
        <f t="shared" si="292"/>
        <v/>
      </c>
      <c r="BK225" s="47" t="s">
        <v>0</v>
      </c>
      <c r="BL225" s="19" t="str">
        <f t="shared" si="293"/>
        <v/>
      </c>
      <c r="BM225" s="47" t="s">
        <v>0</v>
      </c>
      <c r="BN225" s="151" t="str">
        <f t="shared" si="260"/>
        <v/>
      </c>
      <c r="BO225" s="47" t="s">
        <v>0</v>
      </c>
      <c r="BP225" s="58" t="str">
        <f t="shared" si="251"/>
        <v/>
      </c>
      <c r="BQ225" s="73" t="str">
        <f t="shared" si="252"/>
        <v/>
      </c>
      <c r="BR225" s="266" t="str">
        <f t="shared" si="253"/>
        <v/>
      </c>
      <c r="BS225" s="267" t="str">
        <f t="shared" si="254"/>
        <v/>
      </c>
      <c r="BT225" s="191" t="str">
        <f t="shared" si="255"/>
        <v/>
      </c>
      <c r="BU225" s="47" t="s">
        <v>0</v>
      </c>
      <c r="BV225" s="52" t="str">
        <f t="shared" si="294"/>
        <v/>
      </c>
      <c r="BW225" s="31" t="str">
        <f t="shared" si="295"/>
        <v/>
      </c>
      <c r="BX225" s="73" t="str">
        <f t="shared" si="261"/>
        <v/>
      </c>
      <c r="BY225" s="73" t="str">
        <f t="shared" si="262"/>
        <v/>
      </c>
      <c r="BZ225" s="31" t="str">
        <f t="shared" si="263"/>
        <v/>
      </c>
      <c r="CA225" s="66" t="str">
        <f t="shared" si="264"/>
        <v/>
      </c>
      <c r="CB225" s="47" t="s">
        <v>0</v>
      </c>
      <c r="CC225" s="82" t="str">
        <f t="shared" si="296"/>
        <v/>
      </c>
      <c r="CD225" s="47" t="s">
        <v>0</v>
      </c>
      <c r="CE225" s="19" t="str">
        <f t="shared" si="297"/>
        <v/>
      </c>
      <c r="CF225" s="47" t="s">
        <v>0</v>
      </c>
      <c r="CG225" s="130"/>
      <c r="CH225" s="47" t="s">
        <v>0</v>
      </c>
      <c r="CI225" s="52" t="str">
        <f t="shared" si="298"/>
        <v/>
      </c>
      <c r="CJ225" s="73" t="str">
        <f>IF(CG225="","",MAX(CJ$10:CJ224)+1)</f>
        <v/>
      </c>
      <c r="CK225" s="53" t="str">
        <f t="shared" si="299"/>
        <v/>
      </c>
      <c r="CL225" s="47" t="s">
        <v>0</v>
      </c>
      <c r="CM225" s="19" t="str">
        <f t="shared" si="300"/>
        <v/>
      </c>
      <c r="CN225" s="47" t="s">
        <v>0</v>
      </c>
      <c r="CO225" s="108"/>
      <c r="CP225" s="110"/>
      <c r="CQ225" s="47"/>
      <c r="CR225" s="58" t="str">
        <f>IF(AND(BX225="NEMA",BY225="NEMA",OR(CG225="",CK225="NEMA")),MAX(CR$10:CR224)+1,"")</f>
        <v/>
      </c>
      <c r="CS225" s="53" t="str">
        <f t="shared" si="301"/>
        <v/>
      </c>
      <c r="CT225" t="s">
        <v>0</v>
      </c>
      <c r="CU225" s="133" t="str">
        <f t="shared" si="265"/>
        <v/>
      </c>
      <c r="CV225" t="s">
        <v>0</v>
      </c>
      <c r="CW225" s="52" t="str">
        <f t="shared" si="266"/>
        <v/>
      </c>
      <c r="CX225" s="66" t="str">
        <f t="shared" si="302"/>
        <v/>
      </c>
      <c r="CY225" t="s">
        <v>0</v>
      </c>
      <c r="CZ225" s="19" t="str">
        <f t="shared" si="303"/>
        <v/>
      </c>
      <c r="DA225" s="47" t="s">
        <v>0</v>
      </c>
      <c r="DB225" s="52" t="str">
        <f t="shared" si="304"/>
        <v/>
      </c>
      <c r="DC225" s="66" t="str">
        <f t="shared" si="305"/>
        <v/>
      </c>
      <c r="DD225" s="47" t="s">
        <v>0</v>
      </c>
      <c r="DE225" s="52" t="str">
        <f t="shared" si="306"/>
        <v/>
      </c>
      <c r="DF225" s="53" t="str">
        <f t="shared" si="267"/>
        <v/>
      </c>
      <c r="DG225" s="47" t="s">
        <v>0</v>
      </c>
      <c r="DH225" s="52" t="str">
        <f t="shared" si="307"/>
        <v/>
      </c>
      <c r="DI225" s="53" t="str">
        <f t="shared" si="268"/>
        <v/>
      </c>
      <c r="DJ225" s="47" t="s">
        <v>0</v>
      </c>
      <c r="DK225" s="52" t="str">
        <f t="shared" si="308"/>
        <v/>
      </c>
      <c r="DL225" s="53" t="str">
        <f t="shared" si="269"/>
        <v/>
      </c>
      <c r="DM225" s="47" t="s">
        <v>0</v>
      </c>
      <c r="DN225" s="58" t="str">
        <f t="shared" si="309"/>
        <v/>
      </c>
      <c r="DO225" s="53" t="str" cm="1">
        <f t="array" ref="DO225">IF(DN225&lt;&gt;"",INDEX(imePrezime_id,DN225,0),IF(CR225&lt;&gt;"",CR225,""))</f>
        <v/>
      </c>
      <c r="DP225" s="47" t="s">
        <v>0</v>
      </c>
      <c r="DQ225" s="58" t="str">
        <f t="shared" si="310"/>
        <v/>
      </c>
      <c r="DR225" s="73" t="str">
        <f t="shared" si="270"/>
        <v/>
      </c>
      <c r="DS225" s="73" t="str">
        <f t="shared" si="311"/>
        <v/>
      </c>
      <c r="DT225" s="73" t="str">
        <f t="shared" si="312"/>
        <v/>
      </c>
      <c r="DU225" s="66" t="str">
        <f t="shared" si="313"/>
        <v/>
      </c>
      <c r="DV225" s="47" t="s">
        <v>0</v>
      </c>
      <c r="DW225" s="58" t="str">
        <f>IF(BW225="","",MAX(DW$10:DW224)+1)</f>
        <v/>
      </c>
      <c r="DX225" s="73" t="str">
        <f t="shared" si="314"/>
        <v/>
      </c>
      <c r="DY225" s="73" t="str">
        <f t="shared" si="315"/>
        <v/>
      </c>
      <c r="DZ225" s="73" t="str">
        <f t="shared" si="316"/>
        <v/>
      </c>
      <c r="EA225" s="73" t="str">
        <f t="shared" si="317"/>
        <v/>
      </c>
      <c r="EB225" s="73" t="str">
        <f t="shared" si="318"/>
        <v/>
      </c>
      <c r="EC225" s="73" t="str">
        <f t="shared" si="319"/>
        <v/>
      </c>
      <c r="ED225" s="73" t="str">
        <f t="shared" si="320"/>
        <v/>
      </c>
      <c r="EE225" s="73" t="str">
        <f t="shared" si="321"/>
        <v/>
      </c>
      <c r="EF225" s="73" t="str">
        <f t="shared" si="322"/>
        <v/>
      </c>
      <c r="EG225" s="53" t="str">
        <f t="shared" si="271"/>
        <v/>
      </c>
      <c r="EH225" s="47" t="s">
        <v>0</v>
      </c>
      <c r="EI225" s="19" t="str">
        <f t="shared" si="323"/>
        <v/>
      </c>
      <c r="EJ225" s="47" t="s">
        <v>0</v>
      </c>
      <c r="EK225" s="19" t="str">
        <f t="shared" si="324"/>
        <v/>
      </c>
      <c r="EL225" s="47" t="s">
        <v>0</v>
      </c>
      <c r="EM225" s="208" t="str">
        <f t="shared" si="325"/>
        <v/>
      </c>
      <c r="EN225" s="47" t="s">
        <v>0</v>
      </c>
    </row>
    <row r="226" spans="1:144" x14ac:dyDescent="0.25">
      <c r="A226" t="s">
        <v>0</v>
      </c>
      <c r="B226" s="52" t="str">
        <f>IF(csv!F218="","",csv!T218)</f>
        <v/>
      </c>
      <c r="C226" s="31" t="s">
        <v>0</v>
      </c>
      <c r="D226" s="31" t="str">
        <f>IF(csv!F218="","",csv!F218)</f>
        <v/>
      </c>
      <c r="E226" s="31" t="str">
        <f>IF(csv!E218="","",csv!E218)</f>
        <v/>
      </c>
      <c r="F226" s="31" t="s">
        <v>0</v>
      </c>
      <c r="G226" s="73" t="str">
        <f>IF(csv!M218="","",csv!M218)</f>
        <v/>
      </c>
      <c r="H226" s="73" t="str">
        <f>IF(csv!N218="","",csv!N218)</f>
        <v/>
      </c>
      <c r="I226" s="31" t="s">
        <v>0</v>
      </c>
      <c r="J226" s="31" t="str">
        <f>IF(csv!P218="","",csv!P218)</f>
        <v/>
      </c>
      <c r="K226" s="31" t="str">
        <f>IF(csv!Q218="","",csv!Q218)</f>
        <v/>
      </c>
      <c r="L226" s="31" t="s">
        <v>0</v>
      </c>
      <c r="M226" s="66" t="str">
        <f>IF(csv!R218="","",csv!R218)</f>
        <v/>
      </c>
      <c r="N226" s="47" t="s">
        <v>0</v>
      </c>
      <c r="O226" s="52" t="str">
        <f t="shared" si="272"/>
        <v/>
      </c>
      <c r="P226" s="73" t="str">
        <f>IF(O226="","",IF(COUNTIF(O$10:O225,O226)=0,P225+1,P225))</f>
        <v/>
      </c>
      <c r="Q226" s="88" t="str">
        <f t="shared" si="273"/>
        <v/>
      </c>
      <c r="R226" s="89" t="str" cm="1">
        <f t="array" ref="R226">IF(S226="","",INDEX(natjecanjeStaze_naziv,MATCH(S226,natjecanjeStaze_stazaId,0)))</f>
        <v/>
      </c>
      <c r="S226" s="53" t="str">
        <f t="shared" si="256"/>
        <v/>
      </c>
      <c r="T226" s="47" t="s">
        <v>0</v>
      </c>
      <c r="U226" s="259" t="str">
        <f t="shared" si="257"/>
        <v/>
      </c>
      <c r="V226" s="260" t="str">
        <f t="shared" si="274"/>
        <v/>
      </c>
      <c r="W226" s="47" t="s">
        <v>0</v>
      </c>
      <c r="X226" s="52" t="str">
        <f t="shared" si="275"/>
        <v/>
      </c>
      <c r="Y226" s="73" t="str">
        <f t="shared" si="276"/>
        <v/>
      </c>
      <c r="Z226" s="31" t="str">
        <f t="shared" si="277"/>
        <v/>
      </c>
      <c r="AA226" s="66" t="str">
        <f>IF(Z226="","",MAX(AA$10:AA225)+1)</f>
        <v/>
      </c>
      <c r="AB226" s="47" t="s">
        <v>0</v>
      </c>
      <c r="AC226" s="130"/>
      <c r="AD226" s="47" t="s">
        <v>0</v>
      </c>
      <c r="AE226" s="19" t="str">
        <f t="shared" si="278"/>
        <v/>
      </c>
      <c r="AF226" s="47" t="s">
        <v>0</v>
      </c>
      <c r="AG226" s="151" t="str">
        <f t="shared" si="279"/>
        <v/>
      </c>
      <c r="AH226" s="47" t="s">
        <v>0</v>
      </c>
      <c r="AI226" s="52" t="str">
        <f t="shared" si="280"/>
        <v/>
      </c>
      <c r="AJ226" s="31" t="str">
        <f t="shared" si="281"/>
        <v/>
      </c>
      <c r="AK226" s="73" t="str">
        <f t="shared" si="282"/>
        <v/>
      </c>
      <c r="AL226" s="73" t="str">
        <f t="shared" si="283"/>
        <v/>
      </c>
      <c r="AM226" s="31" t="str" cm="1">
        <f t="array" ref="AM226">IF(AK226="",""&amp;AJ226,IF(AK226="NEMA",AJ226,INDEX(klub_naziv,MATCH(INDEX(klubAlias_klubId,AK226),klub_id,0))))</f>
        <v/>
      </c>
      <c r="AN226" s="31" t="str" cm="1">
        <f t="array" ref="AN226">IFERROR(""&amp;INDEX(registarNatjecatelji,DL226,4),"")</f>
        <v/>
      </c>
      <c r="AO226" s="90" t="str">
        <f t="shared" si="284"/>
        <v/>
      </c>
      <c r="AP226" s="66" t="str">
        <f t="shared" si="285"/>
        <v/>
      </c>
      <c r="AQ226" s="47" t="s">
        <v>0</v>
      </c>
      <c r="AR226" s="52" t="str">
        <f>IF(V226&lt;&gt;"NEMA","",IF(IFERROR(MATCH(U226,U$10:U225,0),0)&lt;&gt;0,"",U226))</f>
        <v/>
      </c>
      <c r="AS226" s="73" t="str">
        <f t="shared" si="258"/>
        <v/>
      </c>
      <c r="AT226" s="31" t="str">
        <f>IF(OR(AS226="",AS226&lt;&gt;"NEMA"),"",MAX(AT$10:AT225)+1)</f>
        <v/>
      </c>
      <c r="AU226" s="66" t="str">
        <f t="shared" si="259"/>
        <v/>
      </c>
      <c r="AV226" s="47" t="s">
        <v>0</v>
      </c>
      <c r="AW226" s="19" t="str">
        <f t="shared" si="286"/>
        <v/>
      </c>
      <c r="AX226" s="47" t="s">
        <v>0</v>
      </c>
      <c r="AY226" s="82" t="str">
        <f>IF(AK226&lt;&gt;"NEMA","",IF(IFERROR(MATCH(AJ226,AJ$10:AJ225,0),0)&lt;&gt;0,"",AJ226))</f>
        <v/>
      </c>
      <c r="AZ226" s="47" t="s">
        <v>0</v>
      </c>
      <c r="BA226" s="130"/>
      <c r="BB226" s="47" t="s">
        <v>0</v>
      </c>
      <c r="BC226" s="58" t="str">
        <f t="shared" si="287"/>
        <v/>
      </c>
      <c r="BD226" s="31" t="str">
        <f t="shared" si="288"/>
        <v/>
      </c>
      <c r="BE226" s="31" t="str">
        <f>IF(BD226="","",MAX(BE$10:BE225)+1)</f>
        <v/>
      </c>
      <c r="BF226" s="31" t="str">
        <f t="shared" si="289"/>
        <v/>
      </c>
      <c r="BG226" s="31" t="str">
        <f t="shared" si="290"/>
        <v/>
      </c>
      <c r="BH226" s="31" t="str">
        <f>IF(BA226="","",MAX(BH$10:BH225)+1)</f>
        <v/>
      </c>
      <c r="BI226" s="31" t="str">
        <f t="shared" si="291"/>
        <v/>
      </c>
      <c r="BJ226" s="66" t="str">
        <f t="shared" si="292"/>
        <v/>
      </c>
      <c r="BK226" s="47" t="s">
        <v>0</v>
      </c>
      <c r="BL226" s="19" t="str">
        <f t="shared" si="293"/>
        <v/>
      </c>
      <c r="BM226" s="47" t="s">
        <v>0</v>
      </c>
      <c r="BN226" s="151" t="str">
        <f t="shared" si="260"/>
        <v/>
      </c>
      <c r="BO226" s="47" t="s">
        <v>0</v>
      </c>
      <c r="BP226" s="58" t="str">
        <f t="shared" si="251"/>
        <v/>
      </c>
      <c r="BQ226" s="73" t="str">
        <f t="shared" si="252"/>
        <v/>
      </c>
      <c r="BR226" s="266" t="str">
        <f t="shared" si="253"/>
        <v/>
      </c>
      <c r="BS226" s="267" t="str">
        <f t="shared" si="254"/>
        <v/>
      </c>
      <c r="BT226" s="191" t="str">
        <f t="shared" si="255"/>
        <v/>
      </c>
      <c r="BU226" s="47" t="s">
        <v>0</v>
      </c>
      <c r="BV226" s="52" t="str">
        <f t="shared" si="294"/>
        <v/>
      </c>
      <c r="BW226" s="31" t="str">
        <f t="shared" si="295"/>
        <v/>
      </c>
      <c r="BX226" s="73" t="str">
        <f t="shared" si="261"/>
        <v/>
      </c>
      <c r="BY226" s="73" t="str">
        <f t="shared" si="262"/>
        <v/>
      </c>
      <c r="BZ226" s="31" t="str">
        <f t="shared" si="263"/>
        <v/>
      </c>
      <c r="CA226" s="66" t="str">
        <f t="shared" si="264"/>
        <v/>
      </c>
      <c r="CB226" s="47" t="s">
        <v>0</v>
      </c>
      <c r="CC226" s="82" t="str">
        <f t="shared" si="296"/>
        <v/>
      </c>
      <c r="CD226" s="47" t="s">
        <v>0</v>
      </c>
      <c r="CE226" s="19" t="str">
        <f t="shared" si="297"/>
        <v/>
      </c>
      <c r="CF226" s="47" t="s">
        <v>0</v>
      </c>
      <c r="CG226" s="130"/>
      <c r="CH226" s="47" t="s">
        <v>0</v>
      </c>
      <c r="CI226" s="52" t="str">
        <f t="shared" si="298"/>
        <v/>
      </c>
      <c r="CJ226" s="73" t="str">
        <f>IF(CG226="","",MAX(CJ$10:CJ225)+1)</f>
        <v/>
      </c>
      <c r="CK226" s="53" t="str">
        <f t="shared" si="299"/>
        <v/>
      </c>
      <c r="CL226" s="47" t="s">
        <v>0</v>
      </c>
      <c r="CM226" s="19" t="str">
        <f t="shared" si="300"/>
        <v/>
      </c>
      <c r="CN226" s="47" t="s">
        <v>0</v>
      </c>
      <c r="CO226" s="108"/>
      <c r="CP226" s="110"/>
      <c r="CQ226" s="47"/>
      <c r="CR226" s="58" t="str">
        <f>IF(AND(BX226="NEMA",BY226="NEMA",OR(CG226="",CK226="NEMA")),MAX(CR$10:CR225)+1,"")</f>
        <v/>
      </c>
      <c r="CS226" s="53" t="str">
        <f t="shared" si="301"/>
        <v/>
      </c>
      <c r="CT226" t="s">
        <v>0</v>
      </c>
      <c r="CU226" s="133" t="str">
        <f t="shared" si="265"/>
        <v/>
      </c>
      <c r="CV226" t="s">
        <v>0</v>
      </c>
      <c r="CW226" s="52" t="str">
        <f t="shared" si="266"/>
        <v/>
      </c>
      <c r="CX226" s="66" t="str">
        <f t="shared" si="302"/>
        <v/>
      </c>
      <c r="CY226" t="s">
        <v>0</v>
      </c>
      <c r="CZ226" s="19" t="str">
        <f t="shared" si="303"/>
        <v/>
      </c>
      <c r="DA226" s="47" t="s">
        <v>0</v>
      </c>
      <c r="DB226" s="52" t="str">
        <f t="shared" si="304"/>
        <v/>
      </c>
      <c r="DC226" s="66" t="str">
        <f t="shared" si="305"/>
        <v/>
      </c>
      <c r="DD226" s="47" t="s">
        <v>0</v>
      </c>
      <c r="DE226" s="52" t="str">
        <f t="shared" si="306"/>
        <v/>
      </c>
      <c r="DF226" s="53" t="str">
        <f t="shared" si="267"/>
        <v/>
      </c>
      <c r="DG226" s="47" t="s">
        <v>0</v>
      </c>
      <c r="DH226" s="52" t="str">
        <f t="shared" si="307"/>
        <v/>
      </c>
      <c r="DI226" s="53" t="str">
        <f t="shared" si="268"/>
        <v/>
      </c>
      <c r="DJ226" s="47" t="s">
        <v>0</v>
      </c>
      <c r="DK226" s="52" t="str">
        <f t="shared" si="308"/>
        <v/>
      </c>
      <c r="DL226" s="53" t="str">
        <f t="shared" si="269"/>
        <v/>
      </c>
      <c r="DM226" s="47" t="s">
        <v>0</v>
      </c>
      <c r="DN226" s="58" t="str">
        <f t="shared" si="309"/>
        <v/>
      </c>
      <c r="DO226" s="53" t="str" cm="1">
        <f t="array" ref="DO226">IF(DN226&lt;&gt;"",INDEX(imePrezime_id,DN226,0),IF(CR226&lt;&gt;"",CR226,""))</f>
        <v/>
      </c>
      <c r="DP226" s="47" t="s">
        <v>0</v>
      </c>
      <c r="DQ226" s="58" t="str">
        <f t="shared" si="310"/>
        <v/>
      </c>
      <c r="DR226" s="73" t="str">
        <f t="shared" si="270"/>
        <v/>
      </c>
      <c r="DS226" s="73" t="str">
        <f t="shared" si="311"/>
        <v/>
      </c>
      <c r="DT226" s="73" t="str">
        <f t="shared" si="312"/>
        <v/>
      </c>
      <c r="DU226" s="66" t="str">
        <f t="shared" si="313"/>
        <v/>
      </c>
      <c r="DV226" s="47" t="s">
        <v>0</v>
      </c>
      <c r="DW226" s="58" t="str">
        <f>IF(BW226="","",MAX(DW$10:DW225)+1)</f>
        <v/>
      </c>
      <c r="DX226" s="73" t="str">
        <f t="shared" si="314"/>
        <v/>
      </c>
      <c r="DY226" s="73" t="str">
        <f t="shared" si="315"/>
        <v/>
      </c>
      <c r="DZ226" s="73" t="str">
        <f t="shared" si="316"/>
        <v/>
      </c>
      <c r="EA226" s="73" t="str">
        <f t="shared" si="317"/>
        <v/>
      </c>
      <c r="EB226" s="73" t="str">
        <f t="shared" si="318"/>
        <v/>
      </c>
      <c r="EC226" s="73" t="str">
        <f t="shared" si="319"/>
        <v/>
      </c>
      <c r="ED226" s="73" t="str">
        <f t="shared" si="320"/>
        <v/>
      </c>
      <c r="EE226" s="73" t="str">
        <f t="shared" si="321"/>
        <v/>
      </c>
      <c r="EF226" s="73" t="str">
        <f t="shared" si="322"/>
        <v/>
      </c>
      <c r="EG226" s="53" t="str">
        <f t="shared" si="271"/>
        <v/>
      </c>
      <c r="EH226" s="47" t="s">
        <v>0</v>
      </c>
      <c r="EI226" s="19" t="str">
        <f t="shared" si="323"/>
        <v/>
      </c>
      <c r="EJ226" s="47" t="s">
        <v>0</v>
      </c>
      <c r="EK226" s="19" t="str">
        <f t="shared" si="324"/>
        <v/>
      </c>
      <c r="EL226" s="47" t="s">
        <v>0</v>
      </c>
      <c r="EM226" s="208" t="str">
        <f t="shared" si="325"/>
        <v/>
      </c>
      <c r="EN226" s="47" t="s">
        <v>0</v>
      </c>
    </row>
    <row r="227" spans="1:144" x14ac:dyDescent="0.25">
      <c r="A227" t="s">
        <v>0</v>
      </c>
      <c r="B227" s="52" t="str">
        <f>IF(csv!F219="","",csv!T219)</f>
        <v/>
      </c>
      <c r="C227" s="31" t="s">
        <v>0</v>
      </c>
      <c r="D227" s="31" t="str">
        <f>IF(csv!F219="","",csv!F219)</f>
        <v/>
      </c>
      <c r="E227" s="31" t="str">
        <f>IF(csv!E219="","",csv!E219)</f>
        <v/>
      </c>
      <c r="F227" s="31" t="s">
        <v>0</v>
      </c>
      <c r="G227" s="73" t="str">
        <f>IF(csv!M219="","",csv!M219)</f>
        <v/>
      </c>
      <c r="H227" s="73" t="str">
        <f>IF(csv!N219="","",csv!N219)</f>
        <v/>
      </c>
      <c r="I227" s="31" t="s">
        <v>0</v>
      </c>
      <c r="J227" s="31" t="str">
        <f>IF(csv!P219="","",csv!P219)</f>
        <v/>
      </c>
      <c r="K227" s="31" t="str">
        <f>IF(csv!Q219="","",csv!Q219)</f>
        <v/>
      </c>
      <c r="L227" s="31" t="s">
        <v>0</v>
      </c>
      <c r="M227" s="66" t="str">
        <f>IF(csv!R219="","",csv!R219)</f>
        <v/>
      </c>
      <c r="N227" s="47" t="s">
        <v>0</v>
      </c>
      <c r="O227" s="52" t="str">
        <f t="shared" si="272"/>
        <v/>
      </c>
      <c r="P227" s="73" t="str">
        <f>IF(O227="","",IF(COUNTIF(O$10:O226,O227)=0,P226+1,P226))</f>
        <v/>
      </c>
      <c r="Q227" s="88" t="str">
        <f t="shared" si="273"/>
        <v/>
      </c>
      <c r="R227" s="89" t="str" cm="1">
        <f t="array" ref="R227">IF(S227="","",INDEX(natjecanjeStaze_naziv,MATCH(S227,natjecanjeStaze_stazaId,0)))</f>
        <v/>
      </c>
      <c r="S227" s="53" t="str">
        <f t="shared" si="256"/>
        <v/>
      </c>
      <c r="T227" s="47" t="s">
        <v>0</v>
      </c>
      <c r="U227" s="259" t="str">
        <f t="shared" si="257"/>
        <v/>
      </c>
      <c r="V227" s="260" t="str">
        <f t="shared" si="274"/>
        <v/>
      </c>
      <c r="W227" s="47" t="s">
        <v>0</v>
      </c>
      <c r="X227" s="52" t="str">
        <f t="shared" si="275"/>
        <v/>
      </c>
      <c r="Y227" s="73" t="str">
        <f t="shared" si="276"/>
        <v/>
      </c>
      <c r="Z227" s="31" t="str">
        <f t="shared" si="277"/>
        <v/>
      </c>
      <c r="AA227" s="66" t="str">
        <f>IF(Z227="","",MAX(AA$10:AA226)+1)</f>
        <v/>
      </c>
      <c r="AB227" s="47" t="s">
        <v>0</v>
      </c>
      <c r="AC227" s="130"/>
      <c r="AD227" s="47" t="s">
        <v>0</v>
      </c>
      <c r="AE227" s="19" t="str">
        <f t="shared" si="278"/>
        <v/>
      </c>
      <c r="AF227" s="47" t="s">
        <v>0</v>
      </c>
      <c r="AG227" s="151" t="str">
        <f t="shared" si="279"/>
        <v/>
      </c>
      <c r="AH227" s="47" t="s">
        <v>0</v>
      </c>
      <c r="AI227" s="52" t="str">
        <f t="shared" si="280"/>
        <v/>
      </c>
      <c r="AJ227" s="31" t="str">
        <f t="shared" si="281"/>
        <v/>
      </c>
      <c r="AK227" s="73" t="str">
        <f t="shared" si="282"/>
        <v/>
      </c>
      <c r="AL227" s="73" t="str">
        <f t="shared" si="283"/>
        <v/>
      </c>
      <c r="AM227" s="31" t="str" cm="1">
        <f t="array" ref="AM227">IF(AK227="",""&amp;AJ227,IF(AK227="NEMA",AJ227,INDEX(klub_naziv,MATCH(INDEX(klubAlias_klubId,AK227),klub_id,0))))</f>
        <v/>
      </c>
      <c r="AN227" s="31" t="str" cm="1">
        <f t="array" ref="AN227">IFERROR(""&amp;INDEX(registarNatjecatelji,DL227,4),"")</f>
        <v/>
      </c>
      <c r="AO227" s="90" t="str">
        <f t="shared" si="284"/>
        <v/>
      </c>
      <c r="AP227" s="66" t="str">
        <f t="shared" si="285"/>
        <v/>
      </c>
      <c r="AQ227" s="47" t="s">
        <v>0</v>
      </c>
      <c r="AR227" s="52" t="str">
        <f>IF(V227&lt;&gt;"NEMA","",IF(IFERROR(MATCH(U227,U$10:U226,0),0)&lt;&gt;0,"",U227))</f>
        <v/>
      </c>
      <c r="AS227" s="73" t="str">
        <f t="shared" si="258"/>
        <v/>
      </c>
      <c r="AT227" s="31" t="str">
        <f>IF(OR(AS227="",AS227&lt;&gt;"NEMA"),"",MAX(AT$10:AT226)+1)</f>
        <v/>
      </c>
      <c r="AU227" s="66" t="str">
        <f t="shared" si="259"/>
        <v/>
      </c>
      <c r="AV227" s="47" t="s">
        <v>0</v>
      </c>
      <c r="AW227" s="19" t="str">
        <f t="shared" si="286"/>
        <v/>
      </c>
      <c r="AX227" s="47" t="s">
        <v>0</v>
      </c>
      <c r="AY227" s="82" t="str">
        <f>IF(AK227&lt;&gt;"NEMA","",IF(IFERROR(MATCH(AJ227,AJ$10:AJ226,0),0)&lt;&gt;0,"",AJ227))</f>
        <v/>
      </c>
      <c r="AZ227" s="47" t="s">
        <v>0</v>
      </c>
      <c r="BA227" s="130"/>
      <c r="BB227" s="47" t="s">
        <v>0</v>
      </c>
      <c r="BC227" s="58" t="str">
        <f t="shared" si="287"/>
        <v/>
      </c>
      <c r="BD227" s="31" t="str">
        <f t="shared" si="288"/>
        <v/>
      </c>
      <c r="BE227" s="31" t="str">
        <f>IF(BD227="","",MAX(BE$10:BE226)+1)</f>
        <v/>
      </c>
      <c r="BF227" s="31" t="str">
        <f t="shared" si="289"/>
        <v/>
      </c>
      <c r="BG227" s="31" t="str">
        <f t="shared" si="290"/>
        <v/>
      </c>
      <c r="BH227" s="31" t="str">
        <f>IF(BA227="","",MAX(BH$10:BH226)+1)</f>
        <v/>
      </c>
      <c r="BI227" s="31" t="str">
        <f t="shared" si="291"/>
        <v/>
      </c>
      <c r="BJ227" s="66" t="str">
        <f t="shared" si="292"/>
        <v/>
      </c>
      <c r="BK227" s="47" t="s">
        <v>0</v>
      </c>
      <c r="BL227" s="19" t="str">
        <f t="shared" si="293"/>
        <v/>
      </c>
      <c r="BM227" s="47" t="s">
        <v>0</v>
      </c>
      <c r="BN227" s="151" t="str">
        <f t="shared" si="260"/>
        <v/>
      </c>
      <c r="BO227" s="47" t="s">
        <v>0</v>
      </c>
      <c r="BP227" s="58" t="str">
        <f t="shared" si="251"/>
        <v/>
      </c>
      <c r="BQ227" s="73" t="str">
        <f t="shared" si="252"/>
        <v/>
      </c>
      <c r="BR227" s="266" t="str">
        <f t="shared" si="253"/>
        <v/>
      </c>
      <c r="BS227" s="267" t="str">
        <f t="shared" si="254"/>
        <v/>
      </c>
      <c r="BT227" s="191" t="str">
        <f t="shared" si="255"/>
        <v/>
      </c>
      <c r="BU227" s="47" t="s">
        <v>0</v>
      </c>
      <c r="BV227" s="52" t="str">
        <f t="shared" si="294"/>
        <v/>
      </c>
      <c r="BW227" s="31" t="str">
        <f t="shared" si="295"/>
        <v/>
      </c>
      <c r="BX227" s="73" t="str">
        <f t="shared" si="261"/>
        <v/>
      </c>
      <c r="BY227" s="73" t="str">
        <f t="shared" si="262"/>
        <v/>
      </c>
      <c r="BZ227" s="31" t="str">
        <f t="shared" si="263"/>
        <v/>
      </c>
      <c r="CA227" s="66" t="str">
        <f t="shared" si="264"/>
        <v/>
      </c>
      <c r="CB227" s="47" t="s">
        <v>0</v>
      </c>
      <c r="CC227" s="82" t="str">
        <f t="shared" si="296"/>
        <v/>
      </c>
      <c r="CD227" s="47" t="s">
        <v>0</v>
      </c>
      <c r="CE227" s="19" t="str">
        <f t="shared" si="297"/>
        <v/>
      </c>
      <c r="CF227" s="47" t="s">
        <v>0</v>
      </c>
      <c r="CG227" s="130"/>
      <c r="CH227" s="47" t="s">
        <v>0</v>
      </c>
      <c r="CI227" s="52" t="str">
        <f t="shared" si="298"/>
        <v/>
      </c>
      <c r="CJ227" s="73" t="str">
        <f>IF(CG227="","",MAX(CJ$10:CJ226)+1)</f>
        <v/>
      </c>
      <c r="CK227" s="53" t="str">
        <f t="shared" si="299"/>
        <v/>
      </c>
      <c r="CL227" s="47" t="s">
        <v>0</v>
      </c>
      <c r="CM227" s="19" t="str">
        <f t="shared" si="300"/>
        <v/>
      </c>
      <c r="CN227" s="47" t="s">
        <v>0</v>
      </c>
      <c r="CO227" s="108"/>
      <c r="CP227" s="110"/>
      <c r="CQ227" s="47"/>
      <c r="CR227" s="58" t="str">
        <f>IF(AND(BX227="NEMA",BY227="NEMA",OR(CG227="",CK227="NEMA")),MAX(CR$10:CR226)+1,"")</f>
        <v/>
      </c>
      <c r="CS227" s="53" t="str">
        <f t="shared" si="301"/>
        <v/>
      </c>
      <c r="CT227" t="s">
        <v>0</v>
      </c>
      <c r="CU227" s="133" t="str">
        <f t="shared" si="265"/>
        <v/>
      </c>
      <c r="CV227" t="s">
        <v>0</v>
      </c>
      <c r="CW227" s="52" t="str">
        <f t="shared" si="266"/>
        <v/>
      </c>
      <c r="CX227" s="66" t="str">
        <f t="shared" si="302"/>
        <v/>
      </c>
      <c r="CY227" t="s">
        <v>0</v>
      </c>
      <c r="CZ227" s="19" t="str">
        <f t="shared" si="303"/>
        <v/>
      </c>
      <c r="DA227" s="47" t="s">
        <v>0</v>
      </c>
      <c r="DB227" s="52" t="str">
        <f t="shared" si="304"/>
        <v/>
      </c>
      <c r="DC227" s="66" t="str">
        <f t="shared" si="305"/>
        <v/>
      </c>
      <c r="DD227" s="47" t="s">
        <v>0</v>
      </c>
      <c r="DE227" s="52" t="str">
        <f t="shared" si="306"/>
        <v/>
      </c>
      <c r="DF227" s="53" t="str">
        <f t="shared" si="267"/>
        <v/>
      </c>
      <c r="DG227" s="47" t="s">
        <v>0</v>
      </c>
      <c r="DH227" s="52" t="str">
        <f t="shared" si="307"/>
        <v/>
      </c>
      <c r="DI227" s="53" t="str">
        <f t="shared" si="268"/>
        <v/>
      </c>
      <c r="DJ227" s="47" t="s">
        <v>0</v>
      </c>
      <c r="DK227" s="52" t="str">
        <f t="shared" si="308"/>
        <v/>
      </c>
      <c r="DL227" s="53" t="str">
        <f t="shared" si="269"/>
        <v/>
      </c>
      <c r="DM227" s="47" t="s">
        <v>0</v>
      </c>
      <c r="DN227" s="58" t="str">
        <f t="shared" si="309"/>
        <v/>
      </c>
      <c r="DO227" s="53" t="str" cm="1">
        <f t="array" ref="DO227">IF(DN227&lt;&gt;"",INDEX(imePrezime_id,DN227,0),IF(CR227&lt;&gt;"",CR227,""))</f>
        <v/>
      </c>
      <c r="DP227" s="47" t="s">
        <v>0</v>
      </c>
      <c r="DQ227" s="58" t="str">
        <f t="shared" si="310"/>
        <v/>
      </c>
      <c r="DR227" s="73" t="str">
        <f t="shared" si="270"/>
        <v/>
      </c>
      <c r="DS227" s="73" t="str">
        <f t="shared" si="311"/>
        <v/>
      </c>
      <c r="DT227" s="73" t="str">
        <f t="shared" si="312"/>
        <v/>
      </c>
      <c r="DU227" s="66" t="str">
        <f t="shared" si="313"/>
        <v/>
      </c>
      <c r="DV227" s="47" t="s">
        <v>0</v>
      </c>
      <c r="DW227" s="58" t="str">
        <f>IF(BW227="","",MAX(DW$10:DW226)+1)</f>
        <v/>
      </c>
      <c r="DX227" s="73" t="str">
        <f t="shared" si="314"/>
        <v/>
      </c>
      <c r="DY227" s="73" t="str">
        <f t="shared" si="315"/>
        <v/>
      </c>
      <c r="DZ227" s="73" t="str">
        <f t="shared" si="316"/>
        <v/>
      </c>
      <c r="EA227" s="73" t="str">
        <f t="shared" si="317"/>
        <v/>
      </c>
      <c r="EB227" s="73" t="str">
        <f t="shared" si="318"/>
        <v/>
      </c>
      <c r="EC227" s="73" t="str">
        <f t="shared" si="319"/>
        <v/>
      </c>
      <c r="ED227" s="73" t="str">
        <f t="shared" si="320"/>
        <v/>
      </c>
      <c r="EE227" s="73" t="str">
        <f t="shared" si="321"/>
        <v/>
      </c>
      <c r="EF227" s="73" t="str">
        <f t="shared" si="322"/>
        <v/>
      </c>
      <c r="EG227" s="53" t="str">
        <f t="shared" si="271"/>
        <v/>
      </c>
      <c r="EH227" s="47" t="s">
        <v>0</v>
      </c>
      <c r="EI227" s="19" t="str">
        <f t="shared" si="323"/>
        <v/>
      </c>
      <c r="EJ227" s="47" t="s">
        <v>0</v>
      </c>
      <c r="EK227" s="19" t="str">
        <f t="shared" si="324"/>
        <v/>
      </c>
      <c r="EL227" s="47" t="s">
        <v>0</v>
      </c>
      <c r="EM227" s="208" t="str">
        <f t="shared" si="325"/>
        <v/>
      </c>
      <c r="EN227" s="47" t="s">
        <v>0</v>
      </c>
    </row>
    <row r="228" spans="1:144" x14ac:dyDescent="0.25">
      <c r="A228" t="s">
        <v>0</v>
      </c>
      <c r="B228" s="52" t="str">
        <f>IF(csv!F220="","",csv!T220)</f>
        <v/>
      </c>
      <c r="C228" s="31" t="s">
        <v>0</v>
      </c>
      <c r="D228" s="31" t="str">
        <f>IF(csv!F220="","",csv!F220)</f>
        <v/>
      </c>
      <c r="E228" s="31" t="str">
        <f>IF(csv!E220="","",csv!E220)</f>
        <v/>
      </c>
      <c r="F228" s="31" t="s">
        <v>0</v>
      </c>
      <c r="G228" s="73" t="str">
        <f>IF(csv!M220="","",csv!M220)</f>
        <v/>
      </c>
      <c r="H228" s="73" t="str">
        <f>IF(csv!N220="","",csv!N220)</f>
        <v/>
      </c>
      <c r="I228" s="31" t="s">
        <v>0</v>
      </c>
      <c r="J228" s="31" t="str">
        <f>IF(csv!P220="","",csv!P220)</f>
        <v/>
      </c>
      <c r="K228" s="31" t="str">
        <f>IF(csv!Q220="","",csv!Q220)</f>
        <v/>
      </c>
      <c r="L228" s="31" t="s">
        <v>0</v>
      </c>
      <c r="M228" s="66" t="str">
        <f>IF(csv!R220="","",csv!R220)</f>
        <v/>
      </c>
      <c r="N228" s="47" t="s">
        <v>0</v>
      </c>
      <c r="O228" s="52" t="str">
        <f t="shared" si="272"/>
        <v/>
      </c>
      <c r="P228" s="73" t="str">
        <f>IF(O228="","",IF(COUNTIF(O$10:O227,O228)=0,P227+1,P227))</f>
        <v/>
      </c>
      <c r="Q228" s="88" t="str">
        <f t="shared" si="273"/>
        <v/>
      </c>
      <c r="R228" s="89" t="str" cm="1">
        <f t="array" ref="R228">IF(S228="","",INDEX(natjecanjeStaze_naziv,MATCH(S228,natjecanjeStaze_stazaId,0)))</f>
        <v/>
      </c>
      <c r="S228" s="53" t="str">
        <f t="shared" si="256"/>
        <v/>
      </c>
      <c r="T228" s="47" t="s">
        <v>0</v>
      </c>
      <c r="U228" s="259" t="str">
        <f t="shared" si="257"/>
        <v/>
      </c>
      <c r="V228" s="260" t="str">
        <f t="shared" si="274"/>
        <v/>
      </c>
      <c r="W228" s="47" t="s">
        <v>0</v>
      </c>
      <c r="X228" s="52" t="str">
        <f t="shared" si="275"/>
        <v/>
      </c>
      <c r="Y228" s="73" t="str">
        <f t="shared" si="276"/>
        <v/>
      </c>
      <c r="Z228" s="31" t="str">
        <f t="shared" si="277"/>
        <v/>
      </c>
      <c r="AA228" s="66" t="str">
        <f>IF(Z228="","",MAX(AA$10:AA227)+1)</f>
        <v/>
      </c>
      <c r="AB228" s="47" t="s">
        <v>0</v>
      </c>
      <c r="AC228" s="130"/>
      <c r="AD228" s="47" t="s">
        <v>0</v>
      </c>
      <c r="AE228" s="19" t="str">
        <f t="shared" si="278"/>
        <v/>
      </c>
      <c r="AF228" s="47" t="s">
        <v>0</v>
      </c>
      <c r="AG228" s="151" t="str">
        <f t="shared" si="279"/>
        <v/>
      </c>
      <c r="AH228" s="47" t="s">
        <v>0</v>
      </c>
      <c r="AI228" s="52" t="str">
        <f t="shared" si="280"/>
        <v/>
      </c>
      <c r="AJ228" s="31" t="str">
        <f t="shared" si="281"/>
        <v/>
      </c>
      <c r="AK228" s="73" t="str">
        <f t="shared" si="282"/>
        <v/>
      </c>
      <c r="AL228" s="73" t="str">
        <f t="shared" si="283"/>
        <v/>
      </c>
      <c r="AM228" s="31" t="str" cm="1">
        <f t="array" ref="AM228">IF(AK228="",""&amp;AJ228,IF(AK228="NEMA",AJ228,INDEX(klub_naziv,MATCH(INDEX(klubAlias_klubId,AK228),klub_id,0))))</f>
        <v/>
      </c>
      <c r="AN228" s="31" t="str" cm="1">
        <f t="array" ref="AN228">IFERROR(""&amp;INDEX(registarNatjecatelji,DL228,4),"")</f>
        <v/>
      </c>
      <c r="AO228" s="90" t="str">
        <f t="shared" si="284"/>
        <v/>
      </c>
      <c r="AP228" s="66" t="str">
        <f t="shared" si="285"/>
        <v/>
      </c>
      <c r="AQ228" s="47" t="s">
        <v>0</v>
      </c>
      <c r="AR228" s="52" t="str">
        <f>IF(V228&lt;&gt;"NEMA","",IF(IFERROR(MATCH(U228,U$10:U227,0),0)&lt;&gt;0,"",U228))</f>
        <v/>
      </c>
      <c r="AS228" s="73" t="str">
        <f t="shared" si="258"/>
        <v/>
      </c>
      <c r="AT228" s="31" t="str">
        <f>IF(OR(AS228="",AS228&lt;&gt;"NEMA"),"",MAX(AT$10:AT227)+1)</f>
        <v/>
      </c>
      <c r="AU228" s="66" t="str">
        <f t="shared" si="259"/>
        <v/>
      </c>
      <c r="AV228" s="47" t="s">
        <v>0</v>
      </c>
      <c r="AW228" s="19" t="str">
        <f t="shared" si="286"/>
        <v/>
      </c>
      <c r="AX228" s="47" t="s">
        <v>0</v>
      </c>
      <c r="AY228" s="82" t="str">
        <f>IF(AK228&lt;&gt;"NEMA","",IF(IFERROR(MATCH(AJ228,AJ$10:AJ227,0),0)&lt;&gt;0,"",AJ228))</f>
        <v/>
      </c>
      <c r="AZ228" s="47" t="s">
        <v>0</v>
      </c>
      <c r="BA228" s="130"/>
      <c r="BB228" s="47" t="s">
        <v>0</v>
      </c>
      <c r="BC228" s="58" t="str">
        <f t="shared" si="287"/>
        <v/>
      </c>
      <c r="BD228" s="31" t="str">
        <f t="shared" si="288"/>
        <v/>
      </c>
      <c r="BE228" s="31" t="str">
        <f>IF(BD228="","",MAX(BE$10:BE227)+1)</f>
        <v/>
      </c>
      <c r="BF228" s="31" t="str">
        <f t="shared" si="289"/>
        <v/>
      </c>
      <c r="BG228" s="31" t="str">
        <f t="shared" si="290"/>
        <v/>
      </c>
      <c r="BH228" s="31" t="str">
        <f>IF(BA228="","",MAX(BH$10:BH227)+1)</f>
        <v/>
      </c>
      <c r="BI228" s="31" t="str">
        <f t="shared" si="291"/>
        <v/>
      </c>
      <c r="BJ228" s="66" t="str">
        <f t="shared" si="292"/>
        <v/>
      </c>
      <c r="BK228" s="47" t="s">
        <v>0</v>
      </c>
      <c r="BL228" s="19" t="str">
        <f t="shared" si="293"/>
        <v/>
      </c>
      <c r="BM228" s="47" t="s">
        <v>0</v>
      </c>
      <c r="BN228" s="151" t="str">
        <f t="shared" si="260"/>
        <v/>
      </c>
      <c r="BO228" s="47" t="s">
        <v>0</v>
      </c>
      <c r="BP228" s="58" t="str">
        <f t="shared" si="251"/>
        <v/>
      </c>
      <c r="BQ228" s="73" t="str">
        <f t="shared" si="252"/>
        <v/>
      </c>
      <c r="BR228" s="266" t="str">
        <f t="shared" si="253"/>
        <v/>
      </c>
      <c r="BS228" s="267" t="str">
        <f t="shared" si="254"/>
        <v/>
      </c>
      <c r="BT228" s="191" t="str">
        <f t="shared" si="255"/>
        <v/>
      </c>
      <c r="BU228" s="47" t="s">
        <v>0</v>
      </c>
      <c r="BV228" s="52" t="str">
        <f t="shared" si="294"/>
        <v/>
      </c>
      <c r="BW228" s="31" t="str">
        <f t="shared" si="295"/>
        <v/>
      </c>
      <c r="BX228" s="73" t="str">
        <f t="shared" si="261"/>
        <v/>
      </c>
      <c r="BY228" s="73" t="str">
        <f t="shared" si="262"/>
        <v/>
      </c>
      <c r="BZ228" s="31" t="str">
        <f t="shared" si="263"/>
        <v/>
      </c>
      <c r="CA228" s="66" t="str">
        <f t="shared" si="264"/>
        <v/>
      </c>
      <c r="CB228" s="47" t="s">
        <v>0</v>
      </c>
      <c r="CC228" s="82" t="str">
        <f t="shared" si="296"/>
        <v/>
      </c>
      <c r="CD228" s="47" t="s">
        <v>0</v>
      </c>
      <c r="CE228" s="19" t="str">
        <f t="shared" si="297"/>
        <v/>
      </c>
      <c r="CF228" s="47" t="s">
        <v>0</v>
      </c>
      <c r="CG228" s="130"/>
      <c r="CH228" s="47" t="s">
        <v>0</v>
      </c>
      <c r="CI228" s="52" t="str">
        <f t="shared" si="298"/>
        <v/>
      </c>
      <c r="CJ228" s="73" t="str">
        <f>IF(CG228="","",MAX(CJ$10:CJ227)+1)</f>
        <v/>
      </c>
      <c r="CK228" s="53" t="str">
        <f t="shared" si="299"/>
        <v/>
      </c>
      <c r="CL228" s="47" t="s">
        <v>0</v>
      </c>
      <c r="CM228" s="19" t="str">
        <f t="shared" si="300"/>
        <v/>
      </c>
      <c r="CN228" s="47" t="s">
        <v>0</v>
      </c>
      <c r="CO228" s="108"/>
      <c r="CP228" s="110"/>
      <c r="CQ228" s="47"/>
      <c r="CR228" s="58" t="str">
        <f>IF(AND(BX228="NEMA",BY228="NEMA",OR(CG228="",CK228="NEMA")),MAX(CR$10:CR227)+1,"")</f>
        <v/>
      </c>
      <c r="CS228" s="53" t="str">
        <f t="shared" si="301"/>
        <v/>
      </c>
      <c r="CT228" t="s">
        <v>0</v>
      </c>
      <c r="CU228" s="133" t="str">
        <f t="shared" si="265"/>
        <v/>
      </c>
      <c r="CV228" t="s">
        <v>0</v>
      </c>
      <c r="CW228" s="52" t="str">
        <f t="shared" si="266"/>
        <v/>
      </c>
      <c r="CX228" s="66" t="str">
        <f t="shared" si="302"/>
        <v/>
      </c>
      <c r="CY228" t="s">
        <v>0</v>
      </c>
      <c r="CZ228" s="19" t="str">
        <f t="shared" si="303"/>
        <v/>
      </c>
      <c r="DA228" s="47" t="s">
        <v>0</v>
      </c>
      <c r="DB228" s="52" t="str">
        <f t="shared" si="304"/>
        <v/>
      </c>
      <c r="DC228" s="66" t="str">
        <f t="shared" si="305"/>
        <v/>
      </c>
      <c r="DD228" s="47" t="s">
        <v>0</v>
      </c>
      <c r="DE228" s="52" t="str">
        <f t="shared" si="306"/>
        <v/>
      </c>
      <c r="DF228" s="53" t="str">
        <f t="shared" si="267"/>
        <v/>
      </c>
      <c r="DG228" s="47" t="s">
        <v>0</v>
      </c>
      <c r="DH228" s="52" t="str">
        <f t="shared" si="307"/>
        <v/>
      </c>
      <c r="DI228" s="53" t="str">
        <f t="shared" si="268"/>
        <v/>
      </c>
      <c r="DJ228" s="47" t="s">
        <v>0</v>
      </c>
      <c r="DK228" s="52" t="str">
        <f t="shared" si="308"/>
        <v/>
      </c>
      <c r="DL228" s="53" t="str">
        <f t="shared" si="269"/>
        <v/>
      </c>
      <c r="DM228" s="47" t="s">
        <v>0</v>
      </c>
      <c r="DN228" s="58" t="str">
        <f t="shared" si="309"/>
        <v/>
      </c>
      <c r="DO228" s="53" t="str" cm="1">
        <f t="array" ref="DO228">IF(DN228&lt;&gt;"",INDEX(imePrezime_id,DN228,0),IF(CR228&lt;&gt;"",CR228,""))</f>
        <v/>
      </c>
      <c r="DP228" s="47" t="s">
        <v>0</v>
      </c>
      <c r="DQ228" s="58" t="str">
        <f t="shared" si="310"/>
        <v/>
      </c>
      <c r="DR228" s="73" t="str">
        <f t="shared" si="270"/>
        <v/>
      </c>
      <c r="DS228" s="73" t="str">
        <f t="shared" si="311"/>
        <v/>
      </c>
      <c r="DT228" s="73" t="str">
        <f t="shared" si="312"/>
        <v/>
      </c>
      <c r="DU228" s="66" t="str">
        <f t="shared" si="313"/>
        <v/>
      </c>
      <c r="DV228" s="47" t="s">
        <v>0</v>
      </c>
      <c r="DW228" s="58" t="str">
        <f>IF(BW228="","",MAX(DW$10:DW227)+1)</f>
        <v/>
      </c>
      <c r="DX228" s="73" t="str">
        <f t="shared" si="314"/>
        <v/>
      </c>
      <c r="DY228" s="73" t="str">
        <f t="shared" si="315"/>
        <v/>
      </c>
      <c r="DZ228" s="73" t="str">
        <f t="shared" si="316"/>
        <v/>
      </c>
      <c r="EA228" s="73" t="str">
        <f t="shared" si="317"/>
        <v/>
      </c>
      <c r="EB228" s="73" t="str">
        <f t="shared" si="318"/>
        <v/>
      </c>
      <c r="EC228" s="73" t="str">
        <f t="shared" si="319"/>
        <v/>
      </c>
      <c r="ED228" s="73" t="str">
        <f t="shared" si="320"/>
        <v/>
      </c>
      <c r="EE228" s="73" t="str">
        <f t="shared" si="321"/>
        <v/>
      </c>
      <c r="EF228" s="73" t="str">
        <f t="shared" si="322"/>
        <v/>
      </c>
      <c r="EG228" s="53" t="str">
        <f t="shared" si="271"/>
        <v/>
      </c>
      <c r="EH228" s="47" t="s">
        <v>0</v>
      </c>
      <c r="EI228" s="19" t="str">
        <f t="shared" si="323"/>
        <v/>
      </c>
      <c r="EJ228" s="47" t="s">
        <v>0</v>
      </c>
      <c r="EK228" s="19" t="str">
        <f t="shared" si="324"/>
        <v/>
      </c>
      <c r="EL228" s="47" t="s">
        <v>0</v>
      </c>
      <c r="EM228" s="208" t="str">
        <f t="shared" si="325"/>
        <v/>
      </c>
      <c r="EN228" s="47" t="s">
        <v>0</v>
      </c>
    </row>
    <row r="229" spans="1:144" x14ac:dyDescent="0.25">
      <c r="A229" t="s">
        <v>0</v>
      </c>
      <c r="B229" s="52" t="str">
        <f>IF(csv!F221="","",csv!T221)</f>
        <v/>
      </c>
      <c r="C229" s="31" t="s">
        <v>0</v>
      </c>
      <c r="D229" s="31" t="str">
        <f>IF(csv!F221="","",csv!F221)</f>
        <v/>
      </c>
      <c r="E229" s="31" t="str">
        <f>IF(csv!E221="","",csv!E221)</f>
        <v/>
      </c>
      <c r="F229" s="31" t="s">
        <v>0</v>
      </c>
      <c r="G229" s="73" t="str">
        <f>IF(csv!M221="","",csv!M221)</f>
        <v/>
      </c>
      <c r="H229" s="73" t="str">
        <f>IF(csv!N221="","",csv!N221)</f>
        <v/>
      </c>
      <c r="I229" s="31" t="s">
        <v>0</v>
      </c>
      <c r="J229" s="31" t="str">
        <f>IF(csv!P221="","",csv!P221)</f>
        <v/>
      </c>
      <c r="K229" s="31" t="str">
        <f>IF(csv!Q221="","",csv!Q221)</f>
        <v/>
      </c>
      <c r="L229" s="31" t="s">
        <v>0</v>
      </c>
      <c r="M229" s="66" t="str">
        <f>IF(csv!R221="","",csv!R221)</f>
        <v/>
      </c>
      <c r="N229" s="47" t="s">
        <v>0</v>
      </c>
      <c r="O229" s="52" t="str">
        <f t="shared" si="272"/>
        <v/>
      </c>
      <c r="P229" s="73" t="str">
        <f>IF(O229="","",IF(COUNTIF(O$10:O228,O229)=0,P228+1,P228))</f>
        <v/>
      </c>
      <c r="Q229" s="88" t="str">
        <f t="shared" si="273"/>
        <v/>
      </c>
      <c r="R229" s="89" t="str" cm="1">
        <f t="array" ref="R229">IF(S229="","",INDEX(natjecanjeStaze_naziv,MATCH(S229,natjecanjeStaze_stazaId,0)))</f>
        <v/>
      </c>
      <c r="S229" s="53" t="str">
        <f t="shared" si="256"/>
        <v/>
      </c>
      <c r="T229" s="47" t="s">
        <v>0</v>
      </c>
      <c r="U229" s="259" t="str">
        <f t="shared" si="257"/>
        <v/>
      </c>
      <c r="V229" s="260" t="str">
        <f t="shared" si="274"/>
        <v/>
      </c>
      <c r="W229" s="47" t="s">
        <v>0</v>
      </c>
      <c r="X229" s="52" t="str">
        <f t="shared" si="275"/>
        <v/>
      </c>
      <c r="Y229" s="73" t="str">
        <f t="shared" si="276"/>
        <v/>
      </c>
      <c r="Z229" s="31" t="str">
        <f t="shared" si="277"/>
        <v/>
      </c>
      <c r="AA229" s="66" t="str">
        <f>IF(Z229="","",MAX(AA$10:AA228)+1)</f>
        <v/>
      </c>
      <c r="AB229" s="47" t="s">
        <v>0</v>
      </c>
      <c r="AC229" s="130"/>
      <c r="AD229" s="47" t="s">
        <v>0</v>
      </c>
      <c r="AE229" s="19" t="str">
        <f t="shared" si="278"/>
        <v/>
      </c>
      <c r="AF229" s="47" t="s">
        <v>0</v>
      </c>
      <c r="AG229" s="151" t="str">
        <f t="shared" si="279"/>
        <v/>
      </c>
      <c r="AH229" s="47" t="s">
        <v>0</v>
      </c>
      <c r="AI229" s="52" t="str">
        <f t="shared" si="280"/>
        <v/>
      </c>
      <c r="AJ229" s="31" t="str">
        <f t="shared" si="281"/>
        <v/>
      </c>
      <c r="AK229" s="73" t="str">
        <f t="shared" si="282"/>
        <v/>
      </c>
      <c r="AL229" s="73" t="str">
        <f t="shared" si="283"/>
        <v/>
      </c>
      <c r="AM229" s="31" t="str" cm="1">
        <f t="array" ref="AM229">IF(AK229="",""&amp;AJ229,IF(AK229="NEMA",AJ229,INDEX(klub_naziv,MATCH(INDEX(klubAlias_klubId,AK229),klub_id,0))))</f>
        <v/>
      </c>
      <c r="AN229" s="31" t="str" cm="1">
        <f t="array" ref="AN229">IFERROR(""&amp;INDEX(registarNatjecatelji,DL229,4),"")</f>
        <v/>
      </c>
      <c r="AO229" s="90" t="str">
        <f t="shared" si="284"/>
        <v/>
      </c>
      <c r="AP229" s="66" t="str">
        <f t="shared" si="285"/>
        <v/>
      </c>
      <c r="AQ229" s="47" t="s">
        <v>0</v>
      </c>
      <c r="AR229" s="52" t="str">
        <f>IF(V229&lt;&gt;"NEMA","",IF(IFERROR(MATCH(U229,U$10:U228,0),0)&lt;&gt;0,"",U229))</f>
        <v/>
      </c>
      <c r="AS229" s="73" t="str">
        <f t="shared" si="258"/>
        <v/>
      </c>
      <c r="AT229" s="31" t="str">
        <f>IF(OR(AS229="",AS229&lt;&gt;"NEMA"),"",MAX(AT$10:AT228)+1)</f>
        <v/>
      </c>
      <c r="AU229" s="66" t="str">
        <f t="shared" si="259"/>
        <v/>
      </c>
      <c r="AV229" s="47" t="s">
        <v>0</v>
      </c>
      <c r="AW229" s="19" t="str">
        <f t="shared" si="286"/>
        <v/>
      </c>
      <c r="AX229" s="47" t="s">
        <v>0</v>
      </c>
      <c r="AY229" s="82" t="str">
        <f>IF(AK229&lt;&gt;"NEMA","",IF(IFERROR(MATCH(AJ229,AJ$10:AJ228,0),0)&lt;&gt;0,"",AJ229))</f>
        <v/>
      </c>
      <c r="AZ229" s="47" t="s">
        <v>0</v>
      </c>
      <c r="BA229" s="130"/>
      <c r="BB229" s="47" t="s">
        <v>0</v>
      </c>
      <c r="BC229" s="58" t="str">
        <f t="shared" si="287"/>
        <v/>
      </c>
      <c r="BD229" s="31" t="str">
        <f t="shared" si="288"/>
        <v/>
      </c>
      <c r="BE229" s="31" t="str">
        <f>IF(BD229="","",MAX(BE$10:BE228)+1)</f>
        <v/>
      </c>
      <c r="BF229" s="31" t="str">
        <f t="shared" si="289"/>
        <v/>
      </c>
      <c r="BG229" s="31" t="str">
        <f t="shared" si="290"/>
        <v/>
      </c>
      <c r="BH229" s="31" t="str">
        <f>IF(BA229="","",MAX(BH$10:BH228)+1)</f>
        <v/>
      </c>
      <c r="BI229" s="31" t="str">
        <f t="shared" si="291"/>
        <v/>
      </c>
      <c r="BJ229" s="66" t="str">
        <f t="shared" si="292"/>
        <v/>
      </c>
      <c r="BK229" s="47" t="s">
        <v>0</v>
      </c>
      <c r="BL229" s="19" t="str">
        <f t="shared" si="293"/>
        <v/>
      </c>
      <c r="BM229" s="47" t="s">
        <v>0</v>
      </c>
      <c r="BN229" s="151" t="str">
        <f t="shared" si="260"/>
        <v/>
      </c>
      <c r="BO229" s="47" t="s">
        <v>0</v>
      </c>
      <c r="BP229" s="58" t="str">
        <f t="shared" si="251"/>
        <v/>
      </c>
      <c r="BQ229" s="73" t="str">
        <f t="shared" si="252"/>
        <v/>
      </c>
      <c r="BR229" s="266" t="str">
        <f t="shared" si="253"/>
        <v/>
      </c>
      <c r="BS229" s="267" t="str">
        <f t="shared" si="254"/>
        <v/>
      </c>
      <c r="BT229" s="191" t="str">
        <f t="shared" si="255"/>
        <v/>
      </c>
      <c r="BU229" s="47" t="s">
        <v>0</v>
      </c>
      <c r="BV229" s="52" t="str">
        <f t="shared" si="294"/>
        <v/>
      </c>
      <c r="BW229" s="31" t="str">
        <f t="shared" si="295"/>
        <v/>
      </c>
      <c r="BX229" s="73" t="str">
        <f t="shared" si="261"/>
        <v/>
      </c>
      <c r="BY229" s="73" t="str">
        <f t="shared" si="262"/>
        <v/>
      </c>
      <c r="BZ229" s="31" t="str">
        <f t="shared" si="263"/>
        <v/>
      </c>
      <c r="CA229" s="66" t="str">
        <f t="shared" si="264"/>
        <v/>
      </c>
      <c r="CB229" s="47" t="s">
        <v>0</v>
      </c>
      <c r="CC229" s="82" t="str">
        <f t="shared" si="296"/>
        <v/>
      </c>
      <c r="CD229" s="47" t="s">
        <v>0</v>
      </c>
      <c r="CE229" s="19" t="str">
        <f t="shared" si="297"/>
        <v/>
      </c>
      <c r="CF229" s="47" t="s">
        <v>0</v>
      </c>
      <c r="CG229" s="130"/>
      <c r="CH229" s="47" t="s">
        <v>0</v>
      </c>
      <c r="CI229" s="52" t="str">
        <f t="shared" si="298"/>
        <v/>
      </c>
      <c r="CJ229" s="73" t="str">
        <f>IF(CG229="","",MAX(CJ$10:CJ228)+1)</f>
        <v/>
      </c>
      <c r="CK229" s="53" t="str">
        <f t="shared" si="299"/>
        <v/>
      </c>
      <c r="CL229" s="47" t="s">
        <v>0</v>
      </c>
      <c r="CM229" s="19" t="str">
        <f t="shared" si="300"/>
        <v/>
      </c>
      <c r="CN229" s="47" t="s">
        <v>0</v>
      </c>
      <c r="CO229" s="108"/>
      <c r="CP229" s="110"/>
      <c r="CQ229" s="47"/>
      <c r="CR229" s="58" t="str">
        <f>IF(AND(BX229="NEMA",BY229="NEMA",OR(CG229="",CK229="NEMA")),MAX(CR$10:CR228)+1,"")</f>
        <v/>
      </c>
      <c r="CS229" s="53" t="str">
        <f t="shared" si="301"/>
        <v/>
      </c>
      <c r="CT229" t="s">
        <v>0</v>
      </c>
      <c r="CU229" s="133" t="str">
        <f t="shared" si="265"/>
        <v/>
      </c>
      <c r="CV229" t="s">
        <v>0</v>
      </c>
      <c r="CW229" s="52" t="str">
        <f t="shared" si="266"/>
        <v/>
      </c>
      <c r="CX229" s="66" t="str">
        <f t="shared" si="302"/>
        <v/>
      </c>
      <c r="CY229" t="s">
        <v>0</v>
      </c>
      <c r="CZ229" s="19" t="str">
        <f t="shared" si="303"/>
        <v/>
      </c>
      <c r="DA229" s="47" t="s">
        <v>0</v>
      </c>
      <c r="DB229" s="52" t="str">
        <f t="shared" si="304"/>
        <v/>
      </c>
      <c r="DC229" s="66" t="str">
        <f t="shared" si="305"/>
        <v/>
      </c>
      <c r="DD229" s="47" t="s">
        <v>0</v>
      </c>
      <c r="DE229" s="52" t="str">
        <f t="shared" si="306"/>
        <v/>
      </c>
      <c r="DF229" s="53" t="str">
        <f t="shared" si="267"/>
        <v/>
      </c>
      <c r="DG229" s="47" t="s">
        <v>0</v>
      </c>
      <c r="DH229" s="52" t="str">
        <f t="shared" si="307"/>
        <v/>
      </c>
      <c r="DI229" s="53" t="str">
        <f t="shared" si="268"/>
        <v/>
      </c>
      <c r="DJ229" s="47" t="s">
        <v>0</v>
      </c>
      <c r="DK229" s="52" t="str">
        <f t="shared" si="308"/>
        <v/>
      </c>
      <c r="DL229" s="53" t="str">
        <f t="shared" si="269"/>
        <v/>
      </c>
      <c r="DM229" s="47" t="s">
        <v>0</v>
      </c>
      <c r="DN229" s="58" t="str">
        <f t="shared" si="309"/>
        <v/>
      </c>
      <c r="DO229" s="53" t="str" cm="1">
        <f t="array" ref="DO229">IF(DN229&lt;&gt;"",INDEX(imePrezime_id,DN229,0),IF(CR229&lt;&gt;"",CR229,""))</f>
        <v/>
      </c>
      <c r="DP229" s="47" t="s">
        <v>0</v>
      </c>
      <c r="DQ229" s="58" t="str">
        <f t="shared" si="310"/>
        <v/>
      </c>
      <c r="DR229" s="73" t="str">
        <f t="shared" si="270"/>
        <v/>
      </c>
      <c r="DS229" s="73" t="str">
        <f t="shared" si="311"/>
        <v/>
      </c>
      <c r="DT229" s="73" t="str">
        <f t="shared" si="312"/>
        <v/>
      </c>
      <c r="DU229" s="66" t="str">
        <f t="shared" si="313"/>
        <v/>
      </c>
      <c r="DV229" s="47" t="s">
        <v>0</v>
      </c>
      <c r="DW229" s="58" t="str">
        <f>IF(BW229="","",MAX(DW$10:DW228)+1)</f>
        <v/>
      </c>
      <c r="DX229" s="73" t="str">
        <f t="shared" si="314"/>
        <v/>
      </c>
      <c r="DY229" s="73" t="str">
        <f t="shared" si="315"/>
        <v/>
      </c>
      <c r="DZ229" s="73" t="str">
        <f t="shared" si="316"/>
        <v/>
      </c>
      <c r="EA229" s="73" t="str">
        <f t="shared" si="317"/>
        <v/>
      </c>
      <c r="EB229" s="73" t="str">
        <f t="shared" si="318"/>
        <v/>
      </c>
      <c r="EC229" s="73" t="str">
        <f t="shared" si="319"/>
        <v/>
      </c>
      <c r="ED229" s="73" t="str">
        <f t="shared" si="320"/>
        <v/>
      </c>
      <c r="EE229" s="73" t="str">
        <f t="shared" si="321"/>
        <v/>
      </c>
      <c r="EF229" s="73" t="str">
        <f t="shared" si="322"/>
        <v/>
      </c>
      <c r="EG229" s="53" t="str">
        <f t="shared" si="271"/>
        <v/>
      </c>
      <c r="EH229" s="47" t="s">
        <v>0</v>
      </c>
      <c r="EI229" s="19" t="str">
        <f t="shared" si="323"/>
        <v/>
      </c>
      <c r="EJ229" s="47" t="s">
        <v>0</v>
      </c>
      <c r="EK229" s="19" t="str">
        <f t="shared" si="324"/>
        <v/>
      </c>
      <c r="EL229" s="47" t="s">
        <v>0</v>
      </c>
      <c r="EM229" s="208" t="str">
        <f t="shared" si="325"/>
        <v/>
      </c>
      <c r="EN229" s="47" t="s">
        <v>0</v>
      </c>
    </row>
    <row r="230" spans="1:144" x14ac:dyDescent="0.25">
      <c r="A230" t="s">
        <v>0</v>
      </c>
      <c r="B230" s="52" t="str">
        <f>IF(csv!F222="","",csv!T222)</f>
        <v/>
      </c>
      <c r="C230" s="31" t="s">
        <v>0</v>
      </c>
      <c r="D230" s="31" t="str">
        <f>IF(csv!F222="","",csv!F222)</f>
        <v/>
      </c>
      <c r="E230" s="31" t="str">
        <f>IF(csv!E222="","",csv!E222)</f>
        <v/>
      </c>
      <c r="F230" s="31" t="s">
        <v>0</v>
      </c>
      <c r="G230" s="73" t="str">
        <f>IF(csv!M222="","",csv!M222)</f>
        <v/>
      </c>
      <c r="H230" s="73" t="str">
        <f>IF(csv!N222="","",csv!N222)</f>
        <v/>
      </c>
      <c r="I230" s="31" t="s">
        <v>0</v>
      </c>
      <c r="J230" s="31" t="str">
        <f>IF(csv!P222="","",csv!P222)</f>
        <v/>
      </c>
      <c r="K230" s="31" t="str">
        <f>IF(csv!Q222="","",csv!Q222)</f>
        <v/>
      </c>
      <c r="L230" s="31" t="s">
        <v>0</v>
      </c>
      <c r="M230" s="66" t="str">
        <f>IF(csv!R222="","",csv!R222)</f>
        <v/>
      </c>
      <c r="N230" s="47" t="s">
        <v>0</v>
      </c>
      <c r="O230" s="52" t="str">
        <f t="shared" si="272"/>
        <v/>
      </c>
      <c r="P230" s="73" t="str">
        <f>IF(O230="","",IF(COUNTIF(O$10:O229,O230)=0,P229+1,P229))</f>
        <v/>
      </c>
      <c r="Q230" s="88" t="str">
        <f t="shared" si="273"/>
        <v/>
      </c>
      <c r="R230" s="89" t="str" cm="1">
        <f t="array" ref="R230">IF(S230="","",INDEX(natjecanjeStaze_naziv,MATCH(S230,natjecanjeStaze_stazaId,0)))</f>
        <v/>
      </c>
      <c r="S230" s="53" t="str">
        <f t="shared" si="256"/>
        <v/>
      </c>
      <c r="T230" s="47" t="s">
        <v>0</v>
      </c>
      <c r="U230" s="259" t="str">
        <f t="shared" si="257"/>
        <v/>
      </c>
      <c r="V230" s="260" t="str">
        <f t="shared" si="274"/>
        <v/>
      </c>
      <c r="W230" s="47" t="s">
        <v>0</v>
      </c>
      <c r="X230" s="52" t="str">
        <f t="shared" si="275"/>
        <v/>
      </c>
      <c r="Y230" s="73" t="str">
        <f t="shared" si="276"/>
        <v/>
      </c>
      <c r="Z230" s="31" t="str">
        <f t="shared" si="277"/>
        <v/>
      </c>
      <c r="AA230" s="66" t="str">
        <f>IF(Z230="","",MAX(AA$10:AA229)+1)</f>
        <v/>
      </c>
      <c r="AB230" s="47" t="s">
        <v>0</v>
      </c>
      <c r="AC230" s="130"/>
      <c r="AD230" s="47" t="s">
        <v>0</v>
      </c>
      <c r="AE230" s="19" t="str">
        <f t="shared" si="278"/>
        <v/>
      </c>
      <c r="AF230" s="47" t="s">
        <v>0</v>
      </c>
      <c r="AG230" s="151" t="str">
        <f t="shared" si="279"/>
        <v/>
      </c>
      <c r="AH230" s="47" t="s">
        <v>0</v>
      </c>
      <c r="AI230" s="52" t="str">
        <f t="shared" si="280"/>
        <v/>
      </c>
      <c r="AJ230" s="31" t="str">
        <f t="shared" si="281"/>
        <v/>
      </c>
      <c r="AK230" s="73" t="str">
        <f t="shared" si="282"/>
        <v/>
      </c>
      <c r="AL230" s="73" t="str">
        <f t="shared" si="283"/>
        <v/>
      </c>
      <c r="AM230" s="31" t="str" cm="1">
        <f t="array" ref="AM230">IF(AK230="",""&amp;AJ230,IF(AK230="NEMA",AJ230,INDEX(klub_naziv,MATCH(INDEX(klubAlias_klubId,AK230),klub_id,0))))</f>
        <v/>
      </c>
      <c r="AN230" s="31" t="str" cm="1">
        <f t="array" ref="AN230">IFERROR(""&amp;INDEX(registarNatjecatelji,DL230,4),"")</f>
        <v/>
      </c>
      <c r="AO230" s="90" t="str">
        <f t="shared" si="284"/>
        <v/>
      </c>
      <c r="AP230" s="66" t="str">
        <f t="shared" si="285"/>
        <v/>
      </c>
      <c r="AQ230" s="47" t="s">
        <v>0</v>
      </c>
      <c r="AR230" s="52" t="str">
        <f>IF(V230&lt;&gt;"NEMA","",IF(IFERROR(MATCH(U230,U$10:U229,0),0)&lt;&gt;0,"",U230))</f>
        <v/>
      </c>
      <c r="AS230" s="73" t="str">
        <f t="shared" si="258"/>
        <v/>
      </c>
      <c r="AT230" s="31" t="str">
        <f>IF(OR(AS230="",AS230&lt;&gt;"NEMA"),"",MAX(AT$10:AT229)+1)</f>
        <v/>
      </c>
      <c r="AU230" s="66" t="str">
        <f t="shared" si="259"/>
        <v/>
      </c>
      <c r="AV230" s="47" t="s">
        <v>0</v>
      </c>
      <c r="AW230" s="19" t="str">
        <f t="shared" si="286"/>
        <v/>
      </c>
      <c r="AX230" s="47" t="s">
        <v>0</v>
      </c>
      <c r="AY230" s="82" t="str">
        <f>IF(AK230&lt;&gt;"NEMA","",IF(IFERROR(MATCH(AJ230,AJ$10:AJ229,0),0)&lt;&gt;0,"",AJ230))</f>
        <v/>
      </c>
      <c r="AZ230" s="47" t="s">
        <v>0</v>
      </c>
      <c r="BA230" s="130"/>
      <c r="BB230" s="47" t="s">
        <v>0</v>
      </c>
      <c r="BC230" s="58" t="str">
        <f t="shared" si="287"/>
        <v/>
      </c>
      <c r="BD230" s="31" t="str">
        <f t="shared" si="288"/>
        <v/>
      </c>
      <c r="BE230" s="31" t="str">
        <f>IF(BD230="","",MAX(BE$10:BE229)+1)</f>
        <v/>
      </c>
      <c r="BF230" s="31" t="str">
        <f t="shared" si="289"/>
        <v/>
      </c>
      <c r="BG230" s="31" t="str">
        <f t="shared" si="290"/>
        <v/>
      </c>
      <c r="BH230" s="31" t="str">
        <f>IF(BA230="","",MAX(BH$10:BH229)+1)</f>
        <v/>
      </c>
      <c r="BI230" s="31" t="str">
        <f t="shared" si="291"/>
        <v/>
      </c>
      <c r="BJ230" s="66" t="str">
        <f t="shared" si="292"/>
        <v/>
      </c>
      <c r="BK230" s="47" t="s">
        <v>0</v>
      </c>
      <c r="BL230" s="19" t="str">
        <f t="shared" si="293"/>
        <v/>
      </c>
      <c r="BM230" s="47" t="s">
        <v>0</v>
      </c>
      <c r="BN230" s="151" t="str">
        <f t="shared" si="260"/>
        <v/>
      </c>
      <c r="BO230" s="47" t="s">
        <v>0</v>
      </c>
      <c r="BP230" s="58" t="str">
        <f t="shared" si="251"/>
        <v/>
      </c>
      <c r="BQ230" s="73" t="str">
        <f t="shared" si="252"/>
        <v/>
      </c>
      <c r="BR230" s="266" t="str">
        <f t="shared" si="253"/>
        <v/>
      </c>
      <c r="BS230" s="267" t="str">
        <f t="shared" si="254"/>
        <v/>
      </c>
      <c r="BT230" s="191" t="str">
        <f t="shared" si="255"/>
        <v/>
      </c>
      <c r="BU230" s="47" t="s">
        <v>0</v>
      </c>
      <c r="BV230" s="52" t="str">
        <f t="shared" si="294"/>
        <v/>
      </c>
      <c r="BW230" s="31" t="str">
        <f t="shared" si="295"/>
        <v/>
      </c>
      <c r="BX230" s="73" t="str">
        <f t="shared" si="261"/>
        <v/>
      </c>
      <c r="BY230" s="73" t="str">
        <f t="shared" si="262"/>
        <v/>
      </c>
      <c r="BZ230" s="31" t="str">
        <f t="shared" si="263"/>
        <v/>
      </c>
      <c r="CA230" s="66" t="str">
        <f t="shared" si="264"/>
        <v/>
      </c>
      <c r="CB230" s="47" t="s">
        <v>0</v>
      </c>
      <c r="CC230" s="82" t="str">
        <f t="shared" si="296"/>
        <v/>
      </c>
      <c r="CD230" s="47" t="s">
        <v>0</v>
      </c>
      <c r="CE230" s="19" t="str">
        <f t="shared" si="297"/>
        <v/>
      </c>
      <c r="CF230" s="47" t="s">
        <v>0</v>
      </c>
      <c r="CG230" s="130"/>
      <c r="CH230" s="47" t="s">
        <v>0</v>
      </c>
      <c r="CI230" s="52" t="str">
        <f t="shared" si="298"/>
        <v/>
      </c>
      <c r="CJ230" s="73" t="str">
        <f>IF(CG230="","",MAX(CJ$10:CJ229)+1)</f>
        <v/>
      </c>
      <c r="CK230" s="53" t="str">
        <f t="shared" si="299"/>
        <v/>
      </c>
      <c r="CL230" s="47" t="s">
        <v>0</v>
      </c>
      <c r="CM230" s="19" t="str">
        <f t="shared" si="300"/>
        <v/>
      </c>
      <c r="CN230" s="47" t="s">
        <v>0</v>
      </c>
      <c r="CO230" s="108"/>
      <c r="CP230" s="110"/>
      <c r="CQ230" s="47"/>
      <c r="CR230" s="58" t="str">
        <f>IF(AND(BX230="NEMA",BY230="NEMA",OR(CG230="",CK230="NEMA")),MAX(CR$10:CR229)+1,"")</f>
        <v/>
      </c>
      <c r="CS230" s="53" t="str">
        <f t="shared" si="301"/>
        <v/>
      </c>
      <c r="CT230" t="s">
        <v>0</v>
      </c>
      <c r="CU230" s="133" t="str">
        <f t="shared" si="265"/>
        <v/>
      </c>
      <c r="CV230" t="s">
        <v>0</v>
      </c>
      <c r="CW230" s="52" t="str">
        <f t="shared" si="266"/>
        <v/>
      </c>
      <c r="CX230" s="66" t="str">
        <f t="shared" si="302"/>
        <v/>
      </c>
      <c r="CY230" t="s">
        <v>0</v>
      </c>
      <c r="CZ230" s="19" t="str">
        <f t="shared" si="303"/>
        <v/>
      </c>
      <c r="DA230" s="47" t="s">
        <v>0</v>
      </c>
      <c r="DB230" s="52" t="str">
        <f t="shared" si="304"/>
        <v/>
      </c>
      <c r="DC230" s="66" t="str">
        <f t="shared" si="305"/>
        <v/>
      </c>
      <c r="DD230" s="47" t="s">
        <v>0</v>
      </c>
      <c r="DE230" s="52" t="str">
        <f t="shared" si="306"/>
        <v/>
      </c>
      <c r="DF230" s="53" t="str">
        <f t="shared" si="267"/>
        <v/>
      </c>
      <c r="DG230" s="47" t="s">
        <v>0</v>
      </c>
      <c r="DH230" s="52" t="str">
        <f t="shared" si="307"/>
        <v/>
      </c>
      <c r="DI230" s="53" t="str">
        <f t="shared" si="268"/>
        <v/>
      </c>
      <c r="DJ230" s="47" t="s">
        <v>0</v>
      </c>
      <c r="DK230" s="52" t="str">
        <f t="shared" si="308"/>
        <v/>
      </c>
      <c r="DL230" s="53" t="str">
        <f t="shared" si="269"/>
        <v/>
      </c>
      <c r="DM230" s="47" t="s">
        <v>0</v>
      </c>
      <c r="DN230" s="58" t="str">
        <f t="shared" si="309"/>
        <v/>
      </c>
      <c r="DO230" s="53" t="str" cm="1">
        <f t="array" ref="DO230">IF(DN230&lt;&gt;"",INDEX(imePrezime_id,DN230,0),IF(CR230&lt;&gt;"",CR230,""))</f>
        <v/>
      </c>
      <c r="DP230" s="47" t="s">
        <v>0</v>
      </c>
      <c r="DQ230" s="58" t="str">
        <f t="shared" si="310"/>
        <v/>
      </c>
      <c r="DR230" s="73" t="str">
        <f t="shared" si="270"/>
        <v/>
      </c>
      <c r="DS230" s="73" t="str">
        <f t="shared" si="311"/>
        <v/>
      </c>
      <c r="DT230" s="73" t="str">
        <f t="shared" si="312"/>
        <v/>
      </c>
      <c r="DU230" s="66" t="str">
        <f t="shared" si="313"/>
        <v/>
      </c>
      <c r="DV230" s="47" t="s">
        <v>0</v>
      </c>
      <c r="DW230" s="58" t="str">
        <f>IF(BW230="","",MAX(DW$10:DW229)+1)</f>
        <v/>
      </c>
      <c r="DX230" s="73" t="str">
        <f t="shared" si="314"/>
        <v/>
      </c>
      <c r="DY230" s="73" t="str">
        <f t="shared" si="315"/>
        <v/>
      </c>
      <c r="DZ230" s="73" t="str">
        <f t="shared" si="316"/>
        <v/>
      </c>
      <c r="EA230" s="73" t="str">
        <f t="shared" si="317"/>
        <v/>
      </c>
      <c r="EB230" s="73" t="str">
        <f t="shared" si="318"/>
        <v/>
      </c>
      <c r="EC230" s="73" t="str">
        <f t="shared" si="319"/>
        <v/>
      </c>
      <c r="ED230" s="73" t="str">
        <f t="shared" si="320"/>
        <v/>
      </c>
      <c r="EE230" s="73" t="str">
        <f t="shared" si="321"/>
        <v/>
      </c>
      <c r="EF230" s="73" t="str">
        <f t="shared" si="322"/>
        <v/>
      </c>
      <c r="EG230" s="53" t="str">
        <f t="shared" si="271"/>
        <v/>
      </c>
      <c r="EH230" s="47" t="s">
        <v>0</v>
      </c>
      <c r="EI230" s="19" t="str">
        <f t="shared" si="323"/>
        <v/>
      </c>
      <c r="EJ230" s="47" t="s">
        <v>0</v>
      </c>
      <c r="EK230" s="19" t="str">
        <f t="shared" si="324"/>
        <v/>
      </c>
      <c r="EL230" s="47" t="s">
        <v>0</v>
      </c>
      <c r="EM230" s="208" t="str">
        <f t="shared" si="325"/>
        <v/>
      </c>
      <c r="EN230" s="47" t="s">
        <v>0</v>
      </c>
    </row>
    <row r="231" spans="1:144" x14ac:dyDescent="0.25">
      <c r="A231" t="s">
        <v>0</v>
      </c>
      <c r="B231" s="52" t="str">
        <f>IF(csv!F223="","",csv!T223)</f>
        <v/>
      </c>
      <c r="C231" s="31" t="s">
        <v>0</v>
      </c>
      <c r="D231" s="31" t="str">
        <f>IF(csv!F223="","",csv!F223)</f>
        <v/>
      </c>
      <c r="E231" s="31" t="str">
        <f>IF(csv!E223="","",csv!E223)</f>
        <v/>
      </c>
      <c r="F231" s="31" t="s">
        <v>0</v>
      </c>
      <c r="G231" s="73" t="str">
        <f>IF(csv!M223="","",csv!M223)</f>
        <v/>
      </c>
      <c r="H231" s="73" t="str">
        <f>IF(csv!N223="","",csv!N223)</f>
        <v/>
      </c>
      <c r="I231" s="31" t="s">
        <v>0</v>
      </c>
      <c r="J231" s="31" t="str">
        <f>IF(csv!P223="","",csv!P223)</f>
        <v/>
      </c>
      <c r="K231" s="31" t="str">
        <f>IF(csv!Q223="","",csv!Q223)</f>
        <v/>
      </c>
      <c r="L231" s="31" t="s">
        <v>0</v>
      </c>
      <c r="M231" s="66" t="str">
        <f>IF(csv!R223="","",csv!R223)</f>
        <v/>
      </c>
      <c r="N231" s="47" t="s">
        <v>0</v>
      </c>
      <c r="O231" s="52" t="str">
        <f t="shared" si="272"/>
        <v/>
      </c>
      <c r="P231" s="73" t="str">
        <f>IF(O231="","",IF(COUNTIF(O$10:O230,O231)=0,P230+1,P230))</f>
        <v/>
      </c>
      <c r="Q231" s="88" t="str">
        <f t="shared" si="273"/>
        <v/>
      </c>
      <c r="R231" s="89" t="str" cm="1">
        <f t="array" ref="R231">IF(S231="","",INDEX(natjecanjeStaze_naziv,MATCH(S231,natjecanjeStaze_stazaId,0)))</f>
        <v/>
      </c>
      <c r="S231" s="53" t="str">
        <f t="shared" si="256"/>
        <v/>
      </c>
      <c r="T231" s="47" t="s">
        <v>0</v>
      </c>
      <c r="U231" s="259" t="str">
        <f t="shared" si="257"/>
        <v/>
      </c>
      <c r="V231" s="260" t="str">
        <f t="shared" si="274"/>
        <v/>
      </c>
      <c r="W231" s="47" t="s">
        <v>0</v>
      </c>
      <c r="X231" s="52" t="str">
        <f t="shared" si="275"/>
        <v/>
      </c>
      <c r="Y231" s="73" t="str">
        <f t="shared" si="276"/>
        <v/>
      </c>
      <c r="Z231" s="31" t="str">
        <f t="shared" si="277"/>
        <v/>
      </c>
      <c r="AA231" s="66" t="str">
        <f>IF(Z231="","",MAX(AA$10:AA230)+1)</f>
        <v/>
      </c>
      <c r="AB231" s="47" t="s">
        <v>0</v>
      </c>
      <c r="AC231" s="130"/>
      <c r="AD231" s="47" t="s">
        <v>0</v>
      </c>
      <c r="AE231" s="19" t="str">
        <f t="shared" si="278"/>
        <v/>
      </c>
      <c r="AF231" s="47" t="s">
        <v>0</v>
      </c>
      <c r="AG231" s="151" t="str">
        <f t="shared" si="279"/>
        <v/>
      </c>
      <c r="AH231" s="47" t="s">
        <v>0</v>
      </c>
      <c r="AI231" s="52" t="str">
        <f t="shared" si="280"/>
        <v/>
      </c>
      <c r="AJ231" s="31" t="str">
        <f t="shared" si="281"/>
        <v/>
      </c>
      <c r="AK231" s="73" t="str">
        <f t="shared" si="282"/>
        <v/>
      </c>
      <c r="AL231" s="73" t="str">
        <f t="shared" si="283"/>
        <v/>
      </c>
      <c r="AM231" s="31" t="str" cm="1">
        <f t="array" ref="AM231">IF(AK231="",""&amp;AJ231,IF(AK231="NEMA",AJ231,INDEX(klub_naziv,MATCH(INDEX(klubAlias_klubId,AK231),klub_id,0))))</f>
        <v/>
      </c>
      <c r="AN231" s="31" t="str" cm="1">
        <f t="array" ref="AN231">IFERROR(""&amp;INDEX(registarNatjecatelji,DL231,4),"")</f>
        <v/>
      </c>
      <c r="AO231" s="90" t="str">
        <f t="shared" si="284"/>
        <v/>
      </c>
      <c r="AP231" s="66" t="str">
        <f t="shared" si="285"/>
        <v/>
      </c>
      <c r="AQ231" s="47" t="s">
        <v>0</v>
      </c>
      <c r="AR231" s="52" t="str">
        <f>IF(V231&lt;&gt;"NEMA","",IF(IFERROR(MATCH(U231,U$10:U230,0),0)&lt;&gt;0,"",U231))</f>
        <v/>
      </c>
      <c r="AS231" s="73" t="str">
        <f t="shared" si="258"/>
        <v/>
      </c>
      <c r="AT231" s="31" t="str">
        <f>IF(OR(AS231="",AS231&lt;&gt;"NEMA"),"",MAX(AT$10:AT230)+1)</f>
        <v/>
      </c>
      <c r="AU231" s="66" t="str">
        <f t="shared" si="259"/>
        <v/>
      </c>
      <c r="AV231" s="47" t="s">
        <v>0</v>
      </c>
      <c r="AW231" s="19" t="str">
        <f t="shared" si="286"/>
        <v/>
      </c>
      <c r="AX231" s="47" t="s">
        <v>0</v>
      </c>
      <c r="AY231" s="82" t="str">
        <f>IF(AK231&lt;&gt;"NEMA","",IF(IFERROR(MATCH(AJ231,AJ$10:AJ230,0),0)&lt;&gt;0,"",AJ231))</f>
        <v/>
      </c>
      <c r="AZ231" s="47" t="s">
        <v>0</v>
      </c>
      <c r="BA231" s="130"/>
      <c r="BB231" s="47" t="s">
        <v>0</v>
      </c>
      <c r="BC231" s="58" t="str">
        <f t="shared" si="287"/>
        <v/>
      </c>
      <c r="BD231" s="31" t="str">
        <f t="shared" si="288"/>
        <v/>
      </c>
      <c r="BE231" s="31" t="str">
        <f>IF(BD231="","",MAX(BE$10:BE230)+1)</f>
        <v/>
      </c>
      <c r="BF231" s="31" t="str">
        <f t="shared" si="289"/>
        <v/>
      </c>
      <c r="BG231" s="31" t="str">
        <f t="shared" si="290"/>
        <v/>
      </c>
      <c r="BH231" s="31" t="str">
        <f>IF(BA231="","",MAX(BH$10:BH230)+1)</f>
        <v/>
      </c>
      <c r="BI231" s="31" t="str">
        <f t="shared" si="291"/>
        <v/>
      </c>
      <c r="BJ231" s="66" t="str">
        <f t="shared" si="292"/>
        <v/>
      </c>
      <c r="BK231" s="47" t="s">
        <v>0</v>
      </c>
      <c r="BL231" s="19" t="str">
        <f t="shared" si="293"/>
        <v/>
      </c>
      <c r="BM231" s="47" t="s">
        <v>0</v>
      </c>
      <c r="BN231" s="151" t="str">
        <f t="shared" si="260"/>
        <v/>
      </c>
      <c r="BO231" s="47" t="s">
        <v>0</v>
      </c>
      <c r="BP231" s="58" t="str">
        <f t="shared" si="251"/>
        <v/>
      </c>
      <c r="BQ231" s="73" t="str">
        <f t="shared" si="252"/>
        <v/>
      </c>
      <c r="BR231" s="266" t="str">
        <f t="shared" si="253"/>
        <v/>
      </c>
      <c r="BS231" s="267" t="str">
        <f t="shared" si="254"/>
        <v/>
      </c>
      <c r="BT231" s="191" t="str">
        <f t="shared" si="255"/>
        <v/>
      </c>
      <c r="BU231" s="47" t="s">
        <v>0</v>
      </c>
      <c r="BV231" s="52" t="str">
        <f t="shared" si="294"/>
        <v/>
      </c>
      <c r="BW231" s="31" t="str">
        <f t="shared" si="295"/>
        <v/>
      </c>
      <c r="BX231" s="73" t="str">
        <f t="shared" si="261"/>
        <v/>
      </c>
      <c r="BY231" s="73" t="str">
        <f t="shared" si="262"/>
        <v/>
      </c>
      <c r="BZ231" s="31" t="str">
        <f t="shared" si="263"/>
        <v/>
      </c>
      <c r="CA231" s="66" t="str">
        <f t="shared" si="264"/>
        <v/>
      </c>
      <c r="CB231" s="47" t="s">
        <v>0</v>
      </c>
      <c r="CC231" s="82" t="str">
        <f t="shared" si="296"/>
        <v/>
      </c>
      <c r="CD231" s="47" t="s">
        <v>0</v>
      </c>
      <c r="CE231" s="19" t="str">
        <f t="shared" si="297"/>
        <v/>
      </c>
      <c r="CF231" s="47" t="s">
        <v>0</v>
      </c>
      <c r="CG231" s="130"/>
      <c r="CH231" s="47" t="s">
        <v>0</v>
      </c>
      <c r="CI231" s="52" t="str">
        <f t="shared" si="298"/>
        <v/>
      </c>
      <c r="CJ231" s="73" t="str">
        <f>IF(CG231="","",MAX(CJ$10:CJ230)+1)</f>
        <v/>
      </c>
      <c r="CK231" s="53" t="str">
        <f t="shared" si="299"/>
        <v/>
      </c>
      <c r="CL231" s="47" t="s">
        <v>0</v>
      </c>
      <c r="CM231" s="19" t="str">
        <f t="shared" si="300"/>
        <v/>
      </c>
      <c r="CN231" s="47" t="s">
        <v>0</v>
      </c>
      <c r="CO231" s="108"/>
      <c r="CP231" s="110"/>
      <c r="CQ231" s="47"/>
      <c r="CR231" s="58" t="str">
        <f>IF(AND(BX231="NEMA",BY231="NEMA",OR(CG231="",CK231="NEMA")),MAX(CR$10:CR230)+1,"")</f>
        <v/>
      </c>
      <c r="CS231" s="53" t="str">
        <f t="shared" si="301"/>
        <v/>
      </c>
      <c r="CT231" t="s">
        <v>0</v>
      </c>
      <c r="CU231" s="133" t="str">
        <f t="shared" si="265"/>
        <v/>
      </c>
      <c r="CV231" t="s">
        <v>0</v>
      </c>
      <c r="CW231" s="52" t="str">
        <f t="shared" si="266"/>
        <v/>
      </c>
      <c r="CX231" s="66" t="str">
        <f t="shared" si="302"/>
        <v/>
      </c>
      <c r="CY231" t="s">
        <v>0</v>
      </c>
      <c r="CZ231" s="19" t="str">
        <f t="shared" si="303"/>
        <v/>
      </c>
      <c r="DA231" s="47" t="s">
        <v>0</v>
      </c>
      <c r="DB231" s="52" t="str">
        <f t="shared" si="304"/>
        <v/>
      </c>
      <c r="DC231" s="66" t="str">
        <f t="shared" si="305"/>
        <v/>
      </c>
      <c r="DD231" s="47" t="s">
        <v>0</v>
      </c>
      <c r="DE231" s="52" t="str">
        <f t="shared" si="306"/>
        <v/>
      </c>
      <c r="DF231" s="53" t="str">
        <f t="shared" si="267"/>
        <v/>
      </c>
      <c r="DG231" s="47" t="s">
        <v>0</v>
      </c>
      <c r="DH231" s="52" t="str">
        <f t="shared" si="307"/>
        <v/>
      </c>
      <c r="DI231" s="53" t="str">
        <f t="shared" si="268"/>
        <v/>
      </c>
      <c r="DJ231" s="47" t="s">
        <v>0</v>
      </c>
      <c r="DK231" s="52" t="str">
        <f t="shared" si="308"/>
        <v/>
      </c>
      <c r="DL231" s="53" t="str">
        <f t="shared" si="269"/>
        <v/>
      </c>
      <c r="DM231" s="47" t="s">
        <v>0</v>
      </c>
      <c r="DN231" s="58" t="str">
        <f t="shared" si="309"/>
        <v/>
      </c>
      <c r="DO231" s="53" t="str" cm="1">
        <f t="array" ref="DO231">IF(DN231&lt;&gt;"",INDEX(imePrezime_id,DN231,0),IF(CR231&lt;&gt;"",CR231,""))</f>
        <v/>
      </c>
      <c r="DP231" s="47" t="s">
        <v>0</v>
      </c>
      <c r="DQ231" s="58" t="str">
        <f t="shared" si="310"/>
        <v/>
      </c>
      <c r="DR231" s="73" t="str">
        <f t="shared" si="270"/>
        <v/>
      </c>
      <c r="DS231" s="73" t="str">
        <f t="shared" si="311"/>
        <v/>
      </c>
      <c r="DT231" s="73" t="str">
        <f t="shared" si="312"/>
        <v/>
      </c>
      <c r="DU231" s="66" t="str">
        <f t="shared" si="313"/>
        <v/>
      </c>
      <c r="DV231" s="47" t="s">
        <v>0</v>
      </c>
      <c r="DW231" s="58" t="str">
        <f>IF(BW231="","",MAX(DW$10:DW230)+1)</f>
        <v/>
      </c>
      <c r="DX231" s="73" t="str">
        <f t="shared" si="314"/>
        <v/>
      </c>
      <c r="DY231" s="73" t="str">
        <f t="shared" si="315"/>
        <v/>
      </c>
      <c r="DZ231" s="73" t="str">
        <f t="shared" si="316"/>
        <v/>
      </c>
      <c r="EA231" s="73" t="str">
        <f t="shared" si="317"/>
        <v/>
      </c>
      <c r="EB231" s="73" t="str">
        <f t="shared" si="318"/>
        <v/>
      </c>
      <c r="EC231" s="73" t="str">
        <f t="shared" si="319"/>
        <v/>
      </c>
      <c r="ED231" s="73" t="str">
        <f t="shared" si="320"/>
        <v/>
      </c>
      <c r="EE231" s="73" t="str">
        <f t="shared" si="321"/>
        <v/>
      </c>
      <c r="EF231" s="73" t="str">
        <f t="shared" si="322"/>
        <v/>
      </c>
      <c r="EG231" s="53" t="str">
        <f t="shared" si="271"/>
        <v/>
      </c>
      <c r="EH231" s="47" t="s">
        <v>0</v>
      </c>
      <c r="EI231" s="19" t="str">
        <f t="shared" si="323"/>
        <v/>
      </c>
      <c r="EJ231" s="47" t="s">
        <v>0</v>
      </c>
      <c r="EK231" s="19" t="str">
        <f t="shared" si="324"/>
        <v/>
      </c>
      <c r="EL231" s="47" t="s">
        <v>0</v>
      </c>
      <c r="EM231" s="208" t="str">
        <f t="shared" si="325"/>
        <v/>
      </c>
      <c r="EN231" s="47" t="s">
        <v>0</v>
      </c>
    </row>
    <row r="232" spans="1:144" x14ac:dyDescent="0.25">
      <c r="A232" t="s">
        <v>0</v>
      </c>
      <c r="B232" s="52" t="str">
        <f>IF(csv!F224="","",csv!T224)</f>
        <v/>
      </c>
      <c r="C232" s="31" t="s">
        <v>0</v>
      </c>
      <c r="D232" s="31" t="str">
        <f>IF(csv!F224="","",csv!F224)</f>
        <v/>
      </c>
      <c r="E232" s="31" t="str">
        <f>IF(csv!E224="","",csv!E224)</f>
        <v/>
      </c>
      <c r="F232" s="31" t="s">
        <v>0</v>
      </c>
      <c r="G232" s="73" t="str">
        <f>IF(csv!M224="","",csv!M224)</f>
        <v/>
      </c>
      <c r="H232" s="73" t="str">
        <f>IF(csv!N224="","",csv!N224)</f>
        <v/>
      </c>
      <c r="I232" s="31" t="s">
        <v>0</v>
      </c>
      <c r="J232" s="31" t="str">
        <f>IF(csv!P224="","",csv!P224)</f>
        <v/>
      </c>
      <c r="K232" s="31" t="str">
        <f>IF(csv!Q224="","",csv!Q224)</f>
        <v/>
      </c>
      <c r="L232" s="31" t="s">
        <v>0</v>
      </c>
      <c r="M232" s="66" t="str">
        <f>IF(csv!R224="","",csv!R224)</f>
        <v/>
      </c>
      <c r="N232" s="47" t="s">
        <v>0</v>
      </c>
      <c r="O232" s="52" t="str">
        <f t="shared" si="272"/>
        <v/>
      </c>
      <c r="P232" s="73" t="str">
        <f>IF(O232="","",IF(COUNTIF(O$10:O231,O232)=0,P231+1,P231))</f>
        <v/>
      </c>
      <c r="Q232" s="88" t="str">
        <f t="shared" si="273"/>
        <v/>
      </c>
      <c r="R232" s="89" t="str" cm="1">
        <f t="array" ref="R232">IF(S232="","",INDEX(natjecanjeStaze_naziv,MATCH(S232,natjecanjeStaze_stazaId,0)))</f>
        <v/>
      </c>
      <c r="S232" s="53" t="str">
        <f t="shared" si="256"/>
        <v/>
      </c>
      <c r="T232" s="47" t="s">
        <v>0</v>
      </c>
      <c r="U232" s="259" t="str">
        <f t="shared" si="257"/>
        <v/>
      </c>
      <c r="V232" s="260" t="str">
        <f t="shared" si="274"/>
        <v/>
      </c>
      <c r="W232" s="47" t="s">
        <v>0</v>
      </c>
      <c r="X232" s="52" t="str">
        <f t="shared" si="275"/>
        <v/>
      </c>
      <c r="Y232" s="73" t="str">
        <f t="shared" si="276"/>
        <v/>
      </c>
      <c r="Z232" s="31" t="str">
        <f t="shared" si="277"/>
        <v/>
      </c>
      <c r="AA232" s="66" t="str">
        <f>IF(Z232="","",MAX(AA$10:AA231)+1)</f>
        <v/>
      </c>
      <c r="AB232" s="47" t="s">
        <v>0</v>
      </c>
      <c r="AC232" s="130"/>
      <c r="AD232" s="47" t="s">
        <v>0</v>
      </c>
      <c r="AE232" s="19" t="str">
        <f t="shared" si="278"/>
        <v/>
      </c>
      <c r="AF232" s="47" t="s">
        <v>0</v>
      </c>
      <c r="AG232" s="151" t="str">
        <f t="shared" si="279"/>
        <v/>
      </c>
      <c r="AH232" s="47" t="s">
        <v>0</v>
      </c>
      <c r="AI232" s="52" t="str">
        <f t="shared" si="280"/>
        <v/>
      </c>
      <c r="AJ232" s="31" t="str">
        <f t="shared" si="281"/>
        <v/>
      </c>
      <c r="AK232" s="73" t="str">
        <f t="shared" si="282"/>
        <v/>
      </c>
      <c r="AL232" s="73" t="str">
        <f t="shared" si="283"/>
        <v/>
      </c>
      <c r="AM232" s="31" t="str" cm="1">
        <f t="array" ref="AM232">IF(AK232="",""&amp;AJ232,IF(AK232="NEMA",AJ232,INDEX(klub_naziv,MATCH(INDEX(klubAlias_klubId,AK232),klub_id,0))))</f>
        <v/>
      </c>
      <c r="AN232" s="31" t="str" cm="1">
        <f t="array" ref="AN232">IFERROR(""&amp;INDEX(registarNatjecatelji,DL232,4),"")</f>
        <v/>
      </c>
      <c r="AO232" s="90" t="str">
        <f t="shared" si="284"/>
        <v/>
      </c>
      <c r="AP232" s="66" t="str">
        <f t="shared" si="285"/>
        <v/>
      </c>
      <c r="AQ232" s="47" t="s">
        <v>0</v>
      </c>
      <c r="AR232" s="52" t="str">
        <f>IF(V232&lt;&gt;"NEMA","",IF(IFERROR(MATCH(U232,U$10:U231,0),0)&lt;&gt;0,"",U232))</f>
        <v/>
      </c>
      <c r="AS232" s="73" t="str">
        <f t="shared" si="258"/>
        <v/>
      </c>
      <c r="AT232" s="31" t="str">
        <f>IF(OR(AS232="",AS232&lt;&gt;"NEMA"),"",MAX(AT$10:AT231)+1)</f>
        <v/>
      </c>
      <c r="AU232" s="66" t="str">
        <f t="shared" si="259"/>
        <v/>
      </c>
      <c r="AV232" s="47" t="s">
        <v>0</v>
      </c>
      <c r="AW232" s="19" t="str">
        <f t="shared" si="286"/>
        <v/>
      </c>
      <c r="AX232" s="47" t="s">
        <v>0</v>
      </c>
      <c r="AY232" s="82" t="str">
        <f>IF(AK232&lt;&gt;"NEMA","",IF(IFERROR(MATCH(AJ232,AJ$10:AJ231,0),0)&lt;&gt;0,"",AJ232))</f>
        <v/>
      </c>
      <c r="AZ232" s="47" t="s">
        <v>0</v>
      </c>
      <c r="BA232" s="130"/>
      <c r="BB232" s="47" t="s">
        <v>0</v>
      </c>
      <c r="BC232" s="58" t="str">
        <f t="shared" si="287"/>
        <v/>
      </c>
      <c r="BD232" s="31" t="str">
        <f t="shared" si="288"/>
        <v/>
      </c>
      <c r="BE232" s="31" t="str">
        <f>IF(BD232="","",MAX(BE$10:BE231)+1)</f>
        <v/>
      </c>
      <c r="BF232" s="31" t="str">
        <f t="shared" si="289"/>
        <v/>
      </c>
      <c r="BG232" s="31" t="str">
        <f t="shared" si="290"/>
        <v/>
      </c>
      <c r="BH232" s="31" t="str">
        <f>IF(BA232="","",MAX(BH$10:BH231)+1)</f>
        <v/>
      </c>
      <c r="BI232" s="31" t="str">
        <f t="shared" si="291"/>
        <v/>
      </c>
      <c r="BJ232" s="66" t="str">
        <f t="shared" si="292"/>
        <v/>
      </c>
      <c r="BK232" s="47" t="s">
        <v>0</v>
      </c>
      <c r="BL232" s="19" t="str">
        <f t="shared" si="293"/>
        <v/>
      </c>
      <c r="BM232" s="47" t="s">
        <v>0</v>
      </c>
      <c r="BN232" s="151" t="str">
        <f t="shared" si="260"/>
        <v/>
      </c>
      <c r="BO232" s="47" t="s">
        <v>0</v>
      </c>
      <c r="BP232" s="58" t="str">
        <f t="shared" si="251"/>
        <v/>
      </c>
      <c r="BQ232" s="73" t="str">
        <f t="shared" si="252"/>
        <v/>
      </c>
      <c r="BR232" s="266" t="str">
        <f t="shared" si="253"/>
        <v/>
      </c>
      <c r="BS232" s="267" t="str">
        <f t="shared" si="254"/>
        <v/>
      </c>
      <c r="BT232" s="191" t="str">
        <f t="shared" si="255"/>
        <v/>
      </c>
      <c r="BU232" s="47" t="s">
        <v>0</v>
      </c>
      <c r="BV232" s="52" t="str">
        <f t="shared" si="294"/>
        <v/>
      </c>
      <c r="BW232" s="31" t="str">
        <f t="shared" si="295"/>
        <v/>
      </c>
      <c r="BX232" s="73" t="str">
        <f t="shared" si="261"/>
        <v/>
      </c>
      <c r="BY232" s="73" t="str">
        <f t="shared" si="262"/>
        <v/>
      </c>
      <c r="BZ232" s="31" t="str">
        <f t="shared" si="263"/>
        <v/>
      </c>
      <c r="CA232" s="66" t="str">
        <f t="shared" si="264"/>
        <v/>
      </c>
      <c r="CB232" s="47" t="s">
        <v>0</v>
      </c>
      <c r="CC232" s="82" t="str">
        <f t="shared" si="296"/>
        <v/>
      </c>
      <c r="CD232" s="47" t="s">
        <v>0</v>
      </c>
      <c r="CE232" s="19" t="str">
        <f t="shared" si="297"/>
        <v/>
      </c>
      <c r="CF232" s="47" t="s">
        <v>0</v>
      </c>
      <c r="CG232" s="130"/>
      <c r="CH232" s="47" t="s">
        <v>0</v>
      </c>
      <c r="CI232" s="52" t="str">
        <f t="shared" si="298"/>
        <v/>
      </c>
      <c r="CJ232" s="73" t="str">
        <f>IF(CG232="","",MAX(CJ$10:CJ231)+1)</f>
        <v/>
      </c>
      <c r="CK232" s="53" t="str">
        <f t="shared" si="299"/>
        <v/>
      </c>
      <c r="CL232" s="47" t="s">
        <v>0</v>
      </c>
      <c r="CM232" s="19" t="str">
        <f t="shared" si="300"/>
        <v/>
      </c>
      <c r="CN232" s="47" t="s">
        <v>0</v>
      </c>
      <c r="CO232" s="108"/>
      <c r="CP232" s="110"/>
      <c r="CQ232" s="47"/>
      <c r="CR232" s="58" t="str">
        <f>IF(AND(BX232="NEMA",BY232="NEMA",OR(CG232="",CK232="NEMA")),MAX(CR$10:CR231)+1,"")</f>
        <v/>
      </c>
      <c r="CS232" s="53" t="str">
        <f t="shared" si="301"/>
        <v/>
      </c>
      <c r="CT232" t="s">
        <v>0</v>
      </c>
      <c r="CU232" s="133" t="str">
        <f t="shared" si="265"/>
        <v/>
      </c>
      <c r="CV232" t="s">
        <v>0</v>
      </c>
      <c r="CW232" s="52" t="str">
        <f t="shared" si="266"/>
        <v/>
      </c>
      <c r="CX232" s="66" t="str">
        <f t="shared" si="302"/>
        <v/>
      </c>
      <c r="CY232" t="s">
        <v>0</v>
      </c>
      <c r="CZ232" s="19" t="str">
        <f t="shared" si="303"/>
        <v/>
      </c>
      <c r="DA232" s="47" t="s">
        <v>0</v>
      </c>
      <c r="DB232" s="52" t="str">
        <f t="shared" si="304"/>
        <v/>
      </c>
      <c r="DC232" s="66" t="str">
        <f t="shared" si="305"/>
        <v/>
      </c>
      <c r="DD232" s="47" t="s">
        <v>0</v>
      </c>
      <c r="DE232" s="52" t="str">
        <f t="shared" si="306"/>
        <v/>
      </c>
      <c r="DF232" s="53" t="str">
        <f t="shared" si="267"/>
        <v/>
      </c>
      <c r="DG232" s="47" t="s">
        <v>0</v>
      </c>
      <c r="DH232" s="52" t="str">
        <f t="shared" si="307"/>
        <v/>
      </c>
      <c r="DI232" s="53" t="str">
        <f t="shared" si="268"/>
        <v/>
      </c>
      <c r="DJ232" s="47" t="s">
        <v>0</v>
      </c>
      <c r="DK232" s="52" t="str">
        <f t="shared" si="308"/>
        <v/>
      </c>
      <c r="DL232" s="53" t="str">
        <f t="shared" si="269"/>
        <v/>
      </c>
      <c r="DM232" s="47" t="s">
        <v>0</v>
      </c>
      <c r="DN232" s="58" t="str">
        <f t="shared" si="309"/>
        <v/>
      </c>
      <c r="DO232" s="53" t="str" cm="1">
        <f t="array" ref="DO232">IF(DN232&lt;&gt;"",INDEX(imePrezime_id,DN232,0),IF(CR232&lt;&gt;"",CR232,""))</f>
        <v/>
      </c>
      <c r="DP232" s="47" t="s">
        <v>0</v>
      </c>
      <c r="DQ232" s="58" t="str">
        <f t="shared" si="310"/>
        <v/>
      </c>
      <c r="DR232" s="73" t="str">
        <f t="shared" si="270"/>
        <v/>
      </c>
      <c r="DS232" s="73" t="str">
        <f t="shared" si="311"/>
        <v/>
      </c>
      <c r="DT232" s="73" t="str">
        <f t="shared" si="312"/>
        <v/>
      </c>
      <c r="DU232" s="66" t="str">
        <f t="shared" si="313"/>
        <v/>
      </c>
      <c r="DV232" s="47" t="s">
        <v>0</v>
      </c>
      <c r="DW232" s="58" t="str">
        <f>IF(BW232="","",MAX(DW$10:DW231)+1)</f>
        <v/>
      </c>
      <c r="DX232" s="73" t="str">
        <f t="shared" si="314"/>
        <v/>
      </c>
      <c r="DY232" s="73" t="str">
        <f t="shared" si="315"/>
        <v/>
      </c>
      <c r="DZ232" s="73" t="str">
        <f t="shared" si="316"/>
        <v/>
      </c>
      <c r="EA232" s="73" t="str">
        <f t="shared" si="317"/>
        <v/>
      </c>
      <c r="EB232" s="73" t="str">
        <f t="shared" si="318"/>
        <v/>
      </c>
      <c r="EC232" s="73" t="str">
        <f t="shared" si="319"/>
        <v/>
      </c>
      <c r="ED232" s="73" t="str">
        <f t="shared" si="320"/>
        <v/>
      </c>
      <c r="EE232" s="73" t="str">
        <f t="shared" si="321"/>
        <v/>
      </c>
      <c r="EF232" s="73" t="str">
        <f t="shared" si="322"/>
        <v/>
      </c>
      <c r="EG232" s="53" t="str">
        <f t="shared" si="271"/>
        <v/>
      </c>
      <c r="EH232" s="47" t="s">
        <v>0</v>
      </c>
      <c r="EI232" s="19" t="str">
        <f t="shared" si="323"/>
        <v/>
      </c>
      <c r="EJ232" s="47" t="s">
        <v>0</v>
      </c>
      <c r="EK232" s="19" t="str">
        <f t="shared" si="324"/>
        <v/>
      </c>
      <c r="EL232" s="47" t="s">
        <v>0</v>
      </c>
      <c r="EM232" s="208" t="str">
        <f t="shared" si="325"/>
        <v/>
      </c>
      <c r="EN232" s="47" t="s">
        <v>0</v>
      </c>
    </row>
    <row r="233" spans="1:144" x14ac:dyDescent="0.25">
      <c r="A233" t="s">
        <v>0</v>
      </c>
      <c r="B233" s="52" t="str">
        <f>IF(csv!F225="","",csv!T225)</f>
        <v/>
      </c>
      <c r="C233" s="31" t="s">
        <v>0</v>
      </c>
      <c r="D233" s="31" t="str">
        <f>IF(csv!F225="","",csv!F225)</f>
        <v/>
      </c>
      <c r="E233" s="31" t="str">
        <f>IF(csv!E225="","",csv!E225)</f>
        <v/>
      </c>
      <c r="F233" s="31" t="s">
        <v>0</v>
      </c>
      <c r="G233" s="73" t="str">
        <f>IF(csv!M225="","",csv!M225)</f>
        <v/>
      </c>
      <c r="H233" s="73" t="str">
        <f>IF(csv!N225="","",csv!N225)</f>
        <v/>
      </c>
      <c r="I233" s="31" t="s">
        <v>0</v>
      </c>
      <c r="J233" s="31" t="str">
        <f>IF(csv!P225="","",csv!P225)</f>
        <v/>
      </c>
      <c r="K233" s="31" t="str">
        <f>IF(csv!Q225="","",csv!Q225)</f>
        <v/>
      </c>
      <c r="L233" s="31" t="s">
        <v>0</v>
      </c>
      <c r="M233" s="66" t="str">
        <f>IF(csv!R225="","",csv!R225)</f>
        <v/>
      </c>
      <c r="N233" s="47" t="s">
        <v>0</v>
      </c>
      <c r="O233" s="52" t="str">
        <f t="shared" si="272"/>
        <v/>
      </c>
      <c r="P233" s="73" t="str">
        <f>IF(O233="","",IF(COUNTIF(O$10:O232,O233)=0,P232+1,P232))</f>
        <v/>
      </c>
      <c r="Q233" s="88" t="str">
        <f t="shared" si="273"/>
        <v/>
      </c>
      <c r="R233" s="89" t="str" cm="1">
        <f t="array" ref="R233">IF(S233="","",INDEX(natjecanjeStaze_naziv,MATCH(S233,natjecanjeStaze_stazaId,0)))</f>
        <v/>
      </c>
      <c r="S233" s="53" t="str">
        <f t="shared" si="256"/>
        <v/>
      </c>
      <c r="T233" s="47" t="s">
        <v>0</v>
      </c>
      <c r="U233" s="259" t="str">
        <f t="shared" si="257"/>
        <v/>
      </c>
      <c r="V233" s="260" t="str">
        <f t="shared" si="274"/>
        <v/>
      </c>
      <c r="W233" s="47" t="s">
        <v>0</v>
      </c>
      <c r="X233" s="52" t="str">
        <f t="shared" si="275"/>
        <v/>
      </c>
      <c r="Y233" s="73" t="str">
        <f t="shared" si="276"/>
        <v/>
      </c>
      <c r="Z233" s="31" t="str">
        <f t="shared" si="277"/>
        <v/>
      </c>
      <c r="AA233" s="66" t="str">
        <f>IF(Z233="","",MAX(AA$10:AA232)+1)</f>
        <v/>
      </c>
      <c r="AB233" s="47" t="s">
        <v>0</v>
      </c>
      <c r="AC233" s="130"/>
      <c r="AD233" s="47" t="s">
        <v>0</v>
      </c>
      <c r="AE233" s="19" t="str">
        <f t="shared" si="278"/>
        <v/>
      </c>
      <c r="AF233" s="47" t="s">
        <v>0</v>
      </c>
      <c r="AG233" s="151" t="str">
        <f t="shared" si="279"/>
        <v/>
      </c>
      <c r="AH233" s="47" t="s">
        <v>0</v>
      </c>
      <c r="AI233" s="52" t="str">
        <f t="shared" si="280"/>
        <v/>
      </c>
      <c r="AJ233" s="31" t="str">
        <f t="shared" si="281"/>
        <v/>
      </c>
      <c r="AK233" s="73" t="str">
        <f t="shared" si="282"/>
        <v/>
      </c>
      <c r="AL233" s="73" t="str">
        <f t="shared" si="283"/>
        <v/>
      </c>
      <c r="AM233" s="31" t="str" cm="1">
        <f t="array" ref="AM233">IF(AK233="",""&amp;AJ233,IF(AK233="NEMA",AJ233,INDEX(klub_naziv,MATCH(INDEX(klubAlias_klubId,AK233),klub_id,0))))</f>
        <v/>
      </c>
      <c r="AN233" s="31" t="str" cm="1">
        <f t="array" ref="AN233">IFERROR(""&amp;INDEX(registarNatjecatelji,DL233,4),"")</f>
        <v/>
      </c>
      <c r="AO233" s="90" t="str">
        <f t="shared" si="284"/>
        <v/>
      </c>
      <c r="AP233" s="66" t="str">
        <f t="shared" si="285"/>
        <v/>
      </c>
      <c r="AQ233" s="47" t="s">
        <v>0</v>
      </c>
      <c r="AR233" s="52" t="str">
        <f>IF(V233&lt;&gt;"NEMA","",IF(IFERROR(MATCH(U233,U$10:U232,0),0)&lt;&gt;0,"",U233))</f>
        <v/>
      </c>
      <c r="AS233" s="73" t="str">
        <f t="shared" si="258"/>
        <v/>
      </c>
      <c r="AT233" s="31" t="str">
        <f>IF(OR(AS233="",AS233&lt;&gt;"NEMA"),"",MAX(AT$10:AT232)+1)</f>
        <v/>
      </c>
      <c r="AU233" s="66" t="str">
        <f t="shared" si="259"/>
        <v/>
      </c>
      <c r="AV233" s="47" t="s">
        <v>0</v>
      </c>
      <c r="AW233" s="19" t="str">
        <f t="shared" si="286"/>
        <v/>
      </c>
      <c r="AX233" s="47" t="s">
        <v>0</v>
      </c>
      <c r="AY233" s="82" t="str">
        <f>IF(AK233&lt;&gt;"NEMA","",IF(IFERROR(MATCH(AJ233,AJ$10:AJ232,0),0)&lt;&gt;0,"",AJ233))</f>
        <v/>
      </c>
      <c r="AZ233" s="47" t="s">
        <v>0</v>
      </c>
      <c r="BA233" s="130"/>
      <c r="BB233" s="47" t="s">
        <v>0</v>
      </c>
      <c r="BC233" s="58" t="str">
        <f t="shared" si="287"/>
        <v/>
      </c>
      <c r="BD233" s="31" t="str">
        <f t="shared" si="288"/>
        <v/>
      </c>
      <c r="BE233" s="31" t="str">
        <f>IF(BD233="","",MAX(BE$10:BE232)+1)</f>
        <v/>
      </c>
      <c r="BF233" s="31" t="str">
        <f t="shared" si="289"/>
        <v/>
      </c>
      <c r="BG233" s="31" t="str">
        <f t="shared" si="290"/>
        <v/>
      </c>
      <c r="BH233" s="31" t="str">
        <f>IF(BA233="","",MAX(BH$10:BH232)+1)</f>
        <v/>
      </c>
      <c r="BI233" s="31" t="str">
        <f t="shared" si="291"/>
        <v/>
      </c>
      <c r="BJ233" s="66" t="str">
        <f t="shared" si="292"/>
        <v/>
      </c>
      <c r="BK233" s="47" t="s">
        <v>0</v>
      </c>
      <c r="BL233" s="19" t="str">
        <f t="shared" si="293"/>
        <v/>
      </c>
      <c r="BM233" s="47" t="s">
        <v>0</v>
      </c>
      <c r="BN233" s="151" t="str">
        <f t="shared" si="260"/>
        <v/>
      </c>
      <c r="BO233" s="47" t="s">
        <v>0</v>
      </c>
      <c r="BP233" s="58" t="str">
        <f t="shared" si="251"/>
        <v/>
      </c>
      <c r="BQ233" s="73" t="str">
        <f t="shared" si="252"/>
        <v/>
      </c>
      <c r="BR233" s="266" t="str">
        <f t="shared" si="253"/>
        <v/>
      </c>
      <c r="BS233" s="267" t="str">
        <f t="shared" si="254"/>
        <v/>
      </c>
      <c r="BT233" s="191" t="str">
        <f t="shared" si="255"/>
        <v/>
      </c>
      <c r="BU233" s="47" t="s">
        <v>0</v>
      </c>
      <c r="BV233" s="52" t="str">
        <f t="shared" si="294"/>
        <v/>
      </c>
      <c r="BW233" s="31" t="str">
        <f t="shared" si="295"/>
        <v/>
      </c>
      <c r="BX233" s="73" t="str">
        <f t="shared" si="261"/>
        <v/>
      </c>
      <c r="BY233" s="73" t="str">
        <f t="shared" si="262"/>
        <v/>
      </c>
      <c r="BZ233" s="31" t="str">
        <f t="shared" si="263"/>
        <v/>
      </c>
      <c r="CA233" s="66" t="str">
        <f t="shared" si="264"/>
        <v/>
      </c>
      <c r="CB233" s="47" t="s">
        <v>0</v>
      </c>
      <c r="CC233" s="82" t="str">
        <f t="shared" si="296"/>
        <v/>
      </c>
      <c r="CD233" s="47" t="s">
        <v>0</v>
      </c>
      <c r="CE233" s="19" t="str">
        <f t="shared" si="297"/>
        <v/>
      </c>
      <c r="CF233" s="47" t="s">
        <v>0</v>
      </c>
      <c r="CG233" s="130"/>
      <c r="CH233" s="47" t="s">
        <v>0</v>
      </c>
      <c r="CI233" s="52" t="str">
        <f t="shared" si="298"/>
        <v/>
      </c>
      <c r="CJ233" s="73" t="str">
        <f>IF(CG233="","",MAX(CJ$10:CJ232)+1)</f>
        <v/>
      </c>
      <c r="CK233" s="53" t="str">
        <f t="shared" si="299"/>
        <v/>
      </c>
      <c r="CL233" s="47" t="s">
        <v>0</v>
      </c>
      <c r="CM233" s="19" t="str">
        <f t="shared" si="300"/>
        <v/>
      </c>
      <c r="CN233" s="47" t="s">
        <v>0</v>
      </c>
      <c r="CO233" s="108"/>
      <c r="CP233" s="110"/>
      <c r="CQ233" s="47"/>
      <c r="CR233" s="58" t="str">
        <f>IF(AND(BX233="NEMA",BY233="NEMA",OR(CG233="",CK233="NEMA")),MAX(CR$10:CR232)+1,"")</f>
        <v/>
      </c>
      <c r="CS233" s="53" t="str">
        <f t="shared" si="301"/>
        <v/>
      </c>
      <c r="CT233" t="s">
        <v>0</v>
      </c>
      <c r="CU233" s="133" t="str">
        <f t="shared" si="265"/>
        <v/>
      </c>
      <c r="CV233" t="s">
        <v>0</v>
      </c>
      <c r="CW233" s="52" t="str">
        <f t="shared" si="266"/>
        <v/>
      </c>
      <c r="CX233" s="66" t="str">
        <f t="shared" si="302"/>
        <v/>
      </c>
      <c r="CY233" t="s">
        <v>0</v>
      </c>
      <c r="CZ233" s="19" t="str">
        <f t="shared" si="303"/>
        <v/>
      </c>
      <c r="DA233" s="47" t="s">
        <v>0</v>
      </c>
      <c r="DB233" s="52" t="str">
        <f t="shared" si="304"/>
        <v/>
      </c>
      <c r="DC233" s="66" t="str">
        <f t="shared" si="305"/>
        <v/>
      </c>
      <c r="DD233" s="47" t="s">
        <v>0</v>
      </c>
      <c r="DE233" s="52" t="str">
        <f t="shared" si="306"/>
        <v/>
      </c>
      <c r="DF233" s="53" t="str">
        <f t="shared" si="267"/>
        <v/>
      </c>
      <c r="DG233" s="47" t="s">
        <v>0</v>
      </c>
      <c r="DH233" s="52" t="str">
        <f t="shared" si="307"/>
        <v/>
      </c>
      <c r="DI233" s="53" t="str">
        <f t="shared" si="268"/>
        <v/>
      </c>
      <c r="DJ233" s="47" t="s">
        <v>0</v>
      </c>
      <c r="DK233" s="52" t="str">
        <f t="shared" si="308"/>
        <v/>
      </c>
      <c r="DL233" s="53" t="str">
        <f t="shared" si="269"/>
        <v/>
      </c>
      <c r="DM233" s="47" t="s">
        <v>0</v>
      </c>
      <c r="DN233" s="58" t="str">
        <f t="shared" si="309"/>
        <v/>
      </c>
      <c r="DO233" s="53" t="str" cm="1">
        <f t="array" ref="DO233">IF(DN233&lt;&gt;"",INDEX(imePrezime_id,DN233,0),IF(CR233&lt;&gt;"",CR233,""))</f>
        <v/>
      </c>
      <c r="DP233" s="47" t="s">
        <v>0</v>
      </c>
      <c r="DQ233" s="58" t="str">
        <f t="shared" si="310"/>
        <v/>
      </c>
      <c r="DR233" s="73" t="str">
        <f t="shared" si="270"/>
        <v/>
      </c>
      <c r="DS233" s="73" t="str">
        <f t="shared" si="311"/>
        <v/>
      </c>
      <c r="DT233" s="73" t="str">
        <f t="shared" si="312"/>
        <v/>
      </c>
      <c r="DU233" s="66" t="str">
        <f t="shared" si="313"/>
        <v/>
      </c>
      <c r="DV233" s="47" t="s">
        <v>0</v>
      </c>
      <c r="DW233" s="58" t="str">
        <f>IF(BW233="","",MAX(DW$10:DW232)+1)</f>
        <v/>
      </c>
      <c r="DX233" s="73" t="str">
        <f t="shared" si="314"/>
        <v/>
      </c>
      <c r="DY233" s="73" t="str">
        <f t="shared" si="315"/>
        <v/>
      </c>
      <c r="DZ233" s="73" t="str">
        <f t="shared" si="316"/>
        <v/>
      </c>
      <c r="EA233" s="73" t="str">
        <f t="shared" si="317"/>
        <v/>
      </c>
      <c r="EB233" s="73" t="str">
        <f t="shared" si="318"/>
        <v/>
      </c>
      <c r="EC233" s="73" t="str">
        <f t="shared" si="319"/>
        <v/>
      </c>
      <c r="ED233" s="73" t="str">
        <f t="shared" si="320"/>
        <v/>
      </c>
      <c r="EE233" s="73" t="str">
        <f t="shared" si="321"/>
        <v/>
      </c>
      <c r="EF233" s="73" t="str">
        <f t="shared" si="322"/>
        <v/>
      </c>
      <c r="EG233" s="53" t="str">
        <f t="shared" si="271"/>
        <v/>
      </c>
      <c r="EH233" s="47" t="s">
        <v>0</v>
      </c>
      <c r="EI233" s="19" t="str">
        <f t="shared" si="323"/>
        <v/>
      </c>
      <c r="EJ233" s="47" t="s">
        <v>0</v>
      </c>
      <c r="EK233" s="19" t="str">
        <f t="shared" si="324"/>
        <v/>
      </c>
      <c r="EL233" s="47" t="s">
        <v>0</v>
      </c>
      <c r="EM233" s="208" t="str">
        <f t="shared" si="325"/>
        <v/>
      </c>
      <c r="EN233" s="47" t="s">
        <v>0</v>
      </c>
    </row>
    <row r="234" spans="1:144" x14ac:dyDescent="0.25">
      <c r="A234" t="s">
        <v>0</v>
      </c>
      <c r="B234" s="52" t="str">
        <f>IF(csv!F226="","",csv!T226)</f>
        <v/>
      </c>
      <c r="C234" s="31" t="s">
        <v>0</v>
      </c>
      <c r="D234" s="31" t="str">
        <f>IF(csv!F226="","",csv!F226)</f>
        <v/>
      </c>
      <c r="E234" s="31" t="str">
        <f>IF(csv!E226="","",csv!E226)</f>
        <v/>
      </c>
      <c r="F234" s="31" t="s">
        <v>0</v>
      </c>
      <c r="G234" s="73" t="str">
        <f>IF(csv!M226="","",csv!M226)</f>
        <v/>
      </c>
      <c r="H234" s="73" t="str">
        <f>IF(csv!N226="","",csv!N226)</f>
        <v/>
      </c>
      <c r="I234" s="31" t="s">
        <v>0</v>
      </c>
      <c r="J234" s="31" t="str">
        <f>IF(csv!P226="","",csv!P226)</f>
        <v/>
      </c>
      <c r="K234" s="31" t="str">
        <f>IF(csv!Q226="","",csv!Q226)</f>
        <v/>
      </c>
      <c r="L234" s="31" t="s">
        <v>0</v>
      </c>
      <c r="M234" s="66" t="str">
        <f>IF(csv!R226="","",csv!R226)</f>
        <v/>
      </c>
      <c r="N234" s="47" t="s">
        <v>0</v>
      </c>
      <c r="O234" s="52" t="str">
        <f t="shared" si="272"/>
        <v/>
      </c>
      <c r="P234" s="73" t="str">
        <f>IF(O234="","",IF(COUNTIF(O$10:O233,O234)=0,P233+1,P233))</f>
        <v/>
      </c>
      <c r="Q234" s="88" t="str">
        <f t="shared" si="273"/>
        <v/>
      </c>
      <c r="R234" s="89" t="str" cm="1">
        <f t="array" ref="R234">IF(S234="","",INDEX(natjecanjeStaze_naziv,MATCH(S234,natjecanjeStaze_stazaId,0)))</f>
        <v/>
      </c>
      <c r="S234" s="53" t="str">
        <f t="shared" si="256"/>
        <v/>
      </c>
      <c r="T234" s="47" t="s">
        <v>0</v>
      </c>
      <c r="U234" s="259" t="str">
        <f t="shared" si="257"/>
        <v/>
      </c>
      <c r="V234" s="260" t="str">
        <f t="shared" si="274"/>
        <v/>
      </c>
      <c r="W234" s="47" t="s">
        <v>0</v>
      </c>
      <c r="X234" s="52" t="str">
        <f t="shared" si="275"/>
        <v/>
      </c>
      <c r="Y234" s="73" t="str">
        <f t="shared" si="276"/>
        <v/>
      </c>
      <c r="Z234" s="31" t="str">
        <f t="shared" si="277"/>
        <v/>
      </c>
      <c r="AA234" s="66" t="str">
        <f>IF(Z234="","",MAX(AA$10:AA233)+1)</f>
        <v/>
      </c>
      <c r="AB234" s="47" t="s">
        <v>0</v>
      </c>
      <c r="AC234" s="130"/>
      <c r="AD234" s="47" t="s">
        <v>0</v>
      </c>
      <c r="AE234" s="19" t="str">
        <f t="shared" si="278"/>
        <v/>
      </c>
      <c r="AF234" s="47" t="s">
        <v>0</v>
      </c>
      <c r="AG234" s="151" t="str">
        <f t="shared" si="279"/>
        <v/>
      </c>
      <c r="AH234" s="47" t="s">
        <v>0</v>
      </c>
      <c r="AI234" s="52" t="str">
        <f t="shared" si="280"/>
        <v/>
      </c>
      <c r="AJ234" s="31" t="str">
        <f t="shared" si="281"/>
        <v/>
      </c>
      <c r="AK234" s="73" t="str">
        <f t="shared" si="282"/>
        <v/>
      </c>
      <c r="AL234" s="73" t="str">
        <f t="shared" si="283"/>
        <v/>
      </c>
      <c r="AM234" s="31" t="str" cm="1">
        <f t="array" ref="AM234">IF(AK234="",""&amp;AJ234,IF(AK234="NEMA",AJ234,INDEX(klub_naziv,MATCH(INDEX(klubAlias_klubId,AK234),klub_id,0))))</f>
        <v/>
      </c>
      <c r="AN234" s="31" t="str" cm="1">
        <f t="array" ref="AN234">IFERROR(""&amp;INDEX(registarNatjecatelji,DL234,4),"")</f>
        <v/>
      </c>
      <c r="AO234" s="90" t="str">
        <f t="shared" si="284"/>
        <v/>
      </c>
      <c r="AP234" s="66" t="str">
        <f t="shared" si="285"/>
        <v/>
      </c>
      <c r="AQ234" s="47" t="s">
        <v>0</v>
      </c>
      <c r="AR234" s="52" t="str">
        <f>IF(V234&lt;&gt;"NEMA","",IF(IFERROR(MATCH(U234,U$10:U233,0),0)&lt;&gt;0,"",U234))</f>
        <v/>
      </c>
      <c r="AS234" s="73" t="str">
        <f t="shared" si="258"/>
        <v/>
      </c>
      <c r="AT234" s="31" t="str">
        <f>IF(OR(AS234="",AS234&lt;&gt;"NEMA"),"",MAX(AT$10:AT233)+1)</f>
        <v/>
      </c>
      <c r="AU234" s="66" t="str">
        <f t="shared" si="259"/>
        <v/>
      </c>
      <c r="AV234" s="47" t="s">
        <v>0</v>
      </c>
      <c r="AW234" s="19" t="str">
        <f t="shared" si="286"/>
        <v/>
      </c>
      <c r="AX234" s="47" t="s">
        <v>0</v>
      </c>
      <c r="AY234" s="82" t="str">
        <f>IF(AK234&lt;&gt;"NEMA","",IF(IFERROR(MATCH(AJ234,AJ$10:AJ233,0),0)&lt;&gt;0,"",AJ234))</f>
        <v/>
      </c>
      <c r="AZ234" s="47" t="s">
        <v>0</v>
      </c>
      <c r="BA234" s="130"/>
      <c r="BB234" s="47" t="s">
        <v>0</v>
      </c>
      <c r="BC234" s="58" t="str">
        <f t="shared" si="287"/>
        <v/>
      </c>
      <c r="BD234" s="31" t="str">
        <f t="shared" si="288"/>
        <v/>
      </c>
      <c r="BE234" s="31" t="str">
        <f>IF(BD234="","",MAX(BE$10:BE233)+1)</f>
        <v/>
      </c>
      <c r="BF234" s="31" t="str">
        <f t="shared" si="289"/>
        <v/>
      </c>
      <c r="BG234" s="31" t="str">
        <f t="shared" si="290"/>
        <v/>
      </c>
      <c r="BH234" s="31" t="str">
        <f>IF(BA234="","",MAX(BH$10:BH233)+1)</f>
        <v/>
      </c>
      <c r="BI234" s="31" t="str">
        <f t="shared" si="291"/>
        <v/>
      </c>
      <c r="BJ234" s="66" t="str">
        <f t="shared" si="292"/>
        <v/>
      </c>
      <c r="BK234" s="47" t="s">
        <v>0</v>
      </c>
      <c r="BL234" s="19" t="str">
        <f t="shared" si="293"/>
        <v/>
      </c>
      <c r="BM234" s="47" t="s">
        <v>0</v>
      </c>
      <c r="BN234" s="151" t="str">
        <f t="shared" si="260"/>
        <v/>
      </c>
      <c r="BO234" s="47" t="s">
        <v>0</v>
      </c>
      <c r="BP234" s="58" t="str">
        <f t="shared" si="251"/>
        <v/>
      </c>
      <c r="BQ234" s="73" t="str">
        <f t="shared" si="252"/>
        <v/>
      </c>
      <c r="BR234" s="266" t="str">
        <f t="shared" si="253"/>
        <v/>
      </c>
      <c r="BS234" s="267" t="str">
        <f t="shared" si="254"/>
        <v/>
      </c>
      <c r="BT234" s="191" t="str">
        <f t="shared" si="255"/>
        <v/>
      </c>
      <c r="BU234" s="47" t="s">
        <v>0</v>
      </c>
      <c r="BV234" s="52" t="str">
        <f t="shared" si="294"/>
        <v/>
      </c>
      <c r="BW234" s="31" t="str">
        <f t="shared" si="295"/>
        <v/>
      </c>
      <c r="BX234" s="73" t="str">
        <f t="shared" si="261"/>
        <v/>
      </c>
      <c r="BY234" s="73" t="str">
        <f t="shared" si="262"/>
        <v/>
      </c>
      <c r="BZ234" s="31" t="str">
        <f t="shared" si="263"/>
        <v/>
      </c>
      <c r="CA234" s="66" t="str">
        <f t="shared" si="264"/>
        <v/>
      </c>
      <c r="CB234" s="47" t="s">
        <v>0</v>
      </c>
      <c r="CC234" s="82" t="str">
        <f t="shared" si="296"/>
        <v/>
      </c>
      <c r="CD234" s="47" t="s">
        <v>0</v>
      </c>
      <c r="CE234" s="19" t="str">
        <f t="shared" si="297"/>
        <v/>
      </c>
      <c r="CF234" s="47" t="s">
        <v>0</v>
      </c>
      <c r="CG234" s="130"/>
      <c r="CH234" s="47" t="s">
        <v>0</v>
      </c>
      <c r="CI234" s="52" t="str">
        <f t="shared" si="298"/>
        <v/>
      </c>
      <c r="CJ234" s="73" t="str">
        <f>IF(CG234="","",MAX(CJ$10:CJ233)+1)</f>
        <v/>
      </c>
      <c r="CK234" s="53" t="str">
        <f t="shared" si="299"/>
        <v/>
      </c>
      <c r="CL234" s="47" t="s">
        <v>0</v>
      </c>
      <c r="CM234" s="19" t="str">
        <f t="shared" si="300"/>
        <v/>
      </c>
      <c r="CN234" s="47" t="s">
        <v>0</v>
      </c>
      <c r="CO234" s="108"/>
      <c r="CP234" s="110"/>
      <c r="CQ234" s="47"/>
      <c r="CR234" s="58" t="str">
        <f>IF(AND(BX234="NEMA",BY234="NEMA",OR(CG234="",CK234="NEMA")),MAX(CR$10:CR233)+1,"")</f>
        <v/>
      </c>
      <c r="CS234" s="53" t="str">
        <f t="shared" si="301"/>
        <v/>
      </c>
      <c r="CT234" t="s">
        <v>0</v>
      </c>
      <c r="CU234" s="133" t="str">
        <f t="shared" si="265"/>
        <v/>
      </c>
      <c r="CV234" t="s">
        <v>0</v>
      </c>
      <c r="CW234" s="52" t="str">
        <f t="shared" si="266"/>
        <v/>
      </c>
      <c r="CX234" s="66" t="str">
        <f t="shared" si="302"/>
        <v/>
      </c>
      <c r="CY234" t="s">
        <v>0</v>
      </c>
      <c r="CZ234" s="19" t="str">
        <f t="shared" si="303"/>
        <v/>
      </c>
      <c r="DA234" s="47" t="s">
        <v>0</v>
      </c>
      <c r="DB234" s="52" t="str">
        <f t="shared" si="304"/>
        <v/>
      </c>
      <c r="DC234" s="66" t="str">
        <f t="shared" si="305"/>
        <v/>
      </c>
      <c r="DD234" s="47" t="s">
        <v>0</v>
      </c>
      <c r="DE234" s="52" t="str">
        <f t="shared" si="306"/>
        <v/>
      </c>
      <c r="DF234" s="53" t="str">
        <f t="shared" si="267"/>
        <v/>
      </c>
      <c r="DG234" s="47" t="s">
        <v>0</v>
      </c>
      <c r="DH234" s="52" t="str">
        <f t="shared" si="307"/>
        <v/>
      </c>
      <c r="DI234" s="53" t="str">
        <f t="shared" si="268"/>
        <v/>
      </c>
      <c r="DJ234" s="47" t="s">
        <v>0</v>
      </c>
      <c r="DK234" s="52" t="str">
        <f t="shared" si="308"/>
        <v/>
      </c>
      <c r="DL234" s="53" t="str">
        <f t="shared" si="269"/>
        <v/>
      </c>
      <c r="DM234" s="47" t="s">
        <v>0</v>
      </c>
      <c r="DN234" s="58" t="str">
        <f t="shared" si="309"/>
        <v/>
      </c>
      <c r="DO234" s="53" t="str" cm="1">
        <f t="array" ref="DO234">IF(DN234&lt;&gt;"",INDEX(imePrezime_id,DN234,0),IF(CR234&lt;&gt;"",CR234,""))</f>
        <v/>
      </c>
      <c r="DP234" s="47" t="s">
        <v>0</v>
      </c>
      <c r="DQ234" s="58" t="str">
        <f t="shared" si="310"/>
        <v/>
      </c>
      <c r="DR234" s="73" t="str">
        <f t="shared" si="270"/>
        <v/>
      </c>
      <c r="DS234" s="73" t="str">
        <f t="shared" si="311"/>
        <v/>
      </c>
      <c r="DT234" s="73" t="str">
        <f t="shared" si="312"/>
        <v/>
      </c>
      <c r="DU234" s="66" t="str">
        <f t="shared" si="313"/>
        <v/>
      </c>
      <c r="DV234" s="47" t="s">
        <v>0</v>
      </c>
      <c r="DW234" s="58" t="str">
        <f>IF(BW234="","",MAX(DW$10:DW233)+1)</f>
        <v/>
      </c>
      <c r="DX234" s="73" t="str">
        <f t="shared" si="314"/>
        <v/>
      </c>
      <c r="DY234" s="73" t="str">
        <f t="shared" si="315"/>
        <v/>
      </c>
      <c r="DZ234" s="73" t="str">
        <f t="shared" si="316"/>
        <v/>
      </c>
      <c r="EA234" s="73" t="str">
        <f t="shared" si="317"/>
        <v/>
      </c>
      <c r="EB234" s="73" t="str">
        <f t="shared" si="318"/>
        <v/>
      </c>
      <c r="EC234" s="73" t="str">
        <f t="shared" si="319"/>
        <v/>
      </c>
      <c r="ED234" s="73" t="str">
        <f t="shared" si="320"/>
        <v/>
      </c>
      <c r="EE234" s="73" t="str">
        <f t="shared" si="321"/>
        <v/>
      </c>
      <c r="EF234" s="73" t="str">
        <f t="shared" si="322"/>
        <v/>
      </c>
      <c r="EG234" s="53" t="str">
        <f t="shared" si="271"/>
        <v/>
      </c>
      <c r="EH234" s="47" t="s">
        <v>0</v>
      </c>
      <c r="EI234" s="19" t="str">
        <f t="shared" si="323"/>
        <v/>
      </c>
      <c r="EJ234" s="47" t="s">
        <v>0</v>
      </c>
      <c r="EK234" s="19" t="str">
        <f t="shared" si="324"/>
        <v/>
      </c>
      <c r="EL234" s="47" t="s">
        <v>0</v>
      </c>
      <c r="EM234" s="208" t="str">
        <f t="shared" si="325"/>
        <v/>
      </c>
      <c r="EN234" s="47" t="s">
        <v>0</v>
      </c>
    </row>
    <row r="235" spans="1:144" x14ac:dyDescent="0.25">
      <c r="A235" t="s">
        <v>0</v>
      </c>
      <c r="B235" s="52" t="str">
        <f>IF(csv!F227="","",csv!T227)</f>
        <v/>
      </c>
      <c r="C235" s="31" t="s">
        <v>0</v>
      </c>
      <c r="D235" s="31" t="str">
        <f>IF(csv!F227="","",csv!F227)</f>
        <v/>
      </c>
      <c r="E235" s="31" t="str">
        <f>IF(csv!E227="","",csv!E227)</f>
        <v/>
      </c>
      <c r="F235" s="31" t="s">
        <v>0</v>
      </c>
      <c r="G235" s="73" t="str">
        <f>IF(csv!M227="","",csv!M227)</f>
        <v/>
      </c>
      <c r="H235" s="73" t="str">
        <f>IF(csv!N227="","",csv!N227)</f>
        <v/>
      </c>
      <c r="I235" s="31" t="s">
        <v>0</v>
      </c>
      <c r="J235" s="31" t="str">
        <f>IF(csv!P227="","",csv!P227)</f>
        <v/>
      </c>
      <c r="K235" s="31" t="str">
        <f>IF(csv!Q227="","",csv!Q227)</f>
        <v/>
      </c>
      <c r="L235" s="31" t="s">
        <v>0</v>
      </c>
      <c r="M235" s="66" t="str">
        <f>IF(csv!R227="","",csv!R227)</f>
        <v/>
      </c>
      <c r="N235" s="47" t="s">
        <v>0</v>
      </c>
      <c r="O235" s="52" t="str">
        <f t="shared" si="272"/>
        <v/>
      </c>
      <c r="P235" s="73" t="str">
        <f>IF(O235="","",IF(COUNTIF(O$10:O234,O235)=0,P234+1,P234))</f>
        <v/>
      </c>
      <c r="Q235" s="88" t="str">
        <f t="shared" si="273"/>
        <v/>
      </c>
      <c r="R235" s="89" t="str" cm="1">
        <f t="array" ref="R235">IF(S235="","",INDEX(natjecanjeStaze_naziv,MATCH(S235,natjecanjeStaze_stazaId,0)))</f>
        <v/>
      </c>
      <c r="S235" s="53" t="str">
        <f t="shared" si="256"/>
        <v/>
      </c>
      <c r="T235" s="47" t="s">
        <v>0</v>
      </c>
      <c r="U235" s="259" t="str">
        <f t="shared" si="257"/>
        <v/>
      </c>
      <c r="V235" s="260" t="str">
        <f t="shared" si="274"/>
        <v/>
      </c>
      <c r="W235" s="47" t="s">
        <v>0</v>
      </c>
      <c r="X235" s="52" t="str">
        <f t="shared" si="275"/>
        <v/>
      </c>
      <c r="Y235" s="73" t="str">
        <f t="shared" si="276"/>
        <v/>
      </c>
      <c r="Z235" s="31" t="str">
        <f t="shared" si="277"/>
        <v/>
      </c>
      <c r="AA235" s="66" t="str">
        <f>IF(Z235="","",MAX(AA$10:AA234)+1)</f>
        <v/>
      </c>
      <c r="AB235" s="47" t="s">
        <v>0</v>
      </c>
      <c r="AC235" s="130"/>
      <c r="AD235" s="47" t="s">
        <v>0</v>
      </c>
      <c r="AE235" s="19" t="str">
        <f t="shared" si="278"/>
        <v/>
      </c>
      <c r="AF235" s="47" t="s">
        <v>0</v>
      </c>
      <c r="AG235" s="151" t="str">
        <f t="shared" si="279"/>
        <v/>
      </c>
      <c r="AH235" s="47" t="s">
        <v>0</v>
      </c>
      <c r="AI235" s="52" t="str">
        <f t="shared" si="280"/>
        <v/>
      </c>
      <c r="AJ235" s="31" t="str">
        <f t="shared" si="281"/>
        <v/>
      </c>
      <c r="AK235" s="73" t="str">
        <f t="shared" si="282"/>
        <v/>
      </c>
      <c r="AL235" s="73" t="str">
        <f t="shared" si="283"/>
        <v/>
      </c>
      <c r="AM235" s="31" t="str" cm="1">
        <f t="array" ref="AM235">IF(AK235="",""&amp;AJ235,IF(AK235="NEMA",AJ235,INDEX(klub_naziv,MATCH(INDEX(klubAlias_klubId,AK235),klub_id,0))))</f>
        <v/>
      </c>
      <c r="AN235" s="31" t="str" cm="1">
        <f t="array" ref="AN235">IFERROR(""&amp;INDEX(registarNatjecatelji,DL235,4),"")</f>
        <v/>
      </c>
      <c r="AO235" s="90" t="str">
        <f t="shared" si="284"/>
        <v/>
      </c>
      <c r="AP235" s="66" t="str">
        <f t="shared" si="285"/>
        <v/>
      </c>
      <c r="AQ235" s="47" t="s">
        <v>0</v>
      </c>
      <c r="AR235" s="52" t="str">
        <f>IF(V235&lt;&gt;"NEMA","",IF(IFERROR(MATCH(U235,U$10:U234,0),0)&lt;&gt;0,"",U235))</f>
        <v/>
      </c>
      <c r="AS235" s="73" t="str">
        <f t="shared" si="258"/>
        <v/>
      </c>
      <c r="AT235" s="31" t="str">
        <f>IF(OR(AS235="",AS235&lt;&gt;"NEMA"),"",MAX(AT$10:AT234)+1)</f>
        <v/>
      </c>
      <c r="AU235" s="66" t="str">
        <f t="shared" si="259"/>
        <v/>
      </c>
      <c r="AV235" s="47" t="s">
        <v>0</v>
      </c>
      <c r="AW235" s="19" t="str">
        <f t="shared" si="286"/>
        <v/>
      </c>
      <c r="AX235" s="47" t="s">
        <v>0</v>
      </c>
      <c r="AY235" s="82" t="str">
        <f>IF(AK235&lt;&gt;"NEMA","",IF(IFERROR(MATCH(AJ235,AJ$10:AJ234,0),0)&lt;&gt;0,"",AJ235))</f>
        <v/>
      </c>
      <c r="AZ235" s="47" t="s">
        <v>0</v>
      </c>
      <c r="BA235" s="130"/>
      <c r="BB235" s="47" t="s">
        <v>0</v>
      </c>
      <c r="BC235" s="58" t="str">
        <f t="shared" si="287"/>
        <v/>
      </c>
      <c r="BD235" s="31" t="str">
        <f t="shared" si="288"/>
        <v/>
      </c>
      <c r="BE235" s="31" t="str">
        <f>IF(BD235="","",MAX(BE$10:BE234)+1)</f>
        <v/>
      </c>
      <c r="BF235" s="31" t="str">
        <f t="shared" si="289"/>
        <v/>
      </c>
      <c r="BG235" s="31" t="str">
        <f t="shared" si="290"/>
        <v/>
      </c>
      <c r="BH235" s="31" t="str">
        <f>IF(BA235="","",MAX(BH$10:BH234)+1)</f>
        <v/>
      </c>
      <c r="BI235" s="31" t="str">
        <f t="shared" si="291"/>
        <v/>
      </c>
      <c r="BJ235" s="66" t="str">
        <f t="shared" si="292"/>
        <v/>
      </c>
      <c r="BK235" s="47" t="s">
        <v>0</v>
      </c>
      <c r="BL235" s="19" t="str">
        <f t="shared" si="293"/>
        <v/>
      </c>
      <c r="BM235" s="47" t="s">
        <v>0</v>
      </c>
      <c r="BN235" s="151" t="str">
        <f t="shared" si="260"/>
        <v/>
      </c>
      <c r="BO235" s="47" t="s">
        <v>0</v>
      </c>
      <c r="BP235" s="58" t="str">
        <f t="shared" si="251"/>
        <v/>
      </c>
      <c r="BQ235" s="73" t="str">
        <f t="shared" si="252"/>
        <v/>
      </c>
      <c r="BR235" s="266" t="str">
        <f t="shared" si="253"/>
        <v/>
      </c>
      <c r="BS235" s="267" t="str">
        <f t="shared" si="254"/>
        <v/>
      </c>
      <c r="BT235" s="191" t="str">
        <f t="shared" si="255"/>
        <v/>
      </c>
      <c r="BU235" s="47" t="s">
        <v>0</v>
      </c>
      <c r="BV235" s="52" t="str">
        <f t="shared" si="294"/>
        <v/>
      </c>
      <c r="BW235" s="31" t="str">
        <f t="shared" si="295"/>
        <v/>
      </c>
      <c r="BX235" s="73" t="str">
        <f t="shared" si="261"/>
        <v/>
      </c>
      <c r="BY235" s="73" t="str">
        <f t="shared" si="262"/>
        <v/>
      </c>
      <c r="BZ235" s="31" t="str">
        <f t="shared" si="263"/>
        <v/>
      </c>
      <c r="CA235" s="66" t="str">
        <f t="shared" si="264"/>
        <v/>
      </c>
      <c r="CB235" s="47" t="s">
        <v>0</v>
      </c>
      <c r="CC235" s="82" t="str">
        <f t="shared" si="296"/>
        <v/>
      </c>
      <c r="CD235" s="47" t="s">
        <v>0</v>
      </c>
      <c r="CE235" s="19" t="str">
        <f t="shared" si="297"/>
        <v/>
      </c>
      <c r="CF235" s="47" t="s">
        <v>0</v>
      </c>
      <c r="CG235" s="130"/>
      <c r="CH235" s="47" t="s">
        <v>0</v>
      </c>
      <c r="CI235" s="52" t="str">
        <f t="shared" si="298"/>
        <v/>
      </c>
      <c r="CJ235" s="73" t="str">
        <f>IF(CG235="","",MAX(CJ$10:CJ234)+1)</f>
        <v/>
      </c>
      <c r="CK235" s="53" t="str">
        <f t="shared" si="299"/>
        <v/>
      </c>
      <c r="CL235" s="47" t="s">
        <v>0</v>
      </c>
      <c r="CM235" s="19" t="str">
        <f t="shared" si="300"/>
        <v/>
      </c>
      <c r="CN235" s="47" t="s">
        <v>0</v>
      </c>
      <c r="CO235" s="108"/>
      <c r="CP235" s="110"/>
      <c r="CQ235" s="47"/>
      <c r="CR235" s="58" t="str">
        <f>IF(AND(BX235="NEMA",BY235="NEMA",OR(CG235="",CK235="NEMA")),MAX(CR$10:CR234)+1,"")</f>
        <v/>
      </c>
      <c r="CS235" s="53" t="str">
        <f t="shared" si="301"/>
        <v/>
      </c>
      <c r="CT235" t="s">
        <v>0</v>
      </c>
      <c r="CU235" s="133" t="str">
        <f t="shared" si="265"/>
        <v/>
      </c>
      <c r="CV235" t="s">
        <v>0</v>
      </c>
      <c r="CW235" s="52" t="str">
        <f t="shared" si="266"/>
        <v/>
      </c>
      <c r="CX235" s="66" t="str">
        <f t="shared" si="302"/>
        <v/>
      </c>
      <c r="CY235" t="s">
        <v>0</v>
      </c>
      <c r="CZ235" s="19" t="str">
        <f t="shared" si="303"/>
        <v/>
      </c>
      <c r="DA235" s="47" t="s">
        <v>0</v>
      </c>
      <c r="DB235" s="52" t="str">
        <f t="shared" si="304"/>
        <v/>
      </c>
      <c r="DC235" s="66" t="str">
        <f t="shared" si="305"/>
        <v/>
      </c>
      <c r="DD235" s="47" t="s">
        <v>0</v>
      </c>
      <c r="DE235" s="52" t="str">
        <f t="shared" si="306"/>
        <v/>
      </c>
      <c r="DF235" s="53" t="str">
        <f t="shared" si="267"/>
        <v/>
      </c>
      <c r="DG235" s="47" t="s">
        <v>0</v>
      </c>
      <c r="DH235" s="52" t="str">
        <f t="shared" si="307"/>
        <v/>
      </c>
      <c r="DI235" s="53" t="str">
        <f t="shared" si="268"/>
        <v/>
      </c>
      <c r="DJ235" s="47" t="s">
        <v>0</v>
      </c>
      <c r="DK235" s="52" t="str">
        <f t="shared" si="308"/>
        <v/>
      </c>
      <c r="DL235" s="53" t="str">
        <f t="shared" si="269"/>
        <v/>
      </c>
      <c r="DM235" s="47" t="s">
        <v>0</v>
      </c>
      <c r="DN235" s="58" t="str">
        <f t="shared" si="309"/>
        <v/>
      </c>
      <c r="DO235" s="53" t="str" cm="1">
        <f t="array" ref="DO235">IF(DN235&lt;&gt;"",INDEX(imePrezime_id,DN235,0),IF(CR235&lt;&gt;"",CR235,""))</f>
        <v/>
      </c>
      <c r="DP235" s="47" t="s">
        <v>0</v>
      </c>
      <c r="DQ235" s="58" t="str">
        <f t="shared" si="310"/>
        <v/>
      </c>
      <c r="DR235" s="73" t="str">
        <f t="shared" si="270"/>
        <v/>
      </c>
      <c r="DS235" s="73" t="str">
        <f t="shared" si="311"/>
        <v/>
      </c>
      <c r="DT235" s="73" t="str">
        <f t="shared" si="312"/>
        <v/>
      </c>
      <c r="DU235" s="66" t="str">
        <f t="shared" si="313"/>
        <v/>
      </c>
      <c r="DV235" s="47" t="s">
        <v>0</v>
      </c>
      <c r="DW235" s="58" t="str">
        <f>IF(BW235="","",MAX(DW$10:DW234)+1)</f>
        <v/>
      </c>
      <c r="DX235" s="73" t="str">
        <f t="shared" si="314"/>
        <v/>
      </c>
      <c r="DY235" s="73" t="str">
        <f t="shared" si="315"/>
        <v/>
      </c>
      <c r="DZ235" s="73" t="str">
        <f t="shared" si="316"/>
        <v/>
      </c>
      <c r="EA235" s="73" t="str">
        <f t="shared" si="317"/>
        <v/>
      </c>
      <c r="EB235" s="73" t="str">
        <f t="shared" si="318"/>
        <v/>
      </c>
      <c r="EC235" s="73" t="str">
        <f t="shared" si="319"/>
        <v/>
      </c>
      <c r="ED235" s="73" t="str">
        <f t="shared" si="320"/>
        <v/>
      </c>
      <c r="EE235" s="73" t="str">
        <f t="shared" si="321"/>
        <v/>
      </c>
      <c r="EF235" s="73" t="str">
        <f t="shared" si="322"/>
        <v/>
      </c>
      <c r="EG235" s="53" t="str">
        <f t="shared" si="271"/>
        <v/>
      </c>
      <c r="EH235" s="47" t="s">
        <v>0</v>
      </c>
      <c r="EI235" s="19" t="str">
        <f t="shared" si="323"/>
        <v/>
      </c>
      <c r="EJ235" s="47" t="s">
        <v>0</v>
      </c>
      <c r="EK235" s="19" t="str">
        <f t="shared" si="324"/>
        <v/>
      </c>
      <c r="EL235" s="47" t="s">
        <v>0</v>
      </c>
      <c r="EM235" s="208" t="str">
        <f t="shared" si="325"/>
        <v/>
      </c>
      <c r="EN235" s="47" t="s">
        <v>0</v>
      </c>
    </row>
    <row r="236" spans="1:144" x14ac:dyDescent="0.25">
      <c r="A236" t="s">
        <v>0</v>
      </c>
      <c r="B236" s="52" t="str">
        <f>IF(csv!F228="","",csv!T228)</f>
        <v/>
      </c>
      <c r="C236" s="31" t="s">
        <v>0</v>
      </c>
      <c r="D236" s="31" t="str">
        <f>IF(csv!F228="","",csv!F228)</f>
        <v/>
      </c>
      <c r="E236" s="31" t="str">
        <f>IF(csv!E228="","",csv!E228)</f>
        <v/>
      </c>
      <c r="F236" s="31" t="s">
        <v>0</v>
      </c>
      <c r="G236" s="73" t="str">
        <f>IF(csv!M228="","",csv!M228)</f>
        <v/>
      </c>
      <c r="H236" s="73" t="str">
        <f>IF(csv!N228="","",csv!N228)</f>
        <v/>
      </c>
      <c r="I236" s="31" t="s">
        <v>0</v>
      </c>
      <c r="J236" s="31" t="str">
        <f>IF(csv!P228="","",csv!P228)</f>
        <v/>
      </c>
      <c r="K236" s="31" t="str">
        <f>IF(csv!Q228="","",csv!Q228)</f>
        <v/>
      </c>
      <c r="L236" s="31" t="s">
        <v>0</v>
      </c>
      <c r="M236" s="66" t="str">
        <f>IF(csv!R228="","",csv!R228)</f>
        <v/>
      </c>
      <c r="N236" s="47" t="s">
        <v>0</v>
      </c>
      <c r="O236" s="52" t="str">
        <f t="shared" si="272"/>
        <v/>
      </c>
      <c r="P236" s="73" t="str">
        <f>IF(O236="","",IF(COUNTIF(O$10:O235,O236)=0,P235+1,P235))</f>
        <v/>
      </c>
      <c r="Q236" s="88" t="str">
        <f t="shared" si="273"/>
        <v/>
      </c>
      <c r="R236" s="89" t="str" cm="1">
        <f t="array" ref="R236">IF(S236="","",INDEX(natjecanjeStaze_naziv,MATCH(S236,natjecanjeStaze_stazaId,0)))</f>
        <v/>
      </c>
      <c r="S236" s="53" t="str">
        <f t="shared" si="256"/>
        <v/>
      </c>
      <c r="T236" s="47" t="s">
        <v>0</v>
      </c>
      <c r="U236" s="259" t="str">
        <f t="shared" si="257"/>
        <v/>
      </c>
      <c r="V236" s="260" t="str">
        <f t="shared" si="274"/>
        <v/>
      </c>
      <c r="W236" s="47" t="s">
        <v>0</v>
      </c>
      <c r="X236" s="52" t="str">
        <f t="shared" si="275"/>
        <v/>
      </c>
      <c r="Y236" s="73" t="str">
        <f t="shared" si="276"/>
        <v/>
      </c>
      <c r="Z236" s="31" t="str">
        <f t="shared" si="277"/>
        <v/>
      </c>
      <c r="AA236" s="66" t="str">
        <f>IF(Z236="","",MAX(AA$10:AA235)+1)</f>
        <v/>
      </c>
      <c r="AB236" s="47" t="s">
        <v>0</v>
      </c>
      <c r="AC236" s="130"/>
      <c r="AD236" s="47" t="s">
        <v>0</v>
      </c>
      <c r="AE236" s="19" t="str">
        <f t="shared" si="278"/>
        <v/>
      </c>
      <c r="AF236" s="47" t="s">
        <v>0</v>
      </c>
      <c r="AG236" s="151" t="str">
        <f t="shared" si="279"/>
        <v/>
      </c>
      <c r="AH236" s="47" t="s">
        <v>0</v>
      </c>
      <c r="AI236" s="52" t="str">
        <f t="shared" si="280"/>
        <v/>
      </c>
      <c r="AJ236" s="31" t="str">
        <f t="shared" si="281"/>
        <v/>
      </c>
      <c r="AK236" s="73" t="str">
        <f t="shared" si="282"/>
        <v/>
      </c>
      <c r="AL236" s="73" t="str">
        <f t="shared" si="283"/>
        <v/>
      </c>
      <c r="AM236" s="31" t="str" cm="1">
        <f t="array" ref="AM236">IF(AK236="",""&amp;AJ236,IF(AK236="NEMA",AJ236,INDEX(klub_naziv,MATCH(INDEX(klubAlias_klubId,AK236),klub_id,0))))</f>
        <v/>
      </c>
      <c r="AN236" s="31" t="str" cm="1">
        <f t="array" ref="AN236">IFERROR(""&amp;INDEX(registarNatjecatelji,DL236,4),"")</f>
        <v/>
      </c>
      <c r="AO236" s="90" t="str">
        <f t="shared" si="284"/>
        <v/>
      </c>
      <c r="AP236" s="66" t="str">
        <f t="shared" si="285"/>
        <v/>
      </c>
      <c r="AQ236" s="47" t="s">
        <v>0</v>
      </c>
      <c r="AR236" s="52" t="str">
        <f>IF(V236&lt;&gt;"NEMA","",IF(IFERROR(MATCH(U236,U$10:U235,0),0)&lt;&gt;0,"",U236))</f>
        <v/>
      </c>
      <c r="AS236" s="73" t="str">
        <f t="shared" si="258"/>
        <v/>
      </c>
      <c r="AT236" s="31" t="str">
        <f>IF(OR(AS236="",AS236&lt;&gt;"NEMA"),"",MAX(AT$10:AT235)+1)</f>
        <v/>
      </c>
      <c r="AU236" s="66" t="str">
        <f t="shared" si="259"/>
        <v/>
      </c>
      <c r="AV236" s="47" t="s">
        <v>0</v>
      </c>
      <c r="AW236" s="19" t="str">
        <f t="shared" si="286"/>
        <v/>
      </c>
      <c r="AX236" s="47" t="s">
        <v>0</v>
      </c>
      <c r="AY236" s="82" t="str">
        <f>IF(AK236&lt;&gt;"NEMA","",IF(IFERROR(MATCH(AJ236,AJ$10:AJ235,0),0)&lt;&gt;0,"",AJ236))</f>
        <v/>
      </c>
      <c r="AZ236" s="47" t="s">
        <v>0</v>
      </c>
      <c r="BA236" s="130"/>
      <c r="BB236" s="47" t="s">
        <v>0</v>
      </c>
      <c r="BC236" s="58" t="str">
        <f t="shared" si="287"/>
        <v/>
      </c>
      <c r="BD236" s="31" t="str">
        <f t="shared" si="288"/>
        <v/>
      </c>
      <c r="BE236" s="31" t="str">
        <f>IF(BD236="","",MAX(BE$10:BE235)+1)</f>
        <v/>
      </c>
      <c r="BF236" s="31" t="str">
        <f t="shared" si="289"/>
        <v/>
      </c>
      <c r="BG236" s="31" t="str">
        <f t="shared" si="290"/>
        <v/>
      </c>
      <c r="BH236" s="31" t="str">
        <f>IF(BA236="","",MAX(BH$10:BH235)+1)</f>
        <v/>
      </c>
      <c r="BI236" s="31" t="str">
        <f t="shared" si="291"/>
        <v/>
      </c>
      <c r="BJ236" s="66" t="str">
        <f t="shared" si="292"/>
        <v/>
      </c>
      <c r="BK236" s="47" t="s">
        <v>0</v>
      </c>
      <c r="BL236" s="19" t="str">
        <f t="shared" si="293"/>
        <v/>
      </c>
      <c r="BM236" s="47" t="s">
        <v>0</v>
      </c>
      <c r="BN236" s="151" t="str">
        <f t="shared" si="260"/>
        <v/>
      </c>
      <c r="BO236" s="47" t="s">
        <v>0</v>
      </c>
      <c r="BP236" s="58" t="str">
        <f t="shared" si="251"/>
        <v/>
      </c>
      <c r="BQ236" s="73" t="str">
        <f t="shared" si="252"/>
        <v/>
      </c>
      <c r="BR236" s="266" t="str">
        <f t="shared" si="253"/>
        <v/>
      </c>
      <c r="BS236" s="267" t="str">
        <f t="shared" si="254"/>
        <v/>
      </c>
      <c r="BT236" s="191" t="str">
        <f t="shared" si="255"/>
        <v/>
      </c>
      <c r="BU236" s="47" t="s">
        <v>0</v>
      </c>
      <c r="BV236" s="52" t="str">
        <f t="shared" si="294"/>
        <v/>
      </c>
      <c r="BW236" s="31" t="str">
        <f t="shared" si="295"/>
        <v/>
      </c>
      <c r="BX236" s="73" t="str">
        <f t="shared" si="261"/>
        <v/>
      </c>
      <c r="BY236" s="73" t="str">
        <f t="shared" si="262"/>
        <v/>
      </c>
      <c r="BZ236" s="31" t="str">
        <f t="shared" si="263"/>
        <v/>
      </c>
      <c r="CA236" s="66" t="str">
        <f t="shared" si="264"/>
        <v/>
      </c>
      <c r="CB236" s="47" t="s">
        <v>0</v>
      </c>
      <c r="CC236" s="82" t="str">
        <f t="shared" si="296"/>
        <v/>
      </c>
      <c r="CD236" s="47" t="s">
        <v>0</v>
      </c>
      <c r="CE236" s="19" t="str">
        <f t="shared" si="297"/>
        <v/>
      </c>
      <c r="CF236" s="47" t="s">
        <v>0</v>
      </c>
      <c r="CG236" s="130"/>
      <c r="CH236" s="47" t="s">
        <v>0</v>
      </c>
      <c r="CI236" s="52" t="str">
        <f t="shared" si="298"/>
        <v/>
      </c>
      <c r="CJ236" s="73" t="str">
        <f>IF(CG236="","",MAX(CJ$10:CJ235)+1)</f>
        <v/>
      </c>
      <c r="CK236" s="53" t="str">
        <f t="shared" si="299"/>
        <v/>
      </c>
      <c r="CL236" s="47" t="s">
        <v>0</v>
      </c>
      <c r="CM236" s="19" t="str">
        <f t="shared" si="300"/>
        <v/>
      </c>
      <c r="CN236" s="47" t="s">
        <v>0</v>
      </c>
      <c r="CO236" s="108"/>
      <c r="CP236" s="110"/>
      <c r="CQ236" s="47"/>
      <c r="CR236" s="58" t="str">
        <f>IF(AND(BX236="NEMA",BY236="NEMA",OR(CG236="",CK236="NEMA")),MAX(CR$10:CR235)+1,"")</f>
        <v/>
      </c>
      <c r="CS236" s="53" t="str">
        <f t="shared" si="301"/>
        <v/>
      </c>
      <c r="CT236" t="s">
        <v>0</v>
      </c>
      <c r="CU236" s="133" t="str">
        <f t="shared" si="265"/>
        <v/>
      </c>
      <c r="CV236" t="s">
        <v>0</v>
      </c>
      <c r="CW236" s="52" t="str">
        <f t="shared" si="266"/>
        <v/>
      </c>
      <c r="CX236" s="66" t="str">
        <f t="shared" si="302"/>
        <v/>
      </c>
      <c r="CY236" t="s">
        <v>0</v>
      </c>
      <c r="CZ236" s="19" t="str">
        <f t="shared" si="303"/>
        <v/>
      </c>
      <c r="DA236" s="47" t="s">
        <v>0</v>
      </c>
      <c r="DB236" s="52" t="str">
        <f t="shared" si="304"/>
        <v/>
      </c>
      <c r="DC236" s="66" t="str">
        <f t="shared" si="305"/>
        <v/>
      </c>
      <c r="DD236" s="47" t="s">
        <v>0</v>
      </c>
      <c r="DE236" s="52" t="str">
        <f t="shared" si="306"/>
        <v/>
      </c>
      <c r="DF236" s="53" t="str">
        <f t="shared" si="267"/>
        <v/>
      </c>
      <c r="DG236" s="47" t="s">
        <v>0</v>
      </c>
      <c r="DH236" s="52" t="str">
        <f t="shared" si="307"/>
        <v/>
      </c>
      <c r="DI236" s="53" t="str">
        <f t="shared" si="268"/>
        <v/>
      </c>
      <c r="DJ236" s="47" t="s">
        <v>0</v>
      </c>
      <c r="DK236" s="52" t="str">
        <f t="shared" si="308"/>
        <v/>
      </c>
      <c r="DL236" s="53" t="str">
        <f t="shared" si="269"/>
        <v/>
      </c>
      <c r="DM236" s="47" t="s">
        <v>0</v>
      </c>
      <c r="DN236" s="58" t="str">
        <f t="shared" si="309"/>
        <v/>
      </c>
      <c r="DO236" s="53" t="str" cm="1">
        <f t="array" ref="DO236">IF(DN236&lt;&gt;"",INDEX(imePrezime_id,DN236,0),IF(CR236&lt;&gt;"",CR236,""))</f>
        <v/>
      </c>
      <c r="DP236" s="47" t="s">
        <v>0</v>
      </c>
      <c r="DQ236" s="58" t="str">
        <f t="shared" si="310"/>
        <v/>
      </c>
      <c r="DR236" s="73" t="str">
        <f t="shared" si="270"/>
        <v/>
      </c>
      <c r="DS236" s="73" t="str">
        <f t="shared" si="311"/>
        <v/>
      </c>
      <c r="DT236" s="73" t="str">
        <f t="shared" si="312"/>
        <v/>
      </c>
      <c r="DU236" s="66" t="str">
        <f t="shared" si="313"/>
        <v/>
      </c>
      <c r="DV236" s="47" t="s">
        <v>0</v>
      </c>
      <c r="DW236" s="58" t="str">
        <f>IF(BW236="","",MAX(DW$10:DW235)+1)</f>
        <v/>
      </c>
      <c r="DX236" s="73" t="str">
        <f t="shared" si="314"/>
        <v/>
      </c>
      <c r="DY236" s="73" t="str">
        <f t="shared" si="315"/>
        <v/>
      </c>
      <c r="DZ236" s="73" t="str">
        <f t="shared" si="316"/>
        <v/>
      </c>
      <c r="EA236" s="73" t="str">
        <f t="shared" si="317"/>
        <v/>
      </c>
      <c r="EB236" s="73" t="str">
        <f t="shared" si="318"/>
        <v/>
      </c>
      <c r="EC236" s="73" t="str">
        <f t="shared" si="319"/>
        <v/>
      </c>
      <c r="ED236" s="73" t="str">
        <f t="shared" si="320"/>
        <v/>
      </c>
      <c r="EE236" s="73" t="str">
        <f t="shared" si="321"/>
        <v/>
      </c>
      <c r="EF236" s="73" t="str">
        <f t="shared" si="322"/>
        <v/>
      </c>
      <c r="EG236" s="53" t="str">
        <f t="shared" si="271"/>
        <v/>
      </c>
      <c r="EH236" s="47" t="s">
        <v>0</v>
      </c>
      <c r="EI236" s="19" t="str">
        <f t="shared" si="323"/>
        <v/>
      </c>
      <c r="EJ236" s="47" t="s">
        <v>0</v>
      </c>
      <c r="EK236" s="19" t="str">
        <f t="shared" si="324"/>
        <v/>
      </c>
      <c r="EL236" s="47" t="s">
        <v>0</v>
      </c>
      <c r="EM236" s="208" t="str">
        <f t="shared" si="325"/>
        <v/>
      </c>
      <c r="EN236" s="47" t="s">
        <v>0</v>
      </c>
    </row>
    <row r="237" spans="1:144" x14ac:dyDescent="0.25">
      <c r="A237" t="s">
        <v>0</v>
      </c>
      <c r="B237" s="52" t="str">
        <f>IF(csv!F229="","",csv!T229)</f>
        <v/>
      </c>
      <c r="C237" s="31" t="s">
        <v>0</v>
      </c>
      <c r="D237" s="31" t="str">
        <f>IF(csv!F229="","",csv!F229)</f>
        <v/>
      </c>
      <c r="E237" s="31" t="str">
        <f>IF(csv!E229="","",csv!E229)</f>
        <v/>
      </c>
      <c r="F237" s="31" t="s">
        <v>0</v>
      </c>
      <c r="G237" s="73" t="str">
        <f>IF(csv!M229="","",csv!M229)</f>
        <v/>
      </c>
      <c r="H237" s="73" t="str">
        <f>IF(csv!N229="","",csv!N229)</f>
        <v/>
      </c>
      <c r="I237" s="31" t="s">
        <v>0</v>
      </c>
      <c r="J237" s="31" t="str">
        <f>IF(csv!P229="","",csv!P229)</f>
        <v/>
      </c>
      <c r="K237" s="31" t="str">
        <f>IF(csv!Q229="","",csv!Q229)</f>
        <v/>
      </c>
      <c r="L237" s="31" t="s">
        <v>0</v>
      </c>
      <c r="M237" s="66" t="str">
        <f>IF(csv!R229="","",csv!R229)</f>
        <v/>
      </c>
      <c r="N237" s="47" t="s">
        <v>0</v>
      </c>
      <c r="O237" s="52" t="str">
        <f t="shared" si="272"/>
        <v/>
      </c>
      <c r="P237" s="73" t="str">
        <f>IF(O237="","",IF(COUNTIF(O$10:O236,O237)=0,P236+1,P236))</f>
        <v/>
      </c>
      <c r="Q237" s="88" t="str">
        <f t="shared" si="273"/>
        <v/>
      </c>
      <c r="R237" s="89" t="str" cm="1">
        <f t="array" ref="R237">IF(S237="","",INDEX(natjecanjeStaze_naziv,MATCH(S237,natjecanjeStaze_stazaId,0)))</f>
        <v/>
      </c>
      <c r="S237" s="53" t="str">
        <f t="shared" si="256"/>
        <v/>
      </c>
      <c r="T237" s="47" t="s">
        <v>0</v>
      </c>
      <c r="U237" s="259" t="str">
        <f t="shared" si="257"/>
        <v/>
      </c>
      <c r="V237" s="260" t="str">
        <f t="shared" si="274"/>
        <v/>
      </c>
      <c r="W237" s="47" t="s">
        <v>0</v>
      </c>
      <c r="X237" s="52" t="str">
        <f t="shared" si="275"/>
        <v/>
      </c>
      <c r="Y237" s="73" t="str">
        <f t="shared" si="276"/>
        <v/>
      </c>
      <c r="Z237" s="31" t="str">
        <f t="shared" si="277"/>
        <v/>
      </c>
      <c r="AA237" s="66" t="str">
        <f>IF(Z237="","",MAX(AA$10:AA236)+1)</f>
        <v/>
      </c>
      <c r="AB237" s="47" t="s">
        <v>0</v>
      </c>
      <c r="AC237" s="130"/>
      <c r="AD237" s="47" t="s">
        <v>0</v>
      </c>
      <c r="AE237" s="19" t="str">
        <f t="shared" si="278"/>
        <v/>
      </c>
      <c r="AF237" s="47" t="s">
        <v>0</v>
      </c>
      <c r="AG237" s="151" t="str">
        <f t="shared" si="279"/>
        <v/>
      </c>
      <c r="AH237" s="47" t="s">
        <v>0</v>
      </c>
      <c r="AI237" s="52" t="str">
        <f t="shared" si="280"/>
        <v/>
      </c>
      <c r="AJ237" s="31" t="str">
        <f t="shared" si="281"/>
        <v/>
      </c>
      <c r="AK237" s="73" t="str">
        <f t="shared" si="282"/>
        <v/>
      </c>
      <c r="AL237" s="73" t="str">
        <f t="shared" si="283"/>
        <v/>
      </c>
      <c r="AM237" s="31" t="str" cm="1">
        <f t="array" ref="AM237">IF(AK237="",""&amp;AJ237,IF(AK237="NEMA",AJ237,INDEX(klub_naziv,MATCH(INDEX(klubAlias_klubId,AK237),klub_id,0))))</f>
        <v/>
      </c>
      <c r="AN237" s="31" t="str" cm="1">
        <f t="array" ref="AN237">IFERROR(""&amp;INDEX(registarNatjecatelji,DL237,4),"")</f>
        <v/>
      </c>
      <c r="AO237" s="90" t="str">
        <f t="shared" si="284"/>
        <v/>
      </c>
      <c r="AP237" s="66" t="str">
        <f t="shared" si="285"/>
        <v/>
      </c>
      <c r="AQ237" s="47" t="s">
        <v>0</v>
      </c>
      <c r="AR237" s="52" t="str">
        <f>IF(V237&lt;&gt;"NEMA","",IF(IFERROR(MATCH(U237,U$10:U236,0),0)&lt;&gt;0,"",U237))</f>
        <v/>
      </c>
      <c r="AS237" s="73" t="str">
        <f t="shared" si="258"/>
        <v/>
      </c>
      <c r="AT237" s="31" t="str">
        <f>IF(OR(AS237="",AS237&lt;&gt;"NEMA"),"",MAX(AT$10:AT236)+1)</f>
        <v/>
      </c>
      <c r="AU237" s="66" t="str">
        <f t="shared" si="259"/>
        <v/>
      </c>
      <c r="AV237" s="47" t="s">
        <v>0</v>
      </c>
      <c r="AW237" s="19" t="str">
        <f t="shared" si="286"/>
        <v/>
      </c>
      <c r="AX237" s="47" t="s">
        <v>0</v>
      </c>
      <c r="AY237" s="82" t="str">
        <f>IF(AK237&lt;&gt;"NEMA","",IF(IFERROR(MATCH(AJ237,AJ$10:AJ236,0),0)&lt;&gt;0,"",AJ237))</f>
        <v/>
      </c>
      <c r="AZ237" s="47" t="s">
        <v>0</v>
      </c>
      <c r="BA237" s="130"/>
      <c r="BB237" s="47" t="s">
        <v>0</v>
      </c>
      <c r="BC237" s="58" t="str">
        <f t="shared" si="287"/>
        <v/>
      </c>
      <c r="BD237" s="31" t="str">
        <f t="shared" si="288"/>
        <v/>
      </c>
      <c r="BE237" s="31" t="str">
        <f>IF(BD237="","",MAX(BE$10:BE236)+1)</f>
        <v/>
      </c>
      <c r="BF237" s="31" t="str">
        <f t="shared" si="289"/>
        <v/>
      </c>
      <c r="BG237" s="31" t="str">
        <f t="shared" si="290"/>
        <v/>
      </c>
      <c r="BH237" s="31" t="str">
        <f>IF(BA237="","",MAX(BH$10:BH236)+1)</f>
        <v/>
      </c>
      <c r="BI237" s="31" t="str">
        <f t="shared" si="291"/>
        <v/>
      </c>
      <c r="BJ237" s="66" t="str">
        <f t="shared" si="292"/>
        <v/>
      </c>
      <c r="BK237" s="47" t="s">
        <v>0</v>
      </c>
      <c r="BL237" s="19" t="str">
        <f t="shared" si="293"/>
        <v/>
      </c>
      <c r="BM237" s="47" t="s">
        <v>0</v>
      </c>
      <c r="BN237" s="151" t="str">
        <f t="shared" si="260"/>
        <v/>
      </c>
      <c r="BO237" s="47" t="s">
        <v>0</v>
      </c>
      <c r="BP237" s="58" t="str">
        <f t="shared" si="251"/>
        <v/>
      </c>
      <c r="BQ237" s="73" t="str">
        <f t="shared" si="252"/>
        <v/>
      </c>
      <c r="BR237" s="266" t="str">
        <f t="shared" si="253"/>
        <v/>
      </c>
      <c r="BS237" s="267" t="str">
        <f t="shared" si="254"/>
        <v/>
      </c>
      <c r="BT237" s="191" t="str">
        <f t="shared" si="255"/>
        <v/>
      </c>
      <c r="BU237" s="47" t="s">
        <v>0</v>
      </c>
      <c r="BV237" s="52" t="str">
        <f t="shared" si="294"/>
        <v/>
      </c>
      <c r="BW237" s="31" t="str">
        <f t="shared" si="295"/>
        <v/>
      </c>
      <c r="BX237" s="73" t="str">
        <f t="shared" si="261"/>
        <v/>
      </c>
      <c r="BY237" s="73" t="str">
        <f t="shared" si="262"/>
        <v/>
      </c>
      <c r="BZ237" s="31" t="str">
        <f t="shared" si="263"/>
        <v/>
      </c>
      <c r="CA237" s="66" t="str">
        <f t="shared" si="264"/>
        <v/>
      </c>
      <c r="CB237" s="47" t="s">
        <v>0</v>
      </c>
      <c r="CC237" s="82" t="str">
        <f t="shared" si="296"/>
        <v/>
      </c>
      <c r="CD237" s="47" t="s">
        <v>0</v>
      </c>
      <c r="CE237" s="19" t="str">
        <f t="shared" si="297"/>
        <v/>
      </c>
      <c r="CF237" s="47" t="s">
        <v>0</v>
      </c>
      <c r="CG237" s="130"/>
      <c r="CH237" s="47" t="s">
        <v>0</v>
      </c>
      <c r="CI237" s="52" t="str">
        <f t="shared" si="298"/>
        <v/>
      </c>
      <c r="CJ237" s="73" t="str">
        <f>IF(CG237="","",MAX(CJ$10:CJ236)+1)</f>
        <v/>
      </c>
      <c r="CK237" s="53" t="str">
        <f t="shared" si="299"/>
        <v/>
      </c>
      <c r="CL237" s="47" t="s">
        <v>0</v>
      </c>
      <c r="CM237" s="19" t="str">
        <f t="shared" si="300"/>
        <v/>
      </c>
      <c r="CN237" s="47" t="s">
        <v>0</v>
      </c>
      <c r="CO237" s="108"/>
      <c r="CP237" s="110"/>
      <c r="CQ237" s="47"/>
      <c r="CR237" s="58" t="str">
        <f>IF(AND(BX237="NEMA",BY237="NEMA",OR(CG237="",CK237="NEMA")),MAX(CR$10:CR236)+1,"")</f>
        <v/>
      </c>
      <c r="CS237" s="53" t="str">
        <f t="shared" si="301"/>
        <v/>
      </c>
      <c r="CT237" t="s">
        <v>0</v>
      </c>
      <c r="CU237" s="133" t="str">
        <f t="shared" si="265"/>
        <v/>
      </c>
      <c r="CV237" t="s">
        <v>0</v>
      </c>
      <c r="CW237" s="52" t="str">
        <f t="shared" si="266"/>
        <v/>
      </c>
      <c r="CX237" s="66" t="str">
        <f t="shared" si="302"/>
        <v/>
      </c>
      <c r="CY237" t="s">
        <v>0</v>
      </c>
      <c r="CZ237" s="19" t="str">
        <f t="shared" si="303"/>
        <v/>
      </c>
      <c r="DA237" s="47" t="s">
        <v>0</v>
      </c>
      <c r="DB237" s="52" t="str">
        <f t="shared" si="304"/>
        <v/>
      </c>
      <c r="DC237" s="66" t="str">
        <f t="shared" si="305"/>
        <v/>
      </c>
      <c r="DD237" s="47" t="s">
        <v>0</v>
      </c>
      <c r="DE237" s="52" t="str">
        <f t="shared" si="306"/>
        <v/>
      </c>
      <c r="DF237" s="53" t="str">
        <f t="shared" si="267"/>
        <v/>
      </c>
      <c r="DG237" s="47" t="s">
        <v>0</v>
      </c>
      <c r="DH237" s="52" t="str">
        <f t="shared" si="307"/>
        <v/>
      </c>
      <c r="DI237" s="53" t="str">
        <f t="shared" si="268"/>
        <v/>
      </c>
      <c r="DJ237" s="47" t="s">
        <v>0</v>
      </c>
      <c r="DK237" s="52" t="str">
        <f t="shared" si="308"/>
        <v/>
      </c>
      <c r="DL237" s="53" t="str">
        <f t="shared" si="269"/>
        <v/>
      </c>
      <c r="DM237" s="47" t="s">
        <v>0</v>
      </c>
      <c r="DN237" s="58" t="str">
        <f t="shared" si="309"/>
        <v/>
      </c>
      <c r="DO237" s="53" t="str" cm="1">
        <f t="array" ref="DO237">IF(DN237&lt;&gt;"",INDEX(imePrezime_id,DN237,0),IF(CR237&lt;&gt;"",CR237,""))</f>
        <v/>
      </c>
      <c r="DP237" s="47" t="s">
        <v>0</v>
      </c>
      <c r="DQ237" s="58" t="str">
        <f t="shared" si="310"/>
        <v/>
      </c>
      <c r="DR237" s="73" t="str">
        <f t="shared" si="270"/>
        <v/>
      </c>
      <c r="DS237" s="73" t="str">
        <f t="shared" si="311"/>
        <v/>
      </c>
      <c r="DT237" s="73" t="str">
        <f t="shared" si="312"/>
        <v/>
      </c>
      <c r="DU237" s="66" t="str">
        <f t="shared" si="313"/>
        <v/>
      </c>
      <c r="DV237" s="47" t="s">
        <v>0</v>
      </c>
      <c r="DW237" s="58" t="str">
        <f>IF(BW237="","",MAX(DW$10:DW236)+1)</f>
        <v/>
      </c>
      <c r="DX237" s="73" t="str">
        <f t="shared" si="314"/>
        <v/>
      </c>
      <c r="DY237" s="73" t="str">
        <f t="shared" si="315"/>
        <v/>
      </c>
      <c r="DZ237" s="73" t="str">
        <f t="shared" si="316"/>
        <v/>
      </c>
      <c r="EA237" s="73" t="str">
        <f t="shared" si="317"/>
        <v/>
      </c>
      <c r="EB237" s="73" t="str">
        <f t="shared" si="318"/>
        <v/>
      </c>
      <c r="EC237" s="73" t="str">
        <f t="shared" si="319"/>
        <v/>
      </c>
      <c r="ED237" s="73" t="str">
        <f t="shared" si="320"/>
        <v/>
      </c>
      <c r="EE237" s="73" t="str">
        <f t="shared" si="321"/>
        <v/>
      </c>
      <c r="EF237" s="73" t="str">
        <f t="shared" si="322"/>
        <v/>
      </c>
      <c r="EG237" s="53" t="str">
        <f t="shared" si="271"/>
        <v/>
      </c>
      <c r="EH237" s="47" t="s">
        <v>0</v>
      </c>
      <c r="EI237" s="19" t="str">
        <f t="shared" si="323"/>
        <v/>
      </c>
      <c r="EJ237" s="47" t="s">
        <v>0</v>
      </c>
      <c r="EK237" s="19" t="str">
        <f t="shared" si="324"/>
        <v/>
      </c>
      <c r="EL237" s="47" t="s">
        <v>0</v>
      </c>
      <c r="EM237" s="208" t="str">
        <f t="shared" si="325"/>
        <v/>
      </c>
      <c r="EN237" s="47" t="s">
        <v>0</v>
      </c>
    </row>
    <row r="238" spans="1:144" x14ac:dyDescent="0.25">
      <c r="A238" t="s">
        <v>0</v>
      </c>
      <c r="B238" s="52" t="str">
        <f>IF(csv!F230="","",csv!T230)</f>
        <v/>
      </c>
      <c r="C238" s="31" t="s">
        <v>0</v>
      </c>
      <c r="D238" s="31" t="str">
        <f>IF(csv!F230="","",csv!F230)</f>
        <v/>
      </c>
      <c r="E238" s="31" t="str">
        <f>IF(csv!E230="","",csv!E230)</f>
        <v/>
      </c>
      <c r="F238" s="31" t="s">
        <v>0</v>
      </c>
      <c r="G238" s="73" t="str">
        <f>IF(csv!M230="","",csv!M230)</f>
        <v/>
      </c>
      <c r="H238" s="73" t="str">
        <f>IF(csv!N230="","",csv!N230)</f>
        <v/>
      </c>
      <c r="I238" s="31" t="s">
        <v>0</v>
      </c>
      <c r="J238" s="31" t="str">
        <f>IF(csv!P230="","",csv!P230)</f>
        <v/>
      </c>
      <c r="K238" s="31" t="str">
        <f>IF(csv!Q230="","",csv!Q230)</f>
        <v/>
      </c>
      <c r="L238" s="31" t="s">
        <v>0</v>
      </c>
      <c r="M238" s="66" t="str">
        <f>IF(csv!R230="","",csv!R230)</f>
        <v/>
      </c>
      <c r="N238" s="47" t="s">
        <v>0</v>
      </c>
      <c r="O238" s="52" t="str">
        <f t="shared" si="272"/>
        <v/>
      </c>
      <c r="P238" s="73" t="str">
        <f>IF(O238="","",IF(COUNTIF(O$10:O237,O238)=0,P237+1,P237))</f>
        <v/>
      </c>
      <c r="Q238" s="88" t="str">
        <f t="shared" si="273"/>
        <v/>
      </c>
      <c r="R238" s="89" t="str" cm="1">
        <f t="array" ref="R238">IF(S238="","",INDEX(natjecanjeStaze_naziv,MATCH(S238,natjecanjeStaze_stazaId,0)))</f>
        <v/>
      </c>
      <c r="S238" s="53" t="str">
        <f t="shared" si="256"/>
        <v/>
      </c>
      <c r="T238" s="47" t="s">
        <v>0</v>
      </c>
      <c r="U238" s="259" t="str">
        <f t="shared" si="257"/>
        <v/>
      </c>
      <c r="V238" s="260" t="str">
        <f t="shared" si="274"/>
        <v/>
      </c>
      <c r="W238" s="47" t="s">
        <v>0</v>
      </c>
      <c r="X238" s="52" t="str">
        <f t="shared" si="275"/>
        <v/>
      </c>
      <c r="Y238" s="73" t="str">
        <f t="shared" si="276"/>
        <v/>
      </c>
      <c r="Z238" s="31" t="str">
        <f t="shared" si="277"/>
        <v/>
      </c>
      <c r="AA238" s="66" t="str">
        <f>IF(Z238="","",MAX(AA$10:AA237)+1)</f>
        <v/>
      </c>
      <c r="AB238" s="47" t="s">
        <v>0</v>
      </c>
      <c r="AC238" s="130"/>
      <c r="AD238" s="47" t="s">
        <v>0</v>
      </c>
      <c r="AE238" s="19" t="str">
        <f t="shared" si="278"/>
        <v/>
      </c>
      <c r="AF238" s="47" t="s">
        <v>0</v>
      </c>
      <c r="AG238" s="151" t="str">
        <f t="shared" si="279"/>
        <v/>
      </c>
      <c r="AH238" s="47" t="s">
        <v>0</v>
      </c>
      <c r="AI238" s="52" t="str">
        <f t="shared" si="280"/>
        <v/>
      </c>
      <c r="AJ238" s="31" t="str">
        <f t="shared" si="281"/>
        <v/>
      </c>
      <c r="AK238" s="73" t="str">
        <f t="shared" si="282"/>
        <v/>
      </c>
      <c r="AL238" s="73" t="str">
        <f t="shared" si="283"/>
        <v/>
      </c>
      <c r="AM238" s="31" t="str" cm="1">
        <f t="array" ref="AM238">IF(AK238="",""&amp;AJ238,IF(AK238="NEMA",AJ238,INDEX(klub_naziv,MATCH(INDEX(klubAlias_klubId,AK238),klub_id,0))))</f>
        <v/>
      </c>
      <c r="AN238" s="31" t="str" cm="1">
        <f t="array" ref="AN238">IFERROR(""&amp;INDEX(registarNatjecatelji,DL238,4),"")</f>
        <v/>
      </c>
      <c r="AO238" s="90" t="str">
        <f t="shared" si="284"/>
        <v/>
      </c>
      <c r="AP238" s="66" t="str">
        <f t="shared" si="285"/>
        <v/>
      </c>
      <c r="AQ238" s="47" t="s">
        <v>0</v>
      </c>
      <c r="AR238" s="52" t="str">
        <f>IF(V238&lt;&gt;"NEMA","",IF(IFERROR(MATCH(U238,U$10:U237,0),0)&lt;&gt;0,"",U238))</f>
        <v/>
      </c>
      <c r="AS238" s="73" t="str">
        <f t="shared" si="258"/>
        <v/>
      </c>
      <c r="AT238" s="31" t="str">
        <f>IF(OR(AS238="",AS238&lt;&gt;"NEMA"),"",MAX(AT$10:AT237)+1)</f>
        <v/>
      </c>
      <c r="AU238" s="66" t="str">
        <f t="shared" si="259"/>
        <v/>
      </c>
      <c r="AV238" s="47" t="s">
        <v>0</v>
      </c>
      <c r="AW238" s="19" t="str">
        <f t="shared" si="286"/>
        <v/>
      </c>
      <c r="AX238" s="47" t="s">
        <v>0</v>
      </c>
      <c r="AY238" s="82" t="str">
        <f>IF(AK238&lt;&gt;"NEMA","",IF(IFERROR(MATCH(AJ238,AJ$10:AJ237,0),0)&lt;&gt;0,"",AJ238))</f>
        <v/>
      </c>
      <c r="AZ238" s="47" t="s">
        <v>0</v>
      </c>
      <c r="BA238" s="130"/>
      <c r="BB238" s="47" t="s">
        <v>0</v>
      </c>
      <c r="BC238" s="58" t="str">
        <f t="shared" si="287"/>
        <v/>
      </c>
      <c r="BD238" s="31" t="str">
        <f t="shared" si="288"/>
        <v/>
      </c>
      <c r="BE238" s="31" t="str">
        <f>IF(BD238="","",MAX(BE$10:BE237)+1)</f>
        <v/>
      </c>
      <c r="BF238" s="31" t="str">
        <f t="shared" si="289"/>
        <v/>
      </c>
      <c r="BG238" s="31" t="str">
        <f t="shared" si="290"/>
        <v/>
      </c>
      <c r="BH238" s="31" t="str">
        <f>IF(BA238="","",MAX(BH$10:BH237)+1)</f>
        <v/>
      </c>
      <c r="BI238" s="31" t="str">
        <f t="shared" si="291"/>
        <v/>
      </c>
      <c r="BJ238" s="66" t="str">
        <f t="shared" si="292"/>
        <v/>
      </c>
      <c r="BK238" s="47" t="s">
        <v>0</v>
      </c>
      <c r="BL238" s="19" t="str">
        <f t="shared" si="293"/>
        <v/>
      </c>
      <c r="BM238" s="47" t="s">
        <v>0</v>
      </c>
      <c r="BN238" s="151" t="str">
        <f t="shared" si="260"/>
        <v/>
      </c>
      <c r="BO238" s="47" t="s">
        <v>0</v>
      </c>
      <c r="BP238" s="58" t="str">
        <f t="shared" si="251"/>
        <v/>
      </c>
      <c r="BQ238" s="73" t="str">
        <f t="shared" si="252"/>
        <v/>
      </c>
      <c r="BR238" s="266" t="str">
        <f t="shared" si="253"/>
        <v/>
      </c>
      <c r="BS238" s="267" t="str">
        <f t="shared" si="254"/>
        <v/>
      </c>
      <c r="BT238" s="191" t="str">
        <f t="shared" si="255"/>
        <v/>
      </c>
      <c r="BU238" s="47" t="s">
        <v>0</v>
      </c>
      <c r="BV238" s="52" t="str">
        <f t="shared" si="294"/>
        <v/>
      </c>
      <c r="BW238" s="31" t="str">
        <f t="shared" si="295"/>
        <v/>
      </c>
      <c r="BX238" s="73" t="str">
        <f t="shared" si="261"/>
        <v/>
      </c>
      <c r="BY238" s="73" t="str">
        <f t="shared" si="262"/>
        <v/>
      </c>
      <c r="BZ238" s="31" t="str">
        <f t="shared" si="263"/>
        <v/>
      </c>
      <c r="CA238" s="66" t="str">
        <f t="shared" si="264"/>
        <v/>
      </c>
      <c r="CB238" s="47" t="s">
        <v>0</v>
      </c>
      <c r="CC238" s="82" t="str">
        <f t="shared" si="296"/>
        <v/>
      </c>
      <c r="CD238" s="47" t="s">
        <v>0</v>
      </c>
      <c r="CE238" s="19" t="str">
        <f t="shared" si="297"/>
        <v/>
      </c>
      <c r="CF238" s="47" t="s">
        <v>0</v>
      </c>
      <c r="CG238" s="130"/>
      <c r="CH238" s="47" t="s">
        <v>0</v>
      </c>
      <c r="CI238" s="52" t="str">
        <f t="shared" si="298"/>
        <v/>
      </c>
      <c r="CJ238" s="73" t="str">
        <f>IF(CG238="","",MAX(CJ$10:CJ237)+1)</f>
        <v/>
      </c>
      <c r="CK238" s="53" t="str">
        <f t="shared" si="299"/>
        <v/>
      </c>
      <c r="CL238" s="47" t="s">
        <v>0</v>
      </c>
      <c r="CM238" s="19" t="str">
        <f t="shared" si="300"/>
        <v/>
      </c>
      <c r="CN238" s="47" t="s">
        <v>0</v>
      </c>
      <c r="CO238" s="108"/>
      <c r="CP238" s="110"/>
      <c r="CQ238" s="47"/>
      <c r="CR238" s="58" t="str">
        <f>IF(AND(BX238="NEMA",BY238="NEMA",OR(CG238="",CK238="NEMA")),MAX(CR$10:CR237)+1,"")</f>
        <v/>
      </c>
      <c r="CS238" s="53" t="str">
        <f t="shared" si="301"/>
        <v/>
      </c>
      <c r="CT238" t="s">
        <v>0</v>
      </c>
      <c r="CU238" s="133" t="str">
        <f t="shared" si="265"/>
        <v/>
      </c>
      <c r="CV238" t="s">
        <v>0</v>
      </c>
      <c r="CW238" s="52" t="str">
        <f t="shared" si="266"/>
        <v/>
      </c>
      <c r="CX238" s="66" t="str">
        <f t="shared" si="302"/>
        <v/>
      </c>
      <c r="CY238" t="s">
        <v>0</v>
      </c>
      <c r="CZ238" s="19" t="str">
        <f t="shared" si="303"/>
        <v/>
      </c>
      <c r="DA238" s="47" t="s">
        <v>0</v>
      </c>
      <c r="DB238" s="52" t="str">
        <f t="shared" si="304"/>
        <v/>
      </c>
      <c r="DC238" s="66" t="str">
        <f t="shared" si="305"/>
        <v/>
      </c>
      <c r="DD238" s="47" t="s">
        <v>0</v>
      </c>
      <c r="DE238" s="52" t="str">
        <f t="shared" si="306"/>
        <v/>
      </c>
      <c r="DF238" s="53" t="str">
        <f t="shared" si="267"/>
        <v/>
      </c>
      <c r="DG238" s="47" t="s">
        <v>0</v>
      </c>
      <c r="DH238" s="52" t="str">
        <f t="shared" si="307"/>
        <v/>
      </c>
      <c r="DI238" s="53" t="str">
        <f t="shared" si="268"/>
        <v/>
      </c>
      <c r="DJ238" s="47" t="s">
        <v>0</v>
      </c>
      <c r="DK238" s="52" t="str">
        <f t="shared" si="308"/>
        <v/>
      </c>
      <c r="DL238" s="53" t="str">
        <f t="shared" si="269"/>
        <v/>
      </c>
      <c r="DM238" s="47" t="s">
        <v>0</v>
      </c>
      <c r="DN238" s="58" t="str">
        <f t="shared" si="309"/>
        <v/>
      </c>
      <c r="DO238" s="53" t="str" cm="1">
        <f t="array" ref="DO238">IF(DN238&lt;&gt;"",INDEX(imePrezime_id,DN238,0),IF(CR238&lt;&gt;"",CR238,""))</f>
        <v/>
      </c>
      <c r="DP238" s="47" t="s">
        <v>0</v>
      </c>
      <c r="DQ238" s="58" t="str">
        <f t="shared" si="310"/>
        <v/>
      </c>
      <c r="DR238" s="73" t="str">
        <f t="shared" si="270"/>
        <v/>
      </c>
      <c r="DS238" s="73" t="str">
        <f t="shared" si="311"/>
        <v/>
      </c>
      <c r="DT238" s="73" t="str">
        <f t="shared" si="312"/>
        <v/>
      </c>
      <c r="DU238" s="66" t="str">
        <f t="shared" si="313"/>
        <v/>
      </c>
      <c r="DV238" s="47" t="s">
        <v>0</v>
      </c>
      <c r="DW238" s="58" t="str">
        <f>IF(BW238="","",MAX(DW$10:DW237)+1)</f>
        <v/>
      </c>
      <c r="DX238" s="73" t="str">
        <f t="shared" si="314"/>
        <v/>
      </c>
      <c r="DY238" s="73" t="str">
        <f t="shared" si="315"/>
        <v/>
      </c>
      <c r="DZ238" s="73" t="str">
        <f t="shared" si="316"/>
        <v/>
      </c>
      <c r="EA238" s="73" t="str">
        <f t="shared" si="317"/>
        <v/>
      </c>
      <c r="EB238" s="73" t="str">
        <f t="shared" si="318"/>
        <v/>
      </c>
      <c r="EC238" s="73" t="str">
        <f t="shared" si="319"/>
        <v/>
      </c>
      <c r="ED238" s="73" t="str">
        <f t="shared" si="320"/>
        <v/>
      </c>
      <c r="EE238" s="73" t="str">
        <f t="shared" si="321"/>
        <v/>
      </c>
      <c r="EF238" s="73" t="str">
        <f t="shared" si="322"/>
        <v/>
      </c>
      <c r="EG238" s="53" t="str">
        <f t="shared" si="271"/>
        <v/>
      </c>
      <c r="EH238" s="47" t="s">
        <v>0</v>
      </c>
      <c r="EI238" s="19" t="str">
        <f t="shared" si="323"/>
        <v/>
      </c>
      <c r="EJ238" s="47" t="s">
        <v>0</v>
      </c>
      <c r="EK238" s="19" t="str">
        <f t="shared" si="324"/>
        <v/>
      </c>
      <c r="EL238" s="47" t="s">
        <v>0</v>
      </c>
      <c r="EM238" s="208" t="str">
        <f t="shared" si="325"/>
        <v/>
      </c>
      <c r="EN238" s="47" t="s">
        <v>0</v>
      </c>
    </row>
    <row r="239" spans="1:144" x14ac:dyDescent="0.25">
      <c r="A239" t="s">
        <v>0</v>
      </c>
      <c r="B239" s="52" t="str">
        <f>IF(csv!F231="","",csv!T231)</f>
        <v/>
      </c>
      <c r="C239" s="31" t="s">
        <v>0</v>
      </c>
      <c r="D239" s="31" t="str">
        <f>IF(csv!F231="","",csv!F231)</f>
        <v/>
      </c>
      <c r="E239" s="31" t="str">
        <f>IF(csv!E231="","",csv!E231)</f>
        <v/>
      </c>
      <c r="F239" s="31" t="s">
        <v>0</v>
      </c>
      <c r="G239" s="73" t="str">
        <f>IF(csv!M231="","",csv!M231)</f>
        <v/>
      </c>
      <c r="H239" s="73" t="str">
        <f>IF(csv!N231="","",csv!N231)</f>
        <v/>
      </c>
      <c r="I239" s="31" t="s">
        <v>0</v>
      </c>
      <c r="J239" s="31" t="str">
        <f>IF(csv!P231="","",csv!P231)</f>
        <v/>
      </c>
      <c r="K239" s="31" t="str">
        <f>IF(csv!Q231="","",csv!Q231)</f>
        <v/>
      </c>
      <c r="L239" s="31" t="s">
        <v>0</v>
      </c>
      <c r="M239" s="66" t="str">
        <f>IF(csv!R231="","",csv!R231)</f>
        <v/>
      </c>
      <c r="N239" s="47" t="s">
        <v>0</v>
      </c>
      <c r="O239" s="52" t="str">
        <f t="shared" si="272"/>
        <v/>
      </c>
      <c r="P239" s="73" t="str">
        <f>IF(O239="","",IF(COUNTIF(O$10:O238,O239)=0,P238+1,P238))</f>
        <v/>
      </c>
      <c r="Q239" s="88" t="str">
        <f t="shared" si="273"/>
        <v/>
      </c>
      <c r="R239" s="89" t="str" cm="1">
        <f t="array" ref="R239">IF(S239="","",INDEX(natjecanjeStaze_naziv,MATCH(S239,natjecanjeStaze_stazaId,0)))</f>
        <v/>
      </c>
      <c r="S239" s="53" t="str">
        <f t="shared" si="256"/>
        <v/>
      </c>
      <c r="T239" s="47" t="s">
        <v>0</v>
      </c>
      <c r="U239" s="259" t="str">
        <f t="shared" si="257"/>
        <v/>
      </c>
      <c r="V239" s="260" t="str">
        <f t="shared" si="274"/>
        <v/>
      </c>
      <c r="W239" s="47" t="s">
        <v>0</v>
      </c>
      <c r="X239" s="52" t="str">
        <f t="shared" si="275"/>
        <v/>
      </c>
      <c r="Y239" s="73" t="str">
        <f t="shared" si="276"/>
        <v/>
      </c>
      <c r="Z239" s="31" t="str">
        <f t="shared" si="277"/>
        <v/>
      </c>
      <c r="AA239" s="66" t="str">
        <f>IF(Z239="","",MAX(AA$10:AA238)+1)</f>
        <v/>
      </c>
      <c r="AB239" s="47" t="s">
        <v>0</v>
      </c>
      <c r="AC239" s="130"/>
      <c r="AD239" s="47" t="s">
        <v>0</v>
      </c>
      <c r="AE239" s="19" t="str">
        <f t="shared" si="278"/>
        <v/>
      </c>
      <c r="AF239" s="47" t="s">
        <v>0</v>
      </c>
      <c r="AG239" s="151" t="str">
        <f t="shared" si="279"/>
        <v/>
      </c>
      <c r="AH239" s="47" t="s">
        <v>0</v>
      </c>
      <c r="AI239" s="52" t="str">
        <f t="shared" si="280"/>
        <v/>
      </c>
      <c r="AJ239" s="31" t="str">
        <f t="shared" si="281"/>
        <v/>
      </c>
      <c r="AK239" s="73" t="str">
        <f t="shared" si="282"/>
        <v/>
      </c>
      <c r="AL239" s="73" t="str">
        <f t="shared" si="283"/>
        <v/>
      </c>
      <c r="AM239" s="31" t="str" cm="1">
        <f t="array" ref="AM239">IF(AK239="",""&amp;AJ239,IF(AK239="NEMA",AJ239,INDEX(klub_naziv,MATCH(INDEX(klubAlias_klubId,AK239),klub_id,0))))</f>
        <v/>
      </c>
      <c r="AN239" s="31" t="str" cm="1">
        <f t="array" ref="AN239">IFERROR(""&amp;INDEX(registarNatjecatelji,DL239,4),"")</f>
        <v/>
      </c>
      <c r="AO239" s="90" t="str">
        <f t="shared" si="284"/>
        <v/>
      </c>
      <c r="AP239" s="66" t="str">
        <f t="shared" si="285"/>
        <v/>
      </c>
      <c r="AQ239" s="47" t="s">
        <v>0</v>
      </c>
      <c r="AR239" s="52" t="str">
        <f>IF(V239&lt;&gt;"NEMA","",IF(IFERROR(MATCH(U239,U$10:U238,0),0)&lt;&gt;0,"",U239))</f>
        <v/>
      </c>
      <c r="AS239" s="73" t="str">
        <f t="shared" si="258"/>
        <v/>
      </c>
      <c r="AT239" s="31" t="str">
        <f>IF(OR(AS239="",AS239&lt;&gt;"NEMA"),"",MAX(AT$10:AT238)+1)</f>
        <v/>
      </c>
      <c r="AU239" s="66" t="str">
        <f t="shared" si="259"/>
        <v/>
      </c>
      <c r="AV239" s="47" t="s">
        <v>0</v>
      </c>
      <c r="AW239" s="19" t="str">
        <f t="shared" si="286"/>
        <v/>
      </c>
      <c r="AX239" s="47" t="s">
        <v>0</v>
      </c>
      <c r="AY239" s="82" t="str">
        <f>IF(AK239&lt;&gt;"NEMA","",IF(IFERROR(MATCH(AJ239,AJ$10:AJ238,0),0)&lt;&gt;0,"",AJ239))</f>
        <v/>
      </c>
      <c r="AZ239" s="47" t="s">
        <v>0</v>
      </c>
      <c r="BA239" s="130"/>
      <c r="BB239" s="47" t="s">
        <v>0</v>
      </c>
      <c r="BC239" s="58" t="str">
        <f t="shared" si="287"/>
        <v/>
      </c>
      <c r="BD239" s="31" t="str">
        <f t="shared" si="288"/>
        <v/>
      </c>
      <c r="BE239" s="31" t="str">
        <f>IF(BD239="","",MAX(BE$10:BE238)+1)</f>
        <v/>
      </c>
      <c r="BF239" s="31" t="str">
        <f t="shared" si="289"/>
        <v/>
      </c>
      <c r="BG239" s="31" t="str">
        <f t="shared" si="290"/>
        <v/>
      </c>
      <c r="BH239" s="31" t="str">
        <f>IF(BA239="","",MAX(BH$10:BH238)+1)</f>
        <v/>
      </c>
      <c r="BI239" s="31" t="str">
        <f t="shared" si="291"/>
        <v/>
      </c>
      <c r="BJ239" s="66" t="str">
        <f t="shared" si="292"/>
        <v/>
      </c>
      <c r="BK239" s="47" t="s">
        <v>0</v>
      </c>
      <c r="BL239" s="19" t="str">
        <f t="shared" si="293"/>
        <v/>
      </c>
      <c r="BM239" s="47" t="s">
        <v>0</v>
      </c>
      <c r="BN239" s="151" t="str">
        <f t="shared" si="260"/>
        <v/>
      </c>
      <c r="BO239" s="47" t="s">
        <v>0</v>
      </c>
      <c r="BP239" s="58" t="str">
        <f t="shared" si="251"/>
        <v/>
      </c>
      <c r="BQ239" s="73" t="str">
        <f t="shared" si="252"/>
        <v/>
      </c>
      <c r="BR239" s="266" t="str">
        <f t="shared" si="253"/>
        <v/>
      </c>
      <c r="BS239" s="267" t="str">
        <f t="shared" si="254"/>
        <v/>
      </c>
      <c r="BT239" s="191" t="str">
        <f t="shared" si="255"/>
        <v/>
      </c>
      <c r="BU239" s="47" t="s">
        <v>0</v>
      </c>
      <c r="BV239" s="52" t="str">
        <f t="shared" si="294"/>
        <v/>
      </c>
      <c r="BW239" s="31" t="str">
        <f t="shared" si="295"/>
        <v/>
      </c>
      <c r="BX239" s="73" t="str">
        <f t="shared" si="261"/>
        <v/>
      </c>
      <c r="BY239" s="73" t="str">
        <f t="shared" si="262"/>
        <v/>
      </c>
      <c r="BZ239" s="31" t="str">
        <f t="shared" si="263"/>
        <v/>
      </c>
      <c r="CA239" s="66" t="str">
        <f t="shared" si="264"/>
        <v/>
      </c>
      <c r="CB239" s="47" t="s">
        <v>0</v>
      </c>
      <c r="CC239" s="82" t="str">
        <f t="shared" si="296"/>
        <v/>
      </c>
      <c r="CD239" s="47" t="s">
        <v>0</v>
      </c>
      <c r="CE239" s="19" t="str">
        <f t="shared" si="297"/>
        <v/>
      </c>
      <c r="CF239" s="47" t="s">
        <v>0</v>
      </c>
      <c r="CG239" s="130"/>
      <c r="CH239" s="47" t="s">
        <v>0</v>
      </c>
      <c r="CI239" s="52" t="str">
        <f t="shared" si="298"/>
        <v/>
      </c>
      <c r="CJ239" s="73" t="str">
        <f>IF(CG239="","",MAX(CJ$10:CJ238)+1)</f>
        <v/>
      </c>
      <c r="CK239" s="53" t="str">
        <f t="shared" si="299"/>
        <v/>
      </c>
      <c r="CL239" s="47" t="s">
        <v>0</v>
      </c>
      <c r="CM239" s="19" t="str">
        <f t="shared" si="300"/>
        <v/>
      </c>
      <c r="CN239" s="47" t="s">
        <v>0</v>
      </c>
      <c r="CO239" s="108"/>
      <c r="CP239" s="110"/>
      <c r="CQ239" s="47"/>
      <c r="CR239" s="58" t="str">
        <f>IF(AND(BX239="NEMA",BY239="NEMA",OR(CG239="",CK239="NEMA")),MAX(CR$10:CR238)+1,"")</f>
        <v/>
      </c>
      <c r="CS239" s="53" t="str">
        <f t="shared" si="301"/>
        <v/>
      </c>
      <c r="CT239" t="s">
        <v>0</v>
      </c>
      <c r="CU239" s="133" t="str">
        <f t="shared" si="265"/>
        <v/>
      </c>
      <c r="CV239" t="s">
        <v>0</v>
      </c>
      <c r="CW239" s="52" t="str">
        <f t="shared" si="266"/>
        <v/>
      </c>
      <c r="CX239" s="66" t="str">
        <f t="shared" si="302"/>
        <v/>
      </c>
      <c r="CY239" t="s">
        <v>0</v>
      </c>
      <c r="CZ239" s="19" t="str">
        <f t="shared" si="303"/>
        <v/>
      </c>
      <c r="DA239" s="47" t="s">
        <v>0</v>
      </c>
      <c r="DB239" s="52" t="str">
        <f t="shared" si="304"/>
        <v/>
      </c>
      <c r="DC239" s="66" t="str">
        <f t="shared" si="305"/>
        <v/>
      </c>
      <c r="DD239" s="47" t="s">
        <v>0</v>
      </c>
      <c r="DE239" s="52" t="str">
        <f t="shared" si="306"/>
        <v/>
      </c>
      <c r="DF239" s="53" t="str">
        <f t="shared" si="267"/>
        <v/>
      </c>
      <c r="DG239" s="47" t="s">
        <v>0</v>
      </c>
      <c r="DH239" s="52" t="str">
        <f t="shared" si="307"/>
        <v/>
      </c>
      <c r="DI239" s="53" t="str">
        <f t="shared" si="268"/>
        <v/>
      </c>
      <c r="DJ239" s="47" t="s">
        <v>0</v>
      </c>
      <c r="DK239" s="52" t="str">
        <f t="shared" si="308"/>
        <v/>
      </c>
      <c r="DL239" s="53" t="str">
        <f t="shared" si="269"/>
        <v/>
      </c>
      <c r="DM239" s="47" t="s">
        <v>0</v>
      </c>
      <c r="DN239" s="58" t="str">
        <f t="shared" si="309"/>
        <v/>
      </c>
      <c r="DO239" s="53" t="str" cm="1">
        <f t="array" ref="DO239">IF(DN239&lt;&gt;"",INDEX(imePrezime_id,DN239,0),IF(CR239&lt;&gt;"",CR239,""))</f>
        <v/>
      </c>
      <c r="DP239" s="47" t="s">
        <v>0</v>
      </c>
      <c r="DQ239" s="58" t="str">
        <f t="shared" si="310"/>
        <v/>
      </c>
      <c r="DR239" s="73" t="str">
        <f t="shared" si="270"/>
        <v/>
      </c>
      <c r="DS239" s="73" t="str">
        <f t="shared" si="311"/>
        <v/>
      </c>
      <c r="DT239" s="73" t="str">
        <f t="shared" si="312"/>
        <v/>
      </c>
      <c r="DU239" s="66" t="str">
        <f t="shared" si="313"/>
        <v/>
      </c>
      <c r="DV239" s="47" t="s">
        <v>0</v>
      </c>
      <c r="DW239" s="58" t="str">
        <f>IF(BW239="","",MAX(DW$10:DW238)+1)</f>
        <v/>
      </c>
      <c r="DX239" s="73" t="str">
        <f t="shared" si="314"/>
        <v/>
      </c>
      <c r="DY239" s="73" t="str">
        <f t="shared" si="315"/>
        <v/>
      </c>
      <c r="DZ239" s="73" t="str">
        <f t="shared" si="316"/>
        <v/>
      </c>
      <c r="EA239" s="73" t="str">
        <f t="shared" si="317"/>
        <v/>
      </c>
      <c r="EB239" s="73" t="str">
        <f t="shared" si="318"/>
        <v/>
      </c>
      <c r="EC239" s="73" t="str">
        <f t="shared" si="319"/>
        <v/>
      </c>
      <c r="ED239" s="73" t="str">
        <f t="shared" si="320"/>
        <v/>
      </c>
      <c r="EE239" s="73" t="str">
        <f t="shared" si="321"/>
        <v/>
      </c>
      <c r="EF239" s="73" t="str">
        <f t="shared" si="322"/>
        <v/>
      </c>
      <c r="EG239" s="53" t="str">
        <f t="shared" si="271"/>
        <v/>
      </c>
      <c r="EH239" s="47" t="s">
        <v>0</v>
      </c>
      <c r="EI239" s="19" t="str">
        <f t="shared" si="323"/>
        <v/>
      </c>
      <c r="EJ239" s="47" t="s">
        <v>0</v>
      </c>
      <c r="EK239" s="19" t="str">
        <f t="shared" si="324"/>
        <v/>
      </c>
      <c r="EL239" s="47" t="s">
        <v>0</v>
      </c>
      <c r="EM239" s="208" t="str">
        <f t="shared" si="325"/>
        <v/>
      </c>
      <c r="EN239" s="47" t="s">
        <v>0</v>
      </c>
    </row>
    <row r="240" spans="1:144" x14ac:dyDescent="0.25">
      <c r="A240" t="s">
        <v>0</v>
      </c>
      <c r="B240" s="52" t="str">
        <f>IF(csv!F232="","",csv!T232)</f>
        <v/>
      </c>
      <c r="C240" s="31" t="s">
        <v>0</v>
      </c>
      <c r="D240" s="31" t="str">
        <f>IF(csv!F232="","",csv!F232)</f>
        <v/>
      </c>
      <c r="E240" s="31" t="str">
        <f>IF(csv!E232="","",csv!E232)</f>
        <v/>
      </c>
      <c r="F240" s="31" t="s">
        <v>0</v>
      </c>
      <c r="G240" s="73" t="str">
        <f>IF(csv!M232="","",csv!M232)</f>
        <v/>
      </c>
      <c r="H240" s="73" t="str">
        <f>IF(csv!N232="","",csv!N232)</f>
        <v/>
      </c>
      <c r="I240" s="31" t="s">
        <v>0</v>
      </c>
      <c r="J240" s="31" t="str">
        <f>IF(csv!P232="","",csv!P232)</f>
        <v/>
      </c>
      <c r="K240" s="31" t="str">
        <f>IF(csv!Q232="","",csv!Q232)</f>
        <v/>
      </c>
      <c r="L240" s="31" t="s">
        <v>0</v>
      </c>
      <c r="M240" s="66" t="str">
        <f>IF(csv!R232="","",csv!R232)</f>
        <v/>
      </c>
      <c r="N240" s="47" t="s">
        <v>0</v>
      </c>
      <c r="O240" s="52" t="str">
        <f t="shared" si="272"/>
        <v/>
      </c>
      <c r="P240" s="73" t="str">
        <f>IF(O240="","",IF(COUNTIF(O$10:O239,O240)=0,P239+1,P239))</f>
        <v/>
      </c>
      <c r="Q240" s="88" t="str">
        <f t="shared" si="273"/>
        <v/>
      </c>
      <c r="R240" s="89" t="str" cm="1">
        <f t="array" ref="R240">IF(S240="","",INDEX(natjecanjeStaze_naziv,MATCH(S240,natjecanjeStaze_stazaId,0)))</f>
        <v/>
      </c>
      <c r="S240" s="53" t="str">
        <f t="shared" si="256"/>
        <v/>
      </c>
      <c r="T240" s="47" t="s">
        <v>0</v>
      </c>
      <c r="U240" s="259" t="str">
        <f t="shared" si="257"/>
        <v/>
      </c>
      <c r="V240" s="260" t="str">
        <f t="shared" si="274"/>
        <v/>
      </c>
      <c r="W240" s="47" t="s">
        <v>0</v>
      </c>
      <c r="X240" s="52" t="str">
        <f t="shared" si="275"/>
        <v/>
      </c>
      <c r="Y240" s="73" t="str">
        <f t="shared" si="276"/>
        <v/>
      </c>
      <c r="Z240" s="31" t="str">
        <f t="shared" si="277"/>
        <v/>
      </c>
      <c r="AA240" s="66" t="str">
        <f>IF(Z240="","",MAX(AA$10:AA239)+1)</f>
        <v/>
      </c>
      <c r="AB240" s="47" t="s">
        <v>0</v>
      </c>
      <c r="AC240" s="130"/>
      <c r="AD240" s="47" t="s">
        <v>0</v>
      </c>
      <c r="AE240" s="19" t="str">
        <f t="shared" si="278"/>
        <v/>
      </c>
      <c r="AF240" s="47" t="s">
        <v>0</v>
      </c>
      <c r="AG240" s="151" t="str">
        <f t="shared" si="279"/>
        <v/>
      </c>
      <c r="AH240" s="47" t="s">
        <v>0</v>
      </c>
      <c r="AI240" s="52" t="str">
        <f t="shared" si="280"/>
        <v/>
      </c>
      <c r="AJ240" s="31" t="str">
        <f t="shared" si="281"/>
        <v/>
      </c>
      <c r="AK240" s="73" t="str">
        <f t="shared" si="282"/>
        <v/>
      </c>
      <c r="AL240" s="73" t="str">
        <f t="shared" si="283"/>
        <v/>
      </c>
      <c r="AM240" s="31" t="str" cm="1">
        <f t="array" ref="AM240">IF(AK240="",""&amp;AJ240,IF(AK240="NEMA",AJ240,INDEX(klub_naziv,MATCH(INDEX(klubAlias_klubId,AK240),klub_id,0))))</f>
        <v/>
      </c>
      <c r="AN240" s="31" t="str" cm="1">
        <f t="array" ref="AN240">IFERROR(""&amp;INDEX(registarNatjecatelji,DL240,4),"")</f>
        <v/>
      </c>
      <c r="AO240" s="90" t="str">
        <f t="shared" si="284"/>
        <v/>
      </c>
      <c r="AP240" s="66" t="str">
        <f t="shared" si="285"/>
        <v/>
      </c>
      <c r="AQ240" s="47" t="s">
        <v>0</v>
      </c>
      <c r="AR240" s="52" t="str">
        <f>IF(V240&lt;&gt;"NEMA","",IF(IFERROR(MATCH(U240,U$10:U239,0),0)&lt;&gt;0,"",U240))</f>
        <v/>
      </c>
      <c r="AS240" s="73" t="str">
        <f t="shared" si="258"/>
        <v/>
      </c>
      <c r="AT240" s="31" t="str">
        <f>IF(OR(AS240="",AS240&lt;&gt;"NEMA"),"",MAX(AT$10:AT239)+1)</f>
        <v/>
      </c>
      <c r="AU240" s="66" t="str">
        <f t="shared" si="259"/>
        <v/>
      </c>
      <c r="AV240" s="47" t="s">
        <v>0</v>
      </c>
      <c r="AW240" s="19" t="str">
        <f t="shared" si="286"/>
        <v/>
      </c>
      <c r="AX240" s="47" t="s">
        <v>0</v>
      </c>
      <c r="AY240" s="82" t="str">
        <f>IF(AK240&lt;&gt;"NEMA","",IF(IFERROR(MATCH(AJ240,AJ$10:AJ239,0),0)&lt;&gt;0,"",AJ240))</f>
        <v/>
      </c>
      <c r="AZ240" s="47" t="s">
        <v>0</v>
      </c>
      <c r="BA240" s="130"/>
      <c r="BB240" s="47" t="s">
        <v>0</v>
      </c>
      <c r="BC240" s="58" t="str">
        <f t="shared" si="287"/>
        <v/>
      </c>
      <c r="BD240" s="31" t="str">
        <f t="shared" si="288"/>
        <v/>
      </c>
      <c r="BE240" s="31" t="str">
        <f>IF(BD240="","",MAX(BE$10:BE239)+1)</f>
        <v/>
      </c>
      <c r="BF240" s="31" t="str">
        <f t="shared" si="289"/>
        <v/>
      </c>
      <c r="BG240" s="31" t="str">
        <f t="shared" si="290"/>
        <v/>
      </c>
      <c r="BH240" s="31" t="str">
        <f>IF(BA240="","",MAX(BH$10:BH239)+1)</f>
        <v/>
      </c>
      <c r="BI240" s="31" t="str">
        <f t="shared" si="291"/>
        <v/>
      </c>
      <c r="BJ240" s="66" t="str">
        <f t="shared" si="292"/>
        <v/>
      </c>
      <c r="BK240" s="47" t="s">
        <v>0</v>
      </c>
      <c r="BL240" s="19" t="str">
        <f t="shared" si="293"/>
        <v/>
      </c>
      <c r="BM240" s="47" t="s">
        <v>0</v>
      </c>
      <c r="BN240" s="151" t="str">
        <f t="shared" si="260"/>
        <v/>
      </c>
      <c r="BO240" s="47" t="s">
        <v>0</v>
      </c>
      <c r="BP240" s="58" t="str">
        <f t="shared" si="251"/>
        <v/>
      </c>
      <c r="BQ240" s="73" t="str">
        <f t="shared" si="252"/>
        <v/>
      </c>
      <c r="BR240" s="266" t="str">
        <f t="shared" si="253"/>
        <v/>
      </c>
      <c r="BS240" s="267" t="str">
        <f t="shared" si="254"/>
        <v/>
      </c>
      <c r="BT240" s="191" t="str">
        <f t="shared" si="255"/>
        <v/>
      </c>
      <c r="BU240" s="47" t="s">
        <v>0</v>
      </c>
      <c r="BV240" s="52" t="str">
        <f t="shared" si="294"/>
        <v/>
      </c>
      <c r="BW240" s="31" t="str">
        <f t="shared" si="295"/>
        <v/>
      </c>
      <c r="BX240" s="73" t="str">
        <f t="shared" si="261"/>
        <v/>
      </c>
      <c r="BY240" s="73" t="str">
        <f t="shared" si="262"/>
        <v/>
      </c>
      <c r="BZ240" s="31" t="str">
        <f t="shared" si="263"/>
        <v/>
      </c>
      <c r="CA240" s="66" t="str">
        <f t="shared" si="264"/>
        <v/>
      </c>
      <c r="CB240" s="47" t="s">
        <v>0</v>
      </c>
      <c r="CC240" s="82" t="str">
        <f t="shared" si="296"/>
        <v/>
      </c>
      <c r="CD240" s="47" t="s">
        <v>0</v>
      </c>
      <c r="CE240" s="19" t="str">
        <f t="shared" si="297"/>
        <v/>
      </c>
      <c r="CF240" s="47" t="s">
        <v>0</v>
      </c>
      <c r="CG240" s="130"/>
      <c r="CH240" s="47" t="s">
        <v>0</v>
      </c>
      <c r="CI240" s="52" t="str">
        <f t="shared" si="298"/>
        <v/>
      </c>
      <c r="CJ240" s="73" t="str">
        <f>IF(CG240="","",MAX(CJ$10:CJ239)+1)</f>
        <v/>
      </c>
      <c r="CK240" s="53" t="str">
        <f t="shared" si="299"/>
        <v/>
      </c>
      <c r="CL240" s="47" t="s">
        <v>0</v>
      </c>
      <c r="CM240" s="19" t="str">
        <f t="shared" si="300"/>
        <v/>
      </c>
      <c r="CN240" s="47" t="s">
        <v>0</v>
      </c>
      <c r="CO240" s="108"/>
      <c r="CP240" s="110"/>
      <c r="CQ240" s="47"/>
      <c r="CR240" s="58" t="str">
        <f>IF(AND(BX240="NEMA",BY240="NEMA",OR(CG240="",CK240="NEMA")),MAX(CR$10:CR239)+1,"")</f>
        <v/>
      </c>
      <c r="CS240" s="53" t="str">
        <f t="shared" si="301"/>
        <v/>
      </c>
      <c r="CT240" t="s">
        <v>0</v>
      </c>
      <c r="CU240" s="133" t="str">
        <f t="shared" si="265"/>
        <v/>
      </c>
      <c r="CV240" t="s">
        <v>0</v>
      </c>
      <c r="CW240" s="52" t="str">
        <f t="shared" si="266"/>
        <v/>
      </c>
      <c r="CX240" s="66" t="str">
        <f t="shared" si="302"/>
        <v/>
      </c>
      <c r="CY240" t="s">
        <v>0</v>
      </c>
      <c r="CZ240" s="19" t="str">
        <f t="shared" si="303"/>
        <v/>
      </c>
      <c r="DA240" s="47" t="s">
        <v>0</v>
      </c>
      <c r="DB240" s="52" t="str">
        <f t="shared" si="304"/>
        <v/>
      </c>
      <c r="DC240" s="66" t="str">
        <f t="shared" si="305"/>
        <v/>
      </c>
      <c r="DD240" s="47" t="s">
        <v>0</v>
      </c>
      <c r="DE240" s="52" t="str">
        <f t="shared" si="306"/>
        <v/>
      </c>
      <c r="DF240" s="53" t="str">
        <f t="shared" si="267"/>
        <v/>
      </c>
      <c r="DG240" s="47" t="s">
        <v>0</v>
      </c>
      <c r="DH240" s="52" t="str">
        <f t="shared" si="307"/>
        <v/>
      </c>
      <c r="DI240" s="53" t="str">
        <f t="shared" si="268"/>
        <v/>
      </c>
      <c r="DJ240" s="47" t="s">
        <v>0</v>
      </c>
      <c r="DK240" s="52" t="str">
        <f t="shared" si="308"/>
        <v/>
      </c>
      <c r="DL240" s="53" t="str">
        <f t="shared" si="269"/>
        <v/>
      </c>
      <c r="DM240" s="47" t="s">
        <v>0</v>
      </c>
      <c r="DN240" s="58" t="str">
        <f t="shared" si="309"/>
        <v/>
      </c>
      <c r="DO240" s="53" t="str" cm="1">
        <f t="array" ref="DO240">IF(DN240&lt;&gt;"",INDEX(imePrezime_id,DN240,0),IF(CR240&lt;&gt;"",CR240,""))</f>
        <v/>
      </c>
      <c r="DP240" s="47" t="s">
        <v>0</v>
      </c>
      <c r="DQ240" s="58" t="str">
        <f t="shared" si="310"/>
        <v/>
      </c>
      <c r="DR240" s="73" t="str">
        <f t="shared" si="270"/>
        <v/>
      </c>
      <c r="DS240" s="73" t="str">
        <f t="shared" si="311"/>
        <v/>
      </c>
      <c r="DT240" s="73" t="str">
        <f t="shared" si="312"/>
        <v/>
      </c>
      <c r="DU240" s="66" t="str">
        <f t="shared" si="313"/>
        <v/>
      </c>
      <c r="DV240" s="47" t="s">
        <v>0</v>
      </c>
      <c r="DW240" s="58" t="str">
        <f>IF(BW240="","",MAX(DW$10:DW239)+1)</f>
        <v/>
      </c>
      <c r="DX240" s="73" t="str">
        <f t="shared" si="314"/>
        <v/>
      </c>
      <c r="DY240" s="73" t="str">
        <f t="shared" si="315"/>
        <v/>
      </c>
      <c r="DZ240" s="73" t="str">
        <f t="shared" si="316"/>
        <v/>
      </c>
      <c r="EA240" s="73" t="str">
        <f t="shared" si="317"/>
        <v/>
      </c>
      <c r="EB240" s="73" t="str">
        <f t="shared" si="318"/>
        <v/>
      </c>
      <c r="EC240" s="73" t="str">
        <f t="shared" si="319"/>
        <v/>
      </c>
      <c r="ED240" s="73" t="str">
        <f t="shared" si="320"/>
        <v/>
      </c>
      <c r="EE240" s="73" t="str">
        <f t="shared" si="321"/>
        <v/>
      </c>
      <c r="EF240" s="73" t="str">
        <f t="shared" si="322"/>
        <v/>
      </c>
      <c r="EG240" s="53" t="str">
        <f t="shared" si="271"/>
        <v/>
      </c>
      <c r="EH240" s="47" t="s">
        <v>0</v>
      </c>
      <c r="EI240" s="19" t="str">
        <f t="shared" si="323"/>
        <v/>
      </c>
      <c r="EJ240" s="47" t="s">
        <v>0</v>
      </c>
      <c r="EK240" s="19" t="str">
        <f t="shared" si="324"/>
        <v/>
      </c>
      <c r="EL240" s="47" t="s">
        <v>0</v>
      </c>
      <c r="EM240" s="208" t="str">
        <f t="shared" si="325"/>
        <v/>
      </c>
      <c r="EN240" s="47" t="s">
        <v>0</v>
      </c>
    </row>
    <row r="241" spans="1:144" x14ac:dyDescent="0.25">
      <c r="A241" t="s">
        <v>0</v>
      </c>
      <c r="B241" s="52" t="str">
        <f>IF(csv!F233="","",csv!T233)</f>
        <v/>
      </c>
      <c r="C241" s="31" t="s">
        <v>0</v>
      </c>
      <c r="D241" s="31" t="str">
        <f>IF(csv!F233="","",csv!F233)</f>
        <v/>
      </c>
      <c r="E241" s="31" t="str">
        <f>IF(csv!E233="","",csv!E233)</f>
        <v/>
      </c>
      <c r="F241" s="31" t="s">
        <v>0</v>
      </c>
      <c r="G241" s="73" t="str">
        <f>IF(csv!M233="","",csv!M233)</f>
        <v/>
      </c>
      <c r="H241" s="73" t="str">
        <f>IF(csv!N233="","",csv!N233)</f>
        <v/>
      </c>
      <c r="I241" s="31" t="s">
        <v>0</v>
      </c>
      <c r="J241" s="31" t="str">
        <f>IF(csv!P233="","",csv!P233)</f>
        <v/>
      </c>
      <c r="K241" s="31" t="str">
        <f>IF(csv!Q233="","",csv!Q233)</f>
        <v/>
      </c>
      <c r="L241" s="31" t="s">
        <v>0</v>
      </c>
      <c r="M241" s="66" t="str">
        <f>IF(csv!R233="","",csv!R233)</f>
        <v/>
      </c>
      <c r="N241" s="47" t="s">
        <v>0</v>
      </c>
      <c r="O241" s="52" t="str">
        <f t="shared" si="272"/>
        <v/>
      </c>
      <c r="P241" s="73" t="str">
        <f>IF(O241="","",IF(COUNTIF(O$10:O240,O241)=0,P240+1,P240))</f>
        <v/>
      </c>
      <c r="Q241" s="88" t="str">
        <f t="shared" si="273"/>
        <v/>
      </c>
      <c r="R241" s="89" t="str" cm="1">
        <f t="array" ref="R241">IF(S241="","",INDEX(natjecanjeStaze_naziv,MATCH(S241,natjecanjeStaze_stazaId,0)))</f>
        <v/>
      </c>
      <c r="S241" s="53" t="str">
        <f t="shared" si="256"/>
        <v/>
      </c>
      <c r="T241" s="47" t="s">
        <v>0</v>
      </c>
      <c r="U241" s="259" t="str">
        <f t="shared" si="257"/>
        <v/>
      </c>
      <c r="V241" s="260" t="str">
        <f t="shared" si="274"/>
        <v/>
      </c>
      <c r="W241" s="47" t="s">
        <v>0</v>
      </c>
      <c r="X241" s="52" t="str">
        <f t="shared" si="275"/>
        <v/>
      </c>
      <c r="Y241" s="73" t="str">
        <f t="shared" si="276"/>
        <v/>
      </c>
      <c r="Z241" s="31" t="str">
        <f t="shared" si="277"/>
        <v/>
      </c>
      <c r="AA241" s="66" t="str">
        <f>IF(Z241="","",MAX(AA$10:AA240)+1)</f>
        <v/>
      </c>
      <c r="AB241" s="47" t="s">
        <v>0</v>
      </c>
      <c r="AC241" s="130"/>
      <c r="AD241" s="47" t="s">
        <v>0</v>
      </c>
      <c r="AE241" s="19" t="str">
        <f t="shared" si="278"/>
        <v/>
      </c>
      <c r="AF241" s="47" t="s">
        <v>0</v>
      </c>
      <c r="AG241" s="151" t="str">
        <f t="shared" si="279"/>
        <v/>
      </c>
      <c r="AH241" s="47" t="s">
        <v>0</v>
      </c>
      <c r="AI241" s="52" t="str">
        <f t="shared" si="280"/>
        <v/>
      </c>
      <c r="AJ241" s="31" t="str">
        <f t="shared" si="281"/>
        <v/>
      </c>
      <c r="AK241" s="73" t="str">
        <f t="shared" si="282"/>
        <v/>
      </c>
      <c r="AL241" s="73" t="str">
        <f t="shared" si="283"/>
        <v/>
      </c>
      <c r="AM241" s="31" t="str" cm="1">
        <f t="array" ref="AM241">IF(AK241="",""&amp;AJ241,IF(AK241="NEMA",AJ241,INDEX(klub_naziv,MATCH(INDEX(klubAlias_klubId,AK241),klub_id,0))))</f>
        <v/>
      </c>
      <c r="AN241" s="31" t="str" cm="1">
        <f t="array" ref="AN241">IFERROR(""&amp;INDEX(registarNatjecatelji,DL241,4),"")</f>
        <v/>
      </c>
      <c r="AO241" s="90" t="str">
        <f t="shared" si="284"/>
        <v/>
      </c>
      <c r="AP241" s="66" t="str">
        <f t="shared" si="285"/>
        <v/>
      </c>
      <c r="AQ241" s="47" t="s">
        <v>0</v>
      </c>
      <c r="AR241" s="52" t="str">
        <f>IF(V241&lt;&gt;"NEMA","",IF(IFERROR(MATCH(U241,U$10:U240,0),0)&lt;&gt;0,"",U241))</f>
        <v/>
      </c>
      <c r="AS241" s="73" t="str">
        <f t="shared" si="258"/>
        <v/>
      </c>
      <c r="AT241" s="31" t="str">
        <f>IF(OR(AS241="",AS241&lt;&gt;"NEMA"),"",MAX(AT$10:AT240)+1)</f>
        <v/>
      </c>
      <c r="AU241" s="66" t="str">
        <f t="shared" si="259"/>
        <v/>
      </c>
      <c r="AV241" s="47" t="s">
        <v>0</v>
      </c>
      <c r="AW241" s="19" t="str">
        <f t="shared" si="286"/>
        <v/>
      </c>
      <c r="AX241" s="47" t="s">
        <v>0</v>
      </c>
      <c r="AY241" s="82" t="str">
        <f>IF(AK241&lt;&gt;"NEMA","",IF(IFERROR(MATCH(AJ241,AJ$10:AJ240,0),0)&lt;&gt;0,"",AJ241))</f>
        <v/>
      </c>
      <c r="AZ241" s="47" t="s">
        <v>0</v>
      </c>
      <c r="BA241" s="130"/>
      <c r="BB241" s="47" t="s">
        <v>0</v>
      </c>
      <c r="BC241" s="58" t="str">
        <f t="shared" si="287"/>
        <v/>
      </c>
      <c r="BD241" s="31" t="str">
        <f t="shared" si="288"/>
        <v/>
      </c>
      <c r="BE241" s="31" t="str">
        <f>IF(BD241="","",MAX(BE$10:BE240)+1)</f>
        <v/>
      </c>
      <c r="BF241" s="31" t="str">
        <f t="shared" si="289"/>
        <v/>
      </c>
      <c r="BG241" s="31" t="str">
        <f t="shared" si="290"/>
        <v/>
      </c>
      <c r="BH241" s="31" t="str">
        <f>IF(BA241="","",MAX(BH$10:BH240)+1)</f>
        <v/>
      </c>
      <c r="BI241" s="31" t="str">
        <f t="shared" si="291"/>
        <v/>
      </c>
      <c r="BJ241" s="66" t="str">
        <f t="shared" si="292"/>
        <v/>
      </c>
      <c r="BK241" s="47" t="s">
        <v>0</v>
      </c>
      <c r="BL241" s="19" t="str">
        <f t="shared" si="293"/>
        <v/>
      </c>
      <c r="BM241" s="47" t="s">
        <v>0</v>
      </c>
      <c r="BN241" s="151" t="str">
        <f t="shared" si="260"/>
        <v/>
      </c>
      <c r="BO241" s="47" t="s">
        <v>0</v>
      </c>
      <c r="BP241" s="58" t="str">
        <f t="shared" si="251"/>
        <v/>
      </c>
      <c r="BQ241" s="73" t="str">
        <f t="shared" si="252"/>
        <v/>
      </c>
      <c r="BR241" s="266" t="str">
        <f t="shared" si="253"/>
        <v/>
      </c>
      <c r="BS241" s="267" t="str">
        <f t="shared" si="254"/>
        <v/>
      </c>
      <c r="BT241" s="191" t="str">
        <f t="shared" si="255"/>
        <v/>
      </c>
      <c r="BU241" s="47" t="s">
        <v>0</v>
      </c>
      <c r="BV241" s="52" t="str">
        <f t="shared" si="294"/>
        <v/>
      </c>
      <c r="BW241" s="31" t="str">
        <f t="shared" si="295"/>
        <v/>
      </c>
      <c r="BX241" s="73" t="str">
        <f t="shared" si="261"/>
        <v/>
      </c>
      <c r="BY241" s="73" t="str">
        <f t="shared" si="262"/>
        <v/>
      </c>
      <c r="BZ241" s="31" t="str">
        <f t="shared" si="263"/>
        <v/>
      </c>
      <c r="CA241" s="66" t="str">
        <f t="shared" si="264"/>
        <v/>
      </c>
      <c r="CB241" s="47" t="s">
        <v>0</v>
      </c>
      <c r="CC241" s="82" t="str">
        <f t="shared" si="296"/>
        <v/>
      </c>
      <c r="CD241" s="47" t="s">
        <v>0</v>
      </c>
      <c r="CE241" s="19" t="str">
        <f t="shared" si="297"/>
        <v/>
      </c>
      <c r="CF241" s="47" t="s">
        <v>0</v>
      </c>
      <c r="CG241" s="130"/>
      <c r="CH241" s="47" t="s">
        <v>0</v>
      </c>
      <c r="CI241" s="52" t="str">
        <f t="shared" si="298"/>
        <v/>
      </c>
      <c r="CJ241" s="73" t="str">
        <f>IF(CG241="","",MAX(CJ$10:CJ240)+1)</f>
        <v/>
      </c>
      <c r="CK241" s="53" t="str">
        <f t="shared" si="299"/>
        <v/>
      </c>
      <c r="CL241" s="47" t="s">
        <v>0</v>
      </c>
      <c r="CM241" s="19" t="str">
        <f t="shared" si="300"/>
        <v/>
      </c>
      <c r="CN241" s="47" t="s">
        <v>0</v>
      </c>
      <c r="CO241" s="108"/>
      <c r="CP241" s="110"/>
      <c r="CQ241" s="47"/>
      <c r="CR241" s="58" t="str">
        <f>IF(AND(BX241="NEMA",BY241="NEMA",OR(CG241="",CK241="NEMA")),MAX(CR$10:CR240)+1,"")</f>
        <v/>
      </c>
      <c r="CS241" s="53" t="str">
        <f t="shared" si="301"/>
        <v/>
      </c>
      <c r="CT241" t="s">
        <v>0</v>
      </c>
      <c r="CU241" s="133" t="str">
        <f t="shared" si="265"/>
        <v/>
      </c>
      <c r="CV241" t="s">
        <v>0</v>
      </c>
      <c r="CW241" s="52" t="str">
        <f t="shared" si="266"/>
        <v/>
      </c>
      <c r="CX241" s="66" t="str">
        <f t="shared" si="302"/>
        <v/>
      </c>
      <c r="CY241" t="s">
        <v>0</v>
      </c>
      <c r="CZ241" s="19" t="str">
        <f t="shared" si="303"/>
        <v/>
      </c>
      <c r="DA241" s="47" t="s">
        <v>0</v>
      </c>
      <c r="DB241" s="52" t="str">
        <f t="shared" si="304"/>
        <v/>
      </c>
      <c r="DC241" s="66" t="str">
        <f t="shared" si="305"/>
        <v/>
      </c>
      <c r="DD241" s="47" t="s">
        <v>0</v>
      </c>
      <c r="DE241" s="52" t="str">
        <f t="shared" si="306"/>
        <v/>
      </c>
      <c r="DF241" s="53" t="str">
        <f t="shared" si="267"/>
        <v/>
      </c>
      <c r="DG241" s="47" t="s">
        <v>0</v>
      </c>
      <c r="DH241" s="52" t="str">
        <f t="shared" si="307"/>
        <v/>
      </c>
      <c r="DI241" s="53" t="str">
        <f t="shared" si="268"/>
        <v/>
      </c>
      <c r="DJ241" s="47" t="s">
        <v>0</v>
      </c>
      <c r="DK241" s="52" t="str">
        <f t="shared" si="308"/>
        <v/>
      </c>
      <c r="DL241" s="53" t="str">
        <f t="shared" si="269"/>
        <v/>
      </c>
      <c r="DM241" s="47" t="s">
        <v>0</v>
      </c>
      <c r="DN241" s="58" t="str">
        <f t="shared" si="309"/>
        <v/>
      </c>
      <c r="DO241" s="53" t="str" cm="1">
        <f t="array" ref="DO241">IF(DN241&lt;&gt;"",INDEX(imePrezime_id,DN241,0),IF(CR241&lt;&gt;"",CR241,""))</f>
        <v/>
      </c>
      <c r="DP241" s="47" t="s">
        <v>0</v>
      </c>
      <c r="DQ241" s="58" t="str">
        <f t="shared" si="310"/>
        <v/>
      </c>
      <c r="DR241" s="73" t="str">
        <f t="shared" si="270"/>
        <v/>
      </c>
      <c r="DS241" s="73" t="str">
        <f t="shared" si="311"/>
        <v/>
      </c>
      <c r="DT241" s="73" t="str">
        <f t="shared" si="312"/>
        <v/>
      </c>
      <c r="DU241" s="66" t="str">
        <f t="shared" si="313"/>
        <v/>
      </c>
      <c r="DV241" s="47" t="s">
        <v>0</v>
      </c>
      <c r="DW241" s="58" t="str">
        <f>IF(BW241="","",MAX(DW$10:DW240)+1)</f>
        <v/>
      </c>
      <c r="DX241" s="73" t="str">
        <f t="shared" si="314"/>
        <v/>
      </c>
      <c r="DY241" s="73" t="str">
        <f t="shared" si="315"/>
        <v/>
      </c>
      <c r="DZ241" s="73" t="str">
        <f t="shared" si="316"/>
        <v/>
      </c>
      <c r="EA241" s="73" t="str">
        <f t="shared" si="317"/>
        <v/>
      </c>
      <c r="EB241" s="73" t="str">
        <f t="shared" si="318"/>
        <v/>
      </c>
      <c r="EC241" s="73" t="str">
        <f t="shared" si="319"/>
        <v/>
      </c>
      <c r="ED241" s="73" t="str">
        <f t="shared" si="320"/>
        <v/>
      </c>
      <c r="EE241" s="73" t="str">
        <f t="shared" si="321"/>
        <v/>
      </c>
      <c r="EF241" s="73" t="str">
        <f t="shared" si="322"/>
        <v/>
      </c>
      <c r="EG241" s="53" t="str">
        <f t="shared" si="271"/>
        <v/>
      </c>
      <c r="EH241" s="47" t="s">
        <v>0</v>
      </c>
      <c r="EI241" s="19" t="str">
        <f t="shared" si="323"/>
        <v/>
      </c>
      <c r="EJ241" s="47" t="s">
        <v>0</v>
      </c>
      <c r="EK241" s="19" t="str">
        <f t="shared" si="324"/>
        <v/>
      </c>
      <c r="EL241" s="47" t="s">
        <v>0</v>
      </c>
      <c r="EM241" s="208" t="str">
        <f t="shared" si="325"/>
        <v/>
      </c>
      <c r="EN241" s="47" t="s">
        <v>0</v>
      </c>
    </row>
    <row r="242" spans="1:144" x14ac:dyDescent="0.25">
      <c r="A242" t="s">
        <v>0</v>
      </c>
      <c r="B242" s="52" t="str">
        <f>IF(csv!F234="","",csv!T234)</f>
        <v/>
      </c>
      <c r="C242" s="31" t="s">
        <v>0</v>
      </c>
      <c r="D242" s="31" t="str">
        <f>IF(csv!F234="","",csv!F234)</f>
        <v/>
      </c>
      <c r="E242" s="31" t="str">
        <f>IF(csv!E234="","",csv!E234)</f>
        <v/>
      </c>
      <c r="F242" s="31" t="s">
        <v>0</v>
      </c>
      <c r="G242" s="73" t="str">
        <f>IF(csv!M234="","",csv!M234)</f>
        <v/>
      </c>
      <c r="H242" s="73" t="str">
        <f>IF(csv!N234="","",csv!N234)</f>
        <v/>
      </c>
      <c r="I242" s="31" t="s">
        <v>0</v>
      </c>
      <c r="J242" s="31" t="str">
        <f>IF(csv!P234="","",csv!P234)</f>
        <v/>
      </c>
      <c r="K242" s="31" t="str">
        <f>IF(csv!Q234="","",csv!Q234)</f>
        <v/>
      </c>
      <c r="L242" s="31" t="s">
        <v>0</v>
      </c>
      <c r="M242" s="66" t="str">
        <f>IF(csv!R234="","",csv!R234)</f>
        <v/>
      </c>
      <c r="N242" s="47" t="s">
        <v>0</v>
      </c>
      <c r="O242" s="52" t="str">
        <f t="shared" si="272"/>
        <v/>
      </c>
      <c r="P242" s="73" t="str">
        <f>IF(O242="","",IF(COUNTIF(O$10:O241,O242)=0,P241+1,P241))</f>
        <v/>
      </c>
      <c r="Q242" s="88" t="str">
        <f t="shared" si="273"/>
        <v/>
      </c>
      <c r="R242" s="89" t="str" cm="1">
        <f t="array" ref="R242">IF(S242="","",INDEX(natjecanjeStaze_naziv,MATCH(S242,natjecanjeStaze_stazaId,0)))</f>
        <v/>
      </c>
      <c r="S242" s="53" t="str">
        <f t="shared" si="256"/>
        <v/>
      </c>
      <c r="T242" s="47" t="s">
        <v>0</v>
      </c>
      <c r="U242" s="259" t="str">
        <f t="shared" si="257"/>
        <v/>
      </c>
      <c r="V242" s="260" t="str">
        <f t="shared" si="274"/>
        <v/>
      </c>
      <c r="W242" s="47" t="s">
        <v>0</v>
      </c>
      <c r="X242" s="52" t="str">
        <f t="shared" si="275"/>
        <v/>
      </c>
      <c r="Y242" s="73" t="str">
        <f t="shared" si="276"/>
        <v/>
      </c>
      <c r="Z242" s="31" t="str">
        <f t="shared" si="277"/>
        <v/>
      </c>
      <c r="AA242" s="66" t="str">
        <f>IF(Z242="","",MAX(AA$10:AA241)+1)</f>
        <v/>
      </c>
      <c r="AB242" s="47" t="s">
        <v>0</v>
      </c>
      <c r="AC242" s="130"/>
      <c r="AD242" s="47" t="s">
        <v>0</v>
      </c>
      <c r="AE242" s="19" t="str">
        <f t="shared" si="278"/>
        <v/>
      </c>
      <c r="AF242" s="47" t="s">
        <v>0</v>
      </c>
      <c r="AG242" s="151" t="str">
        <f t="shared" si="279"/>
        <v/>
      </c>
      <c r="AH242" s="47" t="s">
        <v>0</v>
      </c>
      <c r="AI242" s="52" t="str">
        <f t="shared" si="280"/>
        <v/>
      </c>
      <c r="AJ242" s="31" t="str">
        <f t="shared" si="281"/>
        <v/>
      </c>
      <c r="AK242" s="73" t="str">
        <f t="shared" si="282"/>
        <v/>
      </c>
      <c r="AL242" s="73" t="str">
        <f t="shared" si="283"/>
        <v/>
      </c>
      <c r="AM242" s="31" t="str" cm="1">
        <f t="array" ref="AM242">IF(AK242="",""&amp;AJ242,IF(AK242="NEMA",AJ242,INDEX(klub_naziv,MATCH(INDEX(klubAlias_klubId,AK242),klub_id,0))))</f>
        <v/>
      </c>
      <c r="AN242" s="31" t="str" cm="1">
        <f t="array" ref="AN242">IFERROR(""&amp;INDEX(registarNatjecatelji,DL242,4),"")</f>
        <v/>
      </c>
      <c r="AO242" s="90" t="str">
        <f t="shared" si="284"/>
        <v/>
      </c>
      <c r="AP242" s="66" t="str">
        <f t="shared" si="285"/>
        <v/>
      </c>
      <c r="AQ242" s="47" t="s">
        <v>0</v>
      </c>
      <c r="AR242" s="52" t="str">
        <f>IF(V242&lt;&gt;"NEMA","",IF(IFERROR(MATCH(U242,U$10:U241,0),0)&lt;&gt;0,"",U242))</f>
        <v/>
      </c>
      <c r="AS242" s="73" t="str">
        <f t="shared" si="258"/>
        <v/>
      </c>
      <c r="AT242" s="31" t="str">
        <f>IF(OR(AS242="",AS242&lt;&gt;"NEMA"),"",MAX(AT$10:AT241)+1)</f>
        <v/>
      </c>
      <c r="AU242" s="66" t="str">
        <f t="shared" si="259"/>
        <v/>
      </c>
      <c r="AV242" s="47" t="s">
        <v>0</v>
      </c>
      <c r="AW242" s="19" t="str">
        <f t="shared" si="286"/>
        <v/>
      </c>
      <c r="AX242" s="47" t="s">
        <v>0</v>
      </c>
      <c r="AY242" s="82" t="str">
        <f>IF(AK242&lt;&gt;"NEMA","",IF(IFERROR(MATCH(AJ242,AJ$10:AJ241,0),0)&lt;&gt;0,"",AJ242))</f>
        <v/>
      </c>
      <c r="AZ242" s="47" t="s">
        <v>0</v>
      </c>
      <c r="BA242" s="130"/>
      <c r="BB242" s="47" t="s">
        <v>0</v>
      </c>
      <c r="BC242" s="58" t="str">
        <f t="shared" si="287"/>
        <v/>
      </c>
      <c r="BD242" s="31" t="str">
        <f t="shared" si="288"/>
        <v/>
      </c>
      <c r="BE242" s="31" t="str">
        <f>IF(BD242="","",MAX(BE$10:BE241)+1)</f>
        <v/>
      </c>
      <c r="BF242" s="31" t="str">
        <f t="shared" si="289"/>
        <v/>
      </c>
      <c r="BG242" s="31" t="str">
        <f t="shared" si="290"/>
        <v/>
      </c>
      <c r="BH242" s="31" t="str">
        <f>IF(BA242="","",MAX(BH$10:BH241)+1)</f>
        <v/>
      </c>
      <c r="BI242" s="31" t="str">
        <f t="shared" si="291"/>
        <v/>
      </c>
      <c r="BJ242" s="66" t="str">
        <f t="shared" si="292"/>
        <v/>
      </c>
      <c r="BK242" s="47" t="s">
        <v>0</v>
      </c>
      <c r="BL242" s="19" t="str">
        <f t="shared" si="293"/>
        <v/>
      </c>
      <c r="BM242" s="47" t="s">
        <v>0</v>
      </c>
      <c r="BN242" s="151" t="str">
        <f t="shared" si="260"/>
        <v/>
      </c>
      <c r="BO242" s="47" t="s">
        <v>0</v>
      </c>
      <c r="BP242" s="58" t="str">
        <f t="shared" si="251"/>
        <v/>
      </c>
      <c r="BQ242" s="73" t="str">
        <f t="shared" si="252"/>
        <v/>
      </c>
      <c r="BR242" s="266" t="str">
        <f t="shared" si="253"/>
        <v/>
      </c>
      <c r="BS242" s="267" t="str">
        <f t="shared" si="254"/>
        <v/>
      </c>
      <c r="BT242" s="191" t="str">
        <f t="shared" si="255"/>
        <v/>
      </c>
      <c r="BU242" s="47" t="s">
        <v>0</v>
      </c>
      <c r="BV242" s="52" t="str">
        <f t="shared" si="294"/>
        <v/>
      </c>
      <c r="BW242" s="31" t="str">
        <f t="shared" si="295"/>
        <v/>
      </c>
      <c r="BX242" s="73" t="str">
        <f t="shared" si="261"/>
        <v/>
      </c>
      <c r="BY242" s="73" t="str">
        <f t="shared" si="262"/>
        <v/>
      </c>
      <c r="BZ242" s="31" t="str">
        <f t="shared" si="263"/>
        <v/>
      </c>
      <c r="CA242" s="66" t="str">
        <f t="shared" si="264"/>
        <v/>
      </c>
      <c r="CB242" s="47" t="s">
        <v>0</v>
      </c>
      <c r="CC242" s="82" t="str">
        <f t="shared" si="296"/>
        <v/>
      </c>
      <c r="CD242" s="47" t="s">
        <v>0</v>
      </c>
      <c r="CE242" s="19" t="str">
        <f t="shared" si="297"/>
        <v/>
      </c>
      <c r="CF242" s="47" t="s">
        <v>0</v>
      </c>
      <c r="CG242" s="130"/>
      <c r="CH242" s="47" t="s">
        <v>0</v>
      </c>
      <c r="CI242" s="52" t="str">
        <f t="shared" si="298"/>
        <v/>
      </c>
      <c r="CJ242" s="73" t="str">
        <f>IF(CG242="","",MAX(CJ$10:CJ241)+1)</f>
        <v/>
      </c>
      <c r="CK242" s="53" t="str">
        <f t="shared" si="299"/>
        <v/>
      </c>
      <c r="CL242" s="47" t="s">
        <v>0</v>
      </c>
      <c r="CM242" s="19" t="str">
        <f t="shared" si="300"/>
        <v/>
      </c>
      <c r="CN242" s="47" t="s">
        <v>0</v>
      </c>
      <c r="CO242" s="108"/>
      <c r="CP242" s="110"/>
      <c r="CQ242" s="47"/>
      <c r="CR242" s="58" t="str">
        <f>IF(AND(BX242="NEMA",BY242="NEMA",OR(CG242="",CK242="NEMA")),MAX(CR$10:CR241)+1,"")</f>
        <v/>
      </c>
      <c r="CS242" s="53" t="str">
        <f t="shared" si="301"/>
        <v/>
      </c>
      <c r="CT242" t="s">
        <v>0</v>
      </c>
      <c r="CU242" s="133" t="str">
        <f t="shared" si="265"/>
        <v/>
      </c>
      <c r="CV242" t="s">
        <v>0</v>
      </c>
      <c r="CW242" s="52" t="str">
        <f t="shared" si="266"/>
        <v/>
      </c>
      <c r="CX242" s="66" t="str">
        <f t="shared" si="302"/>
        <v/>
      </c>
      <c r="CY242" t="s">
        <v>0</v>
      </c>
      <c r="CZ242" s="19" t="str">
        <f t="shared" si="303"/>
        <v/>
      </c>
      <c r="DA242" s="47" t="s">
        <v>0</v>
      </c>
      <c r="DB242" s="52" t="str">
        <f t="shared" si="304"/>
        <v/>
      </c>
      <c r="DC242" s="66" t="str">
        <f t="shared" si="305"/>
        <v/>
      </c>
      <c r="DD242" s="47" t="s">
        <v>0</v>
      </c>
      <c r="DE242" s="52" t="str">
        <f t="shared" si="306"/>
        <v/>
      </c>
      <c r="DF242" s="53" t="str">
        <f t="shared" si="267"/>
        <v/>
      </c>
      <c r="DG242" s="47" t="s">
        <v>0</v>
      </c>
      <c r="DH242" s="52" t="str">
        <f t="shared" si="307"/>
        <v/>
      </c>
      <c r="DI242" s="53" t="str">
        <f t="shared" si="268"/>
        <v/>
      </c>
      <c r="DJ242" s="47" t="s">
        <v>0</v>
      </c>
      <c r="DK242" s="52" t="str">
        <f t="shared" si="308"/>
        <v/>
      </c>
      <c r="DL242" s="53" t="str">
        <f t="shared" si="269"/>
        <v/>
      </c>
      <c r="DM242" s="47" t="s">
        <v>0</v>
      </c>
      <c r="DN242" s="58" t="str">
        <f t="shared" si="309"/>
        <v/>
      </c>
      <c r="DO242" s="53" t="str" cm="1">
        <f t="array" ref="DO242">IF(DN242&lt;&gt;"",INDEX(imePrezime_id,DN242,0),IF(CR242&lt;&gt;"",CR242,""))</f>
        <v/>
      </c>
      <c r="DP242" s="47" t="s">
        <v>0</v>
      </c>
      <c r="DQ242" s="58" t="str">
        <f t="shared" si="310"/>
        <v/>
      </c>
      <c r="DR242" s="73" t="str">
        <f t="shared" si="270"/>
        <v/>
      </c>
      <c r="DS242" s="73" t="str">
        <f t="shared" si="311"/>
        <v/>
      </c>
      <c r="DT242" s="73" t="str">
        <f t="shared" si="312"/>
        <v/>
      </c>
      <c r="DU242" s="66" t="str">
        <f t="shared" si="313"/>
        <v/>
      </c>
      <c r="DV242" s="47" t="s">
        <v>0</v>
      </c>
      <c r="DW242" s="58" t="str">
        <f>IF(BW242="","",MAX(DW$10:DW241)+1)</f>
        <v/>
      </c>
      <c r="DX242" s="73" t="str">
        <f t="shared" si="314"/>
        <v/>
      </c>
      <c r="DY242" s="73" t="str">
        <f t="shared" si="315"/>
        <v/>
      </c>
      <c r="DZ242" s="73" t="str">
        <f t="shared" si="316"/>
        <v/>
      </c>
      <c r="EA242" s="73" t="str">
        <f t="shared" si="317"/>
        <v/>
      </c>
      <c r="EB242" s="73" t="str">
        <f t="shared" si="318"/>
        <v/>
      </c>
      <c r="EC242" s="73" t="str">
        <f t="shared" si="319"/>
        <v/>
      </c>
      <c r="ED242" s="73" t="str">
        <f t="shared" si="320"/>
        <v/>
      </c>
      <c r="EE242" s="73" t="str">
        <f t="shared" si="321"/>
        <v/>
      </c>
      <c r="EF242" s="73" t="str">
        <f t="shared" si="322"/>
        <v/>
      </c>
      <c r="EG242" s="53" t="str">
        <f t="shared" si="271"/>
        <v/>
      </c>
      <c r="EH242" s="47" t="s">
        <v>0</v>
      </c>
      <c r="EI242" s="19" t="str">
        <f t="shared" si="323"/>
        <v/>
      </c>
      <c r="EJ242" s="47" t="s">
        <v>0</v>
      </c>
      <c r="EK242" s="19" t="str">
        <f t="shared" si="324"/>
        <v/>
      </c>
      <c r="EL242" s="47" t="s">
        <v>0</v>
      </c>
      <c r="EM242" s="208" t="str">
        <f t="shared" si="325"/>
        <v/>
      </c>
      <c r="EN242" s="47" t="s">
        <v>0</v>
      </c>
    </row>
    <row r="243" spans="1:144" x14ac:dyDescent="0.25">
      <c r="A243" t="s">
        <v>0</v>
      </c>
      <c r="B243" s="52" t="str">
        <f>IF(csv!F235="","",csv!T235)</f>
        <v/>
      </c>
      <c r="C243" s="31" t="s">
        <v>0</v>
      </c>
      <c r="D243" s="31" t="str">
        <f>IF(csv!F235="","",csv!F235)</f>
        <v/>
      </c>
      <c r="E243" s="31" t="str">
        <f>IF(csv!E235="","",csv!E235)</f>
        <v/>
      </c>
      <c r="F243" s="31" t="s">
        <v>0</v>
      </c>
      <c r="G243" s="73" t="str">
        <f>IF(csv!M235="","",csv!M235)</f>
        <v/>
      </c>
      <c r="H243" s="73" t="str">
        <f>IF(csv!N235="","",csv!N235)</f>
        <v/>
      </c>
      <c r="I243" s="31" t="s">
        <v>0</v>
      </c>
      <c r="J243" s="31" t="str">
        <f>IF(csv!P235="","",csv!P235)</f>
        <v/>
      </c>
      <c r="K243" s="31" t="str">
        <f>IF(csv!Q235="","",csv!Q235)</f>
        <v/>
      </c>
      <c r="L243" s="31" t="s">
        <v>0</v>
      </c>
      <c r="M243" s="66" t="str">
        <f>IF(csv!R235="","",csv!R235)</f>
        <v/>
      </c>
      <c r="N243" s="47" t="s">
        <v>0</v>
      </c>
      <c r="O243" s="52" t="str">
        <f t="shared" si="272"/>
        <v/>
      </c>
      <c r="P243" s="73" t="str">
        <f>IF(O243="","",IF(COUNTIF(O$10:O242,O243)=0,P242+1,P242))</f>
        <v/>
      </c>
      <c r="Q243" s="88" t="str">
        <f t="shared" si="273"/>
        <v/>
      </c>
      <c r="R243" s="89" t="str" cm="1">
        <f t="array" ref="R243">IF(S243="","",INDEX(natjecanjeStaze_naziv,MATCH(S243,natjecanjeStaze_stazaId,0)))</f>
        <v/>
      </c>
      <c r="S243" s="53" t="str">
        <f t="shared" si="256"/>
        <v/>
      </c>
      <c r="T243" s="47" t="s">
        <v>0</v>
      </c>
      <c r="U243" s="259" t="str">
        <f t="shared" si="257"/>
        <v/>
      </c>
      <c r="V243" s="260" t="str">
        <f t="shared" si="274"/>
        <v/>
      </c>
      <c r="W243" s="47" t="s">
        <v>0</v>
      </c>
      <c r="X243" s="52" t="str">
        <f t="shared" si="275"/>
        <v/>
      </c>
      <c r="Y243" s="73" t="str">
        <f t="shared" si="276"/>
        <v/>
      </c>
      <c r="Z243" s="31" t="str">
        <f t="shared" si="277"/>
        <v/>
      </c>
      <c r="AA243" s="66" t="str">
        <f>IF(Z243="","",MAX(AA$10:AA242)+1)</f>
        <v/>
      </c>
      <c r="AB243" s="47" t="s">
        <v>0</v>
      </c>
      <c r="AC243" s="130"/>
      <c r="AD243" s="47" t="s">
        <v>0</v>
      </c>
      <c r="AE243" s="19" t="str">
        <f t="shared" si="278"/>
        <v/>
      </c>
      <c r="AF243" s="47" t="s">
        <v>0</v>
      </c>
      <c r="AG243" s="151" t="str">
        <f t="shared" si="279"/>
        <v/>
      </c>
      <c r="AH243" s="47" t="s">
        <v>0</v>
      </c>
      <c r="AI243" s="52" t="str">
        <f t="shared" si="280"/>
        <v/>
      </c>
      <c r="AJ243" s="31" t="str">
        <f t="shared" si="281"/>
        <v/>
      </c>
      <c r="AK243" s="73" t="str">
        <f t="shared" si="282"/>
        <v/>
      </c>
      <c r="AL243" s="73" t="str">
        <f t="shared" si="283"/>
        <v/>
      </c>
      <c r="AM243" s="31" t="str" cm="1">
        <f t="array" ref="AM243">IF(AK243="",""&amp;AJ243,IF(AK243="NEMA",AJ243,INDEX(klub_naziv,MATCH(INDEX(klubAlias_klubId,AK243),klub_id,0))))</f>
        <v/>
      </c>
      <c r="AN243" s="31" t="str" cm="1">
        <f t="array" ref="AN243">IFERROR(""&amp;INDEX(registarNatjecatelji,DL243,4),"")</f>
        <v/>
      </c>
      <c r="AO243" s="90" t="str">
        <f t="shared" si="284"/>
        <v/>
      </c>
      <c r="AP243" s="66" t="str">
        <f t="shared" si="285"/>
        <v/>
      </c>
      <c r="AQ243" s="47" t="s">
        <v>0</v>
      </c>
      <c r="AR243" s="52" t="str">
        <f>IF(V243&lt;&gt;"NEMA","",IF(IFERROR(MATCH(U243,U$10:U242,0),0)&lt;&gt;0,"",U243))</f>
        <v/>
      </c>
      <c r="AS243" s="73" t="str">
        <f t="shared" si="258"/>
        <v/>
      </c>
      <c r="AT243" s="31" t="str">
        <f>IF(OR(AS243="",AS243&lt;&gt;"NEMA"),"",MAX(AT$10:AT242)+1)</f>
        <v/>
      </c>
      <c r="AU243" s="66" t="str">
        <f t="shared" si="259"/>
        <v/>
      </c>
      <c r="AV243" s="47" t="s">
        <v>0</v>
      </c>
      <c r="AW243" s="19" t="str">
        <f t="shared" si="286"/>
        <v/>
      </c>
      <c r="AX243" s="47" t="s">
        <v>0</v>
      </c>
      <c r="AY243" s="82" t="str">
        <f>IF(AK243&lt;&gt;"NEMA","",IF(IFERROR(MATCH(AJ243,AJ$10:AJ242,0),0)&lt;&gt;0,"",AJ243))</f>
        <v/>
      </c>
      <c r="AZ243" s="47" t="s">
        <v>0</v>
      </c>
      <c r="BA243" s="130"/>
      <c r="BB243" s="47" t="s">
        <v>0</v>
      </c>
      <c r="BC243" s="58" t="str">
        <f t="shared" si="287"/>
        <v/>
      </c>
      <c r="BD243" s="31" t="str">
        <f t="shared" si="288"/>
        <v/>
      </c>
      <c r="BE243" s="31" t="str">
        <f>IF(BD243="","",MAX(BE$10:BE242)+1)</f>
        <v/>
      </c>
      <c r="BF243" s="31" t="str">
        <f t="shared" si="289"/>
        <v/>
      </c>
      <c r="BG243" s="31" t="str">
        <f t="shared" si="290"/>
        <v/>
      </c>
      <c r="BH243" s="31" t="str">
        <f>IF(BA243="","",MAX(BH$10:BH242)+1)</f>
        <v/>
      </c>
      <c r="BI243" s="31" t="str">
        <f t="shared" si="291"/>
        <v/>
      </c>
      <c r="BJ243" s="66" t="str">
        <f t="shared" si="292"/>
        <v/>
      </c>
      <c r="BK243" s="47" t="s">
        <v>0</v>
      </c>
      <c r="BL243" s="19" t="str">
        <f t="shared" si="293"/>
        <v/>
      </c>
      <c r="BM243" s="47" t="s">
        <v>0</v>
      </c>
      <c r="BN243" s="151" t="str">
        <f t="shared" si="260"/>
        <v/>
      </c>
      <c r="BO243" s="47" t="s">
        <v>0</v>
      </c>
      <c r="BP243" s="58" t="str">
        <f t="shared" si="251"/>
        <v/>
      </c>
      <c r="BQ243" s="73" t="str">
        <f t="shared" si="252"/>
        <v/>
      </c>
      <c r="BR243" s="266" t="str">
        <f t="shared" si="253"/>
        <v/>
      </c>
      <c r="BS243" s="267" t="str">
        <f t="shared" si="254"/>
        <v/>
      </c>
      <c r="BT243" s="191" t="str">
        <f t="shared" si="255"/>
        <v/>
      </c>
      <c r="BU243" s="47" t="s">
        <v>0</v>
      </c>
      <c r="BV243" s="52" t="str">
        <f t="shared" si="294"/>
        <v/>
      </c>
      <c r="BW243" s="31" t="str">
        <f t="shared" si="295"/>
        <v/>
      </c>
      <c r="BX243" s="73" t="str">
        <f t="shared" si="261"/>
        <v/>
      </c>
      <c r="BY243" s="73" t="str">
        <f t="shared" si="262"/>
        <v/>
      </c>
      <c r="BZ243" s="31" t="str">
        <f t="shared" si="263"/>
        <v/>
      </c>
      <c r="CA243" s="66" t="str">
        <f t="shared" si="264"/>
        <v/>
      </c>
      <c r="CB243" s="47" t="s">
        <v>0</v>
      </c>
      <c r="CC243" s="82" t="str">
        <f t="shared" si="296"/>
        <v/>
      </c>
      <c r="CD243" s="47" t="s">
        <v>0</v>
      </c>
      <c r="CE243" s="19" t="str">
        <f t="shared" si="297"/>
        <v/>
      </c>
      <c r="CF243" s="47" t="s">
        <v>0</v>
      </c>
      <c r="CG243" s="130"/>
      <c r="CH243" s="47" t="s">
        <v>0</v>
      </c>
      <c r="CI243" s="52" t="str">
        <f t="shared" si="298"/>
        <v/>
      </c>
      <c r="CJ243" s="73" t="str">
        <f>IF(CG243="","",MAX(CJ$10:CJ242)+1)</f>
        <v/>
      </c>
      <c r="CK243" s="53" t="str">
        <f t="shared" si="299"/>
        <v/>
      </c>
      <c r="CL243" s="47" t="s">
        <v>0</v>
      </c>
      <c r="CM243" s="19" t="str">
        <f t="shared" si="300"/>
        <v/>
      </c>
      <c r="CN243" s="47" t="s">
        <v>0</v>
      </c>
      <c r="CO243" s="108"/>
      <c r="CP243" s="110"/>
      <c r="CQ243" s="47"/>
      <c r="CR243" s="58" t="str">
        <f>IF(AND(BX243="NEMA",BY243="NEMA",OR(CG243="",CK243="NEMA")),MAX(CR$10:CR242)+1,"")</f>
        <v/>
      </c>
      <c r="CS243" s="53" t="str">
        <f t="shared" si="301"/>
        <v/>
      </c>
      <c r="CT243" t="s">
        <v>0</v>
      </c>
      <c r="CU243" s="133" t="str">
        <f t="shared" si="265"/>
        <v/>
      </c>
      <c r="CV243" t="s">
        <v>0</v>
      </c>
      <c r="CW243" s="52" t="str">
        <f t="shared" si="266"/>
        <v/>
      </c>
      <c r="CX243" s="66" t="str">
        <f t="shared" si="302"/>
        <v/>
      </c>
      <c r="CY243" t="s">
        <v>0</v>
      </c>
      <c r="CZ243" s="19" t="str">
        <f t="shared" si="303"/>
        <v/>
      </c>
      <c r="DA243" s="47" t="s">
        <v>0</v>
      </c>
      <c r="DB243" s="52" t="str">
        <f t="shared" si="304"/>
        <v/>
      </c>
      <c r="DC243" s="66" t="str">
        <f t="shared" si="305"/>
        <v/>
      </c>
      <c r="DD243" s="47" t="s">
        <v>0</v>
      </c>
      <c r="DE243" s="52" t="str">
        <f t="shared" si="306"/>
        <v/>
      </c>
      <c r="DF243" s="53" t="str">
        <f t="shared" si="267"/>
        <v/>
      </c>
      <c r="DG243" s="47" t="s">
        <v>0</v>
      </c>
      <c r="DH243" s="52" t="str">
        <f t="shared" si="307"/>
        <v/>
      </c>
      <c r="DI243" s="53" t="str">
        <f t="shared" si="268"/>
        <v/>
      </c>
      <c r="DJ243" s="47" t="s">
        <v>0</v>
      </c>
      <c r="DK243" s="52" t="str">
        <f t="shared" si="308"/>
        <v/>
      </c>
      <c r="DL243" s="53" t="str">
        <f t="shared" si="269"/>
        <v/>
      </c>
      <c r="DM243" s="47" t="s">
        <v>0</v>
      </c>
      <c r="DN243" s="58" t="str">
        <f t="shared" si="309"/>
        <v/>
      </c>
      <c r="DO243" s="53" t="str" cm="1">
        <f t="array" ref="DO243">IF(DN243&lt;&gt;"",INDEX(imePrezime_id,DN243,0),IF(CR243&lt;&gt;"",CR243,""))</f>
        <v/>
      </c>
      <c r="DP243" s="47" t="s">
        <v>0</v>
      </c>
      <c r="DQ243" s="58" t="str">
        <f t="shared" si="310"/>
        <v/>
      </c>
      <c r="DR243" s="73" t="str">
        <f t="shared" si="270"/>
        <v/>
      </c>
      <c r="DS243" s="73" t="str">
        <f t="shared" si="311"/>
        <v/>
      </c>
      <c r="DT243" s="73" t="str">
        <f t="shared" si="312"/>
        <v/>
      </c>
      <c r="DU243" s="66" t="str">
        <f t="shared" si="313"/>
        <v/>
      </c>
      <c r="DV243" s="47" t="s">
        <v>0</v>
      </c>
      <c r="DW243" s="58" t="str">
        <f>IF(BW243="","",MAX(DW$10:DW242)+1)</f>
        <v/>
      </c>
      <c r="DX243" s="73" t="str">
        <f t="shared" si="314"/>
        <v/>
      </c>
      <c r="DY243" s="73" t="str">
        <f t="shared" si="315"/>
        <v/>
      </c>
      <c r="DZ243" s="73" t="str">
        <f t="shared" si="316"/>
        <v/>
      </c>
      <c r="EA243" s="73" t="str">
        <f t="shared" si="317"/>
        <v/>
      </c>
      <c r="EB243" s="73" t="str">
        <f t="shared" si="318"/>
        <v/>
      </c>
      <c r="EC243" s="73" t="str">
        <f t="shared" si="319"/>
        <v/>
      </c>
      <c r="ED243" s="73" t="str">
        <f t="shared" si="320"/>
        <v/>
      </c>
      <c r="EE243" s="73" t="str">
        <f t="shared" si="321"/>
        <v/>
      </c>
      <c r="EF243" s="73" t="str">
        <f t="shared" si="322"/>
        <v/>
      </c>
      <c r="EG243" s="53" t="str">
        <f t="shared" si="271"/>
        <v/>
      </c>
      <c r="EH243" s="47" t="s">
        <v>0</v>
      </c>
      <c r="EI243" s="19" t="str">
        <f t="shared" si="323"/>
        <v/>
      </c>
      <c r="EJ243" s="47" t="s">
        <v>0</v>
      </c>
      <c r="EK243" s="19" t="str">
        <f t="shared" si="324"/>
        <v/>
      </c>
      <c r="EL243" s="47" t="s">
        <v>0</v>
      </c>
      <c r="EM243" s="208" t="str">
        <f t="shared" si="325"/>
        <v/>
      </c>
      <c r="EN243" s="47" t="s">
        <v>0</v>
      </c>
    </row>
    <row r="244" spans="1:144" x14ac:dyDescent="0.25">
      <c r="A244" t="s">
        <v>0</v>
      </c>
      <c r="B244" s="52" t="str">
        <f>IF(csv!F236="","",csv!T236)</f>
        <v/>
      </c>
      <c r="C244" s="31" t="s">
        <v>0</v>
      </c>
      <c r="D244" s="31" t="str">
        <f>IF(csv!F236="","",csv!F236)</f>
        <v/>
      </c>
      <c r="E244" s="31" t="str">
        <f>IF(csv!E236="","",csv!E236)</f>
        <v/>
      </c>
      <c r="F244" s="31" t="s">
        <v>0</v>
      </c>
      <c r="G244" s="73" t="str">
        <f>IF(csv!M236="","",csv!M236)</f>
        <v/>
      </c>
      <c r="H244" s="73" t="str">
        <f>IF(csv!N236="","",csv!N236)</f>
        <v/>
      </c>
      <c r="I244" s="31" t="s">
        <v>0</v>
      </c>
      <c r="J244" s="31" t="str">
        <f>IF(csv!P236="","",csv!P236)</f>
        <v/>
      </c>
      <c r="K244" s="31" t="str">
        <f>IF(csv!Q236="","",csv!Q236)</f>
        <v/>
      </c>
      <c r="L244" s="31" t="s">
        <v>0</v>
      </c>
      <c r="M244" s="66" t="str">
        <f>IF(csv!R236="","",csv!R236)</f>
        <v/>
      </c>
      <c r="N244" s="47" t="s">
        <v>0</v>
      </c>
      <c r="O244" s="52" t="str">
        <f t="shared" si="272"/>
        <v/>
      </c>
      <c r="P244" s="73" t="str">
        <f>IF(O244="","",IF(COUNTIF(O$10:O243,O244)=0,P243+1,P243))</f>
        <v/>
      </c>
      <c r="Q244" s="88" t="str">
        <f t="shared" si="273"/>
        <v/>
      </c>
      <c r="R244" s="89" t="str" cm="1">
        <f t="array" ref="R244">IF(S244="","",INDEX(natjecanjeStaze_naziv,MATCH(S244,natjecanjeStaze_stazaId,0)))</f>
        <v/>
      </c>
      <c r="S244" s="53" t="str">
        <f t="shared" si="256"/>
        <v/>
      </c>
      <c r="T244" s="47" t="s">
        <v>0</v>
      </c>
      <c r="U244" s="259" t="str">
        <f t="shared" si="257"/>
        <v/>
      </c>
      <c r="V244" s="260" t="str">
        <f t="shared" si="274"/>
        <v/>
      </c>
      <c r="W244" s="47" t="s">
        <v>0</v>
      </c>
      <c r="X244" s="52" t="str">
        <f t="shared" si="275"/>
        <v/>
      </c>
      <c r="Y244" s="73" t="str">
        <f t="shared" si="276"/>
        <v/>
      </c>
      <c r="Z244" s="31" t="str">
        <f t="shared" si="277"/>
        <v/>
      </c>
      <c r="AA244" s="66" t="str">
        <f>IF(Z244="","",MAX(AA$10:AA243)+1)</f>
        <v/>
      </c>
      <c r="AB244" s="47" t="s">
        <v>0</v>
      </c>
      <c r="AC244" s="130"/>
      <c r="AD244" s="47" t="s">
        <v>0</v>
      </c>
      <c r="AE244" s="19" t="str">
        <f t="shared" si="278"/>
        <v/>
      </c>
      <c r="AF244" s="47" t="s">
        <v>0</v>
      </c>
      <c r="AG244" s="151" t="str">
        <f t="shared" si="279"/>
        <v/>
      </c>
      <c r="AH244" s="47" t="s">
        <v>0</v>
      </c>
      <c r="AI244" s="52" t="str">
        <f t="shared" si="280"/>
        <v/>
      </c>
      <c r="AJ244" s="31" t="str">
        <f t="shared" si="281"/>
        <v/>
      </c>
      <c r="AK244" s="73" t="str">
        <f t="shared" si="282"/>
        <v/>
      </c>
      <c r="AL244" s="73" t="str">
        <f t="shared" si="283"/>
        <v/>
      </c>
      <c r="AM244" s="31" t="str" cm="1">
        <f t="array" ref="AM244">IF(AK244="",""&amp;AJ244,IF(AK244="NEMA",AJ244,INDEX(klub_naziv,MATCH(INDEX(klubAlias_klubId,AK244),klub_id,0))))</f>
        <v/>
      </c>
      <c r="AN244" s="31" t="str" cm="1">
        <f t="array" ref="AN244">IFERROR(""&amp;INDEX(registarNatjecatelji,DL244,4),"")</f>
        <v/>
      </c>
      <c r="AO244" s="90" t="str">
        <f t="shared" si="284"/>
        <v/>
      </c>
      <c r="AP244" s="66" t="str">
        <f t="shared" si="285"/>
        <v/>
      </c>
      <c r="AQ244" s="47" t="s">
        <v>0</v>
      </c>
      <c r="AR244" s="52" t="str">
        <f>IF(V244&lt;&gt;"NEMA","",IF(IFERROR(MATCH(U244,U$10:U243,0),0)&lt;&gt;0,"",U244))</f>
        <v/>
      </c>
      <c r="AS244" s="73" t="str">
        <f t="shared" si="258"/>
        <v/>
      </c>
      <c r="AT244" s="31" t="str">
        <f>IF(OR(AS244="",AS244&lt;&gt;"NEMA"),"",MAX(AT$10:AT243)+1)</f>
        <v/>
      </c>
      <c r="AU244" s="66" t="str">
        <f t="shared" si="259"/>
        <v/>
      </c>
      <c r="AV244" s="47" t="s">
        <v>0</v>
      </c>
      <c r="AW244" s="19" t="str">
        <f t="shared" si="286"/>
        <v/>
      </c>
      <c r="AX244" s="47" t="s">
        <v>0</v>
      </c>
      <c r="AY244" s="82" t="str">
        <f>IF(AK244&lt;&gt;"NEMA","",IF(IFERROR(MATCH(AJ244,AJ$10:AJ243,0),0)&lt;&gt;0,"",AJ244))</f>
        <v/>
      </c>
      <c r="AZ244" s="47" t="s">
        <v>0</v>
      </c>
      <c r="BA244" s="130"/>
      <c r="BB244" s="47" t="s">
        <v>0</v>
      </c>
      <c r="BC244" s="58" t="str">
        <f t="shared" si="287"/>
        <v/>
      </c>
      <c r="BD244" s="31" t="str">
        <f t="shared" si="288"/>
        <v/>
      </c>
      <c r="BE244" s="31" t="str">
        <f>IF(BD244="","",MAX(BE$10:BE243)+1)</f>
        <v/>
      </c>
      <c r="BF244" s="31" t="str">
        <f t="shared" si="289"/>
        <v/>
      </c>
      <c r="BG244" s="31" t="str">
        <f t="shared" si="290"/>
        <v/>
      </c>
      <c r="BH244" s="31" t="str">
        <f>IF(BA244="","",MAX(BH$10:BH243)+1)</f>
        <v/>
      </c>
      <c r="BI244" s="31" t="str">
        <f t="shared" si="291"/>
        <v/>
      </c>
      <c r="BJ244" s="66" t="str">
        <f t="shared" si="292"/>
        <v/>
      </c>
      <c r="BK244" s="47" t="s">
        <v>0</v>
      </c>
      <c r="BL244" s="19" t="str">
        <f t="shared" si="293"/>
        <v/>
      </c>
      <c r="BM244" s="47" t="s">
        <v>0</v>
      </c>
      <c r="BN244" s="151" t="str">
        <f t="shared" si="260"/>
        <v/>
      </c>
      <c r="BO244" s="47" t="s">
        <v>0</v>
      </c>
      <c r="BP244" s="58" t="str">
        <f t="shared" si="251"/>
        <v/>
      </c>
      <c r="BQ244" s="73" t="str">
        <f t="shared" si="252"/>
        <v/>
      </c>
      <c r="BR244" s="266" t="str">
        <f t="shared" si="253"/>
        <v/>
      </c>
      <c r="BS244" s="267" t="str">
        <f t="shared" si="254"/>
        <v/>
      </c>
      <c r="BT244" s="191" t="str">
        <f t="shared" si="255"/>
        <v/>
      </c>
      <c r="BU244" s="47" t="s">
        <v>0</v>
      </c>
      <c r="BV244" s="52" t="str">
        <f t="shared" si="294"/>
        <v/>
      </c>
      <c r="BW244" s="31" t="str">
        <f t="shared" si="295"/>
        <v/>
      </c>
      <c r="BX244" s="73" t="str">
        <f t="shared" si="261"/>
        <v/>
      </c>
      <c r="BY244" s="73" t="str">
        <f t="shared" si="262"/>
        <v/>
      </c>
      <c r="BZ244" s="31" t="str">
        <f t="shared" si="263"/>
        <v/>
      </c>
      <c r="CA244" s="66" t="str">
        <f t="shared" si="264"/>
        <v/>
      </c>
      <c r="CB244" s="47" t="s">
        <v>0</v>
      </c>
      <c r="CC244" s="82" t="str">
        <f t="shared" si="296"/>
        <v/>
      </c>
      <c r="CD244" s="47" t="s">
        <v>0</v>
      </c>
      <c r="CE244" s="19" t="str">
        <f t="shared" si="297"/>
        <v/>
      </c>
      <c r="CF244" s="47" t="s">
        <v>0</v>
      </c>
      <c r="CG244" s="130"/>
      <c r="CH244" s="47" t="s">
        <v>0</v>
      </c>
      <c r="CI244" s="52" t="str">
        <f t="shared" si="298"/>
        <v/>
      </c>
      <c r="CJ244" s="73" t="str">
        <f>IF(CG244="","",MAX(CJ$10:CJ243)+1)</f>
        <v/>
      </c>
      <c r="CK244" s="53" t="str">
        <f t="shared" si="299"/>
        <v/>
      </c>
      <c r="CL244" s="47" t="s">
        <v>0</v>
      </c>
      <c r="CM244" s="19" t="str">
        <f t="shared" si="300"/>
        <v/>
      </c>
      <c r="CN244" s="47" t="s">
        <v>0</v>
      </c>
      <c r="CO244" s="108"/>
      <c r="CP244" s="110"/>
      <c r="CQ244" s="47"/>
      <c r="CR244" s="58" t="str">
        <f>IF(AND(BX244="NEMA",BY244="NEMA",OR(CG244="",CK244="NEMA")),MAX(CR$10:CR243)+1,"")</f>
        <v/>
      </c>
      <c r="CS244" s="53" t="str">
        <f t="shared" si="301"/>
        <v/>
      </c>
      <c r="CT244" t="s">
        <v>0</v>
      </c>
      <c r="CU244" s="133" t="str">
        <f t="shared" si="265"/>
        <v/>
      </c>
      <c r="CV244" t="s">
        <v>0</v>
      </c>
      <c r="CW244" s="52" t="str">
        <f t="shared" si="266"/>
        <v/>
      </c>
      <c r="CX244" s="66" t="str">
        <f t="shared" si="302"/>
        <v/>
      </c>
      <c r="CY244" t="s">
        <v>0</v>
      </c>
      <c r="CZ244" s="19" t="str">
        <f t="shared" si="303"/>
        <v/>
      </c>
      <c r="DA244" s="47" t="s">
        <v>0</v>
      </c>
      <c r="DB244" s="52" t="str">
        <f t="shared" si="304"/>
        <v/>
      </c>
      <c r="DC244" s="66" t="str">
        <f t="shared" si="305"/>
        <v/>
      </c>
      <c r="DD244" s="47" t="s">
        <v>0</v>
      </c>
      <c r="DE244" s="52" t="str">
        <f t="shared" si="306"/>
        <v/>
      </c>
      <c r="DF244" s="53" t="str">
        <f t="shared" si="267"/>
        <v/>
      </c>
      <c r="DG244" s="47" t="s">
        <v>0</v>
      </c>
      <c r="DH244" s="52" t="str">
        <f t="shared" si="307"/>
        <v/>
      </c>
      <c r="DI244" s="53" t="str">
        <f t="shared" si="268"/>
        <v/>
      </c>
      <c r="DJ244" s="47" t="s">
        <v>0</v>
      </c>
      <c r="DK244" s="52" t="str">
        <f t="shared" si="308"/>
        <v/>
      </c>
      <c r="DL244" s="53" t="str">
        <f t="shared" si="269"/>
        <v/>
      </c>
      <c r="DM244" s="47" t="s">
        <v>0</v>
      </c>
      <c r="DN244" s="58" t="str">
        <f t="shared" si="309"/>
        <v/>
      </c>
      <c r="DO244" s="53" t="str" cm="1">
        <f t="array" ref="DO244">IF(DN244&lt;&gt;"",INDEX(imePrezime_id,DN244,0),IF(CR244&lt;&gt;"",CR244,""))</f>
        <v/>
      </c>
      <c r="DP244" s="47" t="s">
        <v>0</v>
      </c>
      <c r="DQ244" s="58" t="str">
        <f t="shared" si="310"/>
        <v/>
      </c>
      <c r="DR244" s="73" t="str">
        <f t="shared" si="270"/>
        <v/>
      </c>
      <c r="DS244" s="73" t="str">
        <f t="shared" si="311"/>
        <v/>
      </c>
      <c r="DT244" s="73" t="str">
        <f t="shared" si="312"/>
        <v/>
      </c>
      <c r="DU244" s="66" t="str">
        <f t="shared" si="313"/>
        <v/>
      </c>
      <c r="DV244" s="47" t="s">
        <v>0</v>
      </c>
      <c r="DW244" s="58" t="str">
        <f>IF(BW244="","",MAX(DW$10:DW243)+1)</f>
        <v/>
      </c>
      <c r="DX244" s="73" t="str">
        <f t="shared" si="314"/>
        <v/>
      </c>
      <c r="DY244" s="73" t="str">
        <f t="shared" si="315"/>
        <v/>
      </c>
      <c r="DZ244" s="73" t="str">
        <f t="shared" si="316"/>
        <v/>
      </c>
      <c r="EA244" s="73" t="str">
        <f t="shared" si="317"/>
        <v/>
      </c>
      <c r="EB244" s="73" t="str">
        <f t="shared" si="318"/>
        <v/>
      </c>
      <c r="EC244" s="73" t="str">
        <f t="shared" si="319"/>
        <v/>
      </c>
      <c r="ED244" s="73" t="str">
        <f t="shared" si="320"/>
        <v/>
      </c>
      <c r="EE244" s="73" t="str">
        <f t="shared" si="321"/>
        <v/>
      </c>
      <c r="EF244" s="73" t="str">
        <f t="shared" si="322"/>
        <v/>
      </c>
      <c r="EG244" s="53" t="str">
        <f t="shared" si="271"/>
        <v/>
      </c>
      <c r="EH244" s="47" t="s">
        <v>0</v>
      </c>
      <c r="EI244" s="19" t="str">
        <f t="shared" si="323"/>
        <v/>
      </c>
      <c r="EJ244" s="47" t="s">
        <v>0</v>
      </c>
      <c r="EK244" s="19" t="str">
        <f t="shared" si="324"/>
        <v/>
      </c>
      <c r="EL244" s="47" t="s">
        <v>0</v>
      </c>
      <c r="EM244" s="208" t="str">
        <f t="shared" si="325"/>
        <v/>
      </c>
      <c r="EN244" s="47" t="s">
        <v>0</v>
      </c>
    </row>
    <row r="245" spans="1:144" x14ac:dyDescent="0.25">
      <c r="A245" t="s">
        <v>0</v>
      </c>
      <c r="B245" s="52" t="str">
        <f>IF(csv!F237="","",csv!T237)</f>
        <v/>
      </c>
      <c r="C245" s="31" t="s">
        <v>0</v>
      </c>
      <c r="D245" s="31" t="str">
        <f>IF(csv!F237="","",csv!F237)</f>
        <v/>
      </c>
      <c r="E245" s="31" t="str">
        <f>IF(csv!E237="","",csv!E237)</f>
        <v/>
      </c>
      <c r="F245" s="31" t="s">
        <v>0</v>
      </c>
      <c r="G245" s="73" t="str">
        <f>IF(csv!M237="","",csv!M237)</f>
        <v/>
      </c>
      <c r="H245" s="73" t="str">
        <f>IF(csv!N237="","",csv!N237)</f>
        <v/>
      </c>
      <c r="I245" s="31" t="s">
        <v>0</v>
      </c>
      <c r="J245" s="31" t="str">
        <f>IF(csv!P237="","",csv!P237)</f>
        <v/>
      </c>
      <c r="K245" s="31" t="str">
        <f>IF(csv!Q237="","",csv!Q237)</f>
        <v/>
      </c>
      <c r="L245" s="31" t="s">
        <v>0</v>
      </c>
      <c r="M245" s="66" t="str">
        <f>IF(csv!R237="","",csv!R237)</f>
        <v/>
      </c>
      <c r="N245" s="47" t="s">
        <v>0</v>
      </c>
      <c r="O245" s="52" t="str">
        <f t="shared" si="272"/>
        <v/>
      </c>
      <c r="P245" s="73" t="str">
        <f>IF(O245="","",IF(COUNTIF(O$10:O244,O245)=0,P244+1,P244))</f>
        <v/>
      </c>
      <c r="Q245" s="88" t="str">
        <f t="shared" si="273"/>
        <v/>
      </c>
      <c r="R245" s="89" t="str" cm="1">
        <f t="array" ref="R245">IF(S245="","",INDEX(natjecanjeStaze_naziv,MATCH(S245,natjecanjeStaze_stazaId,0)))</f>
        <v/>
      </c>
      <c r="S245" s="53" t="str">
        <f t="shared" si="256"/>
        <v/>
      </c>
      <c r="T245" s="47" t="s">
        <v>0</v>
      </c>
      <c r="U245" s="259" t="str">
        <f t="shared" si="257"/>
        <v/>
      </c>
      <c r="V245" s="260" t="str">
        <f t="shared" si="274"/>
        <v/>
      </c>
      <c r="W245" s="47" t="s">
        <v>0</v>
      </c>
      <c r="X245" s="52" t="str">
        <f t="shared" si="275"/>
        <v/>
      </c>
      <c r="Y245" s="73" t="str">
        <f t="shared" si="276"/>
        <v/>
      </c>
      <c r="Z245" s="31" t="str">
        <f t="shared" si="277"/>
        <v/>
      </c>
      <c r="AA245" s="66" t="str">
        <f>IF(Z245="","",MAX(AA$10:AA244)+1)</f>
        <v/>
      </c>
      <c r="AB245" s="47" t="s">
        <v>0</v>
      </c>
      <c r="AC245" s="130"/>
      <c r="AD245" s="47" t="s">
        <v>0</v>
      </c>
      <c r="AE245" s="19" t="str">
        <f t="shared" si="278"/>
        <v/>
      </c>
      <c r="AF245" s="47" t="s">
        <v>0</v>
      </c>
      <c r="AG245" s="151" t="str">
        <f t="shared" si="279"/>
        <v/>
      </c>
      <c r="AH245" s="47" t="s">
        <v>0</v>
      </c>
      <c r="AI245" s="52" t="str">
        <f t="shared" si="280"/>
        <v/>
      </c>
      <c r="AJ245" s="31" t="str">
        <f t="shared" si="281"/>
        <v/>
      </c>
      <c r="AK245" s="73" t="str">
        <f t="shared" si="282"/>
        <v/>
      </c>
      <c r="AL245" s="73" t="str">
        <f t="shared" si="283"/>
        <v/>
      </c>
      <c r="AM245" s="31" t="str" cm="1">
        <f t="array" ref="AM245">IF(AK245="",""&amp;AJ245,IF(AK245="NEMA",AJ245,INDEX(klub_naziv,MATCH(INDEX(klubAlias_klubId,AK245),klub_id,0))))</f>
        <v/>
      </c>
      <c r="AN245" s="31" t="str" cm="1">
        <f t="array" ref="AN245">IFERROR(""&amp;INDEX(registarNatjecatelji,DL245,4),"")</f>
        <v/>
      </c>
      <c r="AO245" s="90" t="str">
        <f t="shared" si="284"/>
        <v/>
      </c>
      <c r="AP245" s="66" t="str">
        <f t="shared" si="285"/>
        <v/>
      </c>
      <c r="AQ245" s="47" t="s">
        <v>0</v>
      </c>
      <c r="AR245" s="52" t="str">
        <f>IF(V245&lt;&gt;"NEMA","",IF(IFERROR(MATCH(U245,U$10:U244,0),0)&lt;&gt;0,"",U245))</f>
        <v/>
      </c>
      <c r="AS245" s="73" t="str">
        <f t="shared" si="258"/>
        <v/>
      </c>
      <c r="AT245" s="31" t="str">
        <f>IF(OR(AS245="",AS245&lt;&gt;"NEMA"),"",MAX(AT$10:AT244)+1)</f>
        <v/>
      </c>
      <c r="AU245" s="66" t="str">
        <f t="shared" si="259"/>
        <v/>
      </c>
      <c r="AV245" s="47" t="s">
        <v>0</v>
      </c>
      <c r="AW245" s="19" t="str">
        <f t="shared" si="286"/>
        <v/>
      </c>
      <c r="AX245" s="47" t="s">
        <v>0</v>
      </c>
      <c r="AY245" s="82" t="str">
        <f>IF(AK245&lt;&gt;"NEMA","",IF(IFERROR(MATCH(AJ245,AJ$10:AJ244,0),0)&lt;&gt;0,"",AJ245))</f>
        <v/>
      </c>
      <c r="AZ245" s="47" t="s">
        <v>0</v>
      </c>
      <c r="BA245" s="130"/>
      <c r="BB245" s="47" t="s">
        <v>0</v>
      </c>
      <c r="BC245" s="58" t="str">
        <f t="shared" si="287"/>
        <v/>
      </c>
      <c r="BD245" s="31" t="str">
        <f t="shared" si="288"/>
        <v/>
      </c>
      <c r="BE245" s="31" t="str">
        <f>IF(BD245="","",MAX(BE$10:BE244)+1)</f>
        <v/>
      </c>
      <c r="BF245" s="31" t="str">
        <f t="shared" si="289"/>
        <v/>
      </c>
      <c r="BG245" s="31" t="str">
        <f t="shared" si="290"/>
        <v/>
      </c>
      <c r="BH245" s="31" t="str">
        <f>IF(BA245="","",MAX(BH$10:BH244)+1)</f>
        <v/>
      </c>
      <c r="BI245" s="31" t="str">
        <f t="shared" si="291"/>
        <v/>
      </c>
      <c r="BJ245" s="66" t="str">
        <f t="shared" si="292"/>
        <v/>
      </c>
      <c r="BK245" s="47" t="s">
        <v>0</v>
      </c>
      <c r="BL245" s="19" t="str">
        <f t="shared" si="293"/>
        <v/>
      </c>
      <c r="BM245" s="47" t="s">
        <v>0</v>
      </c>
      <c r="BN245" s="151" t="str">
        <f t="shared" si="260"/>
        <v/>
      </c>
      <c r="BO245" s="47" t="s">
        <v>0</v>
      </c>
      <c r="BP245" s="58" t="str">
        <f t="shared" si="251"/>
        <v/>
      </c>
      <c r="BQ245" s="73" t="str">
        <f t="shared" si="252"/>
        <v/>
      </c>
      <c r="BR245" s="266" t="str">
        <f t="shared" si="253"/>
        <v/>
      </c>
      <c r="BS245" s="267" t="str">
        <f t="shared" si="254"/>
        <v/>
      </c>
      <c r="BT245" s="191" t="str">
        <f t="shared" si="255"/>
        <v/>
      </c>
      <c r="BU245" s="47" t="s">
        <v>0</v>
      </c>
      <c r="BV245" s="52" t="str">
        <f t="shared" si="294"/>
        <v/>
      </c>
      <c r="BW245" s="31" t="str">
        <f t="shared" si="295"/>
        <v/>
      </c>
      <c r="BX245" s="73" t="str">
        <f t="shared" si="261"/>
        <v/>
      </c>
      <c r="BY245" s="73" t="str">
        <f t="shared" si="262"/>
        <v/>
      </c>
      <c r="BZ245" s="31" t="str">
        <f t="shared" si="263"/>
        <v/>
      </c>
      <c r="CA245" s="66" t="str">
        <f t="shared" si="264"/>
        <v/>
      </c>
      <c r="CB245" s="47" t="s">
        <v>0</v>
      </c>
      <c r="CC245" s="82" t="str">
        <f t="shared" si="296"/>
        <v/>
      </c>
      <c r="CD245" s="47" t="s">
        <v>0</v>
      </c>
      <c r="CE245" s="19" t="str">
        <f t="shared" si="297"/>
        <v/>
      </c>
      <c r="CF245" s="47" t="s">
        <v>0</v>
      </c>
      <c r="CG245" s="130"/>
      <c r="CH245" s="47" t="s">
        <v>0</v>
      </c>
      <c r="CI245" s="52" t="str">
        <f t="shared" si="298"/>
        <v/>
      </c>
      <c r="CJ245" s="73" t="str">
        <f>IF(CG245="","",MAX(CJ$10:CJ244)+1)</f>
        <v/>
      </c>
      <c r="CK245" s="53" t="str">
        <f t="shared" si="299"/>
        <v/>
      </c>
      <c r="CL245" s="47" t="s">
        <v>0</v>
      </c>
      <c r="CM245" s="19" t="str">
        <f t="shared" si="300"/>
        <v/>
      </c>
      <c r="CN245" s="47" t="s">
        <v>0</v>
      </c>
      <c r="CO245" s="108"/>
      <c r="CP245" s="110"/>
      <c r="CQ245" s="47"/>
      <c r="CR245" s="58" t="str">
        <f>IF(AND(BX245="NEMA",BY245="NEMA",OR(CG245="",CK245="NEMA")),MAX(CR$10:CR244)+1,"")</f>
        <v/>
      </c>
      <c r="CS245" s="53" t="str">
        <f t="shared" si="301"/>
        <v/>
      </c>
      <c r="CT245" t="s">
        <v>0</v>
      </c>
      <c r="CU245" s="133" t="str">
        <f t="shared" si="265"/>
        <v/>
      </c>
      <c r="CV245" t="s">
        <v>0</v>
      </c>
      <c r="CW245" s="52" t="str">
        <f t="shared" si="266"/>
        <v/>
      </c>
      <c r="CX245" s="66" t="str">
        <f t="shared" si="302"/>
        <v/>
      </c>
      <c r="CY245" t="s">
        <v>0</v>
      </c>
      <c r="CZ245" s="19" t="str">
        <f t="shared" si="303"/>
        <v/>
      </c>
      <c r="DA245" s="47" t="s">
        <v>0</v>
      </c>
      <c r="DB245" s="52" t="str">
        <f t="shared" si="304"/>
        <v/>
      </c>
      <c r="DC245" s="66" t="str">
        <f t="shared" si="305"/>
        <v/>
      </c>
      <c r="DD245" s="47" t="s">
        <v>0</v>
      </c>
      <c r="DE245" s="52" t="str">
        <f t="shared" si="306"/>
        <v/>
      </c>
      <c r="DF245" s="53" t="str">
        <f t="shared" si="267"/>
        <v/>
      </c>
      <c r="DG245" s="47" t="s">
        <v>0</v>
      </c>
      <c r="DH245" s="52" t="str">
        <f t="shared" si="307"/>
        <v/>
      </c>
      <c r="DI245" s="53" t="str">
        <f t="shared" si="268"/>
        <v/>
      </c>
      <c r="DJ245" s="47" t="s">
        <v>0</v>
      </c>
      <c r="DK245" s="52" t="str">
        <f t="shared" si="308"/>
        <v/>
      </c>
      <c r="DL245" s="53" t="str">
        <f t="shared" si="269"/>
        <v/>
      </c>
      <c r="DM245" s="47" t="s">
        <v>0</v>
      </c>
      <c r="DN245" s="58" t="str">
        <f t="shared" si="309"/>
        <v/>
      </c>
      <c r="DO245" s="53" t="str" cm="1">
        <f t="array" ref="DO245">IF(DN245&lt;&gt;"",INDEX(imePrezime_id,DN245,0),IF(CR245&lt;&gt;"",CR245,""))</f>
        <v/>
      </c>
      <c r="DP245" s="47" t="s">
        <v>0</v>
      </c>
      <c r="DQ245" s="58" t="str">
        <f t="shared" si="310"/>
        <v/>
      </c>
      <c r="DR245" s="73" t="str">
        <f t="shared" si="270"/>
        <v/>
      </c>
      <c r="DS245" s="73" t="str">
        <f t="shared" si="311"/>
        <v/>
      </c>
      <c r="DT245" s="73" t="str">
        <f t="shared" si="312"/>
        <v/>
      </c>
      <c r="DU245" s="66" t="str">
        <f t="shared" si="313"/>
        <v/>
      </c>
      <c r="DV245" s="47" t="s">
        <v>0</v>
      </c>
      <c r="DW245" s="58" t="str">
        <f>IF(BW245="","",MAX(DW$10:DW244)+1)</f>
        <v/>
      </c>
      <c r="DX245" s="73" t="str">
        <f t="shared" si="314"/>
        <v/>
      </c>
      <c r="DY245" s="73" t="str">
        <f t="shared" si="315"/>
        <v/>
      </c>
      <c r="DZ245" s="73" t="str">
        <f t="shared" si="316"/>
        <v/>
      </c>
      <c r="EA245" s="73" t="str">
        <f t="shared" si="317"/>
        <v/>
      </c>
      <c r="EB245" s="73" t="str">
        <f t="shared" si="318"/>
        <v/>
      </c>
      <c r="EC245" s="73" t="str">
        <f t="shared" si="319"/>
        <v/>
      </c>
      <c r="ED245" s="73" t="str">
        <f t="shared" si="320"/>
        <v/>
      </c>
      <c r="EE245" s="73" t="str">
        <f t="shared" si="321"/>
        <v/>
      </c>
      <c r="EF245" s="73" t="str">
        <f t="shared" si="322"/>
        <v/>
      </c>
      <c r="EG245" s="53" t="str">
        <f t="shared" si="271"/>
        <v/>
      </c>
      <c r="EH245" s="47" t="s">
        <v>0</v>
      </c>
      <c r="EI245" s="19" t="str">
        <f t="shared" si="323"/>
        <v/>
      </c>
      <c r="EJ245" s="47" t="s">
        <v>0</v>
      </c>
      <c r="EK245" s="19" t="str">
        <f t="shared" si="324"/>
        <v/>
      </c>
      <c r="EL245" s="47" t="s">
        <v>0</v>
      </c>
      <c r="EM245" s="208" t="str">
        <f t="shared" si="325"/>
        <v/>
      </c>
      <c r="EN245" s="47" t="s">
        <v>0</v>
      </c>
    </row>
    <row r="246" spans="1:144" x14ac:dyDescent="0.25">
      <c r="A246" t="s">
        <v>0</v>
      </c>
      <c r="B246" s="52" t="str">
        <f>IF(csv!F238="","",csv!T238)</f>
        <v/>
      </c>
      <c r="C246" s="31" t="s">
        <v>0</v>
      </c>
      <c r="D246" s="31" t="str">
        <f>IF(csv!F238="","",csv!F238)</f>
        <v/>
      </c>
      <c r="E246" s="31" t="str">
        <f>IF(csv!E238="","",csv!E238)</f>
        <v/>
      </c>
      <c r="F246" s="31" t="s">
        <v>0</v>
      </c>
      <c r="G246" s="73" t="str">
        <f>IF(csv!M238="","",csv!M238)</f>
        <v/>
      </c>
      <c r="H246" s="73" t="str">
        <f>IF(csv!N238="","",csv!N238)</f>
        <v/>
      </c>
      <c r="I246" s="31" t="s">
        <v>0</v>
      </c>
      <c r="J246" s="31" t="str">
        <f>IF(csv!P238="","",csv!P238)</f>
        <v/>
      </c>
      <c r="K246" s="31" t="str">
        <f>IF(csv!Q238="","",csv!Q238)</f>
        <v/>
      </c>
      <c r="L246" s="31" t="s">
        <v>0</v>
      </c>
      <c r="M246" s="66" t="str">
        <f>IF(csv!R238="","",csv!R238)</f>
        <v/>
      </c>
      <c r="N246" s="47" t="s">
        <v>0</v>
      </c>
      <c r="O246" s="52" t="str">
        <f t="shared" si="272"/>
        <v/>
      </c>
      <c r="P246" s="73" t="str">
        <f>IF(O246="","",IF(COUNTIF(O$10:O245,O246)=0,P245+1,P245))</f>
        <v/>
      </c>
      <c r="Q246" s="88" t="str">
        <f t="shared" si="273"/>
        <v/>
      </c>
      <c r="R246" s="89" t="str" cm="1">
        <f t="array" ref="R246">IF(S246="","",INDEX(natjecanjeStaze_naziv,MATCH(S246,natjecanjeStaze_stazaId,0)))</f>
        <v/>
      </c>
      <c r="S246" s="53" t="str">
        <f t="shared" si="256"/>
        <v/>
      </c>
      <c r="T246" s="47" t="s">
        <v>0</v>
      </c>
      <c r="U246" s="259" t="str">
        <f t="shared" si="257"/>
        <v/>
      </c>
      <c r="V246" s="260" t="str">
        <f t="shared" si="274"/>
        <v/>
      </c>
      <c r="W246" s="47" t="s">
        <v>0</v>
      </c>
      <c r="X246" s="52" t="str">
        <f t="shared" si="275"/>
        <v/>
      </c>
      <c r="Y246" s="73" t="str">
        <f t="shared" si="276"/>
        <v/>
      </c>
      <c r="Z246" s="31" t="str">
        <f t="shared" si="277"/>
        <v/>
      </c>
      <c r="AA246" s="66" t="str">
        <f>IF(Z246="","",MAX(AA$10:AA245)+1)</f>
        <v/>
      </c>
      <c r="AB246" s="47" t="s">
        <v>0</v>
      </c>
      <c r="AC246" s="130"/>
      <c r="AD246" s="47" t="s">
        <v>0</v>
      </c>
      <c r="AE246" s="19" t="str">
        <f t="shared" si="278"/>
        <v/>
      </c>
      <c r="AF246" s="47" t="s">
        <v>0</v>
      </c>
      <c r="AG246" s="151" t="str">
        <f t="shared" si="279"/>
        <v/>
      </c>
      <c r="AH246" s="47" t="s">
        <v>0</v>
      </c>
      <c r="AI246" s="52" t="str">
        <f t="shared" si="280"/>
        <v/>
      </c>
      <c r="AJ246" s="31" t="str">
        <f t="shared" si="281"/>
        <v/>
      </c>
      <c r="AK246" s="73" t="str">
        <f t="shared" si="282"/>
        <v/>
      </c>
      <c r="AL246" s="73" t="str">
        <f t="shared" si="283"/>
        <v/>
      </c>
      <c r="AM246" s="31" t="str" cm="1">
        <f t="array" ref="AM246">IF(AK246="",""&amp;AJ246,IF(AK246="NEMA",AJ246,INDEX(klub_naziv,MATCH(INDEX(klubAlias_klubId,AK246),klub_id,0))))</f>
        <v/>
      </c>
      <c r="AN246" s="31" t="str" cm="1">
        <f t="array" ref="AN246">IFERROR(""&amp;INDEX(registarNatjecatelji,DL246,4),"")</f>
        <v/>
      </c>
      <c r="AO246" s="90" t="str">
        <f t="shared" si="284"/>
        <v/>
      </c>
      <c r="AP246" s="66" t="str">
        <f t="shared" si="285"/>
        <v/>
      </c>
      <c r="AQ246" s="47" t="s">
        <v>0</v>
      </c>
      <c r="AR246" s="52" t="str">
        <f>IF(V246&lt;&gt;"NEMA","",IF(IFERROR(MATCH(U246,U$10:U245,0),0)&lt;&gt;0,"",U246))</f>
        <v/>
      </c>
      <c r="AS246" s="73" t="str">
        <f t="shared" si="258"/>
        <v/>
      </c>
      <c r="AT246" s="31" t="str">
        <f>IF(OR(AS246="",AS246&lt;&gt;"NEMA"),"",MAX(AT$10:AT245)+1)</f>
        <v/>
      </c>
      <c r="AU246" s="66" t="str">
        <f t="shared" si="259"/>
        <v/>
      </c>
      <c r="AV246" s="47" t="s">
        <v>0</v>
      </c>
      <c r="AW246" s="19" t="str">
        <f t="shared" si="286"/>
        <v/>
      </c>
      <c r="AX246" s="47" t="s">
        <v>0</v>
      </c>
      <c r="AY246" s="82" t="str">
        <f>IF(AK246&lt;&gt;"NEMA","",IF(IFERROR(MATCH(AJ246,AJ$10:AJ245,0),0)&lt;&gt;0,"",AJ246))</f>
        <v/>
      </c>
      <c r="AZ246" s="47" t="s">
        <v>0</v>
      </c>
      <c r="BA246" s="130"/>
      <c r="BB246" s="47" t="s">
        <v>0</v>
      </c>
      <c r="BC246" s="58" t="str">
        <f t="shared" si="287"/>
        <v/>
      </c>
      <c r="BD246" s="31" t="str">
        <f t="shared" si="288"/>
        <v/>
      </c>
      <c r="BE246" s="31" t="str">
        <f>IF(BD246="","",MAX(BE$10:BE245)+1)</f>
        <v/>
      </c>
      <c r="BF246" s="31" t="str">
        <f t="shared" si="289"/>
        <v/>
      </c>
      <c r="BG246" s="31" t="str">
        <f t="shared" si="290"/>
        <v/>
      </c>
      <c r="BH246" s="31" t="str">
        <f>IF(BA246="","",MAX(BH$10:BH245)+1)</f>
        <v/>
      </c>
      <c r="BI246" s="31" t="str">
        <f t="shared" si="291"/>
        <v/>
      </c>
      <c r="BJ246" s="66" t="str">
        <f t="shared" si="292"/>
        <v/>
      </c>
      <c r="BK246" s="47" t="s">
        <v>0</v>
      </c>
      <c r="BL246" s="19" t="str">
        <f t="shared" si="293"/>
        <v/>
      </c>
      <c r="BM246" s="47" t="s">
        <v>0</v>
      </c>
      <c r="BN246" s="151" t="str">
        <f t="shared" si="260"/>
        <v/>
      </c>
      <c r="BO246" s="47" t="s">
        <v>0</v>
      </c>
      <c r="BP246" s="58" t="str">
        <f t="shared" si="251"/>
        <v/>
      </c>
      <c r="BQ246" s="73" t="str">
        <f t="shared" si="252"/>
        <v/>
      </c>
      <c r="BR246" s="266" t="str">
        <f t="shared" si="253"/>
        <v/>
      </c>
      <c r="BS246" s="267" t="str">
        <f t="shared" si="254"/>
        <v/>
      </c>
      <c r="BT246" s="191" t="str">
        <f t="shared" si="255"/>
        <v/>
      </c>
      <c r="BU246" s="47" t="s">
        <v>0</v>
      </c>
      <c r="BV246" s="52" t="str">
        <f t="shared" si="294"/>
        <v/>
      </c>
      <c r="BW246" s="31" t="str">
        <f t="shared" si="295"/>
        <v/>
      </c>
      <c r="BX246" s="73" t="str">
        <f t="shared" si="261"/>
        <v/>
      </c>
      <c r="BY246" s="73" t="str">
        <f t="shared" si="262"/>
        <v/>
      </c>
      <c r="BZ246" s="31" t="str">
        <f t="shared" si="263"/>
        <v/>
      </c>
      <c r="CA246" s="66" t="str">
        <f t="shared" si="264"/>
        <v/>
      </c>
      <c r="CB246" s="47" t="s">
        <v>0</v>
      </c>
      <c r="CC246" s="82" t="str">
        <f t="shared" si="296"/>
        <v/>
      </c>
      <c r="CD246" s="47" t="s">
        <v>0</v>
      </c>
      <c r="CE246" s="19" t="str">
        <f t="shared" si="297"/>
        <v/>
      </c>
      <c r="CF246" s="47" t="s">
        <v>0</v>
      </c>
      <c r="CG246" s="130"/>
      <c r="CH246" s="47" t="s">
        <v>0</v>
      </c>
      <c r="CI246" s="52" t="str">
        <f t="shared" si="298"/>
        <v/>
      </c>
      <c r="CJ246" s="73" t="str">
        <f>IF(CG246="","",MAX(CJ$10:CJ245)+1)</f>
        <v/>
      </c>
      <c r="CK246" s="53" t="str">
        <f t="shared" si="299"/>
        <v/>
      </c>
      <c r="CL246" s="47" t="s">
        <v>0</v>
      </c>
      <c r="CM246" s="19" t="str">
        <f t="shared" si="300"/>
        <v/>
      </c>
      <c r="CN246" s="47" t="s">
        <v>0</v>
      </c>
      <c r="CO246" s="108"/>
      <c r="CP246" s="110"/>
      <c r="CQ246" s="47"/>
      <c r="CR246" s="58" t="str">
        <f>IF(AND(BX246="NEMA",BY246="NEMA",OR(CG246="",CK246="NEMA")),MAX(CR$10:CR245)+1,"")</f>
        <v/>
      </c>
      <c r="CS246" s="53" t="str">
        <f t="shared" si="301"/>
        <v/>
      </c>
      <c r="CT246" t="s">
        <v>0</v>
      </c>
      <c r="CU246" s="133" t="str">
        <f t="shared" si="265"/>
        <v/>
      </c>
      <c r="CV246" t="s">
        <v>0</v>
      </c>
      <c r="CW246" s="52" t="str">
        <f t="shared" si="266"/>
        <v/>
      </c>
      <c r="CX246" s="66" t="str">
        <f t="shared" si="302"/>
        <v/>
      </c>
      <c r="CY246" t="s">
        <v>0</v>
      </c>
      <c r="CZ246" s="19" t="str">
        <f t="shared" si="303"/>
        <v/>
      </c>
      <c r="DA246" s="47" t="s">
        <v>0</v>
      </c>
      <c r="DB246" s="52" t="str">
        <f t="shared" si="304"/>
        <v/>
      </c>
      <c r="DC246" s="66" t="str">
        <f t="shared" si="305"/>
        <v/>
      </c>
      <c r="DD246" s="47" t="s">
        <v>0</v>
      </c>
      <c r="DE246" s="52" t="str">
        <f t="shared" si="306"/>
        <v/>
      </c>
      <c r="DF246" s="53" t="str">
        <f t="shared" si="267"/>
        <v/>
      </c>
      <c r="DG246" s="47" t="s">
        <v>0</v>
      </c>
      <c r="DH246" s="52" t="str">
        <f t="shared" si="307"/>
        <v/>
      </c>
      <c r="DI246" s="53" t="str">
        <f t="shared" si="268"/>
        <v/>
      </c>
      <c r="DJ246" s="47" t="s">
        <v>0</v>
      </c>
      <c r="DK246" s="52" t="str">
        <f t="shared" si="308"/>
        <v/>
      </c>
      <c r="DL246" s="53" t="str">
        <f t="shared" si="269"/>
        <v/>
      </c>
      <c r="DM246" s="47" t="s">
        <v>0</v>
      </c>
      <c r="DN246" s="58" t="str">
        <f t="shared" si="309"/>
        <v/>
      </c>
      <c r="DO246" s="53" t="str" cm="1">
        <f t="array" ref="DO246">IF(DN246&lt;&gt;"",INDEX(imePrezime_id,DN246,0),IF(CR246&lt;&gt;"",CR246,""))</f>
        <v/>
      </c>
      <c r="DP246" s="47" t="s">
        <v>0</v>
      </c>
      <c r="DQ246" s="58" t="str">
        <f t="shared" si="310"/>
        <v/>
      </c>
      <c r="DR246" s="73" t="str">
        <f t="shared" si="270"/>
        <v/>
      </c>
      <c r="DS246" s="73" t="str">
        <f t="shared" si="311"/>
        <v/>
      </c>
      <c r="DT246" s="73" t="str">
        <f t="shared" si="312"/>
        <v/>
      </c>
      <c r="DU246" s="66" t="str">
        <f t="shared" si="313"/>
        <v/>
      </c>
      <c r="DV246" s="47" t="s">
        <v>0</v>
      </c>
      <c r="DW246" s="58" t="str">
        <f>IF(BW246="","",MAX(DW$10:DW245)+1)</f>
        <v/>
      </c>
      <c r="DX246" s="73" t="str">
        <f t="shared" si="314"/>
        <v/>
      </c>
      <c r="DY246" s="73" t="str">
        <f t="shared" si="315"/>
        <v/>
      </c>
      <c r="DZ246" s="73" t="str">
        <f t="shared" si="316"/>
        <v/>
      </c>
      <c r="EA246" s="73" t="str">
        <f t="shared" si="317"/>
        <v/>
      </c>
      <c r="EB246" s="73" t="str">
        <f t="shared" si="318"/>
        <v/>
      </c>
      <c r="EC246" s="73" t="str">
        <f t="shared" si="319"/>
        <v/>
      </c>
      <c r="ED246" s="73" t="str">
        <f t="shared" si="320"/>
        <v/>
      </c>
      <c r="EE246" s="73" t="str">
        <f t="shared" si="321"/>
        <v/>
      </c>
      <c r="EF246" s="73" t="str">
        <f t="shared" si="322"/>
        <v/>
      </c>
      <c r="EG246" s="53" t="str">
        <f t="shared" si="271"/>
        <v/>
      </c>
      <c r="EH246" s="47" t="s">
        <v>0</v>
      </c>
      <c r="EI246" s="19" t="str">
        <f t="shared" si="323"/>
        <v/>
      </c>
      <c r="EJ246" s="47" t="s">
        <v>0</v>
      </c>
      <c r="EK246" s="19" t="str">
        <f t="shared" si="324"/>
        <v/>
      </c>
      <c r="EL246" s="47" t="s">
        <v>0</v>
      </c>
      <c r="EM246" s="208" t="str">
        <f t="shared" si="325"/>
        <v/>
      </c>
      <c r="EN246" s="47" t="s">
        <v>0</v>
      </c>
    </row>
    <row r="247" spans="1:144" x14ac:dyDescent="0.25">
      <c r="A247" t="s">
        <v>0</v>
      </c>
      <c r="B247" s="52" t="str">
        <f>IF(csv!F239="","",csv!T239)</f>
        <v/>
      </c>
      <c r="C247" s="31" t="s">
        <v>0</v>
      </c>
      <c r="D247" s="31" t="str">
        <f>IF(csv!F239="","",csv!F239)</f>
        <v/>
      </c>
      <c r="E247" s="31" t="str">
        <f>IF(csv!E239="","",csv!E239)</f>
        <v/>
      </c>
      <c r="F247" s="31" t="s">
        <v>0</v>
      </c>
      <c r="G247" s="73" t="str">
        <f>IF(csv!M239="","",csv!M239)</f>
        <v/>
      </c>
      <c r="H247" s="73" t="str">
        <f>IF(csv!N239="","",csv!N239)</f>
        <v/>
      </c>
      <c r="I247" s="31" t="s">
        <v>0</v>
      </c>
      <c r="J247" s="31" t="str">
        <f>IF(csv!P239="","",csv!P239)</f>
        <v/>
      </c>
      <c r="K247" s="31" t="str">
        <f>IF(csv!Q239="","",csv!Q239)</f>
        <v/>
      </c>
      <c r="L247" s="31" t="s">
        <v>0</v>
      </c>
      <c r="M247" s="66" t="str">
        <f>IF(csv!R239="","",csv!R239)</f>
        <v/>
      </c>
      <c r="N247" s="47" t="s">
        <v>0</v>
      </c>
      <c r="O247" s="52" t="str">
        <f t="shared" si="272"/>
        <v/>
      </c>
      <c r="P247" s="73" t="str">
        <f>IF(O247="","",IF(COUNTIF(O$10:O246,O247)=0,P246+1,P246))</f>
        <v/>
      </c>
      <c r="Q247" s="88" t="str">
        <f t="shared" si="273"/>
        <v/>
      </c>
      <c r="R247" s="89" t="str" cm="1">
        <f t="array" ref="R247">IF(S247="","",INDEX(natjecanjeStaze_naziv,MATCH(S247,natjecanjeStaze_stazaId,0)))</f>
        <v/>
      </c>
      <c r="S247" s="53" t="str">
        <f t="shared" si="256"/>
        <v/>
      </c>
      <c r="T247" s="47" t="s">
        <v>0</v>
      </c>
      <c r="U247" s="259" t="str">
        <f t="shared" si="257"/>
        <v/>
      </c>
      <c r="V247" s="260" t="str">
        <f t="shared" si="274"/>
        <v/>
      </c>
      <c r="W247" s="47" t="s">
        <v>0</v>
      </c>
      <c r="X247" s="52" t="str">
        <f t="shared" si="275"/>
        <v/>
      </c>
      <c r="Y247" s="73" t="str">
        <f t="shared" si="276"/>
        <v/>
      </c>
      <c r="Z247" s="31" t="str">
        <f t="shared" si="277"/>
        <v/>
      </c>
      <c r="AA247" s="66" t="str">
        <f>IF(Z247="","",MAX(AA$10:AA246)+1)</f>
        <v/>
      </c>
      <c r="AB247" s="47" t="s">
        <v>0</v>
      </c>
      <c r="AC247" s="130"/>
      <c r="AD247" s="47" t="s">
        <v>0</v>
      </c>
      <c r="AE247" s="19" t="str">
        <f t="shared" si="278"/>
        <v/>
      </c>
      <c r="AF247" s="47" t="s">
        <v>0</v>
      </c>
      <c r="AG247" s="151" t="str">
        <f t="shared" si="279"/>
        <v/>
      </c>
      <c r="AH247" s="47" t="s">
        <v>0</v>
      </c>
      <c r="AI247" s="52" t="str">
        <f t="shared" si="280"/>
        <v/>
      </c>
      <c r="AJ247" s="31" t="str">
        <f t="shared" si="281"/>
        <v/>
      </c>
      <c r="AK247" s="73" t="str">
        <f t="shared" si="282"/>
        <v/>
      </c>
      <c r="AL247" s="73" t="str">
        <f t="shared" si="283"/>
        <v/>
      </c>
      <c r="AM247" s="31" t="str" cm="1">
        <f t="array" ref="AM247">IF(AK247="",""&amp;AJ247,IF(AK247="NEMA",AJ247,INDEX(klub_naziv,MATCH(INDEX(klubAlias_klubId,AK247),klub_id,0))))</f>
        <v/>
      </c>
      <c r="AN247" s="31" t="str" cm="1">
        <f t="array" ref="AN247">IFERROR(""&amp;INDEX(registarNatjecatelji,DL247,4),"")</f>
        <v/>
      </c>
      <c r="AO247" s="90" t="str">
        <f t="shared" si="284"/>
        <v/>
      </c>
      <c r="AP247" s="66" t="str">
        <f t="shared" si="285"/>
        <v/>
      </c>
      <c r="AQ247" s="47" t="s">
        <v>0</v>
      </c>
      <c r="AR247" s="52" t="str">
        <f>IF(V247&lt;&gt;"NEMA","",IF(IFERROR(MATCH(U247,U$10:U246,0),0)&lt;&gt;0,"",U247))</f>
        <v/>
      </c>
      <c r="AS247" s="73" t="str">
        <f t="shared" si="258"/>
        <v/>
      </c>
      <c r="AT247" s="31" t="str">
        <f>IF(OR(AS247="",AS247&lt;&gt;"NEMA"),"",MAX(AT$10:AT246)+1)</f>
        <v/>
      </c>
      <c r="AU247" s="66" t="str">
        <f t="shared" si="259"/>
        <v/>
      </c>
      <c r="AV247" s="47" t="s">
        <v>0</v>
      </c>
      <c r="AW247" s="19" t="str">
        <f t="shared" si="286"/>
        <v/>
      </c>
      <c r="AX247" s="47" t="s">
        <v>0</v>
      </c>
      <c r="AY247" s="82" t="str">
        <f>IF(AK247&lt;&gt;"NEMA","",IF(IFERROR(MATCH(AJ247,AJ$10:AJ246,0),0)&lt;&gt;0,"",AJ247))</f>
        <v/>
      </c>
      <c r="AZ247" s="47" t="s">
        <v>0</v>
      </c>
      <c r="BA247" s="130"/>
      <c r="BB247" s="47" t="s">
        <v>0</v>
      </c>
      <c r="BC247" s="58" t="str">
        <f t="shared" si="287"/>
        <v/>
      </c>
      <c r="BD247" s="31" t="str">
        <f t="shared" si="288"/>
        <v/>
      </c>
      <c r="BE247" s="31" t="str">
        <f>IF(BD247="","",MAX(BE$10:BE246)+1)</f>
        <v/>
      </c>
      <c r="BF247" s="31" t="str">
        <f t="shared" si="289"/>
        <v/>
      </c>
      <c r="BG247" s="31" t="str">
        <f t="shared" si="290"/>
        <v/>
      </c>
      <c r="BH247" s="31" t="str">
        <f>IF(BA247="","",MAX(BH$10:BH246)+1)</f>
        <v/>
      </c>
      <c r="BI247" s="31" t="str">
        <f t="shared" si="291"/>
        <v/>
      </c>
      <c r="BJ247" s="66" t="str">
        <f t="shared" si="292"/>
        <v/>
      </c>
      <c r="BK247" s="47" t="s">
        <v>0</v>
      </c>
      <c r="BL247" s="19" t="str">
        <f t="shared" si="293"/>
        <v/>
      </c>
      <c r="BM247" s="47" t="s">
        <v>0</v>
      </c>
      <c r="BN247" s="151" t="str">
        <f t="shared" si="260"/>
        <v/>
      </c>
      <c r="BO247" s="47" t="s">
        <v>0</v>
      </c>
      <c r="BP247" s="58" t="str">
        <f t="shared" si="251"/>
        <v/>
      </c>
      <c r="BQ247" s="73" t="str">
        <f t="shared" si="252"/>
        <v/>
      </c>
      <c r="BR247" s="266" t="str">
        <f t="shared" si="253"/>
        <v/>
      </c>
      <c r="BS247" s="267" t="str">
        <f t="shared" si="254"/>
        <v/>
      </c>
      <c r="BT247" s="191" t="str">
        <f t="shared" si="255"/>
        <v/>
      </c>
      <c r="BU247" s="47" t="s">
        <v>0</v>
      </c>
      <c r="BV247" s="52" t="str">
        <f t="shared" si="294"/>
        <v/>
      </c>
      <c r="BW247" s="31" t="str">
        <f t="shared" si="295"/>
        <v/>
      </c>
      <c r="BX247" s="73" t="str">
        <f t="shared" si="261"/>
        <v/>
      </c>
      <c r="BY247" s="73" t="str">
        <f t="shared" si="262"/>
        <v/>
      </c>
      <c r="BZ247" s="31" t="str">
        <f t="shared" si="263"/>
        <v/>
      </c>
      <c r="CA247" s="66" t="str">
        <f t="shared" si="264"/>
        <v/>
      </c>
      <c r="CB247" s="47" t="s">
        <v>0</v>
      </c>
      <c r="CC247" s="82" t="str">
        <f t="shared" si="296"/>
        <v/>
      </c>
      <c r="CD247" s="47" t="s">
        <v>0</v>
      </c>
      <c r="CE247" s="19" t="str">
        <f t="shared" si="297"/>
        <v/>
      </c>
      <c r="CF247" s="47" t="s">
        <v>0</v>
      </c>
      <c r="CG247" s="130"/>
      <c r="CH247" s="47" t="s">
        <v>0</v>
      </c>
      <c r="CI247" s="52" t="str">
        <f t="shared" si="298"/>
        <v/>
      </c>
      <c r="CJ247" s="73" t="str">
        <f>IF(CG247="","",MAX(CJ$10:CJ246)+1)</f>
        <v/>
      </c>
      <c r="CK247" s="53" t="str">
        <f t="shared" si="299"/>
        <v/>
      </c>
      <c r="CL247" s="47" t="s">
        <v>0</v>
      </c>
      <c r="CM247" s="19" t="str">
        <f t="shared" si="300"/>
        <v/>
      </c>
      <c r="CN247" s="47" t="s">
        <v>0</v>
      </c>
      <c r="CO247" s="108"/>
      <c r="CP247" s="110"/>
      <c r="CQ247" s="47"/>
      <c r="CR247" s="58" t="str">
        <f>IF(AND(BX247="NEMA",BY247="NEMA",OR(CG247="",CK247="NEMA")),MAX(CR$10:CR246)+1,"")</f>
        <v/>
      </c>
      <c r="CS247" s="53" t="str">
        <f t="shared" si="301"/>
        <v/>
      </c>
      <c r="CT247" t="s">
        <v>0</v>
      </c>
      <c r="CU247" s="133" t="str">
        <f t="shared" si="265"/>
        <v/>
      </c>
      <c r="CV247" t="s">
        <v>0</v>
      </c>
      <c r="CW247" s="52" t="str">
        <f t="shared" si="266"/>
        <v/>
      </c>
      <c r="CX247" s="66" t="str">
        <f t="shared" si="302"/>
        <v/>
      </c>
      <c r="CY247" t="s">
        <v>0</v>
      </c>
      <c r="CZ247" s="19" t="str">
        <f t="shared" si="303"/>
        <v/>
      </c>
      <c r="DA247" s="47" t="s">
        <v>0</v>
      </c>
      <c r="DB247" s="52" t="str">
        <f t="shared" si="304"/>
        <v/>
      </c>
      <c r="DC247" s="66" t="str">
        <f t="shared" si="305"/>
        <v/>
      </c>
      <c r="DD247" s="47" t="s">
        <v>0</v>
      </c>
      <c r="DE247" s="52" t="str">
        <f t="shared" si="306"/>
        <v/>
      </c>
      <c r="DF247" s="53" t="str">
        <f t="shared" si="267"/>
        <v/>
      </c>
      <c r="DG247" s="47" t="s">
        <v>0</v>
      </c>
      <c r="DH247" s="52" t="str">
        <f t="shared" si="307"/>
        <v/>
      </c>
      <c r="DI247" s="53" t="str">
        <f t="shared" si="268"/>
        <v/>
      </c>
      <c r="DJ247" s="47" t="s">
        <v>0</v>
      </c>
      <c r="DK247" s="52" t="str">
        <f t="shared" si="308"/>
        <v/>
      </c>
      <c r="DL247" s="53" t="str">
        <f t="shared" si="269"/>
        <v/>
      </c>
      <c r="DM247" s="47" t="s">
        <v>0</v>
      </c>
      <c r="DN247" s="58" t="str">
        <f t="shared" si="309"/>
        <v/>
      </c>
      <c r="DO247" s="53" t="str" cm="1">
        <f t="array" ref="DO247">IF(DN247&lt;&gt;"",INDEX(imePrezime_id,DN247,0),IF(CR247&lt;&gt;"",CR247,""))</f>
        <v/>
      </c>
      <c r="DP247" s="47" t="s">
        <v>0</v>
      </c>
      <c r="DQ247" s="58" t="str">
        <f t="shared" si="310"/>
        <v/>
      </c>
      <c r="DR247" s="73" t="str">
        <f t="shared" si="270"/>
        <v/>
      </c>
      <c r="DS247" s="73" t="str">
        <f t="shared" si="311"/>
        <v/>
      </c>
      <c r="DT247" s="73" t="str">
        <f t="shared" si="312"/>
        <v/>
      </c>
      <c r="DU247" s="66" t="str">
        <f t="shared" si="313"/>
        <v/>
      </c>
      <c r="DV247" s="47" t="s">
        <v>0</v>
      </c>
      <c r="DW247" s="58" t="str">
        <f>IF(BW247="","",MAX(DW$10:DW246)+1)</f>
        <v/>
      </c>
      <c r="DX247" s="73" t="str">
        <f t="shared" si="314"/>
        <v/>
      </c>
      <c r="DY247" s="73" t="str">
        <f t="shared" si="315"/>
        <v/>
      </c>
      <c r="DZ247" s="73" t="str">
        <f t="shared" si="316"/>
        <v/>
      </c>
      <c r="EA247" s="73" t="str">
        <f t="shared" si="317"/>
        <v/>
      </c>
      <c r="EB247" s="73" t="str">
        <f t="shared" si="318"/>
        <v/>
      </c>
      <c r="EC247" s="73" t="str">
        <f t="shared" si="319"/>
        <v/>
      </c>
      <c r="ED247" s="73" t="str">
        <f t="shared" si="320"/>
        <v/>
      </c>
      <c r="EE247" s="73" t="str">
        <f t="shared" si="321"/>
        <v/>
      </c>
      <c r="EF247" s="73" t="str">
        <f t="shared" si="322"/>
        <v/>
      </c>
      <c r="EG247" s="53" t="str">
        <f t="shared" si="271"/>
        <v/>
      </c>
      <c r="EH247" s="47" t="s">
        <v>0</v>
      </c>
      <c r="EI247" s="19" t="str">
        <f t="shared" si="323"/>
        <v/>
      </c>
      <c r="EJ247" s="47" t="s">
        <v>0</v>
      </c>
      <c r="EK247" s="19" t="str">
        <f t="shared" si="324"/>
        <v/>
      </c>
      <c r="EL247" s="47" t="s">
        <v>0</v>
      </c>
      <c r="EM247" s="208" t="str">
        <f t="shared" si="325"/>
        <v/>
      </c>
      <c r="EN247" s="47" t="s">
        <v>0</v>
      </c>
    </row>
    <row r="248" spans="1:144" x14ac:dyDescent="0.25">
      <c r="A248" t="s">
        <v>0</v>
      </c>
      <c r="B248" s="52" t="str">
        <f>IF(csv!F240="","",csv!T240)</f>
        <v/>
      </c>
      <c r="C248" s="31" t="s">
        <v>0</v>
      </c>
      <c r="D248" s="31" t="str">
        <f>IF(csv!F240="","",csv!F240)</f>
        <v/>
      </c>
      <c r="E248" s="31" t="str">
        <f>IF(csv!E240="","",csv!E240)</f>
        <v/>
      </c>
      <c r="F248" s="31" t="s">
        <v>0</v>
      </c>
      <c r="G248" s="73" t="str">
        <f>IF(csv!M240="","",csv!M240)</f>
        <v/>
      </c>
      <c r="H248" s="73" t="str">
        <f>IF(csv!N240="","",csv!N240)</f>
        <v/>
      </c>
      <c r="I248" s="31" t="s">
        <v>0</v>
      </c>
      <c r="J248" s="31" t="str">
        <f>IF(csv!P240="","",csv!P240)</f>
        <v/>
      </c>
      <c r="K248" s="31" t="str">
        <f>IF(csv!Q240="","",csv!Q240)</f>
        <v/>
      </c>
      <c r="L248" s="31" t="s">
        <v>0</v>
      </c>
      <c r="M248" s="66" t="str">
        <f>IF(csv!R240="","",csv!R240)</f>
        <v/>
      </c>
      <c r="N248" s="47" t="s">
        <v>0</v>
      </c>
      <c r="O248" s="52" t="str">
        <f t="shared" si="272"/>
        <v/>
      </c>
      <c r="P248" s="73" t="str">
        <f>IF(O248="","",IF(COUNTIF(O$10:O247,O248)=0,P247+1,P247))</f>
        <v/>
      </c>
      <c r="Q248" s="88" t="str">
        <f t="shared" si="273"/>
        <v/>
      </c>
      <c r="R248" s="89" t="str" cm="1">
        <f t="array" ref="R248">IF(S248="","",INDEX(natjecanjeStaze_naziv,MATCH(S248,natjecanjeStaze_stazaId,0)))</f>
        <v/>
      </c>
      <c r="S248" s="53" t="str">
        <f t="shared" si="256"/>
        <v/>
      </c>
      <c r="T248" s="47" t="s">
        <v>0</v>
      </c>
      <c r="U248" s="259" t="str">
        <f t="shared" si="257"/>
        <v/>
      </c>
      <c r="V248" s="260" t="str">
        <f t="shared" si="274"/>
        <v/>
      </c>
      <c r="W248" s="47" t="s">
        <v>0</v>
      </c>
      <c r="X248" s="52" t="str">
        <f t="shared" si="275"/>
        <v/>
      </c>
      <c r="Y248" s="73" t="str">
        <f t="shared" si="276"/>
        <v/>
      </c>
      <c r="Z248" s="31" t="str">
        <f t="shared" si="277"/>
        <v/>
      </c>
      <c r="AA248" s="66" t="str">
        <f>IF(Z248="","",MAX(AA$10:AA247)+1)</f>
        <v/>
      </c>
      <c r="AB248" s="47" t="s">
        <v>0</v>
      </c>
      <c r="AC248" s="130"/>
      <c r="AD248" s="47" t="s">
        <v>0</v>
      </c>
      <c r="AE248" s="19" t="str">
        <f t="shared" si="278"/>
        <v/>
      </c>
      <c r="AF248" s="47" t="s">
        <v>0</v>
      </c>
      <c r="AG248" s="151" t="str">
        <f t="shared" si="279"/>
        <v/>
      </c>
      <c r="AH248" s="47" t="s">
        <v>0</v>
      </c>
      <c r="AI248" s="52" t="str">
        <f t="shared" si="280"/>
        <v/>
      </c>
      <c r="AJ248" s="31" t="str">
        <f t="shared" si="281"/>
        <v/>
      </c>
      <c r="AK248" s="73" t="str">
        <f t="shared" si="282"/>
        <v/>
      </c>
      <c r="AL248" s="73" t="str">
        <f t="shared" si="283"/>
        <v/>
      </c>
      <c r="AM248" s="31" t="str" cm="1">
        <f t="array" ref="AM248">IF(AK248="",""&amp;AJ248,IF(AK248="NEMA",AJ248,INDEX(klub_naziv,MATCH(INDEX(klubAlias_klubId,AK248),klub_id,0))))</f>
        <v/>
      </c>
      <c r="AN248" s="31" t="str" cm="1">
        <f t="array" ref="AN248">IFERROR(""&amp;INDEX(registarNatjecatelji,DL248,4),"")</f>
        <v/>
      </c>
      <c r="AO248" s="90" t="str">
        <f t="shared" si="284"/>
        <v/>
      </c>
      <c r="AP248" s="66" t="str">
        <f t="shared" si="285"/>
        <v/>
      </c>
      <c r="AQ248" s="47" t="s">
        <v>0</v>
      </c>
      <c r="AR248" s="52" t="str">
        <f>IF(V248&lt;&gt;"NEMA","",IF(IFERROR(MATCH(U248,U$10:U247,0),0)&lt;&gt;0,"",U248))</f>
        <v/>
      </c>
      <c r="AS248" s="73" t="str">
        <f t="shared" si="258"/>
        <v/>
      </c>
      <c r="AT248" s="31" t="str">
        <f>IF(OR(AS248="",AS248&lt;&gt;"NEMA"),"",MAX(AT$10:AT247)+1)</f>
        <v/>
      </c>
      <c r="AU248" s="66" t="str">
        <f t="shared" si="259"/>
        <v/>
      </c>
      <c r="AV248" s="47" t="s">
        <v>0</v>
      </c>
      <c r="AW248" s="19" t="str">
        <f t="shared" si="286"/>
        <v/>
      </c>
      <c r="AX248" s="47" t="s">
        <v>0</v>
      </c>
      <c r="AY248" s="82" t="str">
        <f>IF(AK248&lt;&gt;"NEMA","",IF(IFERROR(MATCH(AJ248,AJ$10:AJ247,0),0)&lt;&gt;0,"",AJ248))</f>
        <v/>
      </c>
      <c r="AZ248" s="47" t="s">
        <v>0</v>
      </c>
      <c r="BA248" s="130"/>
      <c r="BB248" s="47" t="s">
        <v>0</v>
      </c>
      <c r="BC248" s="58" t="str">
        <f t="shared" si="287"/>
        <v/>
      </c>
      <c r="BD248" s="31" t="str">
        <f t="shared" si="288"/>
        <v/>
      </c>
      <c r="BE248" s="31" t="str">
        <f>IF(BD248="","",MAX(BE$10:BE247)+1)</f>
        <v/>
      </c>
      <c r="BF248" s="31" t="str">
        <f t="shared" si="289"/>
        <v/>
      </c>
      <c r="BG248" s="31" t="str">
        <f t="shared" si="290"/>
        <v/>
      </c>
      <c r="BH248" s="31" t="str">
        <f>IF(BA248="","",MAX(BH$10:BH247)+1)</f>
        <v/>
      </c>
      <c r="BI248" s="31" t="str">
        <f t="shared" si="291"/>
        <v/>
      </c>
      <c r="BJ248" s="66" t="str">
        <f t="shared" si="292"/>
        <v/>
      </c>
      <c r="BK248" s="47" t="s">
        <v>0</v>
      </c>
      <c r="BL248" s="19" t="str">
        <f t="shared" si="293"/>
        <v/>
      </c>
      <c r="BM248" s="47" t="s">
        <v>0</v>
      </c>
      <c r="BN248" s="151" t="str">
        <f t="shared" si="260"/>
        <v/>
      </c>
      <c r="BO248" s="47" t="s">
        <v>0</v>
      </c>
      <c r="BP248" s="58" t="str">
        <f t="shared" si="251"/>
        <v/>
      </c>
      <c r="BQ248" s="73" t="str">
        <f t="shared" si="252"/>
        <v/>
      </c>
      <c r="BR248" s="266" t="str">
        <f t="shared" si="253"/>
        <v/>
      </c>
      <c r="BS248" s="267" t="str">
        <f t="shared" si="254"/>
        <v/>
      </c>
      <c r="BT248" s="191" t="str">
        <f t="shared" si="255"/>
        <v/>
      </c>
      <c r="BU248" s="47" t="s">
        <v>0</v>
      </c>
      <c r="BV248" s="52" t="str">
        <f t="shared" si="294"/>
        <v/>
      </c>
      <c r="BW248" s="31" t="str">
        <f t="shared" si="295"/>
        <v/>
      </c>
      <c r="BX248" s="73" t="str">
        <f t="shared" si="261"/>
        <v/>
      </c>
      <c r="BY248" s="73" t="str">
        <f t="shared" si="262"/>
        <v/>
      </c>
      <c r="BZ248" s="31" t="str">
        <f t="shared" si="263"/>
        <v/>
      </c>
      <c r="CA248" s="66" t="str">
        <f t="shared" si="264"/>
        <v/>
      </c>
      <c r="CB248" s="47" t="s">
        <v>0</v>
      </c>
      <c r="CC248" s="82" t="str">
        <f t="shared" si="296"/>
        <v/>
      </c>
      <c r="CD248" s="47" t="s">
        <v>0</v>
      </c>
      <c r="CE248" s="19" t="str">
        <f t="shared" si="297"/>
        <v/>
      </c>
      <c r="CF248" s="47" t="s">
        <v>0</v>
      </c>
      <c r="CG248" s="130"/>
      <c r="CH248" s="47" t="s">
        <v>0</v>
      </c>
      <c r="CI248" s="52" t="str">
        <f t="shared" si="298"/>
        <v/>
      </c>
      <c r="CJ248" s="73" t="str">
        <f>IF(CG248="","",MAX(CJ$10:CJ247)+1)</f>
        <v/>
      </c>
      <c r="CK248" s="53" t="str">
        <f t="shared" si="299"/>
        <v/>
      </c>
      <c r="CL248" s="47" t="s">
        <v>0</v>
      </c>
      <c r="CM248" s="19" t="str">
        <f t="shared" si="300"/>
        <v/>
      </c>
      <c r="CN248" s="47" t="s">
        <v>0</v>
      </c>
      <c r="CO248" s="108"/>
      <c r="CP248" s="110"/>
      <c r="CQ248" s="47"/>
      <c r="CR248" s="58" t="str">
        <f>IF(AND(BX248="NEMA",BY248="NEMA",OR(CG248="",CK248="NEMA")),MAX(CR$10:CR247)+1,"")</f>
        <v/>
      </c>
      <c r="CS248" s="53" t="str">
        <f t="shared" si="301"/>
        <v/>
      </c>
      <c r="CT248" t="s">
        <v>0</v>
      </c>
      <c r="CU248" s="133" t="str">
        <f t="shared" si="265"/>
        <v/>
      </c>
      <c r="CV248" t="s">
        <v>0</v>
      </c>
      <c r="CW248" s="52" t="str">
        <f t="shared" si="266"/>
        <v/>
      </c>
      <c r="CX248" s="66" t="str">
        <f t="shared" si="302"/>
        <v/>
      </c>
      <c r="CY248" t="s">
        <v>0</v>
      </c>
      <c r="CZ248" s="19" t="str">
        <f t="shared" si="303"/>
        <v/>
      </c>
      <c r="DA248" s="47" t="s">
        <v>0</v>
      </c>
      <c r="DB248" s="52" t="str">
        <f t="shared" si="304"/>
        <v/>
      </c>
      <c r="DC248" s="66" t="str">
        <f t="shared" si="305"/>
        <v/>
      </c>
      <c r="DD248" s="47" t="s">
        <v>0</v>
      </c>
      <c r="DE248" s="52" t="str">
        <f t="shared" si="306"/>
        <v/>
      </c>
      <c r="DF248" s="53" t="str">
        <f t="shared" si="267"/>
        <v/>
      </c>
      <c r="DG248" s="47" t="s">
        <v>0</v>
      </c>
      <c r="DH248" s="52" t="str">
        <f t="shared" si="307"/>
        <v/>
      </c>
      <c r="DI248" s="53" t="str">
        <f t="shared" si="268"/>
        <v/>
      </c>
      <c r="DJ248" s="47" t="s">
        <v>0</v>
      </c>
      <c r="DK248" s="52" t="str">
        <f t="shared" si="308"/>
        <v/>
      </c>
      <c r="DL248" s="53" t="str">
        <f t="shared" si="269"/>
        <v/>
      </c>
      <c r="DM248" s="47" t="s">
        <v>0</v>
      </c>
      <c r="DN248" s="58" t="str">
        <f t="shared" si="309"/>
        <v/>
      </c>
      <c r="DO248" s="53" t="str" cm="1">
        <f t="array" ref="DO248">IF(DN248&lt;&gt;"",INDEX(imePrezime_id,DN248,0),IF(CR248&lt;&gt;"",CR248,""))</f>
        <v/>
      </c>
      <c r="DP248" s="47" t="s">
        <v>0</v>
      </c>
      <c r="DQ248" s="58" t="str">
        <f t="shared" si="310"/>
        <v/>
      </c>
      <c r="DR248" s="73" t="str">
        <f t="shared" si="270"/>
        <v/>
      </c>
      <c r="DS248" s="73" t="str">
        <f t="shared" si="311"/>
        <v/>
      </c>
      <c r="DT248" s="73" t="str">
        <f t="shared" si="312"/>
        <v/>
      </c>
      <c r="DU248" s="66" t="str">
        <f t="shared" si="313"/>
        <v/>
      </c>
      <c r="DV248" s="47" t="s">
        <v>0</v>
      </c>
      <c r="DW248" s="58" t="str">
        <f>IF(BW248="","",MAX(DW$10:DW247)+1)</f>
        <v/>
      </c>
      <c r="DX248" s="73" t="str">
        <f t="shared" si="314"/>
        <v/>
      </c>
      <c r="DY248" s="73" t="str">
        <f t="shared" si="315"/>
        <v/>
      </c>
      <c r="DZ248" s="73" t="str">
        <f t="shared" si="316"/>
        <v/>
      </c>
      <c r="EA248" s="73" t="str">
        <f t="shared" si="317"/>
        <v/>
      </c>
      <c r="EB248" s="73" t="str">
        <f t="shared" si="318"/>
        <v/>
      </c>
      <c r="EC248" s="73" t="str">
        <f t="shared" si="319"/>
        <v/>
      </c>
      <c r="ED248" s="73" t="str">
        <f t="shared" si="320"/>
        <v/>
      </c>
      <c r="EE248" s="73" t="str">
        <f t="shared" si="321"/>
        <v/>
      </c>
      <c r="EF248" s="73" t="str">
        <f t="shared" si="322"/>
        <v/>
      </c>
      <c r="EG248" s="53" t="str">
        <f t="shared" si="271"/>
        <v/>
      </c>
      <c r="EH248" s="47" t="s">
        <v>0</v>
      </c>
      <c r="EI248" s="19" t="str">
        <f t="shared" si="323"/>
        <v/>
      </c>
      <c r="EJ248" s="47" t="s">
        <v>0</v>
      </c>
      <c r="EK248" s="19" t="str">
        <f t="shared" si="324"/>
        <v/>
      </c>
      <c r="EL248" s="47" t="s">
        <v>0</v>
      </c>
      <c r="EM248" s="208" t="str">
        <f t="shared" si="325"/>
        <v/>
      </c>
      <c r="EN248" s="47" t="s">
        <v>0</v>
      </c>
    </row>
    <row r="249" spans="1:144" x14ac:dyDescent="0.25">
      <c r="A249" t="s">
        <v>0</v>
      </c>
      <c r="B249" s="52" t="str">
        <f>IF(csv!F241="","",csv!T241)</f>
        <v/>
      </c>
      <c r="C249" s="31" t="s">
        <v>0</v>
      </c>
      <c r="D249" s="31" t="str">
        <f>IF(csv!F241="","",csv!F241)</f>
        <v/>
      </c>
      <c r="E249" s="31" t="str">
        <f>IF(csv!E241="","",csv!E241)</f>
        <v/>
      </c>
      <c r="F249" s="31" t="s">
        <v>0</v>
      </c>
      <c r="G249" s="73" t="str">
        <f>IF(csv!M241="","",csv!M241)</f>
        <v/>
      </c>
      <c r="H249" s="73" t="str">
        <f>IF(csv!N241="","",csv!N241)</f>
        <v/>
      </c>
      <c r="I249" s="31" t="s">
        <v>0</v>
      </c>
      <c r="J249" s="31" t="str">
        <f>IF(csv!P241="","",csv!P241)</f>
        <v/>
      </c>
      <c r="K249" s="31" t="str">
        <f>IF(csv!Q241="","",csv!Q241)</f>
        <v/>
      </c>
      <c r="L249" s="31" t="s">
        <v>0</v>
      </c>
      <c r="M249" s="66" t="str">
        <f>IF(csv!R241="","",csv!R241)</f>
        <v/>
      </c>
      <c r="N249" s="47" t="s">
        <v>0</v>
      </c>
      <c r="O249" s="52" t="str">
        <f t="shared" si="272"/>
        <v/>
      </c>
      <c r="P249" s="73" t="str">
        <f>IF(O249="","",IF(COUNTIF(O$10:O248,O249)=0,P248+1,P248))</f>
        <v/>
      </c>
      <c r="Q249" s="88" t="str">
        <f t="shared" si="273"/>
        <v/>
      </c>
      <c r="R249" s="89" t="str" cm="1">
        <f t="array" ref="R249">IF(S249="","",INDEX(natjecanjeStaze_naziv,MATCH(S249,natjecanjeStaze_stazaId,0)))</f>
        <v/>
      </c>
      <c r="S249" s="53" t="str">
        <f t="shared" si="256"/>
        <v/>
      </c>
      <c r="T249" s="47" t="s">
        <v>0</v>
      </c>
      <c r="U249" s="259" t="str">
        <f t="shared" si="257"/>
        <v/>
      </c>
      <c r="V249" s="260" t="str">
        <f t="shared" si="274"/>
        <v/>
      </c>
      <c r="W249" s="47" t="s">
        <v>0</v>
      </c>
      <c r="X249" s="52" t="str">
        <f t="shared" si="275"/>
        <v/>
      </c>
      <c r="Y249" s="73" t="str">
        <f t="shared" si="276"/>
        <v/>
      </c>
      <c r="Z249" s="31" t="str">
        <f t="shared" si="277"/>
        <v/>
      </c>
      <c r="AA249" s="66" t="str">
        <f>IF(Z249="","",MAX(AA$10:AA248)+1)</f>
        <v/>
      </c>
      <c r="AB249" s="47" t="s">
        <v>0</v>
      </c>
      <c r="AC249" s="130"/>
      <c r="AD249" s="47" t="s">
        <v>0</v>
      </c>
      <c r="AE249" s="19" t="str">
        <f t="shared" si="278"/>
        <v/>
      </c>
      <c r="AF249" s="47" t="s">
        <v>0</v>
      </c>
      <c r="AG249" s="151" t="str">
        <f t="shared" si="279"/>
        <v/>
      </c>
      <c r="AH249" s="47" t="s">
        <v>0</v>
      </c>
      <c r="AI249" s="52" t="str">
        <f t="shared" si="280"/>
        <v/>
      </c>
      <c r="AJ249" s="31" t="str">
        <f t="shared" si="281"/>
        <v/>
      </c>
      <c r="AK249" s="73" t="str">
        <f t="shared" si="282"/>
        <v/>
      </c>
      <c r="AL249" s="73" t="str">
        <f t="shared" si="283"/>
        <v/>
      </c>
      <c r="AM249" s="31" t="str" cm="1">
        <f t="array" ref="AM249">IF(AK249="",""&amp;AJ249,IF(AK249="NEMA",AJ249,INDEX(klub_naziv,MATCH(INDEX(klubAlias_klubId,AK249),klub_id,0))))</f>
        <v/>
      </c>
      <c r="AN249" s="31" t="str" cm="1">
        <f t="array" ref="AN249">IFERROR(""&amp;INDEX(registarNatjecatelji,DL249,4),"")</f>
        <v/>
      </c>
      <c r="AO249" s="90" t="str">
        <f t="shared" si="284"/>
        <v/>
      </c>
      <c r="AP249" s="66" t="str">
        <f t="shared" si="285"/>
        <v/>
      </c>
      <c r="AQ249" s="47" t="s">
        <v>0</v>
      </c>
      <c r="AR249" s="52" t="str">
        <f>IF(V249&lt;&gt;"NEMA","",IF(IFERROR(MATCH(U249,U$10:U248,0),0)&lt;&gt;0,"",U249))</f>
        <v/>
      </c>
      <c r="AS249" s="73" t="str">
        <f t="shared" si="258"/>
        <v/>
      </c>
      <c r="AT249" s="31" t="str">
        <f>IF(OR(AS249="",AS249&lt;&gt;"NEMA"),"",MAX(AT$10:AT248)+1)</f>
        <v/>
      </c>
      <c r="AU249" s="66" t="str">
        <f t="shared" si="259"/>
        <v/>
      </c>
      <c r="AV249" s="47" t="s">
        <v>0</v>
      </c>
      <c r="AW249" s="19" t="str">
        <f t="shared" si="286"/>
        <v/>
      </c>
      <c r="AX249" s="47" t="s">
        <v>0</v>
      </c>
      <c r="AY249" s="82" t="str">
        <f>IF(AK249&lt;&gt;"NEMA","",IF(IFERROR(MATCH(AJ249,AJ$10:AJ248,0),0)&lt;&gt;0,"",AJ249))</f>
        <v/>
      </c>
      <c r="AZ249" s="47" t="s">
        <v>0</v>
      </c>
      <c r="BA249" s="130"/>
      <c r="BB249" s="47" t="s">
        <v>0</v>
      </c>
      <c r="BC249" s="58" t="str">
        <f t="shared" si="287"/>
        <v/>
      </c>
      <c r="BD249" s="31" t="str">
        <f t="shared" si="288"/>
        <v/>
      </c>
      <c r="BE249" s="31" t="str">
        <f>IF(BD249="","",MAX(BE$10:BE248)+1)</f>
        <v/>
      </c>
      <c r="BF249" s="31" t="str">
        <f t="shared" si="289"/>
        <v/>
      </c>
      <c r="BG249" s="31" t="str">
        <f t="shared" si="290"/>
        <v/>
      </c>
      <c r="BH249" s="31" t="str">
        <f>IF(BA249="","",MAX(BH$10:BH248)+1)</f>
        <v/>
      </c>
      <c r="BI249" s="31" t="str">
        <f t="shared" si="291"/>
        <v/>
      </c>
      <c r="BJ249" s="66" t="str">
        <f t="shared" si="292"/>
        <v/>
      </c>
      <c r="BK249" s="47" t="s">
        <v>0</v>
      </c>
      <c r="BL249" s="19" t="str">
        <f t="shared" si="293"/>
        <v/>
      </c>
      <c r="BM249" s="47" t="s">
        <v>0</v>
      </c>
      <c r="BN249" s="151" t="str">
        <f t="shared" si="260"/>
        <v/>
      </c>
      <c r="BO249" s="47" t="s">
        <v>0</v>
      </c>
      <c r="BP249" s="58" t="str">
        <f t="shared" si="251"/>
        <v/>
      </c>
      <c r="BQ249" s="73" t="str">
        <f t="shared" si="252"/>
        <v/>
      </c>
      <c r="BR249" s="266" t="str">
        <f t="shared" si="253"/>
        <v/>
      </c>
      <c r="BS249" s="267" t="str">
        <f t="shared" si="254"/>
        <v/>
      </c>
      <c r="BT249" s="191" t="str">
        <f t="shared" si="255"/>
        <v/>
      </c>
      <c r="BU249" s="47" t="s">
        <v>0</v>
      </c>
      <c r="BV249" s="52" t="str">
        <f t="shared" si="294"/>
        <v/>
      </c>
      <c r="BW249" s="31" t="str">
        <f t="shared" si="295"/>
        <v/>
      </c>
      <c r="BX249" s="73" t="str">
        <f t="shared" si="261"/>
        <v/>
      </c>
      <c r="BY249" s="73" t="str">
        <f t="shared" si="262"/>
        <v/>
      </c>
      <c r="BZ249" s="31" t="str">
        <f t="shared" si="263"/>
        <v/>
      </c>
      <c r="CA249" s="66" t="str">
        <f t="shared" si="264"/>
        <v/>
      </c>
      <c r="CB249" s="47" t="s">
        <v>0</v>
      </c>
      <c r="CC249" s="82" t="str">
        <f t="shared" si="296"/>
        <v/>
      </c>
      <c r="CD249" s="47" t="s">
        <v>0</v>
      </c>
      <c r="CE249" s="19" t="str">
        <f t="shared" si="297"/>
        <v/>
      </c>
      <c r="CF249" s="47" t="s">
        <v>0</v>
      </c>
      <c r="CG249" s="130"/>
      <c r="CH249" s="47" t="s">
        <v>0</v>
      </c>
      <c r="CI249" s="52" t="str">
        <f t="shared" si="298"/>
        <v/>
      </c>
      <c r="CJ249" s="73" t="str">
        <f>IF(CG249="","",MAX(CJ$10:CJ248)+1)</f>
        <v/>
      </c>
      <c r="CK249" s="53" t="str">
        <f t="shared" si="299"/>
        <v/>
      </c>
      <c r="CL249" s="47" t="s">
        <v>0</v>
      </c>
      <c r="CM249" s="19" t="str">
        <f t="shared" si="300"/>
        <v/>
      </c>
      <c r="CN249" s="47" t="s">
        <v>0</v>
      </c>
      <c r="CO249" s="108"/>
      <c r="CP249" s="110"/>
      <c r="CQ249" s="47"/>
      <c r="CR249" s="58" t="str">
        <f>IF(AND(BX249="NEMA",BY249="NEMA",OR(CG249="",CK249="NEMA")),MAX(CR$10:CR248)+1,"")</f>
        <v/>
      </c>
      <c r="CS249" s="53" t="str">
        <f t="shared" si="301"/>
        <v/>
      </c>
      <c r="CT249" t="s">
        <v>0</v>
      </c>
      <c r="CU249" s="133" t="str">
        <f t="shared" si="265"/>
        <v/>
      </c>
      <c r="CV249" t="s">
        <v>0</v>
      </c>
      <c r="CW249" s="52" t="str">
        <f t="shared" si="266"/>
        <v/>
      </c>
      <c r="CX249" s="66" t="str">
        <f t="shared" si="302"/>
        <v/>
      </c>
      <c r="CY249" t="s">
        <v>0</v>
      </c>
      <c r="CZ249" s="19" t="str">
        <f t="shared" si="303"/>
        <v/>
      </c>
      <c r="DA249" s="47" t="s">
        <v>0</v>
      </c>
      <c r="DB249" s="52" t="str">
        <f t="shared" si="304"/>
        <v/>
      </c>
      <c r="DC249" s="66" t="str">
        <f t="shared" si="305"/>
        <v/>
      </c>
      <c r="DD249" s="47" t="s">
        <v>0</v>
      </c>
      <c r="DE249" s="52" t="str">
        <f t="shared" si="306"/>
        <v/>
      </c>
      <c r="DF249" s="53" t="str">
        <f t="shared" si="267"/>
        <v/>
      </c>
      <c r="DG249" s="47" t="s">
        <v>0</v>
      </c>
      <c r="DH249" s="52" t="str">
        <f t="shared" si="307"/>
        <v/>
      </c>
      <c r="DI249" s="53" t="str">
        <f t="shared" si="268"/>
        <v/>
      </c>
      <c r="DJ249" s="47" t="s">
        <v>0</v>
      </c>
      <c r="DK249" s="52" t="str">
        <f t="shared" si="308"/>
        <v/>
      </c>
      <c r="DL249" s="53" t="str">
        <f t="shared" si="269"/>
        <v/>
      </c>
      <c r="DM249" s="47" t="s">
        <v>0</v>
      </c>
      <c r="DN249" s="58" t="str">
        <f t="shared" si="309"/>
        <v/>
      </c>
      <c r="DO249" s="53" t="str" cm="1">
        <f t="array" ref="DO249">IF(DN249&lt;&gt;"",INDEX(imePrezime_id,DN249,0),IF(CR249&lt;&gt;"",CR249,""))</f>
        <v/>
      </c>
      <c r="DP249" s="47" t="s">
        <v>0</v>
      </c>
      <c r="DQ249" s="58" t="str">
        <f t="shared" si="310"/>
        <v/>
      </c>
      <c r="DR249" s="73" t="str">
        <f t="shared" si="270"/>
        <v/>
      </c>
      <c r="DS249" s="73" t="str">
        <f t="shared" si="311"/>
        <v/>
      </c>
      <c r="DT249" s="73" t="str">
        <f t="shared" si="312"/>
        <v/>
      </c>
      <c r="DU249" s="66" t="str">
        <f t="shared" si="313"/>
        <v/>
      </c>
      <c r="DV249" s="47" t="s">
        <v>0</v>
      </c>
      <c r="DW249" s="58" t="str">
        <f>IF(BW249="","",MAX(DW$10:DW248)+1)</f>
        <v/>
      </c>
      <c r="DX249" s="73" t="str">
        <f t="shared" si="314"/>
        <v/>
      </c>
      <c r="DY249" s="73" t="str">
        <f t="shared" si="315"/>
        <v/>
      </c>
      <c r="DZ249" s="73" t="str">
        <f t="shared" si="316"/>
        <v/>
      </c>
      <c r="EA249" s="73" t="str">
        <f t="shared" si="317"/>
        <v/>
      </c>
      <c r="EB249" s="73" t="str">
        <f t="shared" si="318"/>
        <v/>
      </c>
      <c r="EC249" s="73" t="str">
        <f t="shared" si="319"/>
        <v/>
      </c>
      <c r="ED249" s="73" t="str">
        <f t="shared" si="320"/>
        <v/>
      </c>
      <c r="EE249" s="73" t="str">
        <f t="shared" si="321"/>
        <v/>
      </c>
      <c r="EF249" s="73" t="str">
        <f t="shared" si="322"/>
        <v/>
      </c>
      <c r="EG249" s="53" t="str">
        <f t="shared" si="271"/>
        <v/>
      </c>
      <c r="EH249" s="47" t="s">
        <v>0</v>
      </c>
      <c r="EI249" s="19" t="str">
        <f t="shared" si="323"/>
        <v/>
      </c>
      <c r="EJ249" s="47" t="s">
        <v>0</v>
      </c>
      <c r="EK249" s="19" t="str">
        <f t="shared" si="324"/>
        <v/>
      </c>
      <c r="EL249" s="47" t="s">
        <v>0</v>
      </c>
      <c r="EM249" s="208" t="str">
        <f t="shared" si="325"/>
        <v/>
      </c>
      <c r="EN249" s="47" t="s">
        <v>0</v>
      </c>
    </row>
    <row r="250" spans="1:144" x14ac:dyDescent="0.25">
      <c r="A250" t="s">
        <v>0</v>
      </c>
      <c r="B250" s="52" t="str">
        <f>IF(csv!F242="","",csv!T242)</f>
        <v/>
      </c>
      <c r="C250" s="31" t="s">
        <v>0</v>
      </c>
      <c r="D250" s="31" t="str">
        <f>IF(csv!F242="","",csv!F242)</f>
        <v/>
      </c>
      <c r="E250" s="31" t="str">
        <f>IF(csv!E242="","",csv!E242)</f>
        <v/>
      </c>
      <c r="F250" s="31" t="s">
        <v>0</v>
      </c>
      <c r="G250" s="73" t="str">
        <f>IF(csv!M242="","",csv!M242)</f>
        <v/>
      </c>
      <c r="H250" s="73" t="str">
        <f>IF(csv!N242="","",csv!N242)</f>
        <v/>
      </c>
      <c r="I250" s="31" t="s">
        <v>0</v>
      </c>
      <c r="J250" s="31" t="str">
        <f>IF(csv!P242="","",csv!P242)</f>
        <v/>
      </c>
      <c r="K250" s="31" t="str">
        <f>IF(csv!Q242="","",csv!Q242)</f>
        <v/>
      </c>
      <c r="L250" s="31" t="s">
        <v>0</v>
      </c>
      <c r="M250" s="66" t="str">
        <f>IF(csv!R242="","",csv!R242)</f>
        <v/>
      </c>
      <c r="N250" s="47" t="s">
        <v>0</v>
      </c>
      <c r="O250" s="52" t="str">
        <f t="shared" si="272"/>
        <v/>
      </c>
      <c r="P250" s="73" t="str">
        <f>IF(O250="","",IF(COUNTIF(O$10:O249,O250)=0,P249+1,P249))</f>
        <v/>
      </c>
      <c r="Q250" s="88" t="str">
        <f t="shared" si="273"/>
        <v/>
      </c>
      <c r="R250" s="89" t="str" cm="1">
        <f t="array" ref="R250">IF(S250="","",INDEX(natjecanjeStaze_naziv,MATCH(S250,natjecanjeStaze_stazaId,0)))</f>
        <v/>
      </c>
      <c r="S250" s="53" t="str">
        <f t="shared" si="256"/>
        <v/>
      </c>
      <c r="T250" s="47" t="s">
        <v>0</v>
      </c>
      <c r="U250" s="259" t="str">
        <f t="shared" si="257"/>
        <v/>
      </c>
      <c r="V250" s="260" t="str">
        <f t="shared" si="274"/>
        <v/>
      </c>
      <c r="W250" s="47" t="s">
        <v>0</v>
      </c>
      <c r="X250" s="52" t="str">
        <f t="shared" si="275"/>
        <v/>
      </c>
      <c r="Y250" s="73" t="str">
        <f t="shared" si="276"/>
        <v/>
      </c>
      <c r="Z250" s="31" t="str">
        <f t="shared" si="277"/>
        <v/>
      </c>
      <c r="AA250" s="66" t="str">
        <f>IF(Z250="","",MAX(AA$10:AA249)+1)</f>
        <v/>
      </c>
      <c r="AB250" s="47" t="s">
        <v>0</v>
      </c>
      <c r="AC250" s="130"/>
      <c r="AD250" s="47" t="s">
        <v>0</v>
      </c>
      <c r="AE250" s="19" t="str">
        <f t="shared" si="278"/>
        <v/>
      </c>
      <c r="AF250" s="47" t="s">
        <v>0</v>
      </c>
      <c r="AG250" s="151" t="str">
        <f t="shared" si="279"/>
        <v/>
      </c>
      <c r="AH250" s="47" t="s">
        <v>0</v>
      </c>
      <c r="AI250" s="52" t="str">
        <f t="shared" si="280"/>
        <v/>
      </c>
      <c r="AJ250" s="31" t="str">
        <f t="shared" si="281"/>
        <v/>
      </c>
      <c r="AK250" s="73" t="str">
        <f t="shared" si="282"/>
        <v/>
      </c>
      <c r="AL250" s="73" t="str">
        <f t="shared" si="283"/>
        <v/>
      </c>
      <c r="AM250" s="31" t="str" cm="1">
        <f t="array" ref="AM250">IF(AK250="",""&amp;AJ250,IF(AK250="NEMA",AJ250,INDEX(klub_naziv,MATCH(INDEX(klubAlias_klubId,AK250),klub_id,0))))</f>
        <v/>
      </c>
      <c r="AN250" s="31" t="str" cm="1">
        <f t="array" ref="AN250">IFERROR(""&amp;INDEX(registarNatjecatelji,DL250,4),"")</f>
        <v/>
      </c>
      <c r="AO250" s="90" t="str">
        <f t="shared" si="284"/>
        <v/>
      </c>
      <c r="AP250" s="66" t="str">
        <f t="shared" si="285"/>
        <v/>
      </c>
      <c r="AQ250" s="47" t="s">
        <v>0</v>
      </c>
      <c r="AR250" s="52" t="str">
        <f>IF(V250&lt;&gt;"NEMA","",IF(IFERROR(MATCH(U250,U$10:U249,0),0)&lt;&gt;0,"",U250))</f>
        <v/>
      </c>
      <c r="AS250" s="73" t="str">
        <f t="shared" si="258"/>
        <v/>
      </c>
      <c r="AT250" s="31" t="str">
        <f>IF(OR(AS250="",AS250&lt;&gt;"NEMA"),"",MAX(AT$10:AT249)+1)</f>
        <v/>
      </c>
      <c r="AU250" s="66" t="str">
        <f t="shared" si="259"/>
        <v/>
      </c>
      <c r="AV250" s="47" t="s">
        <v>0</v>
      </c>
      <c r="AW250" s="19" t="str">
        <f t="shared" si="286"/>
        <v/>
      </c>
      <c r="AX250" s="47" t="s">
        <v>0</v>
      </c>
      <c r="AY250" s="82" t="str">
        <f>IF(AK250&lt;&gt;"NEMA","",IF(IFERROR(MATCH(AJ250,AJ$10:AJ249,0),0)&lt;&gt;0,"",AJ250))</f>
        <v/>
      </c>
      <c r="AZ250" s="47" t="s">
        <v>0</v>
      </c>
      <c r="BA250" s="130"/>
      <c r="BB250" s="47" t="s">
        <v>0</v>
      </c>
      <c r="BC250" s="58" t="str">
        <f t="shared" si="287"/>
        <v/>
      </c>
      <c r="BD250" s="31" t="str">
        <f t="shared" si="288"/>
        <v/>
      </c>
      <c r="BE250" s="31" t="str">
        <f>IF(BD250="","",MAX(BE$10:BE249)+1)</f>
        <v/>
      </c>
      <c r="BF250" s="31" t="str">
        <f t="shared" si="289"/>
        <v/>
      </c>
      <c r="BG250" s="31" t="str">
        <f t="shared" si="290"/>
        <v/>
      </c>
      <c r="BH250" s="31" t="str">
        <f>IF(BA250="","",MAX(BH$10:BH249)+1)</f>
        <v/>
      </c>
      <c r="BI250" s="31" t="str">
        <f t="shared" si="291"/>
        <v/>
      </c>
      <c r="BJ250" s="66" t="str">
        <f t="shared" si="292"/>
        <v/>
      </c>
      <c r="BK250" s="47" t="s">
        <v>0</v>
      </c>
      <c r="BL250" s="19" t="str">
        <f t="shared" si="293"/>
        <v/>
      </c>
      <c r="BM250" s="47" t="s">
        <v>0</v>
      </c>
      <c r="BN250" s="151" t="str">
        <f t="shared" si="260"/>
        <v/>
      </c>
      <c r="BO250" s="47" t="s">
        <v>0</v>
      </c>
      <c r="BP250" s="58" t="str">
        <f t="shared" si="251"/>
        <v/>
      </c>
      <c r="BQ250" s="73" t="str">
        <f t="shared" si="252"/>
        <v/>
      </c>
      <c r="BR250" s="266" t="str">
        <f t="shared" si="253"/>
        <v/>
      </c>
      <c r="BS250" s="267" t="str">
        <f t="shared" si="254"/>
        <v/>
      </c>
      <c r="BT250" s="191" t="str">
        <f t="shared" si="255"/>
        <v/>
      </c>
      <c r="BU250" s="47" t="s">
        <v>0</v>
      </c>
      <c r="BV250" s="52" t="str">
        <f t="shared" si="294"/>
        <v/>
      </c>
      <c r="BW250" s="31" t="str">
        <f t="shared" si="295"/>
        <v/>
      </c>
      <c r="BX250" s="73" t="str">
        <f t="shared" si="261"/>
        <v/>
      </c>
      <c r="BY250" s="73" t="str">
        <f t="shared" si="262"/>
        <v/>
      </c>
      <c r="BZ250" s="31" t="str">
        <f t="shared" si="263"/>
        <v/>
      </c>
      <c r="CA250" s="66" t="str">
        <f t="shared" si="264"/>
        <v/>
      </c>
      <c r="CB250" s="47" t="s">
        <v>0</v>
      </c>
      <c r="CC250" s="82" t="str">
        <f t="shared" si="296"/>
        <v/>
      </c>
      <c r="CD250" s="47" t="s">
        <v>0</v>
      </c>
      <c r="CE250" s="19" t="str">
        <f t="shared" si="297"/>
        <v/>
      </c>
      <c r="CF250" s="47" t="s">
        <v>0</v>
      </c>
      <c r="CG250" s="130"/>
      <c r="CH250" s="47" t="s">
        <v>0</v>
      </c>
      <c r="CI250" s="52" t="str">
        <f t="shared" si="298"/>
        <v/>
      </c>
      <c r="CJ250" s="73" t="str">
        <f>IF(CG250="","",MAX(CJ$10:CJ249)+1)</f>
        <v/>
      </c>
      <c r="CK250" s="53" t="str">
        <f t="shared" si="299"/>
        <v/>
      </c>
      <c r="CL250" s="47" t="s">
        <v>0</v>
      </c>
      <c r="CM250" s="19" t="str">
        <f t="shared" si="300"/>
        <v/>
      </c>
      <c r="CN250" s="47" t="s">
        <v>0</v>
      </c>
      <c r="CO250" s="108"/>
      <c r="CP250" s="110"/>
      <c r="CQ250" s="47"/>
      <c r="CR250" s="58" t="str">
        <f>IF(AND(BX250="NEMA",BY250="NEMA",OR(CG250="",CK250="NEMA")),MAX(CR$10:CR249)+1,"")</f>
        <v/>
      </c>
      <c r="CS250" s="53" t="str">
        <f t="shared" si="301"/>
        <v/>
      </c>
      <c r="CT250" t="s">
        <v>0</v>
      </c>
      <c r="CU250" s="133" t="str">
        <f t="shared" si="265"/>
        <v/>
      </c>
      <c r="CV250" t="s">
        <v>0</v>
      </c>
      <c r="CW250" s="52" t="str">
        <f t="shared" si="266"/>
        <v/>
      </c>
      <c r="CX250" s="66" t="str">
        <f t="shared" si="302"/>
        <v/>
      </c>
      <c r="CY250" t="s">
        <v>0</v>
      </c>
      <c r="CZ250" s="19" t="str">
        <f t="shared" si="303"/>
        <v/>
      </c>
      <c r="DA250" s="47" t="s">
        <v>0</v>
      </c>
      <c r="DB250" s="52" t="str">
        <f t="shared" si="304"/>
        <v/>
      </c>
      <c r="DC250" s="66" t="str">
        <f t="shared" si="305"/>
        <v/>
      </c>
      <c r="DD250" s="47" t="s">
        <v>0</v>
      </c>
      <c r="DE250" s="52" t="str">
        <f t="shared" si="306"/>
        <v/>
      </c>
      <c r="DF250" s="53" t="str">
        <f t="shared" si="267"/>
        <v/>
      </c>
      <c r="DG250" s="47" t="s">
        <v>0</v>
      </c>
      <c r="DH250" s="52" t="str">
        <f t="shared" si="307"/>
        <v/>
      </c>
      <c r="DI250" s="53" t="str">
        <f t="shared" si="268"/>
        <v/>
      </c>
      <c r="DJ250" s="47" t="s">
        <v>0</v>
      </c>
      <c r="DK250" s="52" t="str">
        <f t="shared" si="308"/>
        <v/>
      </c>
      <c r="DL250" s="53" t="str">
        <f t="shared" si="269"/>
        <v/>
      </c>
      <c r="DM250" s="47" t="s">
        <v>0</v>
      </c>
      <c r="DN250" s="58" t="str">
        <f t="shared" si="309"/>
        <v/>
      </c>
      <c r="DO250" s="53" t="str" cm="1">
        <f t="array" ref="DO250">IF(DN250&lt;&gt;"",INDEX(imePrezime_id,DN250,0),IF(CR250&lt;&gt;"",CR250,""))</f>
        <v/>
      </c>
      <c r="DP250" s="47" t="s">
        <v>0</v>
      </c>
      <c r="DQ250" s="58" t="str">
        <f t="shared" si="310"/>
        <v/>
      </c>
      <c r="DR250" s="73" t="str">
        <f t="shared" si="270"/>
        <v/>
      </c>
      <c r="DS250" s="73" t="str">
        <f t="shared" si="311"/>
        <v/>
      </c>
      <c r="DT250" s="73" t="str">
        <f t="shared" si="312"/>
        <v/>
      </c>
      <c r="DU250" s="66" t="str">
        <f t="shared" si="313"/>
        <v/>
      </c>
      <c r="DV250" s="47" t="s">
        <v>0</v>
      </c>
      <c r="DW250" s="58" t="str">
        <f>IF(BW250="","",MAX(DW$10:DW249)+1)</f>
        <v/>
      </c>
      <c r="DX250" s="73" t="str">
        <f t="shared" si="314"/>
        <v/>
      </c>
      <c r="DY250" s="73" t="str">
        <f t="shared" si="315"/>
        <v/>
      </c>
      <c r="DZ250" s="73" t="str">
        <f t="shared" si="316"/>
        <v/>
      </c>
      <c r="EA250" s="73" t="str">
        <f t="shared" si="317"/>
        <v/>
      </c>
      <c r="EB250" s="73" t="str">
        <f t="shared" si="318"/>
        <v/>
      </c>
      <c r="EC250" s="73" t="str">
        <f t="shared" si="319"/>
        <v/>
      </c>
      <c r="ED250" s="73" t="str">
        <f t="shared" si="320"/>
        <v/>
      </c>
      <c r="EE250" s="73" t="str">
        <f t="shared" si="321"/>
        <v/>
      </c>
      <c r="EF250" s="73" t="str">
        <f t="shared" si="322"/>
        <v/>
      </c>
      <c r="EG250" s="53" t="str">
        <f t="shared" si="271"/>
        <v/>
      </c>
      <c r="EH250" s="47" t="s">
        <v>0</v>
      </c>
      <c r="EI250" s="19" t="str">
        <f t="shared" si="323"/>
        <v/>
      </c>
      <c r="EJ250" s="47" t="s">
        <v>0</v>
      </c>
      <c r="EK250" s="19" t="str">
        <f t="shared" si="324"/>
        <v/>
      </c>
      <c r="EL250" s="47" t="s">
        <v>0</v>
      </c>
      <c r="EM250" s="208" t="str">
        <f t="shared" si="325"/>
        <v/>
      </c>
      <c r="EN250" s="47" t="s">
        <v>0</v>
      </c>
    </row>
    <row r="251" spans="1:144" x14ac:dyDescent="0.25">
      <c r="A251" t="s">
        <v>0</v>
      </c>
      <c r="B251" s="52" t="str">
        <f>IF(csv!F243="","",csv!T243)</f>
        <v/>
      </c>
      <c r="C251" s="31" t="s">
        <v>0</v>
      </c>
      <c r="D251" s="31" t="str">
        <f>IF(csv!F243="","",csv!F243)</f>
        <v/>
      </c>
      <c r="E251" s="31" t="str">
        <f>IF(csv!E243="","",csv!E243)</f>
        <v/>
      </c>
      <c r="F251" s="31" t="s">
        <v>0</v>
      </c>
      <c r="G251" s="73" t="str">
        <f>IF(csv!M243="","",csv!M243)</f>
        <v/>
      </c>
      <c r="H251" s="73" t="str">
        <f>IF(csv!N243="","",csv!N243)</f>
        <v/>
      </c>
      <c r="I251" s="31" t="s">
        <v>0</v>
      </c>
      <c r="J251" s="31" t="str">
        <f>IF(csv!P243="","",csv!P243)</f>
        <v/>
      </c>
      <c r="K251" s="31" t="str">
        <f>IF(csv!Q243="","",csv!Q243)</f>
        <v/>
      </c>
      <c r="L251" s="31" t="s">
        <v>0</v>
      </c>
      <c r="M251" s="66" t="str">
        <f>IF(csv!R243="","",csv!R243)</f>
        <v/>
      </c>
      <c r="N251" s="47" t="s">
        <v>0</v>
      </c>
      <c r="O251" s="52" t="str">
        <f t="shared" si="272"/>
        <v/>
      </c>
      <c r="P251" s="73" t="str">
        <f>IF(O251="","",IF(COUNTIF(O$10:O250,O251)=0,P250+1,P250))</f>
        <v/>
      </c>
      <c r="Q251" s="88" t="str">
        <f t="shared" si="273"/>
        <v/>
      </c>
      <c r="R251" s="89" t="str" cm="1">
        <f t="array" ref="R251">IF(S251="","",INDEX(natjecanjeStaze_naziv,MATCH(S251,natjecanjeStaze_stazaId,0)))</f>
        <v/>
      </c>
      <c r="S251" s="53" t="str">
        <f t="shared" si="256"/>
        <v/>
      </c>
      <c r="T251" s="47" t="s">
        <v>0</v>
      </c>
      <c r="U251" s="259" t="str">
        <f t="shared" si="257"/>
        <v/>
      </c>
      <c r="V251" s="260" t="str">
        <f t="shared" si="274"/>
        <v/>
      </c>
      <c r="W251" s="47" t="s">
        <v>0</v>
      </c>
      <c r="X251" s="52" t="str">
        <f t="shared" si="275"/>
        <v/>
      </c>
      <c r="Y251" s="73" t="str">
        <f t="shared" si="276"/>
        <v/>
      </c>
      <c r="Z251" s="31" t="str">
        <f t="shared" si="277"/>
        <v/>
      </c>
      <c r="AA251" s="66" t="str">
        <f>IF(Z251="","",MAX(AA$10:AA250)+1)</f>
        <v/>
      </c>
      <c r="AB251" s="47" t="s">
        <v>0</v>
      </c>
      <c r="AC251" s="130"/>
      <c r="AD251" s="47" t="s">
        <v>0</v>
      </c>
      <c r="AE251" s="19" t="str">
        <f t="shared" si="278"/>
        <v/>
      </c>
      <c r="AF251" s="47" t="s">
        <v>0</v>
      </c>
      <c r="AG251" s="151" t="str">
        <f t="shared" si="279"/>
        <v/>
      </c>
      <c r="AH251" s="47" t="s">
        <v>0</v>
      </c>
      <c r="AI251" s="52" t="str">
        <f t="shared" si="280"/>
        <v/>
      </c>
      <c r="AJ251" s="31" t="str">
        <f t="shared" si="281"/>
        <v/>
      </c>
      <c r="AK251" s="73" t="str">
        <f t="shared" si="282"/>
        <v/>
      </c>
      <c r="AL251" s="73" t="str">
        <f t="shared" si="283"/>
        <v/>
      </c>
      <c r="AM251" s="31" t="str" cm="1">
        <f t="array" ref="AM251">IF(AK251="",""&amp;AJ251,IF(AK251="NEMA",AJ251,INDEX(klub_naziv,MATCH(INDEX(klubAlias_klubId,AK251),klub_id,0))))</f>
        <v/>
      </c>
      <c r="AN251" s="31" t="str" cm="1">
        <f t="array" ref="AN251">IFERROR(""&amp;INDEX(registarNatjecatelji,DL251,4),"")</f>
        <v/>
      </c>
      <c r="AO251" s="90" t="str">
        <f t="shared" si="284"/>
        <v/>
      </c>
      <c r="AP251" s="66" t="str">
        <f t="shared" si="285"/>
        <v/>
      </c>
      <c r="AQ251" s="47" t="s">
        <v>0</v>
      </c>
      <c r="AR251" s="52" t="str">
        <f>IF(V251&lt;&gt;"NEMA","",IF(IFERROR(MATCH(U251,U$10:U250,0),0)&lt;&gt;0,"",U251))</f>
        <v/>
      </c>
      <c r="AS251" s="73" t="str">
        <f t="shared" si="258"/>
        <v/>
      </c>
      <c r="AT251" s="31" t="str">
        <f>IF(OR(AS251="",AS251&lt;&gt;"NEMA"),"",MAX(AT$10:AT250)+1)</f>
        <v/>
      </c>
      <c r="AU251" s="66" t="str">
        <f t="shared" si="259"/>
        <v/>
      </c>
      <c r="AV251" s="47" t="s">
        <v>0</v>
      </c>
      <c r="AW251" s="19" t="str">
        <f t="shared" si="286"/>
        <v/>
      </c>
      <c r="AX251" s="47" t="s">
        <v>0</v>
      </c>
      <c r="AY251" s="82" t="str">
        <f>IF(AK251&lt;&gt;"NEMA","",IF(IFERROR(MATCH(AJ251,AJ$10:AJ250,0),0)&lt;&gt;0,"",AJ251))</f>
        <v/>
      </c>
      <c r="AZ251" s="47" t="s">
        <v>0</v>
      </c>
      <c r="BA251" s="130"/>
      <c r="BB251" s="47" t="s">
        <v>0</v>
      </c>
      <c r="BC251" s="58" t="str">
        <f t="shared" si="287"/>
        <v/>
      </c>
      <c r="BD251" s="31" t="str">
        <f t="shared" si="288"/>
        <v/>
      </c>
      <c r="BE251" s="31" t="str">
        <f>IF(BD251="","",MAX(BE$10:BE250)+1)</f>
        <v/>
      </c>
      <c r="BF251" s="31" t="str">
        <f t="shared" si="289"/>
        <v/>
      </c>
      <c r="BG251" s="31" t="str">
        <f t="shared" si="290"/>
        <v/>
      </c>
      <c r="BH251" s="31" t="str">
        <f>IF(BA251="","",MAX(BH$10:BH250)+1)</f>
        <v/>
      </c>
      <c r="BI251" s="31" t="str">
        <f t="shared" si="291"/>
        <v/>
      </c>
      <c r="BJ251" s="66" t="str">
        <f t="shared" si="292"/>
        <v/>
      </c>
      <c r="BK251" s="47" t="s">
        <v>0</v>
      </c>
      <c r="BL251" s="19" t="str">
        <f t="shared" si="293"/>
        <v/>
      </c>
      <c r="BM251" s="47" t="s">
        <v>0</v>
      </c>
      <c r="BN251" s="151" t="str">
        <f t="shared" si="260"/>
        <v/>
      </c>
      <c r="BO251" s="47" t="s">
        <v>0</v>
      </c>
      <c r="BP251" s="58" t="str">
        <f t="shared" ref="BP251:BP314" si="326">IF(G251="","",G251)</f>
        <v/>
      </c>
      <c r="BQ251" s="73" t="str">
        <f t="shared" ref="BQ251:BQ314" si="327">IF(H251="","",H251)</f>
        <v/>
      </c>
      <c r="BR251" s="266" t="str">
        <f t="shared" ref="BR251:BR314" si="328">IF(BP251="",IF(OR(BW251="",BQ251&lt;&gt;"0"),"","GREŠKA"),IF(AND(65535&gt;=VALUE(LEFT(BP251,SEARCH(":",BP251)-1))*60+VALUE(RIGHT(BP251,2)),OR(BQ251="0",BQ251="1",BQ251="2",BQ251="3",BQ251="4")),"","GREŠKA"))</f>
        <v/>
      </c>
      <c r="BS251" s="267" t="str">
        <f t="shared" ref="BS251:BS314" si="329">IF(BP251="","",VALUE(LEFT(BP251,SEARCH(":",BP251)-1))*60+VALUE(RIGHT(BP251,2)))</f>
        <v/>
      </c>
      <c r="BT251" s="191" t="str">
        <f t="shared" ref="BT251:BT314" si="330">IF(DK251="","",IF(AND(BQ251="0",N(BS251)&gt;max_minuta*60),2,INDEX(statusRezultat_id,MATCH(VALUE(BQ251),statusRezultat_oEvent,0))))</f>
        <v/>
      </c>
      <c r="BU251" s="47" t="s">
        <v>0</v>
      </c>
      <c r="BV251" s="52" t="str">
        <f t="shared" si="294"/>
        <v/>
      </c>
      <c r="BW251" s="31" t="str">
        <f t="shared" si="295"/>
        <v/>
      </c>
      <c r="BX251" s="73" t="str">
        <f t="shared" si="261"/>
        <v/>
      </c>
      <c r="BY251" s="73" t="str">
        <f t="shared" si="262"/>
        <v/>
      </c>
      <c r="BZ251" s="31" t="str">
        <f t="shared" si="263"/>
        <v/>
      </c>
      <c r="CA251" s="66" t="str">
        <f t="shared" si="264"/>
        <v/>
      </c>
      <c r="CB251" s="47" t="s">
        <v>0</v>
      </c>
      <c r="CC251" s="82" t="str">
        <f t="shared" si="296"/>
        <v/>
      </c>
      <c r="CD251" s="47" t="s">
        <v>0</v>
      </c>
      <c r="CE251" s="19" t="str">
        <f t="shared" si="297"/>
        <v/>
      </c>
      <c r="CF251" s="47" t="s">
        <v>0</v>
      </c>
      <c r="CG251" s="130"/>
      <c r="CH251" s="47" t="s">
        <v>0</v>
      </c>
      <c r="CI251" s="52" t="str">
        <f t="shared" si="298"/>
        <v/>
      </c>
      <c r="CJ251" s="73" t="str">
        <f>IF(CG251="","",MAX(CJ$10:CJ250)+1)</f>
        <v/>
      </c>
      <c r="CK251" s="53" t="str">
        <f t="shared" si="299"/>
        <v/>
      </c>
      <c r="CL251" s="47" t="s">
        <v>0</v>
      </c>
      <c r="CM251" s="19" t="str">
        <f t="shared" si="300"/>
        <v/>
      </c>
      <c r="CN251" s="47" t="s">
        <v>0</v>
      </c>
      <c r="CO251" s="108"/>
      <c r="CP251" s="110"/>
      <c r="CQ251" s="47"/>
      <c r="CR251" s="58" t="str">
        <f>IF(AND(BX251="NEMA",BY251="NEMA",OR(CG251="",CK251="NEMA")),MAX(CR$10:CR250)+1,"")</f>
        <v/>
      </c>
      <c r="CS251" s="53" t="str">
        <f t="shared" si="301"/>
        <v/>
      </c>
      <c r="CT251" t="s">
        <v>0</v>
      </c>
      <c r="CU251" s="133" t="str">
        <f t="shared" si="265"/>
        <v/>
      </c>
      <c r="CV251" t="s">
        <v>0</v>
      </c>
      <c r="CW251" s="52" t="str">
        <f t="shared" si="266"/>
        <v/>
      </c>
      <c r="CX251" s="66" t="str">
        <f t="shared" si="302"/>
        <v/>
      </c>
      <c r="CY251" t="s">
        <v>0</v>
      </c>
      <c r="CZ251" s="19" t="str">
        <f t="shared" si="303"/>
        <v/>
      </c>
      <c r="DA251" s="47" t="s">
        <v>0</v>
      </c>
      <c r="DB251" s="52" t="str">
        <f t="shared" si="304"/>
        <v/>
      </c>
      <c r="DC251" s="66" t="str">
        <f t="shared" si="305"/>
        <v/>
      </c>
      <c r="DD251" s="47" t="s">
        <v>0</v>
      </c>
      <c r="DE251" s="52" t="str">
        <f t="shared" si="306"/>
        <v/>
      </c>
      <c r="DF251" s="53" t="str">
        <f t="shared" si="267"/>
        <v/>
      </c>
      <c r="DG251" s="47" t="s">
        <v>0</v>
      </c>
      <c r="DH251" s="52" t="str">
        <f t="shared" si="307"/>
        <v/>
      </c>
      <c r="DI251" s="53" t="str">
        <f t="shared" si="268"/>
        <v/>
      </c>
      <c r="DJ251" s="47" t="s">
        <v>0</v>
      </c>
      <c r="DK251" s="52" t="str">
        <f t="shared" si="308"/>
        <v/>
      </c>
      <c r="DL251" s="53" t="str">
        <f t="shared" si="269"/>
        <v/>
      </c>
      <c r="DM251" s="47" t="s">
        <v>0</v>
      </c>
      <c r="DN251" s="58" t="str">
        <f t="shared" si="309"/>
        <v/>
      </c>
      <c r="DO251" s="53" t="str" cm="1">
        <f t="array" ref="DO251">IF(DN251&lt;&gt;"",INDEX(imePrezime_id,DN251,0),IF(CR251&lt;&gt;"",CR251,""))</f>
        <v/>
      </c>
      <c r="DP251" s="47" t="s">
        <v>0</v>
      </c>
      <c r="DQ251" s="58" t="str">
        <f t="shared" si="310"/>
        <v/>
      </c>
      <c r="DR251" s="73" t="str">
        <f t="shared" si="270"/>
        <v/>
      </c>
      <c r="DS251" s="73" t="str">
        <f t="shared" si="311"/>
        <v/>
      </c>
      <c r="DT251" s="73" t="str">
        <f t="shared" si="312"/>
        <v/>
      </c>
      <c r="DU251" s="66" t="str">
        <f t="shared" si="313"/>
        <v/>
      </c>
      <c r="DV251" s="47" t="s">
        <v>0</v>
      </c>
      <c r="DW251" s="58" t="str">
        <f>IF(BW251="","",MAX(DW$10:DW250)+1)</f>
        <v/>
      </c>
      <c r="DX251" s="73" t="str">
        <f t="shared" si="314"/>
        <v/>
      </c>
      <c r="DY251" s="73" t="str">
        <f t="shared" si="315"/>
        <v/>
      </c>
      <c r="DZ251" s="73" t="str">
        <f t="shared" si="316"/>
        <v/>
      </c>
      <c r="EA251" s="73" t="str">
        <f t="shared" si="317"/>
        <v/>
      </c>
      <c r="EB251" s="73" t="str">
        <f t="shared" si="318"/>
        <v/>
      </c>
      <c r="EC251" s="73" t="str">
        <f t="shared" si="319"/>
        <v/>
      </c>
      <c r="ED251" s="73" t="str">
        <f t="shared" si="320"/>
        <v/>
      </c>
      <c r="EE251" s="73" t="str">
        <f t="shared" si="321"/>
        <v/>
      </c>
      <c r="EF251" s="73" t="str">
        <f t="shared" si="322"/>
        <v/>
      </c>
      <c r="EG251" s="53" t="str">
        <f t="shared" si="271"/>
        <v/>
      </c>
      <c r="EH251" s="47" t="s">
        <v>0</v>
      </c>
      <c r="EI251" s="19" t="str">
        <f t="shared" si="323"/>
        <v/>
      </c>
      <c r="EJ251" s="47" t="s">
        <v>0</v>
      </c>
      <c r="EK251" s="19" t="str">
        <f t="shared" si="324"/>
        <v/>
      </c>
      <c r="EL251" s="47" t="s">
        <v>0</v>
      </c>
      <c r="EM251" s="208" t="str">
        <f t="shared" si="325"/>
        <v/>
      </c>
      <c r="EN251" s="47" t="s">
        <v>0</v>
      </c>
    </row>
    <row r="252" spans="1:144" x14ac:dyDescent="0.25">
      <c r="A252" t="s">
        <v>0</v>
      </c>
      <c r="B252" s="52" t="str">
        <f>IF(csv!F244="","",csv!T244)</f>
        <v/>
      </c>
      <c r="C252" s="31" t="s">
        <v>0</v>
      </c>
      <c r="D252" s="31" t="str">
        <f>IF(csv!F244="","",csv!F244)</f>
        <v/>
      </c>
      <c r="E252" s="31" t="str">
        <f>IF(csv!E244="","",csv!E244)</f>
        <v/>
      </c>
      <c r="F252" s="31" t="s">
        <v>0</v>
      </c>
      <c r="G252" s="73" t="str">
        <f>IF(csv!M244="","",csv!M244)</f>
        <v/>
      </c>
      <c r="H252" s="73" t="str">
        <f>IF(csv!N244="","",csv!N244)</f>
        <v/>
      </c>
      <c r="I252" s="31" t="s">
        <v>0</v>
      </c>
      <c r="J252" s="31" t="str">
        <f>IF(csv!P244="","",csv!P244)</f>
        <v/>
      </c>
      <c r="K252" s="31" t="str">
        <f>IF(csv!Q244="","",csv!Q244)</f>
        <v/>
      </c>
      <c r="L252" s="31" t="s">
        <v>0</v>
      </c>
      <c r="M252" s="66" t="str">
        <f>IF(csv!R244="","",csv!R244)</f>
        <v/>
      </c>
      <c r="N252" s="47" t="s">
        <v>0</v>
      </c>
      <c r="O252" s="52" t="str">
        <f t="shared" si="272"/>
        <v/>
      </c>
      <c r="P252" s="73" t="str">
        <f>IF(O252="","",IF(COUNTIF(O$10:O251,O252)=0,P251+1,P251))</f>
        <v/>
      </c>
      <c r="Q252" s="88" t="str">
        <f t="shared" si="273"/>
        <v/>
      </c>
      <c r="R252" s="89" t="str" cm="1">
        <f t="array" ref="R252">IF(S252="","",INDEX(natjecanjeStaze_naziv,MATCH(S252,natjecanjeStaze_stazaId,0)))</f>
        <v/>
      </c>
      <c r="S252" s="53" t="str">
        <f t="shared" si="256"/>
        <v/>
      </c>
      <c r="T252" s="47" t="s">
        <v>0</v>
      </c>
      <c r="U252" s="259" t="str">
        <f t="shared" si="257"/>
        <v/>
      </c>
      <c r="V252" s="260" t="str">
        <f t="shared" si="274"/>
        <v/>
      </c>
      <c r="W252" s="47" t="s">
        <v>0</v>
      </c>
      <c r="X252" s="52" t="str">
        <f t="shared" si="275"/>
        <v/>
      </c>
      <c r="Y252" s="73" t="str">
        <f t="shared" si="276"/>
        <v/>
      </c>
      <c r="Z252" s="31" t="str">
        <f t="shared" si="277"/>
        <v/>
      </c>
      <c r="AA252" s="66" t="str">
        <f>IF(Z252="","",MAX(AA$10:AA251)+1)</f>
        <v/>
      </c>
      <c r="AB252" s="47" t="s">
        <v>0</v>
      </c>
      <c r="AC252" s="130"/>
      <c r="AD252" s="47" t="s">
        <v>0</v>
      </c>
      <c r="AE252" s="19" t="str">
        <f t="shared" si="278"/>
        <v/>
      </c>
      <c r="AF252" s="47" t="s">
        <v>0</v>
      </c>
      <c r="AG252" s="151" t="str">
        <f t="shared" si="279"/>
        <v/>
      </c>
      <c r="AH252" s="47" t="s">
        <v>0</v>
      </c>
      <c r="AI252" s="52" t="str">
        <f t="shared" si="280"/>
        <v/>
      </c>
      <c r="AJ252" s="31" t="str">
        <f t="shared" si="281"/>
        <v/>
      </c>
      <c r="AK252" s="73" t="str">
        <f t="shared" si="282"/>
        <v/>
      </c>
      <c r="AL252" s="73" t="str">
        <f t="shared" si="283"/>
        <v/>
      </c>
      <c r="AM252" s="31" t="str" cm="1">
        <f t="array" ref="AM252">IF(AK252="",""&amp;AJ252,IF(AK252="NEMA",AJ252,INDEX(klub_naziv,MATCH(INDEX(klubAlias_klubId,AK252),klub_id,0))))</f>
        <v/>
      </c>
      <c r="AN252" s="31" t="str" cm="1">
        <f t="array" ref="AN252">IFERROR(""&amp;INDEX(registarNatjecatelji,DL252,4),"")</f>
        <v/>
      </c>
      <c r="AO252" s="90" t="str">
        <f t="shared" si="284"/>
        <v/>
      </c>
      <c r="AP252" s="66" t="str">
        <f t="shared" si="285"/>
        <v/>
      </c>
      <c r="AQ252" s="47" t="s">
        <v>0</v>
      </c>
      <c r="AR252" s="52" t="str">
        <f>IF(V252&lt;&gt;"NEMA","",IF(IFERROR(MATCH(U252,U$10:U251,0),0)&lt;&gt;0,"",U252))</f>
        <v/>
      </c>
      <c r="AS252" s="73" t="str">
        <f t="shared" si="258"/>
        <v/>
      </c>
      <c r="AT252" s="31" t="str">
        <f>IF(OR(AS252="",AS252&lt;&gt;"NEMA"),"",MAX(AT$10:AT251)+1)</f>
        <v/>
      </c>
      <c r="AU252" s="66" t="str">
        <f t="shared" si="259"/>
        <v/>
      </c>
      <c r="AV252" s="47" t="s">
        <v>0</v>
      </c>
      <c r="AW252" s="19" t="str">
        <f t="shared" si="286"/>
        <v/>
      </c>
      <c r="AX252" s="47" t="s">
        <v>0</v>
      </c>
      <c r="AY252" s="82" t="str">
        <f>IF(AK252&lt;&gt;"NEMA","",IF(IFERROR(MATCH(AJ252,AJ$10:AJ251,0),0)&lt;&gt;0,"",AJ252))</f>
        <v/>
      </c>
      <c r="AZ252" s="47" t="s">
        <v>0</v>
      </c>
      <c r="BA252" s="130"/>
      <c r="BB252" s="47" t="s">
        <v>0</v>
      </c>
      <c r="BC252" s="58" t="str">
        <f t="shared" si="287"/>
        <v/>
      </c>
      <c r="BD252" s="31" t="str">
        <f t="shared" si="288"/>
        <v/>
      </c>
      <c r="BE252" s="31" t="str">
        <f>IF(BD252="","",MAX(BE$10:BE251)+1)</f>
        <v/>
      </c>
      <c r="BF252" s="31" t="str">
        <f t="shared" si="289"/>
        <v/>
      </c>
      <c r="BG252" s="31" t="str">
        <f t="shared" si="290"/>
        <v/>
      </c>
      <c r="BH252" s="31" t="str">
        <f>IF(BA252="","",MAX(BH$10:BH251)+1)</f>
        <v/>
      </c>
      <c r="BI252" s="31" t="str">
        <f t="shared" si="291"/>
        <v/>
      </c>
      <c r="BJ252" s="66" t="str">
        <f t="shared" si="292"/>
        <v/>
      </c>
      <c r="BK252" s="47" t="s">
        <v>0</v>
      </c>
      <c r="BL252" s="19" t="str">
        <f t="shared" si="293"/>
        <v/>
      </c>
      <c r="BM252" s="47" t="s">
        <v>0</v>
      </c>
      <c r="BN252" s="151" t="str">
        <f t="shared" si="260"/>
        <v/>
      </c>
      <c r="BO252" s="47" t="s">
        <v>0</v>
      </c>
      <c r="BP252" s="58" t="str">
        <f t="shared" si="326"/>
        <v/>
      </c>
      <c r="BQ252" s="73" t="str">
        <f t="shared" si="327"/>
        <v/>
      </c>
      <c r="BR252" s="266" t="str">
        <f t="shared" si="328"/>
        <v/>
      </c>
      <c r="BS252" s="267" t="str">
        <f t="shared" si="329"/>
        <v/>
      </c>
      <c r="BT252" s="191" t="str">
        <f t="shared" si="330"/>
        <v/>
      </c>
      <c r="BU252" s="47" t="s">
        <v>0</v>
      </c>
      <c r="BV252" s="52" t="str">
        <f t="shared" si="294"/>
        <v/>
      </c>
      <c r="BW252" s="31" t="str">
        <f t="shared" si="295"/>
        <v/>
      </c>
      <c r="BX252" s="73" t="str">
        <f t="shared" si="261"/>
        <v/>
      </c>
      <c r="BY252" s="73" t="str">
        <f t="shared" si="262"/>
        <v/>
      </c>
      <c r="BZ252" s="31" t="str">
        <f t="shared" si="263"/>
        <v/>
      </c>
      <c r="CA252" s="66" t="str">
        <f t="shared" si="264"/>
        <v/>
      </c>
      <c r="CB252" s="47" t="s">
        <v>0</v>
      </c>
      <c r="CC252" s="82" t="str">
        <f t="shared" si="296"/>
        <v/>
      </c>
      <c r="CD252" s="47" t="s">
        <v>0</v>
      </c>
      <c r="CE252" s="19" t="str">
        <f t="shared" si="297"/>
        <v/>
      </c>
      <c r="CF252" s="47" t="s">
        <v>0</v>
      </c>
      <c r="CG252" s="130"/>
      <c r="CH252" s="47" t="s">
        <v>0</v>
      </c>
      <c r="CI252" s="52" t="str">
        <f t="shared" si="298"/>
        <v/>
      </c>
      <c r="CJ252" s="73" t="str">
        <f>IF(CG252="","",MAX(CJ$10:CJ251)+1)</f>
        <v/>
      </c>
      <c r="CK252" s="53" t="str">
        <f t="shared" si="299"/>
        <v/>
      </c>
      <c r="CL252" s="47" t="s">
        <v>0</v>
      </c>
      <c r="CM252" s="19" t="str">
        <f t="shared" si="300"/>
        <v/>
      </c>
      <c r="CN252" s="47" t="s">
        <v>0</v>
      </c>
      <c r="CO252" s="108"/>
      <c r="CP252" s="110"/>
      <c r="CQ252" s="47"/>
      <c r="CR252" s="58" t="str">
        <f>IF(AND(BX252="NEMA",BY252="NEMA",OR(CG252="",CK252="NEMA")),MAX(CR$10:CR251)+1,"")</f>
        <v/>
      </c>
      <c r="CS252" s="53" t="str">
        <f t="shared" si="301"/>
        <v/>
      </c>
      <c r="CT252" t="s">
        <v>0</v>
      </c>
      <c r="CU252" s="133" t="str">
        <f t="shared" si="265"/>
        <v/>
      </c>
      <c r="CV252" t="s">
        <v>0</v>
      </c>
      <c r="CW252" s="52" t="str">
        <f t="shared" si="266"/>
        <v/>
      </c>
      <c r="CX252" s="66" t="str">
        <f t="shared" si="302"/>
        <v/>
      </c>
      <c r="CY252" t="s">
        <v>0</v>
      </c>
      <c r="CZ252" s="19" t="str">
        <f t="shared" si="303"/>
        <v/>
      </c>
      <c r="DA252" s="47" t="s">
        <v>0</v>
      </c>
      <c r="DB252" s="52" t="str">
        <f t="shared" si="304"/>
        <v/>
      </c>
      <c r="DC252" s="66" t="str">
        <f t="shared" si="305"/>
        <v/>
      </c>
      <c r="DD252" s="47" t="s">
        <v>0</v>
      </c>
      <c r="DE252" s="52" t="str">
        <f t="shared" si="306"/>
        <v/>
      </c>
      <c r="DF252" s="53" t="str">
        <f t="shared" si="267"/>
        <v/>
      </c>
      <c r="DG252" s="47" t="s">
        <v>0</v>
      </c>
      <c r="DH252" s="52" t="str">
        <f t="shared" si="307"/>
        <v/>
      </c>
      <c r="DI252" s="53" t="str">
        <f t="shared" si="268"/>
        <v/>
      </c>
      <c r="DJ252" s="47" t="s">
        <v>0</v>
      </c>
      <c r="DK252" s="52" t="str">
        <f t="shared" si="308"/>
        <v/>
      </c>
      <c r="DL252" s="53" t="str">
        <f t="shared" si="269"/>
        <v/>
      </c>
      <c r="DM252" s="47" t="s">
        <v>0</v>
      </c>
      <c r="DN252" s="58" t="str">
        <f t="shared" si="309"/>
        <v/>
      </c>
      <c r="DO252" s="53" t="str" cm="1">
        <f t="array" ref="DO252">IF(DN252&lt;&gt;"",INDEX(imePrezime_id,DN252,0),IF(CR252&lt;&gt;"",CR252,""))</f>
        <v/>
      </c>
      <c r="DP252" s="47" t="s">
        <v>0</v>
      </c>
      <c r="DQ252" s="58" t="str">
        <f t="shared" si="310"/>
        <v/>
      </c>
      <c r="DR252" s="73" t="str">
        <f t="shared" si="270"/>
        <v/>
      </c>
      <c r="DS252" s="73" t="str">
        <f t="shared" si="311"/>
        <v/>
      </c>
      <c r="DT252" s="73" t="str">
        <f t="shared" si="312"/>
        <v/>
      </c>
      <c r="DU252" s="66" t="str">
        <f t="shared" si="313"/>
        <v/>
      </c>
      <c r="DV252" s="47" t="s">
        <v>0</v>
      </c>
      <c r="DW252" s="58" t="str">
        <f>IF(BW252="","",MAX(DW$10:DW251)+1)</f>
        <v/>
      </c>
      <c r="DX252" s="73" t="str">
        <f t="shared" si="314"/>
        <v/>
      </c>
      <c r="DY252" s="73" t="str">
        <f t="shared" si="315"/>
        <v/>
      </c>
      <c r="DZ252" s="73" t="str">
        <f t="shared" si="316"/>
        <v/>
      </c>
      <c r="EA252" s="73" t="str">
        <f t="shared" si="317"/>
        <v/>
      </c>
      <c r="EB252" s="73" t="str">
        <f t="shared" si="318"/>
        <v/>
      </c>
      <c r="EC252" s="73" t="str">
        <f t="shared" si="319"/>
        <v/>
      </c>
      <c r="ED252" s="73" t="str">
        <f t="shared" si="320"/>
        <v/>
      </c>
      <c r="EE252" s="73" t="str">
        <f t="shared" si="321"/>
        <v/>
      </c>
      <c r="EF252" s="73" t="str">
        <f t="shared" si="322"/>
        <v/>
      </c>
      <c r="EG252" s="53" t="str">
        <f t="shared" si="271"/>
        <v/>
      </c>
      <c r="EH252" s="47" t="s">
        <v>0</v>
      </c>
      <c r="EI252" s="19" t="str">
        <f t="shared" si="323"/>
        <v/>
      </c>
      <c r="EJ252" s="47" t="s">
        <v>0</v>
      </c>
      <c r="EK252" s="19" t="str">
        <f t="shared" si="324"/>
        <v/>
      </c>
      <c r="EL252" s="47" t="s">
        <v>0</v>
      </c>
      <c r="EM252" s="208" t="str">
        <f t="shared" si="325"/>
        <v/>
      </c>
      <c r="EN252" s="47" t="s">
        <v>0</v>
      </c>
    </row>
    <row r="253" spans="1:144" x14ac:dyDescent="0.25">
      <c r="A253" t="s">
        <v>0</v>
      </c>
      <c r="B253" s="52" t="str">
        <f>IF(csv!F245="","",csv!T245)</f>
        <v/>
      </c>
      <c r="C253" s="31" t="s">
        <v>0</v>
      </c>
      <c r="D253" s="31" t="str">
        <f>IF(csv!F245="","",csv!F245)</f>
        <v/>
      </c>
      <c r="E253" s="31" t="str">
        <f>IF(csv!E245="","",csv!E245)</f>
        <v/>
      </c>
      <c r="F253" s="31" t="s">
        <v>0</v>
      </c>
      <c r="G253" s="73" t="str">
        <f>IF(csv!M245="","",csv!M245)</f>
        <v/>
      </c>
      <c r="H253" s="73" t="str">
        <f>IF(csv!N245="","",csv!N245)</f>
        <v/>
      </c>
      <c r="I253" s="31" t="s">
        <v>0</v>
      </c>
      <c r="J253" s="31" t="str">
        <f>IF(csv!P245="","",csv!P245)</f>
        <v/>
      </c>
      <c r="K253" s="31" t="str">
        <f>IF(csv!Q245="","",csv!Q245)</f>
        <v/>
      </c>
      <c r="L253" s="31" t="s">
        <v>0</v>
      </c>
      <c r="M253" s="66" t="str">
        <f>IF(csv!R245="","",csv!R245)</f>
        <v/>
      </c>
      <c r="N253" s="47" t="s">
        <v>0</v>
      </c>
      <c r="O253" s="52" t="str">
        <f t="shared" si="272"/>
        <v/>
      </c>
      <c r="P253" s="73" t="str">
        <f>IF(O253="","",IF(COUNTIF(O$10:O252,O253)=0,P252+1,P252))</f>
        <v/>
      </c>
      <c r="Q253" s="88" t="str">
        <f t="shared" si="273"/>
        <v/>
      </c>
      <c r="R253" s="89" t="str" cm="1">
        <f t="array" ref="R253">IF(S253="","",INDEX(natjecanjeStaze_naziv,MATCH(S253,natjecanjeStaze_stazaId,0)))</f>
        <v/>
      </c>
      <c r="S253" s="53" t="str">
        <f t="shared" si="256"/>
        <v/>
      </c>
      <c r="T253" s="47" t="s">
        <v>0</v>
      </c>
      <c r="U253" s="259" t="str">
        <f t="shared" si="257"/>
        <v/>
      </c>
      <c r="V253" s="260" t="str">
        <f t="shared" si="274"/>
        <v/>
      </c>
      <c r="W253" s="47" t="s">
        <v>0</v>
      </c>
      <c r="X253" s="52" t="str">
        <f t="shared" si="275"/>
        <v/>
      </c>
      <c r="Y253" s="73" t="str">
        <f t="shared" si="276"/>
        <v/>
      </c>
      <c r="Z253" s="31" t="str">
        <f t="shared" si="277"/>
        <v/>
      </c>
      <c r="AA253" s="66" t="str">
        <f>IF(Z253="","",MAX(AA$10:AA252)+1)</f>
        <v/>
      </c>
      <c r="AB253" s="47" t="s">
        <v>0</v>
      </c>
      <c r="AC253" s="130"/>
      <c r="AD253" s="47" t="s">
        <v>0</v>
      </c>
      <c r="AE253" s="19" t="str">
        <f t="shared" si="278"/>
        <v/>
      </c>
      <c r="AF253" s="47" t="s">
        <v>0</v>
      </c>
      <c r="AG253" s="151" t="str">
        <f t="shared" si="279"/>
        <v/>
      </c>
      <c r="AH253" s="47" t="s">
        <v>0</v>
      </c>
      <c r="AI253" s="52" t="str">
        <f t="shared" si="280"/>
        <v/>
      </c>
      <c r="AJ253" s="31" t="str">
        <f t="shared" si="281"/>
        <v/>
      </c>
      <c r="AK253" s="73" t="str">
        <f t="shared" si="282"/>
        <v/>
      </c>
      <c r="AL253" s="73" t="str">
        <f t="shared" si="283"/>
        <v/>
      </c>
      <c r="AM253" s="31" t="str" cm="1">
        <f t="array" ref="AM253">IF(AK253="",""&amp;AJ253,IF(AK253="NEMA",AJ253,INDEX(klub_naziv,MATCH(INDEX(klubAlias_klubId,AK253),klub_id,0))))</f>
        <v/>
      </c>
      <c r="AN253" s="31" t="str" cm="1">
        <f t="array" ref="AN253">IFERROR(""&amp;INDEX(registarNatjecatelji,DL253,4),"")</f>
        <v/>
      </c>
      <c r="AO253" s="90" t="str">
        <f t="shared" si="284"/>
        <v/>
      </c>
      <c r="AP253" s="66" t="str">
        <f t="shared" si="285"/>
        <v/>
      </c>
      <c r="AQ253" s="47" t="s">
        <v>0</v>
      </c>
      <c r="AR253" s="52" t="str">
        <f>IF(V253&lt;&gt;"NEMA","",IF(IFERROR(MATCH(U253,U$10:U252,0),0)&lt;&gt;0,"",U253))</f>
        <v/>
      </c>
      <c r="AS253" s="73" t="str">
        <f t="shared" si="258"/>
        <v/>
      </c>
      <c r="AT253" s="31" t="str">
        <f>IF(OR(AS253="",AS253&lt;&gt;"NEMA"),"",MAX(AT$10:AT252)+1)</f>
        <v/>
      </c>
      <c r="AU253" s="66" t="str">
        <f t="shared" si="259"/>
        <v/>
      </c>
      <c r="AV253" s="47" t="s">
        <v>0</v>
      </c>
      <c r="AW253" s="19" t="str">
        <f t="shared" si="286"/>
        <v/>
      </c>
      <c r="AX253" s="47" t="s">
        <v>0</v>
      </c>
      <c r="AY253" s="82" t="str">
        <f>IF(AK253&lt;&gt;"NEMA","",IF(IFERROR(MATCH(AJ253,AJ$10:AJ252,0),0)&lt;&gt;0,"",AJ253))</f>
        <v/>
      </c>
      <c r="AZ253" s="47" t="s">
        <v>0</v>
      </c>
      <c r="BA253" s="130"/>
      <c r="BB253" s="47" t="s">
        <v>0</v>
      </c>
      <c r="BC253" s="58" t="str">
        <f t="shared" si="287"/>
        <v/>
      </c>
      <c r="BD253" s="31" t="str">
        <f t="shared" si="288"/>
        <v/>
      </c>
      <c r="BE253" s="31" t="str">
        <f>IF(BD253="","",MAX(BE$10:BE252)+1)</f>
        <v/>
      </c>
      <c r="BF253" s="31" t="str">
        <f t="shared" si="289"/>
        <v/>
      </c>
      <c r="BG253" s="31" t="str">
        <f t="shared" si="290"/>
        <v/>
      </c>
      <c r="BH253" s="31" t="str">
        <f>IF(BA253="","",MAX(BH$10:BH252)+1)</f>
        <v/>
      </c>
      <c r="BI253" s="31" t="str">
        <f t="shared" si="291"/>
        <v/>
      </c>
      <c r="BJ253" s="66" t="str">
        <f t="shared" si="292"/>
        <v/>
      </c>
      <c r="BK253" s="47" t="s">
        <v>0</v>
      </c>
      <c r="BL253" s="19" t="str">
        <f t="shared" si="293"/>
        <v/>
      </c>
      <c r="BM253" s="47" t="s">
        <v>0</v>
      </c>
      <c r="BN253" s="151" t="str">
        <f t="shared" si="260"/>
        <v/>
      </c>
      <c r="BO253" s="47" t="s">
        <v>0</v>
      </c>
      <c r="BP253" s="58" t="str">
        <f t="shared" si="326"/>
        <v/>
      </c>
      <c r="BQ253" s="73" t="str">
        <f t="shared" si="327"/>
        <v/>
      </c>
      <c r="BR253" s="266" t="str">
        <f t="shared" si="328"/>
        <v/>
      </c>
      <c r="BS253" s="267" t="str">
        <f t="shared" si="329"/>
        <v/>
      </c>
      <c r="BT253" s="191" t="str">
        <f t="shared" si="330"/>
        <v/>
      </c>
      <c r="BU253" s="47" t="s">
        <v>0</v>
      </c>
      <c r="BV253" s="52" t="str">
        <f t="shared" si="294"/>
        <v/>
      </c>
      <c r="BW253" s="31" t="str">
        <f t="shared" si="295"/>
        <v/>
      </c>
      <c r="BX253" s="73" t="str">
        <f t="shared" si="261"/>
        <v/>
      </c>
      <c r="BY253" s="73" t="str">
        <f t="shared" si="262"/>
        <v/>
      </c>
      <c r="BZ253" s="31" t="str">
        <f t="shared" si="263"/>
        <v/>
      </c>
      <c r="CA253" s="66" t="str">
        <f t="shared" si="264"/>
        <v/>
      </c>
      <c r="CB253" s="47" t="s">
        <v>0</v>
      </c>
      <c r="CC253" s="82" t="str">
        <f t="shared" si="296"/>
        <v/>
      </c>
      <c r="CD253" s="47" t="s">
        <v>0</v>
      </c>
      <c r="CE253" s="19" t="str">
        <f t="shared" si="297"/>
        <v/>
      </c>
      <c r="CF253" s="47" t="s">
        <v>0</v>
      </c>
      <c r="CG253" s="130"/>
      <c r="CH253" s="47" t="s">
        <v>0</v>
      </c>
      <c r="CI253" s="52" t="str">
        <f t="shared" si="298"/>
        <v/>
      </c>
      <c r="CJ253" s="73" t="str">
        <f>IF(CG253="","",MAX(CJ$10:CJ252)+1)</f>
        <v/>
      </c>
      <c r="CK253" s="53" t="str">
        <f t="shared" si="299"/>
        <v/>
      </c>
      <c r="CL253" s="47" t="s">
        <v>0</v>
      </c>
      <c r="CM253" s="19" t="str">
        <f t="shared" si="300"/>
        <v/>
      </c>
      <c r="CN253" s="47" t="s">
        <v>0</v>
      </c>
      <c r="CO253" s="108"/>
      <c r="CP253" s="110"/>
      <c r="CQ253" s="47"/>
      <c r="CR253" s="58" t="str">
        <f>IF(AND(BX253="NEMA",BY253="NEMA",OR(CG253="",CK253="NEMA")),MAX(CR$10:CR252)+1,"")</f>
        <v/>
      </c>
      <c r="CS253" s="53" t="str">
        <f t="shared" si="301"/>
        <v/>
      </c>
      <c r="CT253" t="s">
        <v>0</v>
      </c>
      <c r="CU253" s="133" t="str">
        <f t="shared" si="265"/>
        <v/>
      </c>
      <c r="CV253" t="s">
        <v>0</v>
      </c>
      <c r="CW253" s="52" t="str">
        <f t="shared" si="266"/>
        <v/>
      </c>
      <c r="CX253" s="66" t="str">
        <f t="shared" si="302"/>
        <v/>
      </c>
      <c r="CY253" t="s">
        <v>0</v>
      </c>
      <c r="CZ253" s="19" t="str">
        <f t="shared" si="303"/>
        <v/>
      </c>
      <c r="DA253" s="47" t="s">
        <v>0</v>
      </c>
      <c r="DB253" s="52" t="str">
        <f t="shared" si="304"/>
        <v/>
      </c>
      <c r="DC253" s="66" t="str">
        <f t="shared" si="305"/>
        <v/>
      </c>
      <c r="DD253" s="47" t="s">
        <v>0</v>
      </c>
      <c r="DE253" s="52" t="str">
        <f t="shared" si="306"/>
        <v/>
      </c>
      <c r="DF253" s="53" t="str">
        <f t="shared" si="267"/>
        <v/>
      </c>
      <c r="DG253" s="47" t="s">
        <v>0</v>
      </c>
      <c r="DH253" s="52" t="str">
        <f t="shared" si="307"/>
        <v/>
      </c>
      <c r="DI253" s="53" t="str">
        <f t="shared" si="268"/>
        <v/>
      </c>
      <c r="DJ253" s="47" t="s">
        <v>0</v>
      </c>
      <c r="DK253" s="52" t="str">
        <f t="shared" si="308"/>
        <v/>
      </c>
      <c r="DL253" s="53" t="str">
        <f t="shared" si="269"/>
        <v/>
      </c>
      <c r="DM253" s="47" t="s">
        <v>0</v>
      </c>
      <c r="DN253" s="58" t="str">
        <f t="shared" si="309"/>
        <v/>
      </c>
      <c r="DO253" s="53" t="str" cm="1">
        <f t="array" ref="DO253">IF(DN253&lt;&gt;"",INDEX(imePrezime_id,DN253,0),IF(CR253&lt;&gt;"",CR253,""))</f>
        <v/>
      </c>
      <c r="DP253" s="47" t="s">
        <v>0</v>
      </c>
      <c r="DQ253" s="58" t="str">
        <f t="shared" si="310"/>
        <v/>
      </c>
      <c r="DR253" s="73" t="str">
        <f t="shared" si="270"/>
        <v/>
      </c>
      <c r="DS253" s="73" t="str">
        <f t="shared" si="311"/>
        <v/>
      </c>
      <c r="DT253" s="73" t="str">
        <f t="shared" si="312"/>
        <v/>
      </c>
      <c r="DU253" s="66" t="str">
        <f t="shared" si="313"/>
        <v/>
      </c>
      <c r="DV253" s="47" t="s">
        <v>0</v>
      </c>
      <c r="DW253" s="58" t="str">
        <f>IF(BW253="","",MAX(DW$10:DW252)+1)</f>
        <v/>
      </c>
      <c r="DX253" s="73" t="str">
        <f t="shared" si="314"/>
        <v/>
      </c>
      <c r="DY253" s="73" t="str">
        <f t="shared" si="315"/>
        <v/>
      </c>
      <c r="DZ253" s="73" t="str">
        <f t="shared" si="316"/>
        <v/>
      </c>
      <c r="EA253" s="73" t="str">
        <f t="shared" si="317"/>
        <v/>
      </c>
      <c r="EB253" s="73" t="str">
        <f t="shared" si="318"/>
        <v/>
      </c>
      <c r="EC253" s="73" t="str">
        <f t="shared" si="319"/>
        <v/>
      </c>
      <c r="ED253" s="73" t="str">
        <f t="shared" si="320"/>
        <v/>
      </c>
      <c r="EE253" s="73" t="str">
        <f t="shared" si="321"/>
        <v/>
      </c>
      <c r="EF253" s="73" t="str">
        <f t="shared" si="322"/>
        <v/>
      </c>
      <c r="EG253" s="53" t="str">
        <f t="shared" si="271"/>
        <v/>
      </c>
      <c r="EH253" s="47" t="s">
        <v>0</v>
      </c>
      <c r="EI253" s="19" t="str">
        <f t="shared" si="323"/>
        <v/>
      </c>
      <c r="EJ253" s="47" t="s">
        <v>0</v>
      </c>
      <c r="EK253" s="19" t="str">
        <f t="shared" si="324"/>
        <v/>
      </c>
      <c r="EL253" s="47" t="s">
        <v>0</v>
      </c>
      <c r="EM253" s="208" t="str">
        <f t="shared" si="325"/>
        <v/>
      </c>
      <c r="EN253" s="47" t="s">
        <v>0</v>
      </c>
    </row>
    <row r="254" spans="1:144" x14ac:dyDescent="0.25">
      <c r="A254" t="s">
        <v>0</v>
      </c>
      <c r="B254" s="52" t="str">
        <f>IF(csv!F246="","",csv!T246)</f>
        <v/>
      </c>
      <c r="C254" s="31" t="s">
        <v>0</v>
      </c>
      <c r="D254" s="31" t="str">
        <f>IF(csv!F246="","",csv!F246)</f>
        <v/>
      </c>
      <c r="E254" s="31" t="str">
        <f>IF(csv!E246="","",csv!E246)</f>
        <v/>
      </c>
      <c r="F254" s="31" t="s">
        <v>0</v>
      </c>
      <c r="G254" s="73" t="str">
        <f>IF(csv!M246="","",csv!M246)</f>
        <v/>
      </c>
      <c r="H254" s="73" t="str">
        <f>IF(csv!N246="","",csv!N246)</f>
        <v/>
      </c>
      <c r="I254" s="31" t="s">
        <v>0</v>
      </c>
      <c r="J254" s="31" t="str">
        <f>IF(csv!P246="","",csv!P246)</f>
        <v/>
      </c>
      <c r="K254" s="31" t="str">
        <f>IF(csv!Q246="","",csv!Q246)</f>
        <v/>
      </c>
      <c r="L254" s="31" t="s">
        <v>0</v>
      </c>
      <c r="M254" s="66" t="str">
        <f>IF(csv!R246="","",csv!R246)</f>
        <v/>
      </c>
      <c r="N254" s="47" t="s">
        <v>0</v>
      </c>
      <c r="O254" s="52" t="str">
        <f t="shared" si="272"/>
        <v/>
      </c>
      <c r="P254" s="73" t="str">
        <f>IF(O254="","",IF(COUNTIF(O$10:O253,O254)=0,P253+1,P253))</f>
        <v/>
      </c>
      <c r="Q254" s="88" t="str">
        <f t="shared" si="273"/>
        <v/>
      </c>
      <c r="R254" s="89" t="str" cm="1">
        <f t="array" ref="R254">IF(S254="","",INDEX(natjecanjeStaze_naziv,MATCH(S254,natjecanjeStaze_stazaId,0)))</f>
        <v/>
      </c>
      <c r="S254" s="53" t="str">
        <f t="shared" si="256"/>
        <v/>
      </c>
      <c r="T254" s="47" t="s">
        <v>0</v>
      </c>
      <c r="U254" s="259" t="str">
        <f t="shared" si="257"/>
        <v/>
      </c>
      <c r="V254" s="260" t="str">
        <f t="shared" si="274"/>
        <v/>
      </c>
      <c r="W254" s="47" t="s">
        <v>0</v>
      </c>
      <c r="X254" s="52" t="str">
        <f t="shared" si="275"/>
        <v/>
      </c>
      <c r="Y254" s="73" t="str">
        <f t="shared" si="276"/>
        <v/>
      </c>
      <c r="Z254" s="31" t="str">
        <f t="shared" si="277"/>
        <v/>
      </c>
      <c r="AA254" s="66" t="str">
        <f>IF(Z254="","",MAX(AA$10:AA253)+1)</f>
        <v/>
      </c>
      <c r="AB254" s="47" t="s">
        <v>0</v>
      </c>
      <c r="AC254" s="130"/>
      <c r="AD254" s="47" t="s">
        <v>0</v>
      </c>
      <c r="AE254" s="19" t="str">
        <f t="shared" si="278"/>
        <v/>
      </c>
      <c r="AF254" s="47" t="s">
        <v>0</v>
      </c>
      <c r="AG254" s="151" t="str">
        <f t="shared" si="279"/>
        <v/>
      </c>
      <c r="AH254" s="47" t="s">
        <v>0</v>
      </c>
      <c r="AI254" s="52" t="str">
        <f t="shared" si="280"/>
        <v/>
      </c>
      <c r="AJ254" s="31" t="str">
        <f t="shared" si="281"/>
        <v/>
      </c>
      <c r="AK254" s="73" t="str">
        <f t="shared" si="282"/>
        <v/>
      </c>
      <c r="AL254" s="73" t="str">
        <f t="shared" si="283"/>
        <v/>
      </c>
      <c r="AM254" s="31" t="str" cm="1">
        <f t="array" ref="AM254">IF(AK254="",""&amp;AJ254,IF(AK254="NEMA",AJ254,INDEX(klub_naziv,MATCH(INDEX(klubAlias_klubId,AK254),klub_id,0))))</f>
        <v/>
      </c>
      <c r="AN254" s="31" t="str" cm="1">
        <f t="array" ref="AN254">IFERROR(""&amp;INDEX(registarNatjecatelji,DL254,4),"")</f>
        <v/>
      </c>
      <c r="AO254" s="90" t="str">
        <f t="shared" si="284"/>
        <v/>
      </c>
      <c r="AP254" s="66" t="str">
        <f t="shared" si="285"/>
        <v/>
      </c>
      <c r="AQ254" s="47" t="s">
        <v>0</v>
      </c>
      <c r="AR254" s="52" t="str">
        <f>IF(V254&lt;&gt;"NEMA","",IF(IFERROR(MATCH(U254,U$10:U253,0),0)&lt;&gt;0,"",U254))</f>
        <v/>
      </c>
      <c r="AS254" s="73" t="str">
        <f t="shared" si="258"/>
        <v/>
      </c>
      <c r="AT254" s="31" t="str">
        <f>IF(OR(AS254="",AS254&lt;&gt;"NEMA"),"",MAX(AT$10:AT253)+1)</f>
        <v/>
      </c>
      <c r="AU254" s="66" t="str">
        <f t="shared" si="259"/>
        <v/>
      </c>
      <c r="AV254" s="47" t="s">
        <v>0</v>
      </c>
      <c r="AW254" s="19" t="str">
        <f t="shared" si="286"/>
        <v/>
      </c>
      <c r="AX254" s="47" t="s">
        <v>0</v>
      </c>
      <c r="AY254" s="82" t="str">
        <f>IF(AK254&lt;&gt;"NEMA","",IF(IFERROR(MATCH(AJ254,AJ$10:AJ253,0),0)&lt;&gt;0,"",AJ254))</f>
        <v/>
      </c>
      <c r="AZ254" s="47" t="s">
        <v>0</v>
      </c>
      <c r="BA254" s="130"/>
      <c r="BB254" s="47" t="s">
        <v>0</v>
      </c>
      <c r="BC254" s="58" t="str">
        <f t="shared" si="287"/>
        <v/>
      </c>
      <c r="BD254" s="31" t="str">
        <f t="shared" si="288"/>
        <v/>
      </c>
      <c r="BE254" s="31" t="str">
        <f>IF(BD254="","",MAX(BE$10:BE253)+1)</f>
        <v/>
      </c>
      <c r="BF254" s="31" t="str">
        <f t="shared" si="289"/>
        <v/>
      </c>
      <c r="BG254" s="31" t="str">
        <f t="shared" si="290"/>
        <v/>
      </c>
      <c r="BH254" s="31" t="str">
        <f>IF(BA254="","",MAX(BH$10:BH253)+1)</f>
        <v/>
      </c>
      <c r="BI254" s="31" t="str">
        <f t="shared" si="291"/>
        <v/>
      </c>
      <c r="BJ254" s="66" t="str">
        <f t="shared" si="292"/>
        <v/>
      </c>
      <c r="BK254" s="47" t="s">
        <v>0</v>
      </c>
      <c r="BL254" s="19" t="str">
        <f t="shared" si="293"/>
        <v/>
      </c>
      <c r="BM254" s="47" t="s">
        <v>0</v>
      </c>
      <c r="BN254" s="151" t="str">
        <f t="shared" si="260"/>
        <v/>
      </c>
      <c r="BO254" s="47" t="s">
        <v>0</v>
      </c>
      <c r="BP254" s="58" t="str">
        <f t="shared" si="326"/>
        <v/>
      </c>
      <c r="BQ254" s="73" t="str">
        <f t="shared" si="327"/>
        <v/>
      </c>
      <c r="BR254" s="266" t="str">
        <f t="shared" si="328"/>
        <v/>
      </c>
      <c r="BS254" s="267" t="str">
        <f t="shared" si="329"/>
        <v/>
      </c>
      <c r="BT254" s="191" t="str">
        <f t="shared" si="330"/>
        <v/>
      </c>
      <c r="BU254" s="47" t="s">
        <v>0</v>
      </c>
      <c r="BV254" s="52" t="str">
        <f t="shared" si="294"/>
        <v/>
      </c>
      <c r="BW254" s="31" t="str">
        <f t="shared" si="295"/>
        <v/>
      </c>
      <c r="BX254" s="73" t="str">
        <f t="shared" si="261"/>
        <v/>
      </c>
      <c r="BY254" s="73" t="str">
        <f t="shared" si="262"/>
        <v/>
      </c>
      <c r="BZ254" s="31" t="str">
        <f t="shared" si="263"/>
        <v/>
      </c>
      <c r="CA254" s="66" t="str">
        <f t="shared" si="264"/>
        <v/>
      </c>
      <c r="CB254" s="47" t="s">
        <v>0</v>
      </c>
      <c r="CC254" s="82" t="str">
        <f t="shared" si="296"/>
        <v/>
      </c>
      <c r="CD254" s="47" t="s">
        <v>0</v>
      </c>
      <c r="CE254" s="19" t="str">
        <f t="shared" si="297"/>
        <v/>
      </c>
      <c r="CF254" s="47" t="s">
        <v>0</v>
      </c>
      <c r="CG254" s="130"/>
      <c r="CH254" s="47" t="s">
        <v>0</v>
      </c>
      <c r="CI254" s="52" t="str">
        <f t="shared" si="298"/>
        <v/>
      </c>
      <c r="CJ254" s="73" t="str">
        <f>IF(CG254="","",MAX(CJ$10:CJ253)+1)</f>
        <v/>
      </c>
      <c r="CK254" s="53" t="str">
        <f t="shared" si="299"/>
        <v/>
      </c>
      <c r="CL254" s="47" t="s">
        <v>0</v>
      </c>
      <c r="CM254" s="19" t="str">
        <f t="shared" si="300"/>
        <v/>
      </c>
      <c r="CN254" s="47" t="s">
        <v>0</v>
      </c>
      <c r="CO254" s="108"/>
      <c r="CP254" s="110"/>
      <c r="CQ254" s="47"/>
      <c r="CR254" s="58" t="str">
        <f>IF(AND(BX254="NEMA",BY254="NEMA",OR(CG254="",CK254="NEMA")),MAX(CR$10:CR253)+1,"")</f>
        <v/>
      </c>
      <c r="CS254" s="53" t="str">
        <f t="shared" si="301"/>
        <v/>
      </c>
      <c r="CT254" t="s">
        <v>0</v>
      </c>
      <c r="CU254" s="133" t="str">
        <f t="shared" si="265"/>
        <v/>
      </c>
      <c r="CV254" t="s">
        <v>0</v>
      </c>
      <c r="CW254" s="52" t="str">
        <f t="shared" si="266"/>
        <v/>
      </c>
      <c r="CX254" s="66" t="str">
        <f t="shared" si="302"/>
        <v/>
      </c>
      <c r="CY254" t="s">
        <v>0</v>
      </c>
      <c r="CZ254" s="19" t="str">
        <f t="shared" si="303"/>
        <v/>
      </c>
      <c r="DA254" s="47" t="s">
        <v>0</v>
      </c>
      <c r="DB254" s="52" t="str">
        <f t="shared" si="304"/>
        <v/>
      </c>
      <c r="DC254" s="66" t="str">
        <f t="shared" si="305"/>
        <v/>
      </c>
      <c r="DD254" s="47" t="s">
        <v>0</v>
      </c>
      <c r="DE254" s="52" t="str">
        <f t="shared" si="306"/>
        <v/>
      </c>
      <c r="DF254" s="53" t="str">
        <f t="shared" si="267"/>
        <v/>
      </c>
      <c r="DG254" s="47" t="s">
        <v>0</v>
      </c>
      <c r="DH254" s="52" t="str">
        <f t="shared" si="307"/>
        <v/>
      </c>
      <c r="DI254" s="53" t="str">
        <f t="shared" si="268"/>
        <v/>
      </c>
      <c r="DJ254" s="47" t="s">
        <v>0</v>
      </c>
      <c r="DK254" s="52" t="str">
        <f t="shared" si="308"/>
        <v/>
      </c>
      <c r="DL254" s="53" t="str">
        <f t="shared" si="269"/>
        <v/>
      </c>
      <c r="DM254" s="47" t="s">
        <v>0</v>
      </c>
      <c r="DN254" s="58" t="str">
        <f t="shared" si="309"/>
        <v/>
      </c>
      <c r="DO254" s="53" t="str" cm="1">
        <f t="array" ref="DO254">IF(DN254&lt;&gt;"",INDEX(imePrezime_id,DN254,0),IF(CR254&lt;&gt;"",CR254,""))</f>
        <v/>
      </c>
      <c r="DP254" s="47" t="s">
        <v>0</v>
      </c>
      <c r="DQ254" s="58" t="str">
        <f t="shared" si="310"/>
        <v/>
      </c>
      <c r="DR254" s="73" t="str">
        <f t="shared" si="270"/>
        <v/>
      </c>
      <c r="DS254" s="73" t="str">
        <f t="shared" si="311"/>
        <v/>
      </c>
      <c r="DT254" s="73" t="str">
        <f t="shared" si="312"/>
        <v/>
      </c>
      <c r="DU254" s="66" t="str">
        <f t="shared" si="313"/>
        <v/>
      </c>
      <c r="DV254" s="47" t="s">
        <v>0</v>
      </c>
      <c r="DW254" s="58" t="str">
        <f>IF(BW254="","",MAX(DW$10:DW253)+1)</f>
        <v/>
      </c>
      <c r="DX254" s="73" t="str">
        <f t="shared" si="314"/>
        <v/>
      </c>
      <c r="DY254" s="73" t="str">
        <f t="shared" si="315"/>
        <v/>
      </c>
      <c r="DZ254" s="73" t="str">
        <f t="shared" si="316"/>
        <v/>
      </c>
      <c r="EA254" s="73" t="str">
        <f t="shared" si="317"/>
        <v/>
      </c>
      <c r="EB254" s="73" t="str">
        <f t="shared" si="318"/>
        <v/>
      </c>
      <c r="EC254" s="73" t="str">
        <f t="shared" si="319"/>
        <v/>
      </c>
      <c r="ED254" s="73" t="str">
        <f t="shared" si="320"/>
        <v/>
      </c>
      <c r="EE254" s="73" t="str">
        <f t="shared" si="321"/>
        <v/>
      </c>
      <c r="EF254" s="73" t="str">
        <f t="shared" si="322"/>
        <v/>
      </c>
      <c r="EG254" s="53" t="str">
        <f t="shared" si="271"/>
        <v/>
      </c>
      <c r="EH254" s="47" t="s">
        <v>0</v>
      </c>
      <c r="EI254" s="19" t="str">
        <f t="shared" si="323"/>
        <v/>
      </c>
      <c r="EJ254" s="47" t="s">
        <v>0</v>
      </c>
      <c r="EK254" s="19" t="str">
        <f t="shared" si="324"/>
        <v/>
      </c>
      <c r="EL254" s="47" t="s">
        <v>0</v>
      </c>
      <c r="EM254" s="208" t="str">
        <f t="shared" si="325"/>
        <v/>
      </c>
      <c r="EN254" s="47" t="s">
        <v>0</v>
      </c>
    </row>
    <row r="255" spans="1:144" x14ac:dyDescent="0.25">
      <c r="A255" t="s">
        <v>0</v>
      </c>
      <c r="B255" s="52" t="str">
        <f>IF(csv!F247="","",csv!T247)</f>
        <v/>
      </c>
      <c r="C255" s="31" t="s">
        <v>0</v>
      </c>
      <c r="D255" s="31" t="str">
        <f>IF(csv!F247="","",csv!F247)</f>
        <v/>
      </c>
      <c r="E255" s="31" t="str">
        <f>IF(csv!E247="","",csv!E247)</f>
        <v/>
      </c>
      <c r="F255" s="31" t="s">
        <v>0</v>
      </c>
      <c r="G255" s="73" t="str">
        <f>IF(csv!M247="","",csv!M247)</f>
        <v/>
      </c>
      <c r="H255" s="73" t="str">
        <f>IF(csv!N247="","",csv!N247)</f>
        <v/>
      </c>
      <c r="I255" s="31" t="s">
        <v>0</v>
      </c>
      <c r="J255" s="31" t="str">
        <f>IF(csv!P247="","",csv!P247)</f>
        <v/>
      </c>
      <c r="K255" s="31" t="str">
        <f>IF(csv!Q247="","",csv!Q247)</f>
        <v/>
      </c>
      <c r="L255" s="31" t="s">
        <v>0</v>
      </c>
      <c r="M255" s="66" t="str">
        <f>IF(csv!R247="","",csv!R247)</f>
        <v/>
      </c>
      <c r="N255" s="47" t="s">
        <v>0</v>
      </c>
      <c r="O255" s="52" t="str">
        <f t="shared" si="272"/>
        <v/>
      </c>
      <c r="P255" s="73" t="str">
        <f>IF(O255="","",IF(COUNTIF(O$10:O254,O255)=0,P254+1,P254))</f>
        <v/>
      </c>
      <c r="Q255" s="88" t="str">
        <f t="shared" si="273"/>
        <v/>
      </c>
      <c r="R255" s="89" t="str" cm="1">
        <f t="array" ref="R255">IF(S255="","",INDEX(natjecanjeStaze_naziv,MATCH(S255,natjecanjeStaze_stazaId,0)))</f>
        <v/>
      </c>
      <c r="S255" s="53" t="str">
        <f t="shared" si="256"/>
        <v/>
      </c>
      <c r="T255" s="47" t="s">
        <v>0</v>
      </c>
      <c r="U255" s="259" t="str">
        <f t="shared" si="257"/>
        <v/>
      </c>
      <c r="V255" s="260" t="str">
        <f t="shared" si="274"/>
        <v/>
      </c>
      <c r="W255" s="47" t="s">
        <v>0</v>
      </c>
      <c r="X255" s="52" t="str">
        <f t="shared" si="275"/>
        <v/>
      </c>
      <c r="Y255" s="73" t="str">
        <f t="shared" si="276"/>
        <v/>
      </c>
      <c r="Z255" s="31" t="str">
        <f t="shared" si="277"/>
        <v/>
      </c>
      <c r="AA255" s="66" t="str">
        <f>IF(Z255="","",MAX(AA$10:AA254)+1)</f>
        <v/>
      </c>
      <c r="AB255" s="47" t="s">
        <v>0</v>
      </c>
      <c r="AC255" s="130"/>
      <c r="AD255" s="47" t="s">
        <v>0</v>
      </c>
      <c r="AE255" s="19" t="str">
        <f t="shared" si="278"/>
        <v/>
      </c>
      <c r="AF255" s="47" t="s">
        <v>0</v>
      </c>
      <c r="AG255" s="151" t="str">
        <f t="shared" si="279"/>
        <v/>
      </c>
      <c r="AH255" s="47" t="s">
        <v>0</v>
      </c>
      <c r="AI255" s="52" t="str">
        <f t="shared" si="280"/>
        <v/>
      </c>
      <c r="AJ255" s="31" t="str">
        <f t="shared" si="281"/>
        <v/>
      </c>
      <c r="AK255" s="73" t="str">
        <f t="shared" si="282"/>
        <v/>
      </c>
      <c r="AL255" s="73" t="str">
        <f t="shared" si="283"/>
        <v/>
      </c>
      <c r="AM255" s="31" t="str" cm="1">
        <f t="array" ref="AM255">IF(AK255="",""&amp;AJ255,IF(AK255="NEMA",AJ255,INDEX(klub_naziv,MATCH(INDEX(klubAlias_klubId,AK255),klub_id,0))))</f>
        <v/>
      </c>
      <c r="AN255" s="31" t="str" cm="1">
        <f t="array" ref="AN255">IFERROR(""&amp;INDEX(registarNatjecatelji,DL255,4),"")</f>
        <v/>
      </c>
      <c r="AO255" s="90" t="str">
        <f t="shared" si="284"/>
        <v/>
      </c>
      <c r="AP255" s="66" t="str">
        <f t="shared" si="285"/>
        <v/>
      </c>
      <c r="AQ255" s="47" t="s">
        <v>0</v>
      </c>
      <c r="AR255" s="52" t="str">
        <f>IF(V255&lt;&gt;"NEMA","",IF(IFERROR(MATCH(U255,U$10:U254,0),0)&lt;&gt;0,"",U255))</f>
        <v/>
      </c>
      <c r="AS255" s="73" t="str">
        <f t="shared" si="258"/>
        <v/>
      </c>
      <c r="AT255" s="31" t="str">
        <f>IF(OR(AS255="",AS255&lt;&gt;"NEMA"),"",MAX(AT$10:AT254)+1)</f>
        <v/>
      </c>
      <c r="AU255" s="66" t="str">
        <f t="shared" si="259"/>
        <v/>
      </c>
      <c r="AV255" s="47" t="s">
        <v>0</v>
      </c>
      <c r="AW255" s="19" t="str">
        <f t="shared" si="286"/>
        <v/>
      </c>
      <c r="AX255" s="47" t="s">
        <v>0</v>
      </c>
      <c r="AY255" s="82" t="str">
        <f>IF(AK255&lt;&gt;"NEMA","",IF(IFERROR(MATCH(AJ255,AJ$10:AJ254,0),0)&lt;&gt;0,"",AJ255))</f>
        <v/>
      </c>
      <c r="AZ255" s="47" t="s">
        <v>0</v>
      </c>
      <c r="BA255" s="130"/>
      <c r="BB255" s="47" t="s">
        <v>0</v>
      </c>
      <c r="BC255" s="58" t="str">
        <f t="shared" si="287"/>
        <v/>
      </c>
      <c r="BD255" s="31" t="str">
        <f t="shared" si="288"/>
        <v/>
      </c>
      <c r="BE255" s="31" t="str">
        <f>IF(BD255="","",MAX(BE$10:BE254)+1)</f>
        <v/>
      </c>
      <c r="BF255" s="31" t="str">
        <f t="shared" si="289"/>
        <v/>
      </c>
      <c r="BG255" s="31" t="str">
        <f t="shared" si="290"/>
        <v/>
      </c>
      <c r="BH255" s="31" t="str">
        <f>IF(BA255="","",MAX(BH$10:BH254)+1)</f>
        <v/>
      </c>
      <c r="BI255" s="31" t="str">
        <f t="shared" si="291"/>
        <v/>
      </c>
      <c r="BJ255" s="66" t="str">
        <f t="shared" si="292"/>
        <v/>
      </c>
      <c r="BK255" s="47" t="s">
        <v>0</v>
      </c>
      <c r="BL255" s="19" t="str">
        <f t="shared" si="293"/>
        <v/>
      </c>
      <c r="BM255" s="47" t="s">
        <v>0</v>
      </c>
      <c r="BN255" s="151" t="str">
        <f t="shared" si="260"/>
        <v/>
      </c>
      <c r="BO255" s="47" t="s">
        <v>0</v>
      </c>
      <c r="BP255" s="58" t="str">
        <f t="shared" si="326"/>
        <v/>
      </c>
      <c r="BQ255" s="73" t="str">
        <f t="shared" si="327"/>
        <v/>
      </c>
      <c r="BR255" s="266" t="str">
        <f t="shared" si="328"/>
        <v/>
      </c>
      <c r="BS255" s="267" t="str">
        <f t="shared" si="329"/>
        <v/>
      </c>
      <c r="BT255" s="191" t="str">
        <f t="shared" si="330"/>
        <v/>
      </c>
      <c r="BU255" s="47" t="s">
        <v>0</v>
      </c>
      <c r="BV255" s="52" t="str">
        <f t="shared" si="294"/>
        <v/>
      </c>
      <c r="BW255" s="31" t="str">
        <f t="shared" si="295"/>
        <v/>
      </c>
      <c r="BX255" s="73" t="str">
        <f t="shared" si="261"/>
        <v/>
      </c>
      <c r="BY255" s="73" t="str">
        <f t="shared" si="262"/>
        <v/>
      </c>
      <c r="BZ255" s="31" t="str">
        <f t="shared" si="263"/>
        <v/>
      </c>
      <c r="CA255" s="66" t="str">
        <f t="shared" si="264"/>
        <v/>
      </c>
      <c r="CB255" s="47" t="s">
        <v>0</v>
      </c>
      <c r="CC255" s="82" t="str">
        <f t="shared" si="296"/>
        <v/>
      </c>
      <c r="CD255" s="47" t="s">
        <v>0</v>
      </c>
      <c r="CE255" s="19" t="str">
        <f t="shared" si="297"/>
        <v/>
      </c>
      <c r="CF255" s="47" t="s">
        <v>0</v>
      </c>
      <c r="CG255" s="130"/>
      <c r="CH255" s="47" t="s">
        <v>0</v>
      </c>
      <c r="CI255" s="52" t="str">
        <f t="shared" si="298"/>
        <v/>
      </c>
      <c r="CJ255" s="73" t="str">
        <f>IF(CG255="","",MAX(CJ$10:CJ254)+1)</f>
        <v/>
      </c>
      <c r="CK255" s="53" t="str">
        <f t="shared" si="299"/>
        <v/>
      </c>
      <c r="CL255" s="47" t="s">
        <v>0</v>
      </c>
      <c r="CM255" s="19" t="str">
        <f t="shared" si="300"/>
        <v/>
      </c>
      <c r="CN255" s="47" t="s">
        <v>0</v>
      </c>
      <c r="CO255" s="108"/>
      <c r="CP255" s="110"/>
      <c r="CQ255" s="47"/>
      <c r="CR255" s="58" t="str">
        <f>IF(AND(BX255="NEMA",BY255="NEMA",OR(CG255="",CK255="NEMA")),MAX(CR$10:CR254)+1,"")</f>
        <v/>
      </c>
      <c r="CS255" s="53" t="str">
        <f t="shared" si="301"/>
        <v/>
      </c>
      <c r="CT255" t="s">
        <v>0</v>
      </c>
      <c r="CU255" s="133" t="str">
        <f t="shared" si="265"/>
        <v/>
      </c>
      <c r="CV255" t="s">
        <v>0</v>
      </c>
      <c r="CW255" s="52" t="str">
        <f t="shared" si="266"/>
        <v/>
      </c>
      <c r="CX255" s="66" t="str">
        <f t="shared" si="302"/>
        <v/>
      </c>
      <c r="CY255" t="s">
        <v>0</v>
      </c>
      <c r="CZ255" s="19" t="str">
        <f t="shared" si="303"/>
        <v/>
      </c>
      <c r="DA255" s="47" t="s">
        <v>0</v>
      </c>
      <c r="DB255" s="52" t="str">
        <f t="shared" si="304"/>
        <v/>
      </c>
      <c r="DC255" s="66" t="str">
        <f t="shared" si="305"/>
        <v/>
      </c>
      <c r="DD255" s="47" t="s">
        <v>0</v>
      </c>
      <c r="DE255" s="52" t="str">
        <f t="shared" si="306"/>
        <v/>
      </c>
      <c r="DF255" s="53" t="str">
        <f t="shared" si="267"/>
        <v/>
      </c>
      <c r="DG255" s="47" t="s">
        <v>0</v>
      </c>
      <c r="DH255" s="52" t="str">
        <f t="shared" si="307"/>
        <v/>
      </c>
      <c r="DI255" s="53" t="str">
        <f t="shared" si="268"/>
        <v/>
      </c>
      <c r="DJ255" s="47" t="s">
        <v>0</v>
      </c>
      <c r="DK255" s="52" t="str">
        <f t="shared" si="308"/>
        <v/>
      </c>
      <c r="DL255" s="53" t="str">
        <f t="shared" si="269"/>
        <v/>
      </c>
      <c r="DM255" s="47" t="s">
        <v>0</v>
      </c>
      <c r="DN255" s="58" t="str">
        <f t="shared" si="309"/>
        <v/>
      </c>
      <c r="DO255" s="53" t="str" cm="1">
        <f t="array" ref="DO255">IF(DN255&lt;&gt;"",INDEX(imePrezime_id,DN255,0),IF(CR255&lt;&gt;"",CR255,""))</f>
        <v/>
      </c>
      <c r="DP255" s="47" t="s">
        <v>0</v>
      </c>
      <c r="DQ255" s="58" t="str">
        <f t="shared" si="310"/>
        <v/>
      </c>
      <c r="DR255" s="73" t="str">
        <f t="shared" si="270"/>
        <v/>
      </c>
      <c r="DS255" s="73" t="str">
        <f t="shared" si="311"/>
        <v/>
      </c>
      <c r="DT255" s="73" t="str">
        <f t="shared" si="312"/>
        <v/>
      </c>
      <c r="DU255" s="66" t="str">
        <f t="shared" si="313"/>
        <v/>
      </c>
      <c r="DV255" s="47" t="s">
        <v>0</v>
      </c>
      <c r="DW255" s="58" t="str">
        <f>IF(BW255="","",MAX(DW$10:DW254)+1)</f>
        <v/>
      </c>
      <c r="DX255" s="73" t="str">
        <f t="shared" si="314"/>
        <v/>
      </c>
      <c r="DY255" s="73" t="str">
        <f t="shared" si="315"/>
        <v/>
      </c>
      <c r="DZ255" s="73" t="str">
        <f t="shared" si="316"/>
        <v/>
      </c>
      <c r="EA255" s="73" t="str">
        <f t="shared" si="317"/>
        <v/>
      </c>
      <c r="EB255" s="73" t="str">
        <f t="shared" si="318"/>
        <v/>
      </c>
      <c r="EC255" s="73" t="str">
        <f t="shared" si="319"/>
        <v/>
      </c>
      <c r="ED255" s="73" t="str">
        <f t="shared" si="320"/>
        <v/>
      </c>
      <c r="EE255" s="73" t="str">
        <f t="shared" si="321"/>
        <v/>
      </c>
      <c r="EF255" s="73" t="str">
        <f t="shared" si="322"/>
        <v/>
      </c>
      <c r="EG255" s="53" t="str">
        <f t="shared" si="271"/>
        <v/>
      </c>
      <c r="EH255" s="47" t="s">
        <v>0</v>
      </c>
      <c r="EI255" s="19" t="str">
        <f t="shared" si="323"/>
        <v/>
      </c>
      <c r="EJ255" s="47" t="s">
        <v>0</v>
      </c>
      <c r="EK255" s="19" t="str">
        <f t="shared" si="324"/>
        <v/>
      </c>
      <c r="EL255" s="47" t="s">
        <v>0</v>
      </c>
      <c r="EM255" s="208" t="str">
        <f t="shared" si="325"/>
        <v/>
      </c>
      <c r="EN255" s="47" t="s">
        <v>0</v>
      </c>
    </row>
    <row r="256" spans="1:144" x14ac:dyDescent="0.25">
      <c r="A256" t="s">
        <v>0</v>
      </c>
      <c r="B256" s="52" t="str">
        <f>IF(csv!F248="","",csv!T248)</f>
        <v/>
      </c>
      <c r="C256" s="31" t="s">
        <v>0</v>
      </c>
      <c r="D256" s="31" t="str">
        <f>IF(csv!F248="","",csv!F248)</f>
        <v/>
      </c>
      <c r="E256" s="31" t="str">
        <f>IF(csv!E248="","",csv!E248)</f>
        <v/>
      </c>
      <c r="F256" s="31" t="s">
        <v>0</v>
      </c>
      <c r="G256" s="73" t="str">
        <f>IF(csv!M248="","",csv!M248)</f>
        <v/>
      </c>
      <c r="H256" s="73" t="str">
        <f>IF(csv!N248="","",csv!N248)</f>
        <v/>
      </c>
      <c r="I256" s="31" t="s">
        <v>0</v>
      </c>
      <c r="J256" s="31" t="str">
        <f>IF(csv!P248="","",csv!P248)</f>
        <v/>
      </c>
      <c r="K256" s="31" t="str">
        <f>IF(csv!Q248="","",csv!Q248)</f>
        <v/>
      </c>
      <c r="L256" s="31" t="s">
        <v>0</v>
      </c>
      <c r="M256" s="66" t="str">
        <f>IF(csv!R248="","",csv!R248)</f>
        <v/>
      </c>
      <c r="N256" s="47" t="s">
        <v>0</v>
      </c>
      <c r="O256" s="52" t="str">
        <f t="shared" si="272"/>
        <v/>
      </c>
      <c r="P256" s="73" t="str">
        <f>IF(O256="","",IF(COUNTIF(O$10:O255,O256)=0,P255+1,P255))</f>
        <v/>
      </c>
      <c r="Q256" s="88" t="str">
        <f t="shared" si="273"/>
        <v/>
      </c>
      <c r="R256" s="89" t="str" cm="1">
        <f t="array" ref="R256">IF(S256="","",INDEX(natjecanjeStaze_naziv,MATCH(S256,natjecanjeStaze_stazaId,0)))</f>
        <v/>
      </c>
      <c r="S256" s="53" t="str">
        <f t="shared" si="256"/>
        <v/>
      </c>
      <c r="T256" s="47" t="s">
        <v>0</v>
      </c>
      <c r="U256" s="259" t="str">
        <f t="shared" si="257"/>
        <v/>
      </c>
      <c r="V256" s="260" t="str">
        <f t="shared" si="274"/>
        <v/>
      </c>
      <c r="W256" s="47" t="s">
        <v>0</v>
      </c>
      <c r="X256" s="52" t="str">
        <f t="shared" si="275"/>
        <v/>
      </c>
      <c r="Y256" s="73" t="str">
        <f t="shared" si="276"/>
        <v/>
      </c>
      <c r="Z256" s="31" t="str">
        <f t="shared" si="277"/>
        <v/>
      </c>
      <c r="AA256" s="66" t="str">
        <f>IF(Z256="","",MAX(AA$10:AA255)+1)</f>
        <v/>
      </c>
      <c r="AB256" s="47" t="s">
        <v>0</v>
      </c>
      <c r="AC256" s="130"/>
      <c r="AD256" s="47" t="s">
        <v>0</v>
      </c>
      <c r="AE256" s="19" t="str">
        <f t="shared" si="278"/>
        <v/>
      </c>
      <c r="AF256" s="47" t="s">
        <v>0</v>
      </c>
      <c r="AG256" s="151" t="str">
        <f t="shared" si="279"/>
        <v/>
      </c>
      <c r="AH256" s="47" t="s">
        <v>0</v>
      </c>
      <c r="AI256" s="52" t="str">
        <f t="shared" si="280"/>
        <v/>
      </c>
      <c r="AJ256" s="31" t="str">
        <f t="shared" si="281"/>
        <v/>
      </c>
      <c r="AK256" s="73" t="str">
        <f t="shared" si="282"/>
        <v/>
      </c>
      <c r="AL256" s="73" t="str">
        <f t="shared" si="283"/>
        <v/>
      </c>
      <c r="AM256" s="31" t="str" cm="1">
        <f t="array" ref="AM256">IF(AK256="",""&amp;AJ256,IF(AK256="NEMA",AJ256,INDEX(klub_naziv,MATCH(INDEX(klubAlias_klubId,AK256),klub_id,0))))</f>
        <v/>
      </c>
      <c r="AN256" s="31" t="str" cm="1">
        <f t="array" ref="AN256">IFERROR(""&amp;INDEX(registarNatjecatelji,DL256,4),"")</f>
        <v/>
      </c>
      <c r="AO256" s="90" t="str">
        <f t="shared" si="284"/>
        <v/>
      </c>
      <c r="AP256" s="66" t="str">
        <f t="shared" si="285"/>
        <v/>
      </c>
      <c r="AQ256" s="47" t="s">
        <v>0</v>
      </c>
      <c r="AR256" s="52" t="str">
        <f>IF(V256&lt;&gt;"NEMA","",IF(IFERROR(MATCH(U256,U$10:U255,0),0)&lt;&gt;0,"",U256))</f>
        <v/>
      </c>
      <c r="AS256" s="73" t="str">
        <f t="shared" si="258"/>
        <v/>
      </c>
      <c r="AT256" s="31" t="str">
        <f>IF(OR(AS256="",AS256&lt;&gt;"NEMA"),"",MAX(AT$10:AT255)+1)</f>
        <v/>
      </c>
      <c r="AU256" s="66" t="str">
        <f t="shared" si="259"/>
        <v/>
      </c>
      <c r="AV256" s="47" t="s">
        <v>0</v>
      </c>
      <c r="AW256" s="19" t="str">
        <f t="shared" si="286"/>
        <v/>
      </c>
      <c r="AX256" s="47" t="s">
        <v>0</v>
      </c>
      <c r="AY256" s="82" t="str">
        <f>IF(AK256&lt;&gt;"NEMA","",IF(IFERROR(MATCH(AJ256,AJ$10:AJ255,0),0)&lt;&gt;0,"",AJ256))</f>
        <v/>
      </c>
      <c r="AZ256" s="47" t="s">
        <v>0</v>
      </c>
      <c r="BA256" s="130"/>
      <c r="BB256" s="47" t="s">
        <v>0</v>
      </c>
      <c r="BC256" s="58" t="str">
        <f t="shared" si="287"/>
        <v/>
      </c>
      <c r="BD256" s="31" t="str">
        <f t="shared" si="288"/>
        <v/>
      </c>
      <c r="BE256" s="31" t="str">
        <f>IF(BD256="","",MAX(BE$10:BE255)+1)</f>
        <v/>
      </c>
      <c r="BF256" s="31" t="str">
        <f t="shared" si="289"/>
        <v/>
      </c>
      <c r="BG256" s="31" t="str">
        <f t="shared" si="290"/>
        <v/>
      </c>
      <c r="BH256" s="31" t="str">
        <f>IF(BA256="","",MAX(BH$10:BH255)+1)</f>
        <v/>
      </c>
      <c r="BI256" s="31" t="str">
        <f t="shared" si="291"/>
        <v/>
      </c>
      <c r="BJ256" s="66" t="str">
        <f t="shared" si="292"/>
        <v/>
      </c>
      <c r="BK256" s="47" t="s">
        <v>0</v>
      </c>
      <c r="BL256" s="19" t="str">
        <f t="shared" si="293"/>
        <v/>
      </c>
      <c r="BM256" s="47" t="s">
        <v>0</v>
      </c>
      <c r="BN256" s="151" t="str">
        <f t="shared" si="260"/>
        <v/>
      </c>
      <c r="BO256" s="47" t="s">
        <v>0</v>
      </c>
      <c r="BP256" s="58" t="str">
        <f t="shared" si="326"/>
        <v/>
      </c>
      <c r="BQ256" s="73" t="str">
        <f t="shared" si="327"/>
        <v/>
      </c>
      <c r="BR256" s="266" t="str">
        <f t="shared" si="328"/>
        <v/>
      </c>
      <c r="BS256" s="267" t="str">
        <f t="shared" si="329"/>
        <v/>
      </c>
      <c r="BT256" s="191" t="str">
        <f t="shared" si="330"/>
        <v/>
      </c>
      <c r="BU256" s="47" t="s">
        <v>0</v>
      </c>
      <c r="BV256" s="52" t="str">
        <f t="shared" si="294"/>
        <v/>
      </c>
      <c r="BW256" s="31" t="str">
        <f t="shared" si="295"/>
        <v/>
      </c>
      <c r="BX256" s="73" t="str">
        <f t="shared" si="261"/>
        <v/>
      </c>
      <c r="BY256" s="73" t="str">
        <f t="shared" si="262"/>
        <v/>
      </c>
      <c r="BZ256" s="31" t="str">
        <f t="shared" si="263"/>
        <v/>
      </c>
      <c r="CA256" s="66" t="str">
        <f t="shared" si="264"/>
        <v/>
      </c>
      <c r="CB256" s="47" t="s">
        <v>0</v>
      </c>
      <c r="CC256" s="82" t="str">
        <f t="shared" si="296"/>
        <v/>
      </c>
      <c r="CD256" s="47" t="s">
        <v>0</v>
      </c>
      <c r="CE256" s="19" t="str">
        <f t="shared" si="297"/>
        <v/>
      </c>
      <c r="CF256" s="47" t="s">
        <v>0</v>
      </c>
      <c r="CG256" s="130"/>
      <c r="CH256" s="47" t="s">
        <v>0</v>
      </c>
      <c r="CI256" s="52" t="str">
        <f t="shared" si="298"/>
        <v/>
      </c>
      <c r="CJ256" s="73" t="str">
        <f>IF(CG256="","",MAX(CJ$10:CJ255)+1)</f>
        <v/>
      </c>
      <c r="CK256" s="53" t="str">
        <f t="shared" si="299"/>
        <v/>
      </c>
      <c r="CL256" s="47" t="s">
        <v>0</v>
      </c>
      <c r="CM256" s="19" t="str">
        <f t="shared" si="300"/>
        <v/>
      </c>
      <c r="CN256" s="47" t="s">
        <v>0</v>
      </c>
      <c r="CO256" s="108"/>
      <c r="CP256" s="110"/>
      <c r="CQ256" s="47"/>
      <c r="CR256" s="58" t="str">
        <f>IF(AND(BX256="NEMA",BY256="NEMA",OR(CG256="",CK256="NEMA")),MAX(CR$10:CR255)+1,"")</f>
        <v/>
      </c>
      <c r="CS256" s="53" t="str">
        <f t="shared" si="301"/>
        <v/>
      </c>
      <c r="CT256" t="s">
        <v>0</v>
      </c>
      <c r="CU256" s="133" t="str">
        <f t="shared" si="265"/>
        <v/>
      </c>
      <c r="CV256" t="s">
        <v>0</v>
      </c>
      <c r="CW256" s="52" t="str">
        <f t="shared" si="266"/>
        <v/>
      </c>
      <c r="CX256" s="66" t="str">
        <f t="shared" si="302"/>
        <v/>
      </c>
      <c r="CY256" t="s">
        <v>0</v>
      </c>
      <c r="CZ256" s="19" t="str">
        <f t="shared" si="303"/>
        <v/>
      </c>
      <c r="DA256" s="47" t="s">
        <v>0</v>
      </c>
      <c r="DB256" s="52" t="str">
        <f t="shared" si="304"/>
        <v/>
      </c>
      <c r="DC256" s="66" t="str">
        <f t="shared" si="305"/>
        <v/>
      </c>
      <c r="DD256" s="47" t="s">
        <v>0</v>
      </c>
      <c r="DE256" s="52" t="str">
        <f t="shared" si="306"/>
        <v/>
      </c>
      <c r="DF256" s="53" t="str">
        <f t="shared" si="267"/>
        <v/>
      </c>
      <c r="DG256" s="47" t="s">
        <v>0</v>
      </c>
      <c r="DH256" s="52" t="str">
        <f t="shared" si="307"/>
        <v/>
      </c>
      <c r="DI256" s="53" t="str">
        <f t="shared" si="268"/>
        <v/>
      </c>
      <c r="DJ256" s="47" t="s">
        <v>0</v>
      </c>
      <c r="DK256" s="52" t="str">
        <f t="shared" si="308"/>
        <v/>
      </c>
      <c r="DL256" s="53" t="str">
        <f t="shared" si="269"/>
        <v/>
      </c>
      <c r="DM256" s="47" t="s">
        <v>0</v>
      </c>
      <c r="DN256" s="58" t="str">
        <f t="shared" si="309"/>
        <v/>
      </c>
      <c r="DO256" s="53" t="str" cm="1">
        <f t="array" ref="DO256">IF(DN256&lt;&gt;"",INDEX(imePrezime_id,DN256,0),IF(CR256&lt;&gt;"",CR256,""))</f>
        <v/>
      </c>
      <c r="DP256" s="47" t="s">
        <v>0</v>
      </c>
      <c r="DQ256" s="58" t="str">
        <f t="shared" si="310"/>
        <v/>
      </c>
      <c r="DR256" s="73" t="str">
        <f t="shared" si="270"/>
        <v/>
      </c>
      <c r="DS256" s="73" t="str">
        <f t="shared" si="311"/>
        <v/>
      </c>
      <c r="DT256" s="73" t="str">
        <f t="shared" si="312"/>
        <v/>
      </c>
      <c r="DU256" s="66" t="str">
        <f t="shared" si="313"/>
        <v/>
      </c>
      <c r="DV256" s="47" t="s">
        <v>0</v>
      </c>
      <c r="DW256" s="58" t="str">
        <f>IF(BW256="","",MAX(DW$10:DW255)+1)</f>
        <v/>
      </c>
      <c r="DX256" s="73" t="str">
        <f t="shared" si="314"/>
        <v/>
      </c>
      <c r="DY256" s="73" t="str">
        <f t="shared" si="315"/>
        <v/>
      </c>
      <c r="DZ256" s="73" t="str">
        <f t="shared" si="316"/>
        <v/>
      </c>
      <c r="EA256" s="73" t="str">
        <f t="shared" si="317"/>
        <v/>
      </c>
      <c r="EB256" s="73" t="str">
        <f t="shared" si="318"/>
        <v/>
      </c>
      <c r="EC256" s="73" t="str">
        <f t="shared" si="319"/>
        <v/>
      </c>
      <c r="ED256" s="73" t="str">
        <f t="shared" si="320"/>
        <v/>
      </c>
      <c r="EE256" s="73" t="str">
        <f t="shared" si="321"/>
        <v/>
      </c>
      <c r="EF256" s="73" t="str">
        <f t="shared" si="322"/>
        <v/>
      </c>
      <c r="EG256" s="53" t="str">
        <f t="shared" si="271"/>
        <v/>
      </c>
      <c r="EH256" s="47" t="s">
        <v>0</v>
      </c>
      <c r="EI256" s="19" t="str">
        <f t="shared" si="323"/>
        <v/>
      </c>
      <c r="EJ256" s="47" t="s">
        <v>0</v>
      </c>
      <c r="EK256" s="19" t="str">
        <f t="shared" si="324"/>
        <v/>
      </c>
      <c r="EL256" s="47" t="s">
        <v>0</v>
      </c>
      <c r="EM256" s="208" t="str">
        <f t="shared" si="325"/>
        <v/>
      </c>
      <c r="EN256" s="47" t="s">
        <v>0</v>
      </c>
    </row>
    <row r="257" spans="1:144" x14ac:dyDescent="0.25">
      <c r="A257" t="s">
        <v>0</v>
      </c>
      <c r="B257" s="52" t="str">
        <f>IF(csv!F249="","",csv!T249)</f>
        <v/>
      </c>
      <c r="C257" s="31" t="s">
        <v>0</v>
      </c>
      <c r="D257" s="31" t="str">
        <f>IF(csv!F249="","",csv!F249)</f>
        <v/>
      </c>
      <c r="E257" s="31" t="str">
        <f>IF(csv!E249="","",csv!E249)</f>
        <v/>
      </c>
      <c r="F257" s="31" t="s">
        <v>0</v>
      </c>
      <c r="G257" s="73" t="str">
        <f>IF(csv!M249="","",csv!M249)</f>
        <v/>
      </c>
      <c r="H257" s="73" t="str">
        <f>IF(csv!N249="","",csv!N249)</f>
        <v/>
      </c>
      <c r="I257" s="31" t="s">
        <v>0</v>
      </c>
      <c r="J257" s="31" t="str">
        <f>IF(csv!P249="","",csv!P249)</f>
        <v/>
      </c>
      <c r="K257" s="31" t="str">
        <f>IF(csv!Q249="","",csv!Q249)</f>
        <v/>
      </c>
      <c r="L257" s="31" t="s">
        <v>0</v>
      </c>
      <c r="M257" s="66" t="str">
        <f>IF(csv!R249="","",csv!R249)</f>
        <v/>
      </c>
      <c r="N257" s="47" t="s">
        <v>0</v>
      </c>
      <c r="O257" s="52" t="str">
        <f t="shared" si="272"/>
        <v/>
      </c>
      <c r="P257" s="73" t="str">
        <f>IF(O257="","",IF(COUNTIF(O$10:O256,O257)=0,P256+1,P256))</f>
        <v/>
      </c>
      <c r="Q257" s="88" t="str">
        <f t="shared" si="273"/>
        <v/>
      </c>
      <c r="R257" s="89" t="str" cm="1">
        <f t="array" ref="R257">IF(S257="","",INDEX(natjecanjeStaze_naziv,MATCH(S257,natjecanjeStaze_stazaId,0)))</f>
        <v/>
      </c>
      <c r="S257" s="53" t="str">
        <f t="shared" si="256"/>
        <v/>
      </c>
      <c r="T257" s="47" t="s">
        <v>0</v>
      </c>
      <c r="U257" s="259" t="str">
        <f t="shared" si="257"/>
        <v/>
      </c>
      <c r="V257" s="260" t="str">
        <f t="shared" si="274"/>
        <v/>
      </c>
      <c r="W257" s="47" t="s">
        <v>0</v>
      </c>
      <c r="X257" s="52" t="str">
        <f t="shared" si="275"/>
        <v/>
      </c>
      <c r="Y257" s="73" t="str">
        <f t="shared" si="276"/>
        <v/>
      </c>
      <c r="Z257" s="31" t="str">
        <f t="shared" si="277"/>
        <v/>
      </c>
      <c r="AA257" s="66" t="str">
        <f>IF(Z257="","",MAX(AA$10:AA256)+1)</f>
        <v/>
      </c>
      <c r="AB257" s="47" t="s">
        <v>0</v>
      </c>
      <c r="AC257" s="130"/>
      <c r="AD257" s="47" t="s">
        <v>0</v>
      </c>
      <c r="AE257" s="19" t="str">
        <f t="shared" si="278"/>
        <v/>
      </c>
      <c r="AF257" s="47" t="s">
        <v>0</v>
      </c>
      <c r="AG257" s="151" t="str">
        <f t="shared" si="279"/>
        <v/>
      </c>
      <c r="AH257" s="47" t="s">
        <v>0</v>
      </c>
      <c r="AI257" s="52" t="str">
        <f t="shared" si="280"/>
        <v/>
      </c>
      <c r="AJ257" s="31" t="str">
        <f t="shared" si="281"/>
        <v/>
      </c>
      <c r="AK257" s="73" t="str">
        <f t="shared" si="282"/>
        <v/>
      </c>
      <c r="AL257" s="73" t="str">
        <f t="shared" si="283"/>
        <v/>
      </c>
      <c r="AM257" s="31" t="str" cm="1">
        <f t="array" ref="AM257">IF(AK257="",""&amp;AJ257,IF(AK257="NEMA",AJ257,INDEX(klub_naziv,MATCH(INDEX(klubAlias_klubId,AK257),klub_id,0))))</f>
        <v/>
      </c>
      <c r="AN257" s="31" t="str" cm="1">
        <f t="array" ref="AN257">IFERROR(""&amp;INDEX(registarNatjecatelji,DL257,4),"")</f>
        <v/>
      </c>
      <c r="AO257" s="90" t="str">
        <f t="shared" si="284"/>
        <v/>
      </c>
      <c r="AP257" s="66" t="str">
        <f t="shared" si="285"/>
        <v/>
      </c>
      <c r="AQ257" s="47" t="s">
        <v>0</v>
      </c>
      <c r="AR257" s="52" t="str">
        <f>IF(V257&lt;&gt;"NEMA","",IF(IFERROR(MATCH(U257,U$10:U256,0),0)&lt;&gt;0,"",U257))</f>
        <v/>
      </c>
      <c r="AS257" s="73" t="str">
        <f t="shared" si="258"/>
        <v/>
      </c>
      <c r="AT257" s="31" t="str">
        <f>IF(OR(AS257="",AS257&lt;&gt;"NEMA"),"",MAX(AT$10:AT256)+1)</f>
        <v/>
      </c>
      <c r="AU257" s="66" t="str">
        <f t="shared" si="259"/>
        <v/>
      </c>
      <c r="AV257" s="47" t="s">
        <v>0</v>
      </c>
      <c r="AW257" s="19" t="str">
        <f t="shared" si="286"/>
        <v/>
      </c>
      <c r="AX257" s="47" t="s">
        <v>0</v>
      </c>
      <c r="AY257" s="82" t="str">
        <f>IF(AK257&lt;&gt;"NEMA","",IF(IFERROR(MATCH(AJ257,AJ$10:AJ256,0),0)&lt;&gt;0,"",AJ257))</f>
        <v/>
      </c>
      <c r="AZ257" s="47" t="s">
        <v>0</v>
      </c>
      <c r="BA257" s="130"/>
      <c r="BB257" s="47" t="s">
        <v>0</v>
      </c>
      <c r="BC257" s="58" t="str">
        <f t="shared" si="287"/>
        <v/>
      </c>
      <c r="BD257" s="31" t="str">
        <f t="shared" si="288"/>
        <v/>
      </c>
      <c r="BE257" s="31" t="str">
        <f>IF(BD257="","",MAX(BE$10:BE256)+1)</f>
        <v/>
      </c>
      <c r="BF257" s="31" t="str">
        <f t="shared" si="289"/>
        <v/>
      </c>
      <c r="BG257" s="31" t="str">
        <f t="shared" si="290"/>
        <v/>
      </c>
      <c r="BH257" s="31" t="str">
        <f>IF(BA257="","",MAX(BH$10:BH256)+1)</f>
        <v/>
      </c>
      <c r="BI257" s="31" t="str">
        <f t="shared" si="291"/>
        <v/>
      </c>
      <c r="BJ257" s="66" t="str">
        <f t="shared" si="292"/>
        <v/>
      </c>
      <c r="BK257" s="47" t="s">
        <v>0</v>
      </c>
      <c r="BL257" s="19" t="str">
        <f t="shared" si="293"/>
        <v/>
      </c>
      <c r="BM257" s="47" t="s">
        <v>0</v>
      </c>
      <c r="BN257" s="151" t="str">
        <f t="shared" si="260"/>
        <v/>
      </c>
      <c r="BO257" s="47" t="s">
        <v>0</v>
      </c>
      <c r="BP257" s="58" t="str">
        <f t="shared" si="326"/>
        <v/>
      </c>
      <c r="BQ257" s="73" t="str">
        <f t="shared" si="327"/>
        <v/>
      </c>
      <c r="BR257" s="266" t="str">
        <f t="shared" si="328"/>
        <v/>
      </c>
      <c r="BS257" s="267" t="str">
        <f t="shared" si="329"/>
        <v/>
      </c>
      <c r="BT257" s="191" t="str">
        <f t="shared" si="330"/>
        <v/>
      </c>
      <c r="BU257" s="47" t="s">
        <v>0</v>
      </c>
      <c r="BV257" s="52" t="str">
        <f t="shared" si="294"/>
        <v/>
      </c>
      <c r="BW257" s="31" t="str">
        <f t="shared" si="295"/>
        <v/>
      </c>
      <c r="BX257" s="73" t="str">
        <f t="shared" si="261"/>
        <v/>
      </c>
      <c r="BY257" s="73" t="str">
        <f t="shared" si="262"/>
        <v/>
      </c>
      <c r="BZ257" s="31" t="str">
        <f t="shared" si="263"/>
        <v/>
      </c>
      <c r="CA257" s="66" t="str">
        <f t="shared" si="264"/>
        <v/>
      </c>
      <c r="CB257" s="47" t="s">
        <v>0</v>
      </c>
      <c r="CC257" s="82" t="str">
        <f t="shared" si="296"/>
        <v/>
      </c>
      <c r="CD257" s="47" t="s">
        <v>0</v>
      </c>
      <c r="CE257" s="19" t="str">
        <f t="shared" si="297"/>
        <v/>
      </c>
      <c r="CF257" s="47" t="s">
        <v>0</v>
      </c>
      <c r="CG257" s="130"/>
      <c r="CH257" s="47" t="s">
        <v>0</v>
      </c>
      <c r="CI257" s="52" t="str">
        <f t="shared" si="298"/>
        <v/>
      </c>
      <c r="CJ257" s="73" t="str">
        <f>IF(CG257="","",MAX(CJ$10:CJ256)+1)</f>
        <v/>
      </c>
      <c r="CK257" s="53" t="str">
        <f t="shared" si="299"/>
        <v/>
      </c>
      <c r="CL257" s="47" t="s">
        <v>0</v>
      </c>
      <c r="CM257" s="19" t="str">
        <f t="shared" si="300"/>
        <v/>
      </c>
      <c r="CN257" s="47" t="s">
        <v>0</v>
      </c>
      <c r="CO257" s="108"/>
      <c r="CP257" s="110"/>
      <c r="CQ257" s="47"/>
      <c r="CR257" s="58" t="str">
        <f>IF(AND(BX257="NEMA",BY257="NEMA",OR(CG257="",CK257="NEMA")),MAX(CR$10:CR256)+1,"")</f>
        <v/>
      </c>
      <c r="CS257" s="53" t="str">
        <f t="shared" si="301"/>
        <v/>
      </c>
      <c r="CT257" t="s">
        <v>0</v>
      </c>
      <c r="CU257" s="133" t="str">
        <f t="shared" si="265"/>
        <v/>
      </c>
      <c r="CV257" t="s">
        <v>0</v>
      </c>
      <c r="CW257" s="52" t="str">
        <f t="shared" si="266"/>
        <v/>
      </c>
      <c r="CX257" s="66" t="str">
        <f t="shared" si="302"/>
        <v/>
      </c>
      <c r="CY257" t="s">
        <v>0</v>
      </c>
      <c r="CZ257" s="19" t="str">
        <f t="shared" si="303"/>
        <v/>
      </c>
      <c r="DA257" s="47" t="s">
        <v>0</v>
      </c>
      <c r="DB257" s="52" t="str">
        <f t="shared" si="304"/>
        <v/>
      </c>
      <c r="DC257" s="66" t="str">
        <f t="shared" si="305"/>
        <v/>
      </c>
      <c r="DD257" s="47" t="s">
        <v>0</v>
      </c>
      <c r="DE257" s="52" t="str">
        <f t="shared" si="306"/>
        <v/>
      </c>
      <c r="DF257" s="53" t="str">
        <f t="shared" si="267"/>
        <v/>
      </c>
      <c r="DG257" s="47" t="s">
        <v>0</v>
      </c>
      <c r="DH257" s="52" t="str">
        <f t="shared" si="307"/>
        <v/>
      </c>
      <c r="DI257" s="53" t="str">
        <f t="shared" si="268"/>
        <v/>
      </c>
      <c r="DJ257" s="47" t="s">
        <v>0</v>
      </c>
      <c r="DK257" s="52" t="str">
        <f t="shared" si="308"/>
        <v/>
      </c>
      <c r="DL257" s="53" t="str">
        <f t="shared" si="269"/>
        <v/>
      </c>
      <c r="DM257" s="47" t="s">
        <v>0</v>
      </c>
      <c r="DN257" s="58" t="str">
        <f t="shared" si="309"/>
        <v/>
      </c>
      <c r="DO257" s="53" t="str" cm="1">
        <f t="array" ref="DO257">IF(DN257&lt;&gt;"",INDEX(imePrezime_id,DN257,0),IF(CR257&lt;&gt;"",CR257,""))</f>
        <v/>
      </c>
      <c r="DP257" s="47" t="s">
        <v>0</v>
      </c>
      <c r="DQ257" s="58" t="str">
        <f t="shared" si="310"/>
        <v/>
      </c>
      <c r="DR257" s="73" t="str">
        <f t="shared" si="270"/>
        <v/>
      </c>
      <c r="DS257" s="73" t="str">
        <f t="shared" si="311"/>
        <v/>
      </c>
      <c r="DT257" s="73" t="str">
        <f t="shared" si="312"/>
        <v/>
      </c>
      <c r="DU257" s="66" t="str">
        <f t="shared" si="313"/>
        <v/>
      </c>
      <c r="DV257" s="47" t="s">
        <v>0</v>
      </c>
      <c r="DW257" s="58" t="str">
        <f>IF(BW257="","",MAX(DW$10:DW256)+1)</f>
        <v/>
      </c>
      <c r="DX257" s="73" t="str">
        <f t="shared" si="314"/>
        <v/>
      </c>
      <c r="DY257" s="73" t="str">
        <f t="shared" si="315"/>
        <v/>
      </c>
      <c r="DZ257" s="73" t="str">
        <f t="shared" si="316"/>
        <v/>
      </c>
      <c r="EA257" s="73" t="str">
        <f t="shared" si="317"/>
        <v/>
      </c>
      <c r="EB257" s="73" t="str">
        <f t="shared" si="318"/>
        <v/>
      </c>
      <c r="EC257" s="73" t="str">
        <f t="shared" si="319"/>
        <v/>
      </c>
      <c r="ED257" s="73" t="str">
        <f t="shared" si="320"/>
        <v/>
      </c>
      <c r="EE257" s="73" t="str">
        <f t="shared" si="321"/>
        <v/>
      </c>
      <c r="EF257" s="73" t="str">
        <f t="shared" si="322"/>
        <v/>
      </c>
      <c r="EG257" s="53" t="str">
        <f t="shared" si="271"/>
        <v/>
      </c>
      <c r="EH257" s="47" t="s">
        <v>0</v>
      </c>
      <c r="EI257" s="19" t="str">
        <f t="shared" si="323"/>
        <v/>
      </c>
      <c r="EJ257" s="47" t="s">
        <v>0</v>
      </c>
      <c r="EK257" s="19" t="str">
        <f t="shared" si="324"/>
        <v/>
      </c>
      <c r="EL257" s="47" t="s">
        <v>0</v>
      </c>
      <c r="EM257" s="208" t="str">
        <f t="shared" si="325"/>
        <v/>
      </c>
      <c r="EN257" s="47" t="s">
        <v>0</v>
      </c>
    </row>
    <row r="258" spans="1:144" x14ac:dyDescent="0.25">
      <c r="A258" t="s">
        <v>0</v>
      </c>
      <c r="B258" s="52" t="str">
        <f>IF(csv!F250="","",csv!T250)</f>
        <v/>
      </c>
      <c r="C258" s="31" t="s">
        <v>0</v>
      </c>
      <c r="D258" s="31" t="str">
        <f>IF(csv!F250="","",csv!F250)</f>
        <v/>
      </c>
      <c r="E258" s="31" t="str">
        <f>IF(csv!E250="","",csv!E250)</f>
        <v/>
      </c>
      <c r="F258" s="31" t="s">
        <v>0</v>
      </c>
      <c r="G258" s="73" t="str">
        <f>IF(csv!M250="","",csv!M250)</f>
        <v/>
      </c>
      <c r="H258" s="73" t="str">
        <f>IF(csv!N250="","",csv!N250)</f>
        <v/>
      </c>
      <c r="I258" s="31" t="s">
        <v>0</v>
      </c>
      <c r="J258" s="31" t="str">
        <f>IF(csv!P250="","",csv!P250)</f>
        <v/>
      </c>
      <c r="K258" s="31" t="str">
        <f>IF(csv!Q250="","",csv!Q250)</f>
        <v/>
      </c>
      <c r="L258" s="31" t="s">
        <v>0</v>
      </c>
      <c r="M258" s="66" t="str">
        <f>IF(csv!R250="","",csv!R250)</f>
        <v/>
      </c>
      <c r="N258" s="47" t="s">
        <v>0</v>
      </c>
      <c r="O258" s="52" t="str">
        <f t="shared" si="272"/>
        <v/>
      </c>
      <c r="P258" s="73" t="str">
        <f>IF(O258="","",IF(COUNTIF(O$10:O257,O258)=0,P257+1,P257))</f>
        <v/>
      </c>
      <c r="Q258" s="88" t="str">
        <f t="shared" si="273"/>
        <v/>
      </c>
      <c r="R258" s="89" t="str" cm="1">
        <f t="array" ref="R258">IF(S258="","",INDEX(natjecanjeStaze_naziv,MATCH(S258,natjecanjeStaze_stazaId,0)))</f>
        <v/>
      </c>
      <c r="S258" s="53" t="str">
        <f t="shared" si="256"/>
        <v/>
      </c>
      <c r="T258" s="47" t="s">
        <v>0</v>
      </c>
      <c r="U258" s="259" t="str">
        <f t="shared" si="257"/>
        <v/>
      </c>
      <c r="V258" s="260" t="str">
        <f t="shared" si="274"/>
        <v/>
      </c>
      <c r="W258" s="47" t="s">
        <v>0</v>
      </c>
      <c r="X258" s="52" t="str">
        <f t="shared" si="275"/>
        <v/>
      </c>
      <c r="Y258" s="73" t="str">
        <f t="shared" si="276"/>
        <v/>
      </c>
      <c r="Z258" s="31" t="str">
        <f t="shared" si="277"/>
        <v/>
      </c>
      <c r="AA258" s="66" t="str">
        <f>IF(Z258="","",MAX(AA$10:AA257)+1)</f>
        <v/>
      </c>
      <c r="AB258" s="47" t="s">
        <v>0</v>
      </c>
      <c r="AC258" s="130"/>
      <c r="AD258" s="47" t="s">
        <v>0</v>
      </c>
      <c r="AE258" s="19" t="str">
        <f t="shared" si="278"/>
        <v/>
      </c>
      <c r="AF258" s="47" t="s">
        <v>0</v>
      </c>
      <c r="AG258" s="151" t="str">
        <f t="shared" si="279"/>
        <v/>
      </c>
      <c r="AH258" s="47" t="s">
        <v>0</v>
      </c>
      <c r="AI258" s="52" t="str">
        <f t="shared" si="280"/>
        <v/>
      </c>
      <c r="AJ258" s="31" t="str">
        <f t="shared" si="281"/>
        <v/>
      </c>
      <c r="AK258" s="73" t="str">
        <f t="shared" si="282"/>
        <v/>
      </c>
      <c r="AL258" s="73" t="str">
        <f t="shared" si="283"/>
        <v/>
      </c>
      <c r="AM258" s="31" t="str" cm="1">
        <f t="array" ref="AM258">IF(AK258="",""&amp;AJ258,IF(AK258="NEMA",AJ258,INDEX(klub_naziv,MATCH(INDEX(klubAlias_klubId,AK258),klub_id,0))))</f>
        <v/>
      </c>
      <c r="AN258" s="31" t="str" cm="1">
        <f t="array" ref="AN258">IFERROR(""&amp;INDEX(registarNatjecatelji,DL258,4),"")</f>
        <v/>
      </c>
      <c r="AO258" s="90" t="str">
        <f t="shared" si="284"/>
        <v/>
      </c>
      <c r="AP258" s="66" t="str">
        <f t="shared" si="285"/>
        <v/>
      </c>
      <c r="AQ258" s="47" t="s">
        <v>0</v>
      </c>
      <c r="AR258" s="52" t="str">
        <f>IF(V258&lt;&gt;"NEMA","",IF(IFERROR(MATCH(U258,U$10:U257,0),0)&lt;&gt;0,"",U258))</f>
        <v/>
      </c>
      <c r="AS258" s="73" t="str">
        <f t="shared" si="258"/>
        <v/>
      </c>
      <c r="AT258" s="31" t="str">
        <f>IF(OR(AS258="",AS258&lt;&gt;"NEMA"),"",MAX(AT$10:AT257)+1)</f>
        <v/>
      </c>
      <c r="AU258" s="66" t="str">
        <f t="shared" si="259"/>
        <v/>
      </c>
      <c r="AV258" s="47" t="s">
        <v>0</v>
      </c>
      <c r="AW258" s="19" t="str">
        <f t="shared" si="286"/>
        <v/>
      </c>
      <c r="AX258" s="47" t="s">
        <v>0</v>
      </c>
      <c r="AY258" s="82" t="str">
        <f>IF(AK258&lt;&gt;"NEMA","",IF(IFERROR(MATCH(AJ258,AJ$10:AJ257,0),0)&lt;&gt;0,"",AJ258))</f>
        <v/>
      </c>
      <c r="AZ258" s="47" t="s">
        <v>0</v>
      </c>
      <c r="BA258" s="130"/>
      <c r="BB258" s="47" t="s">
        <v>0</v>
      </c>
      <c r="BC258" s="58" t="str">
        <f t="shared" si="287"/>
        <v/>
      </c>
      <c r="BD258" s="31" t="str">
        <f t="shared" si="288"/>
        <v/>
      </c>
      <c r="BE258" s="31" t="str">
        <f>IF(BD258="","",MAX(BE$10:BE257)+1)</f>
        <v/>
      </c>
      <c r="BF258" s="31" t="str">
        <f t="shared" si="289"/>
        <v/>
      </c>
      <c r="BG258" s="31" t="str">
        <f t="shared" si="290"/>
        <v/>
      </c>
      <c r="BH258" s="31" t="str">
        <f>IF(BA258="","",MAX(BH$10:BH257)+1)</f>
        <v/>
      </c>
      <c r="BI258" s="31" t="str">
        <f t="shared" si="291"/>
        <v/>
      </c>
      <c r="BJ258" s="66" t="str">
        <f t="shared" si="292"/>
        <v/>
      </c>
      <c r="BK258" s="47" t="s">
        <v>0</v>
      </c>
      <c r="BL258" s="19" t="str">
        <f t="shared" si="293"/>
        <v/>
      </c>
      <c r="BM258" s="47" t="s">
        <v>0</v>
      </c>
      <c r="BN258" s="151" t="str">
        <f t="shared" si="260"/>
        <v/>
      </c>
      <c r="BO258" s="47" t="s">
        <v>0</v>
      </c>
      <c r="BP258" s="58" t="str">
        <f t="shared" si="326"/>
        <v/>
      </c>
      <c r="BQ258" s="73" t="str">
        <f t="shared" si="327"/>
        <v/>
      </c>
      <c r="BR258" s="266" t="str">
        <f t="shared" si="328"/>
        <v/>
      </c>
      <c r="BS258" s="267" t="str">
        <f t="shared" si="329"/>
        <v/>
      </c>
      <c r="BT258" s="191" t="str">
        <f t="shared" si="330"/>
        <v/>
      </c>
      <c r="BU258" s="47" t="s">
        <v>0</v>
      </c>
      <c r="BV258" s="52" t="str">
        <f t="shared" si="294"/>
        <v/>
      </c>
      <c r="BW258" s="31" t="str">
        <f t="shared" si="295"/>
        <v/>
      </c>
      <c r="BX258" s="73" t="str">
        <f t="shared" si="261"/>
        <v/>
      </c>
      <c r="BY258" s="73" t="str">
        <f t="shared" si="262"/>
        <v/>
      </c>
      <c r="BZ258" s="31" t="str">
        <f t="shared" si="263"/>
        <v/>
      </c>
      <c r="CA258" s="66" t="str">
        <f t="shared" si="264"/>
        <v/>
      </c>
      <c r="CB258" s="47" t="s">
        <v>0</v>
      </c>
      <c r="CC258" s="82" t="str">
        <f t="shared" si="296"/>
        <v/>
      </c>
      <c r="CD258" s="47" t="s">
        <v>0</v>
      </c>
      <c r="CE258" s="19" t="str">
        <f t="shared" si="297"/>
        <v/>
      </c>
      <c r="CF258" s="47" t="s">
        <v>0</v>
      </c>
      <c r="CG258" s="130"/>
      <c r="CH258" s="47" t="s">
        <v>0</v>
      </c>
      <c r="CI258" s="52" t="str">
        <f t="shared" si="298"/>
        <v/>
      </c>
      <c r="CJ258" s="73" t="str">
        <f>IF(CG258="","",MAX(CJ$10:CJ257)+1)</f>
        <v/>
      </c>
      <c r="CK258" s="53" t="str">
        <f t="shared" si="299"/>
        <v/>
      </c>
      <c r="CL258" s="47" t="s">
        <v>0</v>
      </c>
      <c r="CM258" s="19" t="str">
        <f t="shared" si="300"/>
        <v/>
      </c>
      <c r="CN258" s="47" t="s">
        <v>0</v>
      </c>
      <c r="CO258" s="108"/>
      <c r="CP258" s="110"/>
      <c r="CQ258" s="47"/>
      <c r="CR258" s="58" t="str">
        <f>IF(AND(BX258="NEMA",BY258="NEMA",OR(CG258="",CK258="NEMA")),MAX(CR$10:CR257)+1,"")</f>
        <v/>
      </c>
      <c r="CS258" s="53" t="str">
        <f t="shared" si="301"/>
        <v/>
      </c>
      <c r="CT258" t="s">
        <v>0</v>
      </c>
      <c r="CU258" s="133" t="str">
        <f t="shared" si="265"/>
        <v/>
      </c>
      <c r="CV258" t="s">
        <v>0</v>
      </c>
      <c r="CW258" s="52" t="str">
        <f t="shared" si="266"/>
        <v/>
      </c>
      <c r="CX258" s="66" t="str">
        <f t="shared" si="302"/>
        <v/>
      </c>
      <c r="CY258" t="s">
        <v>0</v>
      </c>
      <c r="CZ258" s="19" t="str">
        <f t="shared" si="303"/>
        <v/>
      </c>
      <c r="DA258" s="47" t="s">
        <v>0</v>
      </c>
      <c r="DB258" s="52" t="str">
        <f t="shared" si="304"/>
        <v/>
      </c>
      <c r="DC258" s="66" t="str">
        <f t="shared" si="305"/>
        <v/>
      </c>
      <c r="DD258" s="47" t="s">
        <v>0</v>
      </c>
      <c r="DE258" s="52" t="str">
        <f t="shared" si="306"/>
        <v/>
      </c>
      <c r="DF258" s="53" t="str">
        <f t="shared" si="267"/>
        <v/>
      </c>
      <c r="DG258" s="47" t="s">
        <v>0</v>
      </c>
      <c r="DH258" s="52" t="str">
        <f t="shared" si="307"/>
        <v/>
      </c>
      <c r="DI258" s="53" t="str">
        <f t="shared" si="268"/>
        <v/>
      </c>
      <c r="DJ258" s="47" t="s">
        <v>0</v>
      </c>
      <c r="DK258" s="52" t="str">
        <f t="shared" si="308"/>
        <v/>
      </c>
      <c r="DL258" s="53" t="str">
        <f t="shared" si="269"/>
        <v/>
      </c>
      <c r="DM258" s="47" t="s">
        <v>0</v>
      </c>
      <c r="DN258" s="58" t="str">
        <f t="shared" si="309"/>
        <v/>
      </c>
      <c r="DO258" s="53" t="str" cm="1">
        <f t="array" ref="DO258">IF(DN258&lt;&gt;"",INDEX(imePrezime_id,DN258,0),IF(CR258&lt;&gt;"",CR258,""))</f>
        <v/>
      </c>
      <c r="DP258" s="47" t="s">
        <v>0</v>
      </c>
      <c r="DQ258" s="58" t="str">
        <f t="shared" si="310"/>
        <v/>
      </c>
      <c r="DR258" s="73" t="str">
        <f t="shared" si="270"/>
        <v/>
      </c>
      <c r="DS258" s="73" t="str">
        <f t="shared" si="311"/>
        <v/>
      </c>
      <c r="DT258" s="73" t="str">
        <f t="shared" si="312"/>
        <v/>
      </c>
      <c r="DU258" s="66" t="str">
        <f t="shared" si="313"/>
        <v/>
      </c>
      <c r="DV258" s="47" t="s">
        <v>0</v>
      </c>
      <c r="DW258" s="58" t="str">
        <f>IF(BW258="","",MAX(DW$10:DW257)+1)</f>
        <v/>
      </c>
      <c r="DX258" s="73" t="str">
        <f t="shared" si="314"/>
        <v/>
      </c>
      <c r="DY258" s="73" t="str">
        <f t="shared" si="315"/>
        <v/>
      </c>
      <c r="DZ258" s="73" t="str">
        <f t="shared" si="316"/>
        <v/>
      </c>
      <c r="EA258" s="73" t="str">
        <f t="shared" si="317"/>
        <v/>
      </c>
      <c r="EB258" s="73" t="str">
        <f t="shared" si="318"/>
        <v/>
      </c>
      <c r="EC258" s="73" t="str">
        <f t="shared" si="319"/>
        <v/>
      </c>
      <c r="ED258" s="73" t="str">
        <f t="shared" si="320"/>
        <v/>
      </c>
      <c r="EE258" s="73" t="str">
        <f t="shared" si="321"/>
        <v/>
      </c>
      <c r="EF258" s="73" t="str">
        <f t="shared" si="322"/>
        <v/>
      </c>
      <c r="EG258" s="53" t="str">
        <f t="shared" si="271"/>
        <v/>
      </c>
      <c r="EH258" s="47" t="s">
        <v>0</v>
      </c>
      <c r="EI258" s="19" t="str">
        <f t="shared" si="323"/>
        <v/>
      </c>
      <c r="EJ258" s="47" t="s">
        <v>0</v>
      </c>
      <c r="EK258" s="19" t="str">
        <f t="shared" si="324"/>
        <v/>
      </c>
      <c r="EL258" s="47" t="s">
        <v>0</v>
      </c>
      <c r="EM258" s="208" t="str">
        <f t="shared" si="325"/>
        <v/>
      </c>
      <c r="EN258" s="47" t="s">
        <v>0</v>
      </c>
    </row>
    <row r="259" spans="1:144" x14ac:dyDescent="0.25">
      <c r="A259" t="s">
        <v>0</v>
      </c>
      <c r="B259" s="52" t="str">
        <f>IF(csv!F251="","",csv!T251)</f>
        <v/>
      </c>
      <c r="C259" s="31" t="s">
        <v>0</v>
      </c>
      <c r="D259" s="31" t="str">
        <f>IF(csv!F251="","",csv!F251)</f>
        <v/>
      </c>
      <c r="E259" s="31" t="str">
        <f>IF(csv!E251="","",csv!E251)</f>
        <v/>
      </c>
      <c r="F259" s="31" t="s">
        <v>0</v>
      </c>
      <c r="G259" s="73" t="str">
        <f>IF(csv!M251="","",csv!M251)</f>
        <v/>
      </c>
      <c r="H259" s="73" t="str">
        <f>IF(csv!N251="","",csv!N251)</f>
        <v/>
      </c>
      <c r="I259" s="31" t="s">
        <v>0</v>
      </c>
      <c r="J259" s="31" t="str">
        <f>IF(csv!P251="","",csv!P251)</f>
        <v/>
      </c>
      <c r="K259" s="31" t="str">
        <f>IF(csv!Q251="","",csv!Q251)</f>
        <v/>
      </c>
      <c r="L259" s="31" t="s">
        <v>0</v>
      </c>
      <c r="M259" s="66" t="str">
        <f>IF(csv!R251="","",csv!R251)</f>
        <v/>
      </c>
      <c r="N259" s="47" t="s">
        <v>0</v>
      </c>
      <c r="O259" s="52" t="str">
        <f t="shared" si="272"/>
        <v/>
      </c>
      <c r="P259" s="73" t="str">
        <f>IF(O259="","",IF(COUNTIF(O$10:O258,O259)=0,P258+1,P258))</f>
        <v/>
      </c>
      <c r="Q259" s="88" t="str">
        <f t="shared" si="273"/>
        <v/>
      </c>
      <c r="R259" s="89" t="str" cm="1">
        <f t="array" ref="R259">IF(S259="","",INDEX(natjecanjeStaze_naziv,MATCH(S259,natjecanjeStaze_stazaId,0)))</f>
        <v/>
      </c>
      <c r="S259" s="53" t="str">
        <f t="shared" si="256"/>
        <v/>
      </c>
      <c r="T259" s="47" t="s">
        <v>0</v>
      </c>
      <c r="U259" s="259" t="str">
        <f t="shared" si="257"/>
        <v/>
      </c>
      <c r="V259" s="260" t="str">
        <f t="shared" si="274"/>
        <v/>
      </c>
      <c r="W259" s="47" t="s">
        <v>0</v>
      </c>
      <c r="X259" s="52" t="str">
        <f t="shared" si="275"/>
        <v/>
      </c>
      <c r="Y259" s="73" t="str">
        <f t="shared" si="276"/>
        <v/>
      </c>
      <c r="Z259" s="31" t="str">
        <f t="shared" si="277"/>
        <v/>
      </c>
      <c r="AA259" s="66" t="str">
        <f>IF(Z259="","",MAX(AA$10:AA258)+1)</f>
        <v/>
      </c>
      <c r="AB259" s="47" t="s">
        <v>0</v>
      </c>
      <c r="AC259" s="130"/>
      <c r="AD259" s="47" t="s">
        <v>0</v>
      </c>
      <c r="AE259" s="19" t="str">
        <f t="shared" si="278"/>
        <v/>
      </c>
      <c r="AF259" s="47" t="s">
        <v>0</v>
      </c>
      <c r="AG259" s="151" t="str">
        <f t="shared" si="279"/>
        <v/>
      </c>
      <c r="AH259" s="47" t="s">
        <v>0</v>
      </c>
      <c r="AI259" s="52" t="str">
        <f t="shared" si="280"/>
        <v/>
      </c>
      <c r="AJ259" s="31" t="str">
        <f t="shared" si="281"/>
        <v/>
      </c>
      <c r="AK259" s="73" t="str">
        <f t="shared" si="282"/>
        <v/>
      </c>
      <c r="AL259" s="73" t="str">
        <f t="shared" si="283"/>
        <v/>
      </c>
      <c r="AM259" s="31" t="str" cm="1">
        <f t="array" ref="AM259">IF(AK259="",""&amp;AJ259,IF(AK259="NEMA",AJ259,INDEX(klub_naziv,MATCH(INDEX(klubAlias_klubId,AK259),klub_id,0))))</f>
        <v/>
      </c>
      <c r="AN259" s="31" t="str" cm="1">
        <f t="array" ref="AN259">IFERROR(""&amp;INDEX(registarNatjecatelji,DL259,4),"")</f>
        <v/>
      </c>
      <c r="AO259" s="90" t="str">
        <f t="shared" si="284"/>
        <v/>
      </c>
      <c r="AP259" s="66" t="str">
        <f t="shared" si="285"/>
        <v/>
      </c>
      <c r="AQ259" s="47" t="s">
        <v>0</v>
      </c>
      <c r="AR259" s="52" t="str">
        <f>IF(V259&lt;&gt;"NEMA","",IF(IFERROR(MATCH(U259,U$10:U258,0),0)&lt;&gt;0,"",U259))</f>
        <v/>
      </c>
      <c r="AS259" s="73" t="str">
        <f t="shared" si="258"/>
        <v/>
      </c>
      <c r="AT259" s="31" t="str">
        <f>IF(OR(AS259="",AS259&lt;&gt;"NEMA"),"",MAX(AT$10:AT258)+1)</f>
        <v/>
      </c>
      <c r="AU259" s="66" t="str">
        <f t="shared" si="259"/>
        <v/>
      </c>
      <c r="AV259" s="47" t="s">
        <v>0</v>
      </c>
      <c r="AW259" s="19" t="str">
        <f t="shared" si="286"/>
        <v/>
      </c>
      <c r="AX259" s="47" t="s">
        <v>0</v>
      </c>
      <c r="AY259" s="82" t="str">
        <f>IF(AK259&lt;&gt;"NEMA","",IF(IFERROR(MATCH(AJ259,AJ$10:AJ258,0),0)&lt;&gt;0,"",AJ259))</f>
        <v/>
      </c>
      <c r="AZ259" s="47" t="s">
        <v>0</v>
      </c>
      <c r="BA259" s="130"/>
      <c r="BB259" s="47" t="s">
        <v>0</v>
      </c>
      <c r="BC259" s="58" t="str">
        <f t="shared" si="287"/>
        <v/>
      </c>
      <c r="BD259" s="31" t="str">
        <f t="shared" si="288"/>
        <v/>
      </c>
      <c r="BE259" s="31" t="str">
        <f>IF(BD259="","",MAX(BE$10:BE258)+1)</f>
        <v/>
      </c>
      <c r="BF259" s="31" t="str">
        <f t="shared" si="289"/>
        <v/>
      </c>
      <c r="BG259" s="31" t="str">
        <f t="shared" si="290"/>
        <v/>
      </c>
      <c r="BH259" s="31" t="str">
        <f>IF(BA259="","",MAX(BH$10:BH258)+1)</f>
        <v/>
      </c>
      <c r="BI259" s="31" t="str">
        <f t="shared" si="291"/>
        <v/>
      </c>
      <c r="BJ259" s="66" t="str">
        <f t="shared" si="292"/>
        <v/>
      </c>
      <c r="BK259" s="47" t="s">
        <v>0</v>
      </c>
      <c r="BL259" s="19" t="str">
        <f t="shared" si="293"/>
        <v/>
      </c>
      <c r="BM259" s="47" t="s">
        <v>0</v>
      </c>
      <c r="BN259" s="151" t="str">
        <f t="shared" si="260"/>
        <v/>
      </c>
      <c r="BO259" s="47" t="s">
        <v>0</v>
      </c>
      <c r="BP259" s="58" t="str">
        <f t="shared" si="326"/>
        <v/>
      </c>
      <c r="BQ259" s="73" t="str">
        <f t="shared" si="327"/>
        <v/>
      </c>
      <c r="BR259" s="266" t="str">
        <f t="shared" si="328"/>
        <v/>
      </c>
      <c r="BS259" s="267" t="str">
        <f t="shared" si="329"/>
        <v/>
      </c>
      <c r="BT259" s="191" t="str">
        <f t="shared" si="330"/>
        <v/>
      </c>
      <c r="BU259" s="47" t="s">
        <v>0</v>
      </c>
      <c r="BV259" s="52" t="str">
        <f t="shared" si="294"/>
        <v/>
      </c>
      <c r="BW259" s="31" t="str">
        <f t="shared" si="295"/>
        <v/>
      </c>
      <c r="BX259" s="73" t="str">
        <f t="shared" si="261"/>
        <v/>
      </c>
      <c r="BY259" s="73" t="str">
        <f t="shared" si="262"/>
        <v/>
      </c>
      <c r="BZ259" s="31" t="str">
        <f t="shared" si="263"/>
        <v/>
      </c>
      <c r="CA259" s="66" t="str">
        <f t="shared" si="264"/>
        <v/>
      </c>
      <c r="CB259" s="47" t="s">
        <v>0</v>
      </c>
      <c r="CC259" s="82" t="str">
        <f t="shared" si="296"/>
        <v/>
      </c>
      <c r="CD259" s="47" t="s">
        <v>0</v>
      </c>
      <c r="CE259" s="19" t="str">
        <f t="shared" si="297"/>
        <v/>
      </c>
      <c r="CF259" s="47" t="s">
        <v>0</v>
      </c>
      <c r="CG259" s="130"/>
      <c r="CH259" s="47" t="s">
        <v>0</v>
      </c>
      <c r="CI259" s="52" t="str">
        <f t="shared" si="298"/>
        <v/>
      </c>
      <c r="CJ259" s="73" t="str">
        <f>IF(CG259="","",MAX(CJ$10:CJ258)+1)</f>
        <v/>
      </c>
      <c r="CK259" s="53" t="str">
        <f t="shared" si="299"/>
        <v/>
      </c>
      <c r="CL259" s="47" t="s">
        <v>0</v>
      </c>
      <c r="CM259" s="19" t="str">
        <f t="shared" si="300"/>
        <v/>
      </c>
      <c r="CN259" s="47" t="s">
        <v>0</v>
      </c>
      <c r="CO259" s="108"/>
      <c r="CP259" s="110"/>
      <c r="CQ259" s="47"/>
      <c r="CR259" s="58" t="str">
        <f>IF(AND(BX259="NEMA",BY259="NEMA",OR(CG259="",CK259="NEMA")),MAX(CR$10:CR258)+1,"")</f>
        <v/>
      </c>
      <c r="CS259" s="53" t="str">
        <f t="shared" si="301"/>
        <v/>
      </c>
      <c r="CT259" t="s">
        <v>0</v>
      </c>
      <c r="CU259" s="133" t="str">
        <f t="shared" si="265"/>
        <v/>
      </c>
      <c r="CV259" t="s">
        <v>0</v>
      </c>
      <c r="CW259" s="52" t="str">
        <f t="shared" si="266"/>
        <v/>
      </c>
      <c r="CX259" s="66" t="str">
        <f t="shared" si="302"/>
        <v/>
      </c>
      <c r="CY259" t="s">
        <v>0</v>
      </c>
      <c r="CZ259" s="19" t="str">
        <f t="shared" si="303"/>
        <v/>
      </c>
      <c r="DA259" s="47" t="s">
        <v>0</v>
      </c>
      <c r="DB259" s="52" t="str">
        <f t="shared" si="304"/>
        <v/>
      </c>
      <c r="DC259" s="66" t="str">
        <f t="shared" si="305"/>
        <v/>
      </c>
      <c r="DD259" s="47" t="s">
        <v>0</v>
      </c>
      <c r="DE259" s="52" t="str">
        <f t="shared" si="306"/>
        <v/>
      </c>
      <c r="DF259" s="53" t="str">
        <f t="shared" si="267"/>
        <v/>
      </c>
      <c r="DG259" s="47" t="s">
        <v>0</v>
      </c>
      <c r="DH259" s="52" t="str">
        <f t="shared" si="307"/>
        <v/>
      </c>
      <c r="DI259" s="53" t="str">
        <f t="shared" si="268"/>
        <v/>
      </c>
      <c r="DJ259" s="47" t="s">
        <v>0</v>
      </c>
      <c r="DK259" s="52" t="str">
        <f t="shared" si="308"/>
        <v/>
      </c>
      <c r="DL259" s="53" t="str">
        <f t="shared" si="269"/>
        <v/>
      </c>
      <c r="DM259" s="47" t="s">
        <v>0</v>
      </c>
      <c r="DN259" s="58" t="str">
        <f t="shared" si="309"/>
        <v/>
      </c>
      <c r="DO259" s="53" t="str" cm="1">
        <f t="array" ref="DO259">IF(DN259&lt;&gt;"",INDEX(imePrezime_id,DN259,0),IF(CR259&lt;&gt;"",CR259,""))</f>
        <v/>
      </c>
      <c r="DP259" s="47" t="s">
        <v>0</v>
      </c>
      <c r="DQ259" s="58" t="str">
        <f t="shared" si="310"/>
        <v/>
      </c>
      <c r="DR259" s="73" t="str">
        <f t="shared" si="270"/>
        <v/>
      </c>
      <c r="DS259" s="73" t="str">
        <f t="shared" si="311"/>
        <v/>
      </c>
      <c r="DT259" s="73" t="str">
        <f t="shared" si="312"/>
        <v/>
      </c>
      <c r="DU259" s="66" t="str">
        <f t="shared" si="313"/>
        <v/>
      </c>
      <c r="DV259" s="47" t="s">
        <v>0</v>
      </c>
      <c r="DW259" s="58" t="str">
        <f>IF(BW259="","",MAX(DW$10:DW258)+1)</f>
        <v/>
      </c>
      <c r="DX259" s="73" t="str">
        <f t="shared" si="314"/>
        <v/>
      </c>
      <c r="DY259" s="73" t="str">
        <f t="shared" si="315"/>
        <v/>
      </c>
      <c r="DZ259" s="73" t="str">
        <f t="shared" si="316"/>
        <v/>
      </c>
      <c r="EA259" s="73" t="str">
        <f t="shared" si="317"/>
        <v/>
      </c>
      <c r="EB259" s="73" t="str">
        <f t="shared" si="318"/>
        <v/>
      </c>
      <c r="EC259" s="73" t="str">
        <f t="shared" si="319"/>
        <v/>
      </c>
      <c r="ED259" s="73" t="str">
        <f t="shared" si="320"/>
        <v/>
      </c>
      <c r="EE259" s="73" t="str">
        <f t="shared" si="321"/>
        <v/>
      </c>
      <c r="EF259" s="73" t="str">
        <f t="shared" si="322"/>
        <v/>
      </c>
      <c r="EG259" s="53" t="str">
        <f t="shared" si="271"/>
        <v/>
      </c>
      <c r="EH259" s="47" t="s">
        <v>0</v>
      </c>
      <c r="EI259" s="19" t="str">
        <f t="shared" si="323"/>
        <v/>
      </c>
      <c r="EJ259" s="47" t="s">
        <v>0</v>
      </c>
      <c r="EK259" s="19" t="str">
        <f t="shared" si="324"/>
        <v/>
      </c>
      <c r="EL259" s="47" t="s">
        <v>0</v>
      </c>
      <c r="EM259" s="208" t="str">
        <f t="shared" si="325"/>
        <v/>
      </c>
      <c r="EN259" s="47" t="s">
        <v>0</v>
      </c>
    </row>
    <row r="260" spans="1:144" x14ac:dyDescent="0.25">
      <c r="A260" t="s">
        <v>0</v>
      </c>
      <c r="B260" s="52" t="str">
        <f>IF(csv!F252="","",csv!T252)</f>
        <v/>
      </c>
      <c r="C260" s="31" t="s">
        <v>0</v>
      </c>
      <c r="D260" s="31" t="str">
        <f>IF(csv!F252="","",csv!F252)</f>
        <v/>
      </c>
      <c r="E260" s="31" t="str">
        <f>IF(csv!E252="","",csv!E252)</f>
        <v/>
      </c>
      <c r="F260" s="31" t="s">
        <v>0</v>
      </c>
      <c r="G260" s="73" t="str">
        <f>IF(csv!M252="","",csv!M252)</f>
        <v/>
      </c>
      <c r="H260" s="73" t="str">
        <f>IF(csv!N252="","",csv!N252)</f>
        <v/>
      </c>
      <c r="I260" s="31" t="s">
        <v>0</v>
      </c>
      <c r="J260" s="31" t="str">
        <f>IF(csv!P252="","",csv!P252)</f>
        <v/>
      </c>
      <c r="K260" s="31" t="str">
        <f>IF(csv!Q252="","",csv!Q252)</f>
        <v/>
      </c>
      <c r="L260" s="31" t="s">
        <v>0</v>
      </c>
      <c r="M260" s="66" t="str">
        <f>IF(csv!R252="","",csv!R252)</f>
        <v/>
      </c>
      <c r="N260" s="47" t="s">
        <v>0</v>
      </c>
      <c r="O260" s="52" t="str">
        <f t="shared" si="272"/>
        <v/>
      </c>
      <c r="P260" s="73" t="str">
        <f>IF(O260="","",IF(COUNTIF(O$10:O259,O260)=0,P259+1,P259))</f>
        <v/>
      </c>
      <c r="Q260" s="88" t="str">
        <f t="shared" si="273"/>
        <v/>
      </c>
      <c r="R260" s="89" t="str" cm="1">
        <f t="array" ref="R260">IF(S260="","",INDEX(natjecanjeStaze_naziv,MATCH(S260,natjecanjeStaze_stazaId,0)))</f>
        <v/>
      </c>
      <c r="S260" s="53" t="str">
        <f t="shared" si="256"/>
        <v/>
      </c>
      <c r="T260" s="47" t="s">
        <v>0</v>
      </c>
      <c r="U260" s="259" t="str">
        <f t="shared" si="257"/>
        <v/>
      </c>
      <c r="V260" s="260" t="str">
        <f t="shared" si="274"/>
        <v/>
      </c>
      <c r="W260" s="47" t="s">
        <v>0</v>
      </c>
      <c r="X260" s="52" t="str">
        <f t="shared" si="275"/>
        <v/>
      </c>
      <c r="Y260" s="73" t="str">
        <f t="shared" si="276"/>
        <v/>
      </c>
      <c r="Z260" s="31" t="str">
        <f t="shared" si="277"/>
        <v/>
      </c>
      <c r="AA260" s="66" t="str">
        <f>IF(Z260="","",MAX(AA$10:AA259)+1)</f>
        <v/>
      </c>
      <c r="AB260" s="47" t="s">
        <v>0</v>
      </c>
      <c r="AC260" s="130"/>
      <c r="AD260" s="47" t="s">
        <v>0</v>
      </c>
      <c r="AE260" s="19" t="str">
        <f t="shared" si="278"/>
        <v/>
      </c>
      <c r="AF260" s="47" t="s">
        <v>0</v>
      </c>
      <c r="AG260" s="151" t="str">
        <f t="shared" si="279"/>
        <v/>
      </c>
      <c r="AH260" s="47" t="s">
        <v>0</v>
      </c>
      <c r="AI260" s="52" t="str">
        <f t="shared" si="280"/>
        <v/>
      </c>
      <c r="AJ260" s="31" t="str">
        <f t="shared" si="281"/>
        <v/>
      </c>
      <c r="AK260" s="73" t="str">
        <f t="shared" si="282"/>
        <v/>
      </c>
      <c r="AL260" s="73" t="str">
        <f t="shared" si="283"/>
        <v/>
      </c>
      <c r="AM260" s="31" t="str" cm="1">
        <f t="array" ref="AM260">IF(AK260="",""&amp;AJ260,IF(AK260="NEMA",AJ260,INDEX(klub_naziv,MATCH(INDEX(klubAlias_klubId,AK260),klub_id,0))))</f>
        <v/>
      </c>
      <c r="AN260" s="31" t="str" cm="1">
        <f t="array" ref="AN260">IFERROR(""&amp;INDEX(registarNatjecatelji,DL260,4),"")</f>
        <v/>
      </c>
      <c r="AO260" s="90" t="str">
        <f t="shared" si="284"/>
        <v/>
      </c>
      <c r="AP260" s="66" t="str">
        <f t="shared" si="285"/>
        <v/>
      </c>
      <c r="AQ260" s="47" t="s">
        <v>0</v>
      </c>
      <c r="AR260" s="52" t="str">
        <f>IF(V260&lt;&gt;"NEMA","",IF(IFERROR(MATCH(U260,U$10:U259,0),0)&lt;&gt;0,"",U260))</f>
        <v/>
      </c>
      <c r="AS260" s="73" t="str">
        <f t="shared" si="258"/>
        <v/>
      </c>
      <c r="AT260" s="31" t="str">
        <f>IF(OR(AS260="",AS260&lt;&gt;"NEMA"),"",MAX(AT$10:AT259)+1)</f>
        <v/>
      </c>
      <c r="AU260" s="66" t="str">
        <f t="shared" si="259"/>
        <v/>
      </c>
      <c r="AV260" s="47" t="s">
        <v>0</v>
      </c>
      <c r="AW260" s="19" t="str">
        <f t="shared" si="286"/>
        <v/>
      </c>
      <c r="AX260" s="47" t="s">
        <v>0</v>
      </c>
      <c r="AY260" s="82" t="str">
        <f>IF(AK260&lt;&gt;"NEMA","",IF(IFERROR(MATCH(AJ260,AJ$10:AJ259,0),0)&lt;&gt;0,"",AJ260))</f>
        <v/>
      </c>
      <c r="AZ260" s="47" t="s">
        <v>0</v>
      </c>
      <c r="BA260" s="130"/>
      <c r="BB260" s="47" t="s">
        <v>0</v>
      </c>
      <c r="BC260" s="58" t="str">
        <f t="shared" si="287"/>
        <v/>
      </c>
      <c r="BD260" s="31" t="str">
        <f t="shared" si="288"/>
        <v/>
      </c>
      <c r="BE260" s="31" t="str">
        <f>IF(BD260="","",MAX(BE$10:BE259)+1)</f>
        <v/>
      </c>
      <c r="BF260" s="31" t="str">
        <f t="shared" si="289"/>
        <v/>
      </c>
      <c r="BG260" s="31" t="str">
        <f t="shared" si="290"/>
        <v/>
      </c>
      <c r="BH260" s="31" t="str">
        <f>IF(BA260="","",MAX(BH$10:BH259)+1)</f>
        <v/>
      </c>
      <c r="BI260" s="31" t="str">
        <f t="shared" si="291"/>
        <v/>
      </c>
      <c r="BJ260" s="66" t="str">
        <f t="shared" si="292"/>
        <v/>
      </c>
      <c r="BK260" s="47" t="s">
        <v>0</v>
      </c>
      <c r="BL260" s="19" t="str">
        <f t="shared" si="293"/>
        <v/>
      </c>
      <c r="BM260" s="47" t="s">
        <v>0</v>
      </c>
      <c r="BN260" s="151" t="str">
        <f t="shared" si="260"/>
        <v/>
      </c>
      <c r="BO260" s="47" t="s">
        <v>0</v>
      </c>
      <c r="BP260" s="58" t="str">
        <f t="shared" si="326"/>
        <v/>
      </c>
      <c r="BQ260" s="73" t="str">
        <f t="shared" si="327"/>
        <v/>
      </c>
      <c r="BR260" s="266" t="str">
        <f t="shared" si="328"/>
        <v/>
      </c>
      <c r="BS260" s="267" t="str">
        <f t="shared" si="329"/>
        <v/>
      </c>
      <c r="BT260" s="191" t="str">
        <f t="shared" si="330"/>
        <v/>
      </c>
      <c r="BU260" s="47" t="s">
        <v>0</v>
      </c>
      <c r="BV260" s="52" t="str">
        <f t="shared" si="294"/>
        <v/>
      </c>
      <c r="BW260" s="31" t="str">
        <f t="shared" si="295"/>
        <v/>
      </c>
      <c r="BX260" s="73" t="str">
        <f t="shared" si="261"/>
        <v/>
      </c>
      <c r="BY260" s="73" t="str">
        <f t="shared" si="262"/>
        <v/>
      </c>
      <c r="BZ260" s="31" t="str">
        <f t="shared" si="263"/>
        <v/>
      </c>
      <c r="CA260" s="66" t="str">
        <f t="shared" si="264"/>
        <v/>
      </c>
      <c r="CB260" s="47" t="s">
        <v>0</v>
      </c>
      <c r="CC260" s="82" t="str">
        <f t="shared" si="296"/>
        <v/>
      </c>
      <c r="CD260" s="47" t="s">
        <v>0</v>
      </c>
      <c r="CE260" s="19" t="str">
        <f t="shared" si="297"/>
        <v/>
      </c>
      <c r="CF260" s="47" t="s">
        <v>0</v>
      </c>
      <c r="CG260" s="130"/>
      <c r="CH260" s="47" t="s">
        <v>0</v>
      </c>
      <c r="CI260" s="52" t="str">
        <f t="shared" si="298"/>
        <v/>
      </c>
      <c r="CJ260" s="73" t="str">
        <f>IF(CG260="","",MAX(CJ$10:CJ259)+1)</f>
        <v/>
      </c>
      <c r="CK260" s="53" t="str">
        <f t="shared" si="299"/>
        <v/>
      </c>
      <c r="CL260" s="47" t="s">
        <v>0</v>
      </c>
      <c r="CM260" s="19" t="str">
        <f t="shared" si="300"/>
        <v/>
      </c>
      <c r="CN260" s="47" t="s">
        <v>0</v>
      </c>
      <c r="CO260" s="108"/>
      <c r="CP260" s="110"/>
      <c r="CQ260" s="47"/>
      <c r="CR260" s="58" t="str">
        <f>IF(AND(BX260="NEMA",BY260="NEMA",OR(CG260="",CK260="NEMA")),MAX(CR$10:CR259)+1,"")</f>
        <v/>
      </c>
      <c r="CS260" s="53" t="str">
        <f t="shared" si="301"/>
        <v/>
      </c>
      <c r="CT260" t="s">
        <v>0</v>
      </c>
      <c r="CU260" s="133" t="str">
        <f t="shared" si="265"/>
        <v/>
      </c>
      <c r="CV260" t="s">
        <v>0</v>
      </c>
      <c r="CW260" s="52" t="str">
        <f t="shared" si="266"/>
        <v/>
      </c>
      <c r="CX260" s="66" t="str">
        <f t="shared" si="302"/>
        <v/>
      </c>
      <c r="CY260" t="s">
        <v>0</v>
      </c>
      <c r="CZ260" s="19" t="str">
        <f t="shared" si="303"/>
        <v/>
      </c>
      <c r="DA260" s="47" t="s">
        <v>0</v>
      </c>
      <c r="DB260" s="52" t="str">
        <f t="shared" si="304"/>
        <v/>
      </c>
      <c r="DC260" s="66" t="str">
        <f t="shared" si="305"/>
        <v/>
      </c>
      <c r="DD260" s="47" t="s">
        <v>0</v>
      </c>
      <c r="DE260" s="52" t="str">
        <f t="shared" si="306"/>
        <v/>
      </c>
      <c r="DF260" s="53" t="str">
        <f t="shared" si="267"/>
        <v/>
      </c>
      <c r="DG260" s="47" t="s">
        <v>0</v>
      </c>
      <c r="DH260" s="52" t="str">
        <f t="shared" si="307"/>
        <v/>
      </c>
      <c r="DI260" s="53" t="str">
        <f t="shared" si="268"/>
        <v/>
      </c>
      <c r="DJ260" s="47" t="s">
        <v>0</v>
      </c>
      <c r="DK260" s="52" t="str">
        <f t="shared" si="308"/>
        <v/>
      </c>
      <c r="DL260" s="53" t="str">
        <f t="shared" si="269"/>
        <v/>
      </c>
      <c r="DM260" s="47" t="s">
        <v>0</v>
      </c>
      <c r="DN260" s="58" t="str">
        <f t="shared" si="309"/>
        <v/>
      </c>
      <c r="DO260" s="53" t="str" cm="1">
        <f t="array" ref="DO260">IF(DN260&lt;&gt;"",INDEX(imePrezime_id,DN260,0),IF(CR260&lt;&gt;"",CR260,""))</f>
        <v/>
      </c>
      <c r="DP260" s="47" t="s">
        <v>0</v>
      </c>
      <c r="DQ260" s="58" t="str">
        <f t="shared" si="310"/>
        <v/>
      </c>
      <c r="DR260" s="73" t="str">
        <f t="shared" si="270"/>
        <v/>
      </c>
      <c r="DS260" s="73" t="str">
        <f t="shared" si="311"/>
        <v/>
      </c>
      <c r="DT260" s="73" t="str">
        <f t="shared" si="312"/>
        <v/>
      </c>
      <c r="DU260" s="66" t="str">
        <f t="shared" si="313"/>
        <v/>
      </c>
      <c r="DV260" s="47" t="s">
        <v>0</v>
      </c>
      <c r="DW260" s="58" t="str">
        <f>IF(BW260="","",MAX(DW$10:DW259)+1)</f>
        <v/>
      </c>
      <c r="DX260" s="73" t="str">
        <f t="shared" si="314"/>
        <v/>
      </c>
      <c r="DY260" s="73" t="str">
        <f t="shared" si="315"/>
        <v/>
      </c>
      <c r="DZ260" s="73" t="str">
        <f t="shared" si="316"/>
        <v/>
      </c>
      <c r="EA260" s="73" t="str">
        <f t="shared" si="317"/>
        <v/>
      </c>
      <c r="EB260" s="73" t="str">
        <f t="shared" si="318"/>
        <v/>
      </c>
      <c r="EC260" s="73" t="str">
        <f t="shared" si="319"/>
        <v/>
      </c>
      <c r="ED260" s="73" t="str">
        <f t="shared" si="320"/>
        <v/>
      </c>
      <c r="EE260" s="73" t="str">
        <f t="shared" si="321"/>
        <v/>
      </c>
      <c r="EF260" s="73" t="str">
        <f t="shared" si="322"/>
        <v/>
      </c>
      <c r="EG260" s="53" t="str">
        <f t="shared" si="271"/>
        <v/>
      </c>
      <c r="EH260" s="47" t="s">
        <v>0</v>
      </c>
      <c r="EI260" s="19" t="str">
        <f t="shared" si="323"/>
        <v/>
      </c>
      <c r="EJ260" s="47" t="s">
        <v>0</v>
      </c>
      <c r="EK260" s="19" t="str">
        <f t="shared" si="324"/>
        <v/>
      </c>
      <c r="EL260" s="47" t="s">
        <v>0</v>
      </c>
      <c r="EM260" s="208" t="str">
        <f t="shared" si="325"/>
        <v/>
      </c>
      <c r="EN260" s="47" t="s">
        <v>0</v>
      </c>
    </row>
    <row r="261" spans="1:144" x14ac:dyDescent="0.25">
      <c r="A261" t="s">
        <v>0</v>
      </c>
      <c r="B261" s="52" t="str">
        <f>IF(csv!F253="","",csv!T253)</f>
        <v/>
      </c>
      <c r="C261" s="31" t="s">
        <v>0</v>
      </c>
      <c r="D261" s="31" t="str">
        <f>IF(csv!F253="","",csv!F253)</f>
        <v/>
      </c>
      <c r="E261" s="31" t="str">
        <f>IF(csv!E253="","",csv!E253)</f>
        <v/>
      </c>
      <c r="F261" s="31" t="s">
        <v>0</v>
      </c>
      <c r="G261" s="73" t="str">
        <f>IF(csv!M253="","",csv!M253)</f>
        <v/>
      </c>
      <c r="H261" s="73" t="str">
        <f>IF(csv!N253="","",csv!N253)</f>
        <v/>
      </c>
      <c r="I261" s="31" t="s">
        <v>0</v>
      </c>
      <c r="J261" s="31" t="str">
        <f>IF(csv!P253="","",csv!P253)</f>
        <v/>
      </c>
      <c r="K261" s="31" t="str">
        <f>IF(csv!Q253="","",csv!Q253)</f>
        <v/>
      </c>
      <c r="L261" s="31" t="s">
        <v>0</v>
      </c>
      <c r="M261" s="66" t="str">
        <f>IF(csv!R253="","",csv!R253)</f>
        <v/>
      </c>
      <c r="N261" s="47" t="s">
        <v>0</v>
      </c>
      <c r="O261" s="52" t="str">
        <f t="shared" si="272"/>
        <v/>
      </c>
      <c r="P261" s="73" t="str">
        <f>IF(O261="","",IF(COUNTIF(O$10:O260,O261)=0,P260+1,P260))</f>
        <v/>
      </c>
      <c r="Q261" s="88" t="str">
        <f t="shared" si="273"/>
        <v/>
      </c>
      <c r="R261" s="89" t="str" cm="1">
        <f t="array" ref="R261">IF(S261="","",INDEX(natjecanjeStaze_naziv,MATCH(S261,natjecanjeStaze_stazaId,0)))</f>
        <v/>
      </c>
      <c r="S261" s="53" t="str">
        <f t="shared" si="256"/>
        <v/>
      </c>
      <c r="T261" s="47" t="s">
        <v>0</v>
      </c>
      <c r="U261" s="259" t="str">
        <f t="shared" si="257"/>
        <v/>
      </c>
      <c r="V261" s="260" t="str">
        <f t="shared" si="274"/>
        <v/>
      </c>
      <c r="W261" s="47" t="s">
        <v>0</v>
      </c>
      <c r="X261" s="52" t="str">
        <f t="shared" si="275"/>
        <v/>
      </c>
      <c r="Y261" s="73" t="str">
        <f t="shared" si="276"/>
        <v/>
      </c>
      <c r="Z261" s="31" t="str">
        <f t="shared" si="277"/>
        <v/>
      </c>
      <c r="AA261" s="66" t="str">
        <f>IF(Z261="","",MAX(AA$10:AA260)+1)</f>
        <v/>
      </c>
      <c r="AB261" s="47" t="s">
        <v>0</v>
      </c>
      <c r="AC261" s="130"/>
      <c r="AD261" s="47" t="s">
        <v>0</v>
      </c>
      <c r="AE261" s="19" t="str">
        <f t="shared" si="278"/>
        <v/>
      </c>
      <c r="AF261" s="47" t="s">
        <v>0</v>
      </c>
      <c r="AG261" s="151" t="str">
        <f t="shared" si="279"/>
        <v/>
      </c>
      <c r="AH261" s="47" t="s">
        <v>0</v>
      </c>
      <c r="AI261" s="52" t="str">
        <f t="shared" si="280"/>
        <v/>
      </c>
      <c r="AJ261" s="31" t="str">
        <f t="shared" si="281"/>
        <v/>
      </c>
      <c r="AK261" s="73" t="str">
        <f t="shared" si="282"/>
        <v/>
      </c>
      <c r="AL261" s="73" t="str">
        <f t="shared" si="283"/>
        <v/>
      </c>
      <c r="AM261" s="31" t="str" cm="1">
        <f t="array" ref="AM261">IF(AK261="",""&amp;AJ261,IF(AK261="NEMA",AJ261,INDEX(klub_naziv,MATCH(INDEX(klubAlias_klubId,AK261),klub_id,0))))</f>
        <v/>
      </c>
      <c r="AN261" s="31" t="str" cm="1">
        <f t="array" ref="AN261">IFERROR(""&amp;INDEX(registarNatjecatelji,DL261,4),"")</f>
        <v/>
      </c>
      <c r="AO261" s="90" t="str">
        <f t="shared" si="284"/>
        <v/>
      </c>
      <c r="AP261" s="66" t="str">
        <f t="shared" si="285"/>
        <v/>
      </c>
      <c r="AQ261" s="47" t="s">
        <v>0</v>
      </c>
      <c r="AR261" s="52" t="str">
        <f>IF(V261&lt;&gt;"NEMA","",IF(IFERROR(MATCH(U261,U$10:U260,0),0)&lt;&gt;0,"",U261))</f>
        <v/>
      </c>
      <c r="AS261" s="73" t="str">
        <f t="shared" si="258"/>
        <v/>
      </c>
      <c r="AT261" s="31" t="str">
        <f>IF(OR(AS261="",AS261&lt;&gt;"NEMA"),"",MAX(AT$10:AT260)+1)</f>
        <v/>
      </c>
      <c r="AU261" s="66" t="str">
        <f t="shared" si="259"/>
        <v/>
      </c>
      <c r="AV261" s="47" t="s">
        <v>0</v>
      </c>
      <c r="AW261" s="19" t="str">
        <f t="shared" si="286"/>
        <v/>
      </c>
      <c r="AX261" s="47" t="s">
        <v>0</v>
      </c>
      <c r="AY261" s="82" t="str">
        <f>IF(AK261&lt;&gt;"NEMA","",IF(IFERROR(MATCH(AJ261,AJ$10:AJ260,0),0)&lt;&gt;0,"",AJ261))</f>
        <v/>
      </c>
      <c r="AZ261" s="47" t="s">
        <v>0</v>
      </c>
      <c r="BA261" s="130"/>
      <c r="BB261" s="47" t="s">
        <v>0</v>
      </c>
      <c r="BC261" s="58" t="str">
        <f t="shared" si="287"/>
        <v/>
      </c>
      <c r="BD261" s="31" t="str">
        <f t="shared" si="288"/>
        <v/>
      </c>
      <c r="BE261" s="31" t="str">
        <f>IF(BD261="","",MAX(BE$10:BE260)+1)</f>
        <v/>
      </c>
      <c r="BF261" s="31" t="str">
        <f t="shared" si="289"/>
        <v/>
      </c>
      <c r="BG261" s="31" t="str">
        <f t="shared" si="290"/>
        <v/>
      </c>
      <c r="BH261" s="31" t="str">
        <f>IF(BA261="","",MAX(BH$10:BH260)+1)</f>
        <v/>
      </c>
      <c r="BI261" s="31" t="str">
        <f t="shared" si="291"/>
        <v/>
      </c>
      <c r="BJ261" s="66" t="str">
        <f t="shared" si="292"/>
        <v/>
      </c>
      <c r="BK261" s="47" t="s">
        <v>0</v>
      </c>
      <c r="BL261" s="19" t="str">
        <f t="shared" si="293"/>
        <v/>
      </c>
      <c r="BM261" s="47" t="s">
        <v>0</v>
      </c>
      <c r="BN261" s="151" t="str">
        <f t="shared" si="260"/>
        <v/>
      </c>
      <c r="BO261" s="47" t="s">
        <v>0</v>
      </c>
      <c r="BP261" s="58" t="str">
        <f t="shared" si="326"/>
        <v/>
      </c>
      <c r="BQ261" s="73" t="str">
        <f t="shared" si="327"/>
        <v/>
      </c>
      <c r="BR261" s="266" t="str">
        <f t="shared" si="328"/>
        <v/>
      </c>
      <c r="BS261" s="267" t="str">
        <f t="shared" si="329"/>
        <v/>
      </c>
      <c r="BT261" s="191" t="str">
        <f t="shared" si="330"/>
        <v/>
      </c>
      <c r="BU261" s="47" t="s">
        <v>0</v>
      </c>
      <c r="BV261" s="52" t="str">
        <f t="shared" si="294"/>
        <v/>
      </c>
      <c r="BW261" s="31" t="str">
        <f t="shared" si="295"/>
        <v/>
      </c>
      <c r="BX261" s="73" t="str">
        <f t="shared" si="261"/>
        <v/>
      </c>
      <c r="BY261" s="73" t="str">
        <f t="shared" si="262"/>
        <v/>
      </c>
      <c r="BZ261" s="31" t="str">
        <f t="shared" si="263"/>
        <v/>
      </c>
      <c r="CA261" s="66" t="str">
        <f t="shared" si="264"/>
        <v/>
      </c>
      <c r="CB261" s="47" t="s">
        <v>0</v>
      </c>
      <c r="CC261" s="82" t="str">
        <f t="shared" si="296"/>
        <v/>
      </c>
      <c r="CD261" s="47" t="s">
        <v>0</v>
      </c>
      <c r="CE261" s="19" t="str">
        <f t="shared" si="297"/>
        <v/>
      </c>
      <c r="CF261" s="47" t="s">
        <v>0</v>
      </c>
      <c r="CG261" s="130"/>
      <c r="CH261" s="47" t="s">
        <v>0</v>
      </c>
      <c r="CI261" s="52" t="str">
        <f t="shared" si="298"/>
        <v/>
      </c>
      <c r="CJ261" s="73" t="str">
        <f>IF(CG261="","",MAX(CJ$10:CJ260)+1)</f>
        <v/>
      </c>
      <c r="CK261" s="53" t="str">
        <f t="shared" si="299"/>
        <v/>
      </c>
      <c r="CL261" s="47" t="s">
        <v>0</v>
      </c>
      <c r="CM261" s="19" t="str">
        <f t="shared" si="300"/>
        <v/>
      </c>
      <c r="CN261" s="47" t="s">
        <v>0</v>
      </c>
      <c r="CO261" s="108"/>
      <c r="CP261" s="110"/>
      <c r="CQ261" s="47"/>
      <c r="CR261" s="58" t="str">
        <f>IF(AND(BX261="NEMA",BY261="NEMA",OR(CG261="",CK261="NEMA")),MAX(CR$10:CR260)+1,"")</f>
        <v/>
      </c>
      <c r="CS261" s="53" t="str">
        <f t="shared" si="301"/>
        <v/>
      </c>
      <c r="CT261" t="s">
        <v>0</v>
      </c>
      <c r="CU261" s="133" t="str">
        <f t="shared" si="265"/>
        <v/>
      </c>
      <c r="CV261" t="s">
        <v>0</v>
      </c>
      <c r="CW261" s="52" t="str">
        <f t="shared" si="266"/>
        <v/>
      </c>
      <c r="CX261" s="66" t="str">
        <f t="shared" si="302"/>
        <v/>
      </c>
      <c r="CY261" t="s">
        <v>0</v>
      </c>
      <c r="CZ261" s="19" t="str">
        <f t="shared" si="303"/>
        <v/>
      </c>
      <c r="DA261" s="47" t="s">
        <v>0</v>
      </c>
      <c r="DB261" s="52" t="str">
        <f t="shared" si="304"/>
        <v/>
      </c>
      <c r="DC261" s="66" t="str">
        <f t="shared" si="305"/>
        <v/>
      </c>
      <c r="DD261" s="47" t="s">
        <v>0</v>
      </c>
      <c r="DE261" s="52" t="str">
        <f t="shared" si="306"/>
        <v/>
      </c>
      <c r="DF261" s="53" t="str">
        <f t="shared" si="267"/>
        <v/>
      </c>
      <c r="DG261" s="47" t="s">
        <v>0</v>
      </c>
      <c r="DH261" s="52" t="str">
        <f t="shared" si="307"/>
        <v/>
      </c>
      <c r="DI261" s="53" t="str">
        <f t="shared" si="268"/>
        <v/>
      </c>
      <c r="DJ261" s="47" t="s">
        <v>0</v>
      </c>
      <c r="DK261" s="52" t="str">
        <f t="shared" si="308"/>
        <v/>
      </c>
      <c r="DL261" s="53" t="str">
        <f t="shared" si="269"/>
        <v/>
      </c>
      <c r="DM261" s="47" t="s">
        <v>0</v>
      </c>
      <c r="DN261" s="58" t="str">
        <f t="shared" si="309"/>
        <v/>
      </c>
      <c r="DO261" s="53" t="str" cm="1">
        <f t="array" ref="DO261">IF(DN261&lt;&gt;"",INDEX(imePrezime_id,DN261,0),IF(CR261&lt;&gt;"",CR261,""))</f>
        <v/>
      </c>
      <c r="DP261" s="47" t="s">
        <v>0</v>
      </c>
      <c r="DQ261" s="58" t="str">
        <f t="shared" si="310"/>
        <v/>
      </c>
      <c r="DR261" s="73" t="str">
        <f t="shared" si="270"/>
        <v/>
      </c>
      <c r="DS261" s="73" t="str">
        <f t="shared" si="311"/>
        <v/>
      </c>
      <c r="DT261" s="73" t="str">
        <f t="shared" si="312"/>
        <v/>
      </c>
      <c r="DU261" s="66" t="str">
        <f t="shared" si="313"/>
        <v/>
      </c>
      <c r="DV261" s="47" t="s">
        <v>0</v>
      </c>
      <c r="DW261" s="58" t="str">
        <f>IF(BW261="","",MAX(DW$10:DW260)+1)</f>
        <v/>
      </c>
      <c r="DX261" s="73" t="str">
        <f t="shared" si="314"/>
        <v/>
      </c>
      <c r="DY261" s="73" t="str">
        <f t="shared" si="315"/>
        <v/>
      </c>
      <c r="DZ261" s="73" t="str">
        <f t="shared" si="316"/>
        <v/>
      </c>
      <c r="EA261" s="73" t="str">
        <f t="shared" si="317"/>
        <v/>
      </c>
      <c r="EB261" s="73" t="str">
        <f t="shared" si="318"/>
        <v/>
      </c>
      <c r="EC261" s="73" t="str">
        <f t="shared" si="319"/>
        <v/>
      </c>
      <c r="ED261" s="73" t="str">
        <f t="shared" si="320"/>
        <v/>
      </c>
      <c r="EE261" s="73" t="str">
        <f t="shared" si="321"/>
        <v/>
      </c>
      <c r="EF261" s="73" t="str">
        <f t="shared" si="322"/>
        <v/>
      </c>
      <c r="EG261" s="53" t="str">
        <f t="shared" si="271"/>
        <v/>
      </c>
      <c r="EH261" s="47" t="s">
        <v>0</v>
      </c>
      <c r="EI261" s="19" t="str">
        <f t="shared" si="323"/>
        <v/>
      </c>
      <c r="EJ261" s="47" t="s">
        <v>0</v>
      </c>
      <c r="EK261" s="19" t="str">
        <f t="shared" si="324"/>
        <v/>
      </c>
      <c r="EL261" s="47" t="s">
        <v>0</v>
      </c>
      <c r="EM261" s="208" t="str">
        <f t="shared" si="325"/>
        <v/>
      </c>
      <c r="EN261" s="47" t="s">
        <v>0</v>
      </c>
    </row>
    <row r="262" spans="1:144" x14ac:dyDescent="0.25">
      <c r="A262" t="s">
        <v>0</v>
      </c>
      <c r="B262" s="52" t="str">
        <f>IF(csv!F254="","",csv!T254)</f>
        <v/>
      </c>
      <c r="C262" s="31" t="s">
        <v>0</v>
      </c>
      <c r="D262" s="31" t="str">
        <f>IF(csv!F254="","",csv!F254)</f>
        <v/>
      </c>
      <c r="E262" s="31" t="str">
        <f>IF(csv!E254="","",csv!E254)</f>
        <v/>
      </c>
      <c r="F262" s="31" t="s">
        <v>0</v>
      </c>
      <c r="G262" s="73" t="str">
        <f>IF(csv!M254="","",csv!M254)</f>
        <v/>
      </c>
      <c r="H262" s="73" t="str">
        <f>IF(csv!N254="","",csv!N254)</f>
        <v/>
      </c>
      <c r="I262" s="31" t="s">
        <v>0</v>
      </c>
      <c r="J262" s="31" t="str">
        <f>IF(csv!P254="","",csv!P254)</f>
        <v/>
      </c>
      <c r="K262" s="31" t="str">
        <f>IF(csv!Q254="","",csv!Q254)</f>
        <v/>
      </c>
      <c r="L262" s="31" t="s">
        <v>0</v>
      </c>
      <c r="M262" s="66" t="str">
        <f>IF(csv!R254="","",csv!R254)</f>
        <v/>
      </c>
      <c r="N262" s="47" t="s">
        <v>0</v>
      </c>
      <c r="O262" s="52" t="str">
        <f t="shared" si="272"/>
        <v/>
      </c>
      <c r="P262" s="73" t="str">
        <f>IF(O262="","",IF(COUNTIF(O$10:O261,O262)=0,P261+1,P261))</f>
        <v/>
      </c>
      <c r="Q262" s="88" t="str">
        <f t="shared" si="273"/>
        <v/>
      </c>
      <c r="R262" s="89" t="str" cm="1">
        <f t="array" ref="R262">IF(S262="","",INDEX(natjecanjeStaze_naziv,MATCH(S262,natjecanjeStaze_stazaId,0)))</f>
        <v/>
      </c>
      <c r="S262" s="53" t="str">
        <f t="shared" si="256"/>
        <v/>
      </c>
      <c r="T262" s="47" t="s">
        <v>0</v>
      </c>
      <c r="U262" s="259" t="str">
        <f t="shared" si="257"/>
        <v/>
      </c>
      <c r="V262" s="260" t="str">
        <f t="shared" si="274"/>
        <v/>
      </c>
      <c r="W262" s="47" t="s">
        <v>0</v>
      </c>
      <c r="X262" s="52" t="str">
        <f t="shared" si="275"/>
        <v/>
      </c>
      <c r="Y262" s="73" t="str">
        <f t="shared" si="276"/>
        <v/>
      </c>
      <c r="Z262" s="31" t="str">
        <f t="shared" si="277"/>
        <v/>
      </c>
      <c r="AA262" s="66" t="str">
        <f>IF(Z262="","",MAX(AA$10:AA261)+1)</f>
        <v/>
      </c>
      <c r="AB262" s="47" t="s">
        <v>0</v>
      </c>
      <c r="AC262" s="130"/>
      <c r="AD262" s="47" t="s">
        <v>0</v>
      </c>
      <c r="AE262" s="19" t="str">
        <f t="shared" si="278"/>
        <v/>
      </c>
      <c r="AF262" s="47" t="s">
        <v>0</v>
      </c>
      <c r="AG262" s="151" t="str">
        <f t="shared" si="279"/>
        <v/>
      </c>
      <c r="AH262" s="47" t="s">
        <v>0</v>
      </c>
      <c r="AI262" s="52" t="str">
        <f t="shared" si="280"/>
        <v/>
      </c>
      <c r="AJ262" s="31" t="str">
        <f t="shared" si="281"/>
        <v/>
      </c>
      <c r="AK262" s="73" t="str">
        <f t="shared" si="282"/>
        <v/>
      </c>
      <c r="AL262" s="73" t="str">
        <f t="shared" si="283"/>
        <v/>
      </c>
      <c r="AM262" s="31" t="str" cm="1">
        <f t="array" ref="AM262">IF(AK262="",""&amp;AJ262,IF(AK262="NEMA",AJ262,INDEX(klub_naziv,MATCH(INDEX(klubAlias_klubId,AK262),klub_id,0))))</f>
        <v/>
      </c>
      <c r="AN262" s="31" t="str" cm="1">
        <f t="array" ref="AN262">IFERROR(""&amp;INDEX(registarNatjecatelji,DL262,4),"")</f>
        <v/>
      </c>
      <c r="AO262" s="90" t="str">
        <f t="shared" si="284"/>
        <v/>
      </c>
      <c r="AP262" s="66" t="str">
        <f t="shared" si="285"/>
        <v/>
      </c>
      <c r="AQ262" s="47" t="s">
        <v>0</v>
      </c>
      <c r="AR262" s="52" t="str">
        <f>IF(V262&lt;&gt;"NEMA","",IF(IFERROR(MATCH(U262,U$10:U261,0),0)&lt;&gt;0,"",U262))</f>
        <v/>
      </c>
      <c r="AS262" s="73" t="str">
        <f t="shared" si="258"/>
        <v/>
      </c>
      <c r="AT262" s="31" t="str">
        <f>IF(OR(AS262="",AS262&lt;&gt;"NEMA"),"",MAX(AT$10:AT261)+1)</f>
        <v/>
      </c>
      <c r="AU262" s="66" t="str">
        <f t="shared" si="259"/>
        <v/>
      </c>
      <c r="AV262" s="47" t="s">
        <v>0</v>
      </c>
      <c r="AW262" s="19" t="str">
        <f t="shared" si="286"/>
        <v/>
      </c>
      <c r="AX262" s="47" t="s">
        <v>0</v>
      </c>
      <c r="AY262" s="82" t="str">
        <f>IF(AK262&lt;&gt;"NEMA","",IF(IFERROR(MATCH(AJ262,AJ$10:AJ261,0),0)&lt;&gt;0,"",AJ262))</f>
        <v/>
      </c>
      <c r="AZ262" s="47" t="s">
        <v>0</v>
      </c>
      <c r="BA262" s="130"/>
      <c r="BB262" s="47" t="s">
        <v>0</v>
      </c>
      <c r="BC262" s="58" t="str">
        <f t="shared" si="287"/>
        <v/>
      </c>
      <c r="BD262" s="31" t="str">
        <f t="shared" si="288"/>
        <v/>
      </c>
      <c r="BE262" s="31" t="str">
        <f>IF(BD262="","",MAX(BE$10:BE261)+1)</f>
        <v/>
      </c>
      <c r="BF262" s="31" t="str">
        <f t="shared" si="289"/>
        <v/>
      </c>
      <c r="BG262" s="31" t="str">
        <f t="shared" si="290"/>
        <v/>
      </c>
      <c r="BH262" s="31" t="str">
        <f>IF(BA262="","",MAX(BH$10:BH261)+1)</f>
        <v/>
      </c>
      <c r="BI262" s="31" t="str">
        <f t="shared" si="291"/>
        <v/>
      </c>
      <c r="BJ262" s="66" t="str">
        <f t="shared" si="292"/>
        <v/>
      </c>
      <c r="BK262" s="47" t="s">
        <v>0</v>
      </c>
      <c r="BL262" s="19" t="str">
        <f t="shared" si="293"/>
        <v/>
      </c>
      <c r="BM262" s="47" t="s">
        <v>0</v>
      </c>
      <c r="BN262" s="151" t="str">
        <f t="shared" si="260"/>
        <v/>
      </c>
      <c r="BO262" s="47" t="s">
        <v>0</v>
      </c>
      <c r="BP262" s="58" t="str">
        <f t="shared" si="326"/>
        <v/>
      </c>
      <c r="BQ262" s="73" t="str">
        <f t="shared" si="327"/>
        <v/>
      </c>
      <c r="BR262" s="266" t="str">
        <f t="shared" si="328"/>
        <v/>
      </c>
      <c r="BS262" s="267" t="str">
        <f t="shared" si="329"/>
        <v/>
      </c>
      <c r="BT262" s="191" t="str">
        <f t="shared" si="330"/>
        <v/>
      </c>
      <c r="BU262" s="47" t="s">
        <v>0</v>
      </c>
      <c r="BV262" s="52" t="str">
        <f t="shared" si="294"/>
        <v/>
      </c>
      <c r="BW262" s="31" t="str">
        <f t="shared" si="295"/>
        <v/>
      </c>
      <c r="BX262" s="73" t="str">
        <f t="shared" si="261"/>
        <v/>
      </c>
      <c r="BY262" s="73" t="str">
        <f t="shared" si="262"/>
        <v/>
      </c>
      <c r="BZ262" s="31" t="str">
        <f t="shared" si="263"/>
        <v/>
      </c>
      <c r="CA262" s="66" t="str">
        <f t="shared" si="264"/>
        <v/>
      </c>
      <c r="CB262" s="47" t="s">
        <v>0</v>
      </c>
      <c r="CC262" s="82" t="str">
        <f t="shared" si="296"/>
        <v/>
      </c>
      <c r="CD262" s="47" t="s">
        <v>0</v>
      </c>
      <c r="CE262" s="19" t="str">
        <f t="shared" si="297"/>
        <v/>
      </c>
      <c r="CF262" s="47" t="s">
        <v>0</v>
      </c>
      <c r="CG262" s="130"/>
      <c r="CH262" s="47" t="s">
        <v>0</v>
      </c>
      <c r="CI262" s="52" t="str">
        <f t="shared" si="298"/>
        <v/>
      </c>
      <c r="CJ262" s="73" t="str">
        <f>IF(CG262="","",MAX(CJ$10:CJ261)+1)</f>
        <v/>
      </c>
      <c r="CK262" s="53" t="str">
        <f t="shared" si="299"/>
        <v/>
      </c>
      <c r="CL262" s="47" t="s">
        <v>0</v>
      </c>
      <c r="CM262" s="19" t="str">
        <f t="shared" si="300"/>
        <v/>
      </c>
      <c r="CN262" s="47" t="s">
        <v>0</v>
      </c>
      <c r="CO262" s="108"/>
      <c r="CP262" s="110"/>
      <c r="CQ262" s="47"/>
      <c r="CR262" s="58" t="str">
        <f>IF(AND(BX262="NEMA",BY262="NEMA",OR(CG262="",CK262="NEMA")),MAX(CR$10:CR261)+1,"")</f>
        <v/>
      </c>
      <c r="CS262" s="53" t="str">
        <f t="shared" si="301"/>
        <v/>
      </c>
      <c r="CT262" t="s">
        <v>0</v>
      </c>
      <c r="CU262" s="133" t="str">
        <f t="shared" si="265"/>
        <v/>
      </c>
      <c r="CV262" t="s">
        <v>0</v>
      </c>
      <c r="CW262" s="52" t="str">
        <f t="shared" si="266"/>
        <v/>
      </c>
      <c r="CX262" s="66" t="str">
        <f t="shared" si="302"/>
        <v/>
      </c>
      <c r="CY262" t="s">
        <v>0</v>
      </c>
      <c r="CZ262" s="19" t="str">
        <f t="shared" si="303"/>
        <v/>
      </c>
      <c r="DA262" s="47" t="s">
        <v>0</v>
      </c>
      <c r="DB262" s="52" t="str">
        <f t="shared" si="304"/>
        <v/>
      </c>
      <c r="DC262" s="66" t="str">
        <f t="shared" si="305"/>
        <v/>
      </c>
      <c r="DD262" s="47" t="s">
        <v>0</v>
      </c>
      <c r="DE262" s="52" t="str">
        <f t="shared" si="306"/>
        <v/>
      </c>
      <c r="DF262" s="53" t="str">
        <f t="shared" si="267"/>
        <v/>
      </c>
      <c r="DG262" s="47" t="s">
        <v>0</v>
      </c>
      <c r="DH262" s="52" t="str">
        <f t="shared" si="307"/>
        <v/>
      </c>
      <c r="DI262" s="53" t="str">
        <f t="shared" si="268"/>
        <v/>
      </c>
      <c r="DJ262" s="47" t="s">
        <v>0</v>
      </c>
      <c r="DK262" s="52" t="str">
        <f t="shared" si="308"/>
        <v/>
      </c>
      <c r="DL262" s="53" t="str">
        <f t="shared" si="269"/>
        <v/>
      </c>
      <c r="DM262" s="47" t="s">
        <v>0</v>
      </c>
      <c r="DN262" s="58" t="str">
        <f t="shared" si="309"/>
        <v/>
      </c>
      <c r="DO262" s="53" t="str" cm="1">
        <f t="array" ref="DO262">IF(DN262&lt;&gt;"",INDEX(imePrezime_id,DN262,0),IF(CR262&lt;&gt;"",CR262,""))</f>
        <v/>
      </c>
      <c r="DP262" s="47" t="s">
        <v>0</v>
      </c>
      <c r="DQ262" s="58" t="str">
        <f t="shared" si="310"/>
        <v/>
      </c>
      <c r="DR262" s="73" t="str">
        <f t="shared" si="270"/>
        <v/>
      </c>
      <c r="DS262" s="73" t="str">
        <f t="shared" si="311"/>
        <v/>
      </c>
      <c r="DT262" s="73" t="str">
        <f t="shared" si="312"/>
        <v/>
      </c>
      <c r="DU262" s="66" t="str">
        <f t="shared" si="313"/>
        <v/>
      </c>
      <c r="DV262" s="47" t="s">
        <v>0</v>
      </c>
      <c r="DW262" s="58" t="str">
        <f>IF(BW262="","",MAX(DW$10:DW261)+1)</f>
        <v/>
      </c>
      <c r="DX262" s="73" t="str">
        <f t="shared" si="314"/>
        <v/>
      </c>
      <c r="DY262" s="73" t="str">
        <f t="shared" si="315"/>
        <v/>
      </c>
      <c r="DZ262" s="73" t="str">
        <f t="shared" si="316"/>
        <v/>
      </c>
      <c r="EA262" s="73" t="str">
        <f t="shared" si="317"/>
        <v/>
      </c>
      <c r="EB262" s="73" t="str">
        <f t="shared" si="318"/>
        <v/>
      </c>
      <c r="EC262" s="73" t="str">
        <f t="shared" si="319"/>
        <v/>
      </c>
      <c r="ED262" s="73" t="str">
        <f t="shared" si="320"/>
        <v/>
      </c>
      <c r="EE262" s="73" t="str">
        <f t="shared" si="321"/>
        <v/>
      </c>
      <c r="EF262" s="73" t="str">
        <f t="shared" si="322"/>
        <v/>
      </c>
      <c r="EG262" s="53" t="str">
        <f t="shared" si="271"/>
        <v/>
      </c>
      <c r="EH262" s="47" t="s">
        <v>0</v>
      </c>
      <c r="EI262" s="19" t="str">
        <f t="shared" si="323"/>
        <v/>
      </c>
      <c r="EJ262" s="47" t="s">
        <v>0</v>
      </c>
      <c r="EK262" s="19" t="str">
        <f t="shared" si="324"/>
        <v/>
      </c>
      <c r="EL262" s="47" t="s">
        <v>0</v>
      </c>
      <c r="EM262" s="208" t="str">
        <f t="shared" si="325"/>
        <v/>
      </c>
      <c r="EN262" s="47" t="s">
        <v>0</v>
      </c>
    </row>
    <row r="263" spans="1:144" x14ac:dyDescent="0.25">
      <c r="A263" t="s">
        <v>0</v>
      </c>
      <c r="B263" s="52" t="str">
        <f>IF(csv!F255="","",csv!T255)</f>
        <v/>
      </c>
      <c r="C263" s="31" t="s">
        <v>0</v>
      </c>
      <c r="D263" s="31" t="str">
        <f>IF(csv!F255="","",csv!F255)</f>
        <v/>
      </c>
      <c r="E263" s="31" t="str">
        <f>IF(csv!E255="","",csv!E255)</f>
        <v/>
      </c>
      <c r="F263" s="31" t="s">
        <v>0</v>
      </c>
      <c r="G263" s="73" t="str">
        <f>IF(csv!M255="","",csv!M255)</f>
        <v/>
      </c>
      <c r="H263" s="73" t="str">
        <f>IF(csv!N255="","",csv!N255)</f>
        <v/>
      </c>
      <c r="I263" s="31" t="s">
        <v>0</v>
      </c>
      <c r="J263" s="31" t="str">
        <f>IF(csv!P255="","",csv!P255)</f>
        <v/>
      </c>
      <c r="K263" s="31" t="str">
        <f>IF(csv!Q255="","",csv!Q255)</f>
        <v/>
      </c>
      <c r="L263" s="31" t="s">
        <v>0</v>
      </c>
      <c r="M263" s="66" t="str">
        <f>IF(csv!R255="","",csv!R255)</f>
        <v/>
      </c>
      <c r="N263" s="47" t="s">
        <v>0</v>
      </c>
      <c r="O263" s="52" t="str">
        <f t="shared" si="272"/>
        <v/>
      </c>
      <c r="P263" s="73" t="str">
        <f>IF(O263="","",IF(COUNTIF(O$10:O262,O263)=0,P262+1,P262))</f>
        <v/>
      </c>
      <c r="Q263" s="88" t="str">
        <f t="shared" si="273"/>
        <v/>
      </c>
      <c r="R263" s="89" t="str" cm="1">
        <f t="array" ref="R263">IF(S263="","",INDEX(natjecanjeStaze_naziv,MATCH(S263,natjecanjeStaze_stazaId,0)))</f>
        <v/>
      </c>
      <c r="S263" s="53" t="str">
        <f t="shared" si="256"/>
        <v/>
      </c>
      <c r="T263" s="47" t="s">
        <v>0</v>
      </c>
      <c r="U263" s="259" t="str">
        <f t="shared" si="257"/>
        <v/>
      </c>
      <c r="V263" s="260" t="str">
        <f t="shared" si="274"/>
        <v/>
      </c>
      <c r="W263" s="47" t="s">
        <v>0</v>
      </c>
      <c r="X263" s="52" t="str">
        <f t="shared" si="275"/>
        <v/>
      </c>
      <c r="Y263" s="73" t="str">
        <f t="shared" si="276"/>
        <v/>
      </c>
      <c r="Z263" s="31" t="str">
        <f t="shared" si="277"/>
        <v/>
      </c>
      <c r="AA263" s="66" t="str">
        <f>IF(Z263="","",MAX(AA$10:AA262)+1)</f>
        <v/>
      </c>
      <c r="AB263" s="47" t="s">
        <v>0</v>
      </c>
      <c r="AC263" s="130"/>
      <c r="AD263" s="47" t="s">
        <v>0</v>
      </c>
      <c r="AE263" s="19" t="str">
        <f t="shared" si="278"/>
        <v/>
      </c>
      <c r="AF263" s="47" t="s">
        <v>0</v>
      </c>
      <c r="AG263" s="151" t="str">
        <f t="shared" si="279"/>
        <v/>
      </c>
      <c r="AH263" s="47" t="s">
        <v>0</v>
      </c>
      <c r="AI263" s="52" t="str">
        <f t="shared" si="280"/>
        <v/>
      </c>
      <c r="AJ263" s="31" t="str">
        <f t="shared" si="281"/>
        <v/>
      </c>
      <c r="AK263" s="73" t="str">
        <f t="shared" si="282"/>
        <v/>
      </c>
      <c r="AL263" s="73" t="str">
        <f t="shared" si="283"/>
        <v/>
      </c>
      <c r="AM263" s="31" t="str" cm="1">
        <f t="array" ref="AM263">IF(AK263="",""&amp;AJ263,IF(AK263="NEMA",AJ263,INDEX(klub_naziv,MATCH(INDEX(klubAlias_klubId,AK263),klub_id,0))))</f>
        <v/>
      </c>
      <c r="AN263" s="31" t="str" cm="1">
        <f t="array" ref="AN263">IFERROR(""&amp;INDEX(registarNatjecatelji,DL263,4),"")</f>
        <v/>
      </c>
      <c r="AO263" s="90" t="str">
        <f t="shared" si="284"/>
        <v/>
      </c>
      <c r="AP263" s="66" t="str">
        <f t="shared" si="285"/>
        <v/>
      </c>
      <c r="AQ263" s="47" t="s">
        <v>0</v>
      </c>
      <c r="AR263" s="52" t="str">
        <f>IF(V263&lt;&gt;"NEMA","",IF(IFERROR(MATCH(U263,U$10:U262,0),0)&lt;&gt;0,"",U263))</f>
        <v/>
      </c>
      <c r="AS263" s="73" t="str">
        <f t="shared" si="258"/>
        <v/>
      </c>
      <c r="AT263" s="31" t="str">
        <f>IF(OR(AS263="",AS263&lt;&gt;"NEMA"),"",MAX(AT$10:AT262)+1)</f>
        <v/>
      </c>
      <c r="AU263" s="66" t="str">
        <f t="shared" si="259"/>
        <v/>
      </c>
      <c r="AV263" s="47" t="s">
        <v>0</v>
      </c>
      <c r="AW263" s="19" t="str">
        <f t="shared" si="286"/>
        <v/>
      </c>
      <c r="AX263" s="47" t="s">
        <v>0</v>
      </c>
      <c r="AY263" s="82" t="str">
        <f>IF(AK263&lt;&gt;"NEMA","",IF(IFERROR(MATCH(AJ263,AJ$10:AJ262,0),0)&lt;&gt;0,"",AJ263))</f>
        <v/>
      </c>
      <c r="AZ263" s="47" t="s">
        <v>0</v>
      </c>
      <c r="BA263" s="130"/>
      <c r="BB263" s="47" t="s">
        <v>0</v>
      </c>
      <c r="BC263" s="58" t="str">
        <f t="shared" si="287"/>
        <v/>
      </c>
      <c r="BD263" s="31" t="str">
        <f t="shared" si="288"/>
        <v/>
      </c>
      <c r="BE263" s="31" t="str">
        <f>IF(BD263="","",MAX(BE$10:BE262)+1)</f>
        <v/>
      </c>
      <c r="BF263" s="31" t="str">
        <f t="shared" si="289"/>
        <v/>
      </c>
      <c r="BG263" s="31" t="str">
        <f t="shared" si="290"/>
        <v/>
      </c>
      <c r="BH263" s="31" t="str">
        <f>IF(BA263="","",MAX(BH$10:BH262)+1)</f>
        <v/>
      </c>
      <c r="BI263" s="31" t="str">
        <f t="shared" si="291"/>
        <v/>
      </c>
      <c r="BJ263" s="66" t="str">
        <f t="shared" si="292"/>
        <v/>
      </c>
      <c r="BK263" s="47" t="s">
        <v>0</v>
      </c>
      <c r="BL263" s="19" t="str">
        <f t="shared" si="293"/>
        <v/>
      </c>
      <c r="BM263" s="47" t="s">
        <v>0</v>
      </c>
      <c r="BN263" s="151" t="str">
        <f t="shared" si="260"/>
        <v/>
      </c>
      <c r="BO263" s="47" t="s">
        <v>0</v>
      </c>
      <c r="BP263" s="58" t="str">
        <f t="shared" si="326"/>
        <v/>
      </c>
      <c r="BQ263" s="73" t="str">
        <f t="shared" si="327"/>
        <v/>
      </c>
      <c r="BR263" s="266" t="str">
        <f t="shared" si="328"/>
        <v/>
      </c>
      <c r="BS263" s="267" t="str">
        <f t="shared" si="329"/>
        <v/>
      </c>
      <c r="BT263" s="191" t="str">
        <f t="shared" si="330"/>
        <v/>
      </c>
      <c r="BU263" s="47" t="s">
        <v>0</v>
      </c>
      <c r="BV263" s="52" t="str">
        <f t="shared" si="294"/>
        <v/>
      </c>
      <c r="BW263" s="31" t="str">
        <f t="shared" si="295"/>
        <v/>
      </c>
      <c r="BX263" s="73" t="str">
        <f t="shared" si="261"/>
        <v/>
      </c>
      <c r="BY263" s="73" t="str">
        <f t="shared" si="262"/>
        <v/>
      </c>
      <c r="BZ263" s="31" t="str">
        <f t="shared" si="263"/>
        <v/>
      </c>
      <c r="CA263" s="66" t="str">
        <f t="shared" si="264"/>
        <v/>
      </c>
      <c r="CB263" s="47" t="s">
        <v>0</v>
      </c>
      <c r="CC263" s="82" t="str">
        <f t="shared" si="296"/>
        <v/>
      </c>
      <c r="CD263" s="47" t="s">
        <v>0</v>
      </c>
      <c r="CE263" s="19" t="str">
        <f t="shared" si="297"/>
        <v/>
      </c>
      <c r="CF263" s="47" t="s">
        <v>0</v>
      </c>
      <c r="CG263" s="130"/>
      <c r="CH263" s="47" t="s">
        <v>0</v>
      </c>
      <c r="CI263" s="52" t="str">
        <f t="shared" si="298"/>
        <v/>
      </c>
      <c r="CJ263" s="73" t="str">
        <f>IF(CG263="","",MAX(CJ$10:CJ262)+1)</f>
        <v/>
      </c>
      <c r="CK263" s="53" t="str">
        <f t="shared" si="299"/>
        <v/>
      </c>
      <c r="CL263" s="47" t="s">
        <v>0</v>
      </c>
      <c r="CM263" s="19" t="str">
        <f t="shared" si="300"/>
        <v/>
      </c>
      <c r="CN263" s="47" t="s">
        <v>0</v>
      </c>
      <c r="CO263" s="108"/>
      <c r="CP263" s="110"/>
      <c r="CQ263" s="47"/>
      <c r="CR263" s="58" t="str">
        <f>IF(AND(BX263="NEMA",BY263="NEMA",OR(CG263="",CK263="NEMA")),MAX(CR$10:CR262)+1,"")</f>
        <v/>
      </c>
      <c r="CS263" s="53" t="str">
        <f t="shared" si="301"/>
        <v/>
      </c>
      <c r="CT263" t="s">
        <v>0</v>
      </c>
      <c r="CU263" s="133" t="str">
        <f t="shared" si="265"/>
        <v/>
      </c>
      <c r="CV263" t="s">
        <v>0</v>
      </c>
      <c r="CW263" s="52" t="str">
        <f t="shared" si="266"/>
        <v/>
      </c>
      <c r="CX263" s="66" t="str">
        <f t="shared" si="302"/>
        <v/>
      </c>
      <c r="CY263" t="s">
        <v>0</v>
      </c>
      <c r="CZ263" s="19" t="str">
        <f t="shared" si="303"/>
        <v/>
      </c>
      <c r="DA263" s="47" t="s">
        <v>0</v>
      </c>
      <c r="DB263" s="52" t="str">
        <f t="shared" si="304"/>
        <v/>
      </c>
      <c r="DC263" s="66" t="str">
        <f t="shared" si="305"/>
        <v/>
      </c>
      <c r="DD263" s="47" t="s">
        <v>0</v>
      </c>
      <c r="DE263" s="52" t="str">
        <f t="shared" si="306"/>
        <v/>
      </c>
      <c r="DF263" s="53" t="str">
        <f t="shared" si="267"/>
        <v/>
      </c>
      <c r="DG263" s="47" t="s">
        <v>0</v>
      </c>
      <c r="DH263" s="52" t="str">
        <f t="shared" si="307"/>
        <v/>
      </c>
      <c r="DI263" s="53" t="str">
        <f t="shared" si="268"/>
        <v/>
      </c>
      <c r="DJ263" s="47" t="s">
        <v>0</v>
      </c>
      <c r="DK263" s="52" t="str">
        <f t="shared" si="308"/>
        <v/>
      </c>
      <c r="DL263" s="53" t="str">
        <f t="shared" si="269"/>
        <v/>
      </c>
      <c r="DM263" s="47" t="s">
        <v>0</v>
      </c>
      <c r="DN263" s="58" t="str">
        <f t="shared" si="309"/>
        <v/>
      </c>
      <c r="DO263" s="53" t="str" cm="1">
        <f t="array" ref="DO263">IF(DN263&lt;&gt;"",INDEX(imePrezime_id,DN263,0),IF(CR263&lt;&gt;"",CR263,""))</f>
        <v/>
      </c>
      <c r="DP263" s="47" t="s">
        <v>0</v>
      </c>
      <c r="DQ263" s="58" t="str">
        <f t="shared" si="310"/>
        <v/>
      </c>
      <c r="DR263" s="73" t="str">
        <f t="shared" si="270"/>
        <v/>
      </c>
      <c r="DS263" s="73" t="str">
        <f t="shared" si="311"/>
        <v/>
      </c>
      <c r="DT263" s="73" t="str">
        <f t="shared" si="312"/>
        <v/>
      </c>
      <c r="DU263" s="66" t="str">
        <f t="shared" si="313"/>
        <v/>
      </c>
      <c r="DV263" s="47" t="s">
        <v>0</v>
      </c>
      <c r="DW263" s="58" t="str">
        <f>IF(BW263="","",MAX(DW$10:DW262)+1)</f>
        <v/>
      </c>
      <c r="DX263" s="73" t="str">
        <f t="shared" si="314"/>
        <v/>
      </c>
      <c r="DY263" s="73" t="str">
        <f t="shared" si="315"/>
        <v/>
      </c>
      <c r="DZ263" s="73" t="str">
        <f t="shared" si="316"/>
        <v/>
      </c>
      <c r="EA263" s="73" t="str">
        <f t="shared" si="317"/>
        <v/>
      </c>
      <c r="EB263" s="73" t="str">
        <f t="shared" si="318"/>
        <v/>
      </c>
      <c r="EC263" s="73" t="str">
        <f t="shared" si="319"/>
        <v/>
      </c>
      <c r="ED263" s="73" t="str">
        <f t="shared" si="320"/>
        <v/>
      </c>
      <c r="EE263" s="73" t="str">
        <f t="shared" si="321"/>
        <v/>
      </c>
      <c r="EF263" s="73" t="str">
        <f t="shared" si="322"/>
        <v/>
      </c>
      <c r="EG263" s="53" t="str">
        <f t="shared" si="271"/>
        <v/>
      </c>
      <c r="EH263" s="47" t="s">
        <v>0</v>
      </c>
      <c r="EI263" s="19" t="str">
        <f t="shared" si="323"/>
        <v/>
      </c>
      <c r="EJ263" s="47" t="s">
        <v>0</v>
      </c>
      <c r="EK263" s="19" t="str">
        <f t="shared" si="324"/>
        <v/>
      </c>
      <c r="EL263" s="47" t="s">
        <v>0</v>
      </c>
      <c r="EM263" s="208" t="str">
        <f t="shared" si="325"/>
        <v/>
      </c>
      <c r="EN263" s="47" t="s">
        <v>0</v>
      </c>
    </row>
    <row r="264" spans="1:144" x14ac:dyDescent="0.25">
      <c r="A264" t="s">
        <v>0</v>
      </c>
      <c r="B264" s="52" t="str">
        <f>IF(csv!F256="","",csv!T256)</f>
        <v/>
      </c>
      <c r="C264" s="31" t="s">
        <v>0</v>
      </c>
      <c r="D264" s="31" t="str">
        <f>IF(csv!F256="","",csv!F256)</f>
        <v/>
      </c>
      <c r="E264" s="31" t="str">
        <f>IF(csv!E256="","",csv!E256)</f>
        <v/>
      </c>
      <c r="F264" s="31" t="s">
        <v>0</v>
      </c>
      <c r="G264" s="73" t="str">
        <f>IF(csv!M256="","",csv!M256)</f>
        <v/>
      </c>
      <c r="H264" s="73" t="str">
        <f>IF(csv!N256="","",csv!N256)</f>
        <v/>
      </c>
      <c r="I264" s="31" t="s">
        <v>0</v>
      </c>
      <c r="J264" s="31" t="str">
        <f>IF(csv!P256="","",csv!P256)</f>
        <v/>
      </c>
      <c r="K264" s="31" t="str">
        <f>IF(csv!Q256="","",csv!Q256)</f>
        <v/>
      </c>
      <c r="L264" s="31" t="s">
        <v>0</v>
      </c>
      <c r="M264" s="66" t="str">
        <f>IF(csv!R256="","",csv!R256)</f>
        <v/>
      </c>
      <c r="N264" s="47" t="s">
        <v>0</v>
      </c>
      <c r="O264" s="52" t="str">
        <f t="shared" si="272"/>
        <v/>
      </c>
      <c r="P264" s="73" t="str">
        <f>IF(O264="","",IF(COUNTIF(O$10:O263,O264)=0,P263+1,P263))</f>
        <v/>
      </c>
      <c r="Q264" s="88" t="str">
        <f t="shared" si="273"/>
        <v/>
      </c>
      <c r="R264" s="89" t="str" cm="1">
        <f t="array" ref="R264">IF(S264="","",INDEX(natjecanjeStaze_naziv,MATCH(S264,natjecanjeStaze_stazaId,0)))</f>
        <v/>
      </c>
      <c r="S264" s="53" t="str">
        <f t="shared" si="256"/>
        <v/>
      </c>
      <c r="T264" s="47" t="s">
        <v>0</v>
      </c>
      <c r="U264" s="259" t="str">
        <f t="shared" si="257"/>
        <v/>
      </c>
      <c r="V264" s="260" t="str">
        <f t="shared" si="274"/>
        <v/>
      </c>
      <c r="W264" s="47" t="s">
        <v>0</v>
      </c>
      <c r="X264" s="52" t="str">
        <f t="shared" si="275"/>
        <v/>
      </c>
      <c r="Y264" s="73" t="str">
        <f t="shared" si="276"/>
        <v/>
      </c>
      <c r="Z264" s="31" t="str">
        <f t="shared" si="277"/>
        <v/>
      </c>
      <c r="AA264" s="66" t="str">
        <f>IF(Z264="","",MAX(AA$10:AA263)+1)</f>
        <v/>
      </c>
      <c r="AB264" s="47" t="s">
        <v>0</v>
      </c>
      <c r="AC264" s="130"/>
      <c r="AD264" s="47" t="s">
        <v>0</v>
      </c>
      <c r="AE264" s="19" t="str">
        <f t="shared" si="278"/>
        <v/>
      </c>
      <c r="AF264" s="47" t="s">
        <v>0</v>
      </c>
      <c r="AG264" s="151" t="str">
        <f t="shared" si="279"/>
        <v/>
      </c>
      <c r="AH264" s="47" t="s">
        <v>0</v>
      </c>
      <c r="AI264" s="52" t="str">
        <f t="shared" si="280"/>
        <v/>
      </c>
      <c r="AJ264" s="31" t="str">
        <f t="shared" si="281"/>
        <v/>
      </c>
      <c r="AK264" s="73" t="str">
        <f t="shared" si="282"/>
        <v/>
      </c>
      <c r="AL264" s="73" t="str">
        <f t="shared" si="283"/>
        <v/>
      </c>
      <c r="AM264" s="31" t="str" cm="1">
        <f t="array" ref="AM264">IF(AK264="",""&amp;AJ264,IF(AK264="NEMA",AJ264,INDEX(klub_naziv,MATCH(INDEX(klubAlias_klubId,AK264),klub_id,0))))</f>
        <v/>
      </c>
      <c r="AN264" s="31" t="str" cm="1">
        <f t="array" ref="AN264">IFERROR(""&amp;INDEX(registarNatjecatelji,DL264,4),"")</f>
        <v/>
      </c>
      <c r="AO264" s="90" t="str">
        <f t="shared" si="284"/>
        <v/>
      </c>
      <c r="AP264" s="66" t="str">
        <f t="shared" si="285"/>
        <v/>
      </c>
      <c r="AQ264" s="47" t="s">
        <v>0</v>
      </c>
      <c r="AR264" s="52" t="str">
        <f>IF(V264&lt;&gt;"NEMA","",IF(IFERROR(MATCH(U264,U$10:U263,0),0)&lt;&gt;0,"",U264))</f>
        <v/>
      </c>
      <c r="AS264" s="73" t="str">
        <f t="shared" si="258"/>
        <v/>
      </c>
      <c r="AT264" s="31" t="str">
        <f>IF(OR(AS264="",AS264&lt;&gt;"NEMA"),"",MAX(AT$10:AT263)+1)</f>
        <v/>
      </c>
      <c r="AU264" s="66" t="str">
        <f t="shared" si="259"/>
        <v/>
      </c>
      <c r="AV264" s="47" t="s">
        <v>0</v>
      </c>
      <c r="AW264" s="19" t="str">
        <f t="shared" si="286"/>
        <v/>
      </c>
      <c r="AX264" s="47" t="s">
        <v>0</v>
      </c>
      <c r="AY264" s="82" t="str">
        <f>IF(AK264&lt;&gt;"NEMA","",IF(IFERROR(MATCH(AJ264,AJ$10:AJ263,0),0)&lt;&gt;0,"",AJ264))</f>
        <v/>
      </c>
      <c r="AZ264" s="47" t="s">
        <v>0</v>
      </c>
      <c r="BA264" s="130"/>
      <c r="BB264" s="47" t="s">
        <v>0</v>
      </c>
      <c r="BC264" s="58" t="str">
        <f t="shared" si="287"/>
        <v/>
      </c>
      <c r="BD264" s="31" t="str">
        <f t="shared" si="288"/>
        <v/>
      </c>
      <c r="BE264" s="31" t="str">
        <f>IF(BD264="","",MAX(BE$10:BE263)+1)</f>
        <v/>
      </c>
      <c r="BF264" s="31" t="str">
        <f t="shared" si="289"/>
        <v/>
      </c>
      <c r="BG264" s="31" t="str">
        <f t="shared" si="290"/>
        <v/>
      </c>
      <c r="BH264" s="31" t="str">
        <f>IF(BA264="","",MAX(BH$10:BH263)+1)</f>
        <v/>
      </c>
      <c r="BI264" s="31" t="str">
        <f t="shared" si="291"/>
        <v/>
      </c>
      <c r="BJ264" s="66" t="str">
        <f t="shared" si="292"/>
        <v/>
      </c>
      <c r="BK264" s="47" t="s">
        <v>0</v>
      </c>
      <c r="BL264" s="19" t="str">
        <f t="shared" si="293"/>
        <v/>
      </c>
      <c r="BM264" s="47" t="s">
        <v>0</v>
      </c>
      <c r="BN264" s="151" t="str">
        <f t="shared" si="260"/>
        <v/>
      </c>
      <c r="BO264" s="47" t="s">
        <v>0</v>
      </c>
      <c r="BP264" s="58" t="str">
        <f t="shared" si="326"/>
        <v/>
      </c>
      <c r="BQ264" s="73" t="str">
        <f t="shared" si="327"/>
        <v/>
      </c>
      <c r="BR264" s="266" t="str">
        <f t="shared" si="328"/>
        <v/>
      </c>
      <c r="BS264" s="267" t="str">
        <f t="shared" si="329"/>
        <v/>
      </c>
      <c r="BT264" s="191" t="str">
        <f t="shared" si="330"/>
        <v/>
      </c>
      <c r="BU264" s="47" t="s">
        <v>0</v>
      </c>
      <c r="BV264" s="52" t="str">
        <f t="shared" si="294"/>
        <v/>
      </c>
      <c r="BW264" s="31" t="str">
        <f t="shared" si="295"/>
        <v/>
      </c>
      <c r="BX264" s="73" t="str">
        <f t="shared" si="261"/>
        <v/>
      </c>
      <c r="BY264" s="73" t="str">
        <f t="shared" si="262"/>
        <v/>
      </c>
      <c r="BZ264" s="31" t="str">
        <f t="shared" si="263"/>
        <v/>
      </c>
      <c r="CA264" s="66" t="str">
        <f t="shared" si="264"/>
        <v/>
      </c>
      <c r="CB264" s="47" t="s">
        <v>0</v>
      </c>
      <c r="CC264" s="82" t="str">
        <f t="shared" si="296"/>
        <v/>
      </c>
      <c r="CD264" s="47" t="s">
        <v>0</v>
      </c>
      <c r="CE264" s="19" t="str">
        <f t="shared" si="297"/>
        <v/>
      </c>
      <c r="CF264" s="47" t="s">
        <v>0</v>
      </c>
      <c r="CG264" s="130"/>
      <c r="CH264" s="47" t="s">
        <v>0</v>
      </c>
      <c r="CI264" s="52" t="str">
        <f t="shared" si="298"/>
        <v/>
      </c>
      <c r="CJ264" s="73" t="str">
        <f>IF(CG264="","",MAX(CJ$10:CJ263)+1)</f>
        <v/>
      </c>
      <c r="CK264" s="53" t="str">
        <f t="shared" si="299"/>
        <v/>
      </c>
      <c r="CL264" s="47" t="s">
        <v>0</v>
      </c>
      <c r="CM264" s="19" t="str">
        <f t="shared" si="300"/>
        <v/>
      </c>
      <c r="CN264" s="47" t="s">
        <v>0</v>
      </c>
      <c r="CO264" s="108"/>
      <c r="CP264" s="110"/>
      <c r="CQ264" s="47"/>
      <c r="CR264" s="58" t="str">
        <f>IF(AND(BX264="NEMA",BY264="NEMA",OR(CG264="",CK264="NEMA")),MAX(CR$10:CR263)+1,"")</f>
        <v/>
      </c>
      <c r="CS264" s="53" t="str">
        <f t="shared" si="301"/>
        <v/>
      </c>
      <c r="CT264" t="s">
        <v>0</v>
      </c>
      <c r="CU264" s="133" t="str">
        <f t="shared" si="265"/>
        <v/>
      </c>
      <c r="CV264" t="s">
        <v>0</v>
      </c>
      <c r="CW264" s="52" t="str">
        <f t="shared" si="266"/>
        <v/>
      </c>
      <c r="CX264" s="66" t="str">
        <f t="shared" si="302"/>
        <v/>
      </c>
      <c r="CY264" t="s">
        <v>0</v>
      </c>
      <c r="CZ264" s="19" t="str">
        <f t="shared" si="303"/>
        <v/>
      </c>
      <c r="DA264" s="47" t="s">
        <v>0</v>
      </c>
      <c r="DB264" s="52" t="str">
        <f t="shared" si="304"/>
        <v/>
      </c>
      <c r="DC264" s="66" t="str">
        <f t="shared" si="305"/>
        <v/>
      </c>
      <c r="DD264" s="47" t="s">
        <v>0</v>
      </c>
      <c r="DE264" s="52" t="str">
        <f t="shared" si="306"/>
        <v/>
      </c>
      <c r="DF264" s="53" t="str">
        <f t="shared" si="267"/>
        <v/>
      </c>
      <c r="DG264" s="47" t="s">
        <v>0</v>
      </c>
      <c r="DH264" s="52" t="str">
        <f t="shared" si="307"/>
        <v/>
      </c>
      <c r="DI264" s="53" t="str">
        <f t="shared" si="268"/>
        <v/>
      </c>
      <c r="DJ264" s="47" t="s">
        <v>0</v>
      </c>
      <c r="DK264" s="52" t="str">
        <f t="shared" si="308"/>
        <v/>
      </c>
      <c r="DL264" s="53" t="str">
        <f t="shared" si="269"/>
        <v/>
      </c>
      <c r="DM264" s="47" t="s">
        <v>0</v>
      </c>
      <c r="DN264" s="58" t="str">
        <f t="shared" si="309"/>
        <v/>
      </c>
      <c r="DO264" s="53" t="str" cm="1">
        <f t="array" ref="DO264">IF(DN264&lt;&gt;"",INDEX(imePrezime_id,DN264,0),IF(CR264&lt;&gt;"",CR264,""))</f>
        <v/>
      </c>
      <c r="DP264" s="47" t="s">
        <v>0</v>
      </c>
      <c r="DQ264" s="58" t="str">
        <f t="shared" si="310"/>
        <v/>
      </c>
      <c r="DR264" s="73" t="str">
        <f t="shared" si="270"/>
        <v/>
      </c>
      <c r="DS264" s="73" t="str">
        <f t="shared" si="311"/>
        <v/>
      </c>
      <c r="DT264" s="73" t="str">
        <f t="shared" si="312"/>
        <v/>
      </c>
      <c r="DU264" s="66" t="str">
        <f t="shared" si="313"/>
        <v/>
      </c>
      <c r="DV264" s="47" t="s">
        <v>0</v>
      </c>
      <c r="DW264" s="58" t="str">
        <f>IF(BW264="","",MAX(DW$10:DW263)+1)</f>
        <v/>
      </c>
      <c r="DX264" s="73" t="str">
        <f t="shared" si="314"/>
        <v/>
      </c>
      <c r="DY264" s="73" t="str">
        <f t="shared" si="315"/>
        <v/>
      </c>
      <c r="DZ264" s="73" t="str">
        <f t="shared" si="316"/>
        <v/>
      </c>
      <c r="EA264" s="73" t="str">
        <f t="shared" si="317"/>
        <v/>
      </c>
      <c r="EB264" s="73" t="str">
        <f t="shared" si="318"/>
        <v/>
      </c>
      <c r="EC264" s="73" t="str">
        <f t="shared" si="319"/>
        <v/>
      </c>
      <c r="ED264" s="73" t="str">
        <f t="shared" si="320"/>
        <v/>
      </c>
      <c r="EE264" s="73" t="str">
        <f t="shared" si="321"/>
        <v/>
      </c>
      <c r="EF264" s="73" t="str">
        <f t="shared" si="322"/>
        <v/>
      </c>
      <c r="EG264" s="53" t="str">
        <f t="shared" si="271"/>
        <v/>
      </c>
      <c r="EH264" s="47" t="s">
        <v>0</v>
      </c>
      <c r="EI264" s="19" t="str">
        <f t="shared" si="323"/>
        <v/>
      </c>
      <c r="EJ264" s="47" t="s">
        <v>0</v>
      </c>
      <c r="EK264" s="19" t="str">
        <f t="shared" si="324"/>
        <v/>
      </c>
      <c r="EL264" s="47" t="s">
        <v>0</v>
      </c>
      <c r="EM264" s="208" t="str">
        <f t="shared" si="325"/>
        <v/>
      </c>
      <c r="EN264" s="47" t="s">
        <v>0</v>
      </c>
    </row>
    <row r="265" spans="1:144" x14ac:dyDescent="0.25">
      <c r="A265" t="s">
        <v>0</v>
      </c>
      <c r="B265" s="52" t="str">
        <f>IF(csv!F257="","",csv!T257)</f>
        <v/>
      </c>
      <c r="C265" s="31" t="s">
        <v>0</v>
      </c>
      <c r="D265" s="31" t="str">
        <f>IF(csv!F257="","",csv!F257)</f>
        <v/>
      </c>
      <c r="E265" s="31" t="str">
        <f>IF(csv!E257="","",csv!E257)</f>
        <v/>
      </c>
      <c r="F265" s="31" t="s">
        <v>0</v>
      </c>
      <c r="G265" s="73" t="str">
        <f>IF(csv!M257="","",csv!M257)</f>
        <v/>
      </c>
      <c r="H265" s="73" t="str">
        <f>IF(csv!N257="","",csv!N257)</f>
        <v/>
      </c>
      <c r="I265" s="31" t="s">
        <v>0</v>
      </c>
      <c r="J265" s="31" t="str">
        <f>IF(csv!P257="","",csv!P257)</f>
        <v/>
      </c>
      <c r="K265" s="31" t="str">
        <f>IF(csv!Q257="","",csv!Q257)</f>
        <v/>
      </c>
      <c r="L265" s="31" t="s">
        <v>0</v>
      </c>
      <c r="M265" s="66" t="str">
        <f>IF(csv!R257="","",csv!R257)</f>
        <v/>
      </c>
      <c r="N265" s="47" t="s">
        <v>0</v>
      </c>
      <c r="O265" s="52" t="str">
        <f t="shared" si="272"/>
        <v/>
      </c>
      <c r="P265" s="73" t="str">
        <f>IF(O265="","",IF(COUNTIF(O$10:O264,O265)=0,P264+1,P264))</f>
        <v/>
      </c>
      <c r="Q265" s="88" t="str">
        <f t="shared" si="273"/>
        <v/>
      </c>
      <c r="R265" s="89" t="str" cm="1">
        <f t="array" ref="R265">IF(S265="","",INDEX(natjecanjeStaze_naziv,MATCH(S265,natjecanjeStaze_stazaId,0)))</f>
        <v/>
      </c>
      <c r="S265" s="53" t="str">
        <f t="shared" si="256"/>
        <v/>
      </c>
      <c r="T265" s="47" t="s">
        <v>0</v>
      </c>
      <c r="U265" s="259" t="str">
        <f t="shared" si="257"/>
        <v/>
      </c>
      <c r="V265" s="260" t="str">
        <f t="shared" si="274"/>
        <v/>
      </c>
      <c r="W265" s="47" t="s">
        <v>0</v>
      </c>
      <c r="X265" s="52" t="str">
        <f t="shared" si="275"/>
        <v/>
      </c>
      <c r="Y265" s="73" t="str">
        <f t="shared" si="276"/>
        <v/>
      </c>
      <c r="Z265" s="31" t="str">
        <f t="shared" si="277"/>
        <v/>
      </c>
      <c r="AA265" s="66" t="str">
        <f>IF(Z265="","",MAX(AA$10:AA264)+1)</f>
        <v/>
      </c>
      <c r="AB265" s="47" t="s">
        <v>0</v>
      </c>
      <c r="AC265" s="130"/>
      <c r="AD265" s="47" t="s">
        <v>0</v>
      </c>
      <c r="AE265" s="19" t="str">
        <f t="shared" si="278"/>
        <v/>
      </c>
      <c r="AF265" s="47" t="s">
        <v>0</v>
      </c>
      <c r="AG265" s="151" t="str">
        <f t="shared" si="279"/>
        <v/>
      </c>
      <c r="AH265" s="47" t="s">
        <v>0</v>
      </c>
      <c r="AI265" s="52" t="str">
        <f t="shared" si="280"/>
        <v/>
      </c>
      <c r="AJ265" s="31" t="str">
        <f t="shared" si="281"/>
        <v/>
      </c>
      <c r="AK265" s="73" t="str">
        <f t="shared" si="282"/>
        <v/>
      </c>
      <c r="AL265" s="73" t="str">
        <f t="shared" si="283"/>
        <v/>
      </c>
      <c r="AM265" s="31" t="str" cm="1">
        <f t="array" ref="AM265">IF(AK265="",""&amp;AJ265,IF(AK265="NEMA",AJ265,INDEX(klub_naziv,MATCH(INDEX(klubAlias_klubId,AK265),klub_id,0))))</f>
        <v/>
      </c>
      <c r="AN265" s="31" t="str" cm="1">
        <f t="array" ref="AN265">IFERROR(""&amp;INDEX(registarNatjecatelji,DL265,4),"")</f>
        <v/>
      </c>
      <c r="AO265" s="90" t="str">
        <f t="shared" si="284"/>
        <v/>
      </c>
      <c r="AP265" s="66" t="str">
        <f t="shared" si="285"/>
        <v/>
      </c>
      <c r="AQ265" s="47" t="s">
        <v>0</v>
      </c>
      <c r="AR265" s="52" t="str">
        <f>IF(V265&lt;&gt;"NEMA","",IF(IFERROR(MATCH(U265,U$10:U264,0),0)&lt;&gt;0,"",U265))</f>
        <v/>
      </c>
      <c r="AS265" s="73" t="str">
        <f t="shared" si="258"/>
        <v/>
      </c>
      <c r="AT265" s="31" t="str">
        <f>IF(OR(AS265="",AS265&lt;&gt;"NEMA"),"",MAX(AT$10:AT264)+1)</f>
        <v/>
      </c>
      <c r="AU265" s="66" t="str">
        <f t="shared" si="259"/>
        <v/>
      </c>
      <c r="AV265" s="47" t="s">
        <v>0</v>
      </c>
      <c r="AW265" s="19" t="str">
        <f t="shared" si="286"/>
        <v/>
      </c>
      <c r="AX265" s="47" t="s">
        <v>0</v>
      </c>
      <c r="AY265" s="82" t="str">
        <f>IF(AK265&lt;&gt;"NEMA","",IF(IFERROR(MATCH(AJ265,AJ$10:AJ264,0),0)&lt;&gt;0,"",AJ265))</f>
        <v/>
      </c>
      <c r="AZ265" s="47" t="s">
        <v>0</v>
      </c>
      <c r="BA265" s="130"/>
      <c r="BB265" s="47" t="s">
        <v>0</v>
      </c>
      <c r="BC265" s="58" t="str">
        <f t="shared" si="287"/>
        <v/>
      </c>
      <c r="BD265" s="31" t="str">
        <f t="shared" si="288"/>
        <v/>
      </c>
      <c r="BE265" s="31" t="str">
        <f>IF(BD265="","",MAX(BE$10:BE264)+1)</f>
        <v/>
      </c>
      <c r="BF265" s="31" t="str">
        <f t="shared" si="289"/>
        <v/>
      </c>
      <c r="BG265" s="31" t="str">
        <f t="shared" si="290"/>
        <v/>
      </c>
      <c r="BH265" s="31" t="str">
        <f>IF(BA265="","",MAX(BH$10:BH264)+1)</f>
        <v/>
      </c>
      <c r="BI265" s="31" t="str">
        <f t="shared" si="291"/>
        <v/>
      </c>
      <c r="BJ265" s="66" t="str">
        <f t="shared" si="292"/>
        <v/>
      </c>
      <c r="BK265" s="47" t="s">
        <v>0</v>
      </c>
      <c r="BL265" s="19" t="str">
        <f t="shared" si="293"/>
        <v/>
      </c>
      <c r="BM265" s="47" t="s">
        <v>0</v>
      </c>
      <c r="BN265" s="151" t="str">
        <f t="shared" si="260"/>
        <v/>
      </c>
      <c r="BO265" s="47" t="s">
        <v>0</v>
      </c>
      <c r="BP265" s="58" t="str">
        <f t="shared" si="326"/>
        <v/>
      </c>
      <c r="BQ265" s="73" t="str">
        <f t="shared" si="327"/>
        <v/>
      </c>
      <c r="BR265" s="266" t="str">
        <f t="shared" si="328"/>
        <v/>
      </c>
      <c r="BS265" s="267" t="str">
        <f t="shared" si="329"/>
        <v/>
      </c>
      <c r="BT265" s="191" t="str">
        <f t="shared" si="330"/>
        <v/>
      </c>
      <c r="BU265" s="47" t="s">
        <v>0</v>
      </c>
      <c r="BV265" s="52" t="str">
        <f t="shared" si="294"/>
        <v/>
      </c>
      <c r="BW265" s="31" t="str">
        <f t="shared" si="295"/>
        <v/>
      </c>
      <c r="BX265" s="73" t="str">
        <f t="shared" si="261"/>
        <v/>
      </c>
      <c r="BY265" s="73" t="str">
        <f t="shared" si="262"/>
        <v/>
      </c>
      <c r="BZ265" s="31" t="str">
        <f t="shared" si="263"/>
        <v/>
      </c>
      <c r="CA265" s="66" t="str">
        <f t="shared" si="264"/>
        <v/>
      </c>
      <c r="CB265" s="47" t="s">
        <v>0</v>
      </c>
      <c r="CC265" s="82" t="str">
        <f t="shared" si="296"/>
        <v/>
      </c>
      <c r="CD265" s="47" t="s">
        <v>0</v>
      </c>
      <c r="CE265" s="19" t="str">
        <f t="shared" si="297"/>
        <v/>
      </c>
      <c r="CF265" s="47" t="s">
        <v>0</v>
      </c>
      <c r="CG265" s="130"/>
      <c r="CH265" s="47" t="s">
        <v>0</v>
      </c>
      <c r="CI265" s="52" t="str">
        <f t="shared" si="298"/>
        <v/>
      </c>
      <c r="CJ265" s="73" t="str">
        <f>IF(CG265="","",MAX(CJ$10:CJ264)+1)</f>
        <v/>
      </c>
      <c r="CK265" s="53" t="str">
        <f t="shared" si="299"/>
        <v/>
      </c>
      <c r="CL265" s="47" t="s">
        <v>0</v>
      </c>
      <c r="CM265" s="19" t="str">
        <f t="shared" si="300"/>
        <v/>
      </c>
      <c r="CN265" s="47" t="s">
        <v>0</v>
      </c>
      <c r="CO265" s="108"/>
      <c r="CP265" s="110"/>
      <c r="CQ265" s="47"/>
      <c r="CR265" s="58" t="str">
        <f>IF(AND(BX265="NEMA",BY265="NEMA",OR(CG265="",CK265="NEMA")),MAX(CR$10:CR264)+1,"")</f>
        <v/>
      </c>
      <c r="CS265" s="53" t="str">
        <f t="shared" si="301"/>
        <v/>
      </c>
      <c r="CT265" t="s">
        <v>0</v>
      </c>
      <c r="CU265" s="133" t="str">
        <f t="shared" si="265"/>
        <v/>
      </c>
      <c r="CV265" t="s">
        <v>0</v>
      </c>
      <c r="CW265" s="52" t="str">
        <f t="shared" si="266"/>
        <v/>
      </c>
      <c r="CX265" s="66" t="str">
        <f t="shared" si="302"/>
        <v/>
      </c>
      <c r="CY265" t="s">
        <v>0</v>
      </c>
      <c r="CZ265" s="19" t="str">
        <f t="shared" si="303"/>
        <v/>
      </c>
      <c r="DA265" s="47" t="s">
        <v>0</v>
      </c>
      <c r="DB265" s="52" t="str">
        <f t="shared" si="304"/>
        <v/>
      </c>
      <c r="DC265" s="66" t="str">
        <f t="shared" si="305"/>
        <v/>
      </c>
      <c r="DD265" s="47" t="s">
        <v>0</v>
      </c>
      <c r="DE265" s="52" t="str">
        <f t="shared" si="306"/>
        <v/>
      </c>
      <c r="DF265" s="53" t="str">
        <f t="shared" si="267"/>
        <v/>
      </c>
      <c r="DG265" s="47" t="s">
        <v>0</v>
      </c>
      <c r="DH265" s="52" t="str">
        <f t="shared" si="307"/>
        <v/>
      </c>
      <c r="DI265" s="53" t="str">
        <f t="shared" si="268"/>
        <v/>
      </c>
      <c r="DJ265" s="47" t="s">
        <v>0</v>
      </c>
      <c r="DK265" s="52" t="str">
        <f t="shared" si="308"/>
        <v/>
      </c>
      <c r="DL265" s="53" t="str">
        <f t="shared" si="269"/>
        <v/>
      </c>
      <c r="DM265" s="47" t="s">
        <v>0</v>
      </c>
      <c r="DN265" s="58" t="str">
        <f t="shared" si="309"/>
        <v/>
      </c>
      <c r="DO265" s="53" t="str" cm="1">
        <f t="array" ref="DO265">IF(DN265&lt;&gt;"",INDEX(imePrezime_id,DN265,0),IF(CR265&lt;&gt;"",CR265,""))</f>
        <v/>
      </c>
      <c r="DP265" s="47" t="s">
        <v>0</v>
      </c>
      <c r="DQ265" s="58" t="str">
        <f t="shared" si="310"/>
        <v/>
      </c>
      <c r="DR265" s="73" t="str">
        <f t="shared" si="270"/>
        <v/>
      </c>
      <c r="DS265" s="73" t="str">
        <f t="shared" si="311"/>
        <v/>
      </c>
      <c r="DT265" s="73" t="str">
        <f t="shared" si="312"/>
        <v/>
      </c>
      <c r="DU265" s="66" t="str">
        <f t="shared" si="313"/>
        <v/>
      </c>
      <c r="DV265" s="47" t="s">
        <v>0</v>
      </c>
      <c r="DW265" s="58" t="str">
        <f>IF(BW265="","",MAX(DW$10:DW264)+1)</f>
        <v/>
      </c>
      <c r="DX265" s="73" t="str">
        <f t="shared" si="314"/>
        <v/>
      </c>
      <c r="DY265" s="73" t="str">
        <f t="shared" si="315"/>
        <v/>
      </c>
      <c r="DZ265" s="73" t="str">
        <f t="shared" si="316"/>
        <v/>
      </c>
      <c r="EA265" s="73" t="str">
        <f t="shared" si="317"/>
        <v/>
      </c>
      <c r="EB265" s="73" t="str">
        <f t="shared" si="318"/>
        <v/>
      </c>
      <c r="EC265" s="73" t="str">
        <f t="shared" si="319"/>
        <v/>
      </c>
      <c r="ED265" s="73" t="str">
        <f t="shared" si="320"/>
        <v/>
      </c>
      <c r="EE265" s="73" t="str">
        <f t="shared" si="321"/>
        <v/>
      </c>
      <c r="EF265" s="73" t="str">
        <f t="shared" si="322"/>
        <v/>
      </c>
      <c r="EG265" s="53" t="str">
        <f t="shared" si="271"/>
        <v/>
      </c>
      <c r="EH265" s="47" t="s">
        <v>0</v>
      </c>
      <c r="EI265" s="19" t="str">
        <f t="shared" si="323"/>
        <v/>
      </c>
      <c r="EJ265" s="47" t="s">
        <v>0</v>
      </c>
      <c r="EK265" s="19" t="str">
        <f t="shared" si="324"/>
        <v/>
      </c>
      <c r="EL265" s="47" t="s">
        <v>0</v>
      </c>
      <c r="EM265" s="208" t="str">
        <f t="shared" si="325"/>
        <v/>
      </c>
      <c r="EN265" s="47" t="s">
        <v>0</v>
      </c>
    </row>
    <row r="266" spans="1:144" x14ac:dyDescent="0.25">
      <c r="A266" t="s">
        <v>0</v>
      </c>
      <c r="B266" s="52" t="str">
        <f>IF(csv!F258="","",csv!T258)</f>
        <v/>
      </c>
      <c r="C266" s="31" t="s">
        <v>0</v>
      </c>
      <c r="D266" s="31" t="str">
        <f>IF(csv!F258="","",csv!F258)</f>
        <v/>
      </c>
      <c r="E266" s="31" t="str">
        <f>IF(csv!E258="","",csv!E258)</f>
        <v/>
      </c>
      <c r="F266" s="31" t="s">
        <v>0</v>
      </c>
      <c r="G266" s="73" t="str">
        <f>IF(csv!M258="","",csv!M258)</f>
        <v/>
      </c>
      <c r="H266" s="73" t="str">
        <f>IF(csv!N258="","",csv!N258)</f>
        <v/>
      </c>
      <c r="I266" s="31" t="s">
        <v>0</v>
      </c>
      <c r="J266" s="31" t="str">
        <f>IF(csv!P258="","",csv!P258)</f>
        <v/>
      </c>
      <c r="K266" s="31" t="str">
        <f>IF(csv!Q258="","",csv!Q258)</f>
        <v/>
      </c>
      <c r="L266" s="31" t="s">
        <v>0</v>
      </c>
      <c r="M266" s="66" t="str">
        <f>IF(csv!R258="","",csv!R258)</f>
        <v/>
      </c>
      <c r="N266" s="47" t="s">
        <v>0</v>
      </c>
      <c r="O266" s="52" t="str">
        <f t="shared" si="272"/>
        <v/>
      </c>
      <c r="P266" s="73" t="str">
        <f>IF(O266="","",IF(COUNTIF(O$10:O265,O266)=0,P265+1,P265))</f>
        <v/>
      </c>
      <c r="Q266" s="88" t="str">
        <f t="shared" si="273"/>
        <v/>
      </c>
      <c r="R266" s="89" t="str" cm="1">
        <f t="array" ref="R266">IF(S266="","",INDEX(natjecanjeStaze_naziv,MATCH(S266,natjecanjeStaze_stazaId,0)))</f>
        <v/>
      </c>
      <c r="S266" s="53" t="str">
        <f t="shared" si="256"/>
        <v/>
      </c>
      <c r="T266" s="47" t="s">
        <v>0</v>
      </c>
      <c r="U266" s="259" t="str">
        <f t="shared" si="257"/>
        <v/>
      </c>
      <c r="V266" s="260" t="str">
        <f t="shared" si="274"/>
        <v/>
      </c>
      <c r="W266" s="47" t="s">
        <v>0</v>
      </c>
      <c r="X266" s="52" t="str">
        <f t="shared" si="275"/>
        <v/>
      </c>
      <c r="Y266" s="73" t="str">
        <f t="shared" si="276"/>
        <v/>
      </c>
      <c r="Z266" s="31" t="str">
        <f t="shared" si="277"/>
        <v/>
      </c>
      <c r="AA266" s="66" t="str">
        <f>IF(Z266="","",MAX(AA$10:AA265)+1)</f>
        <v/>
      </c>
      <c r="AB266" s="47" t="s">
        <v>0</v>
      </c>
      <c r="AC266" s="130"/>
      <c r="AD266" s="47" t="s">
        <v>0</v>
      </c>
      <c r="AE266" s="19" t="str">
        <f t="shared" si="278"/>
        <v/>
      </c>
      <c r="AF266" s="47" t="s">
        <v>0</v>
      </c>
      <c r="AG266" s="151" t="str">
        <f t="shared" si="279"/>
        <v/>
      </c>
      <c r="AH266" s="47" t="s">
        <v>0</v>
      </c>
      <c r="AI266" s="52" t="str">
        <f t="shared" si="280"/>
        <v/>
      </c>
      <c r="AJ266" s="31" t="str">
        <f t="shared" si="281"/>
        <v/>
      </c>
      <c r="AK266" s="73" t="str">
        <f t="shared" si="282"/>
        <v/>
      </c>
      <c r="AL266" s="73" t="str">
        <f t="shared" si="283"/>
        <v/>
      </c>
      <c r="AM266" s="31" t="str" cm="1">
        <f t="array" ref="AM266">IF(AK266="",""&amp;AJ266,IF(AK266="NEMA",AJ266,INDEX(klub_naziv,MATCH(INDEX(klubAlias_klubId,AK266),klub_id,0))))</f>
        <v/>
      </c>
      <c r="AN266" s="31" t="str" cm="1">
        <f t="array" ref="AN266">IFERROR(""&amp;INDEX(registarNatjecatelji,DL266,4),"")</f>
        <v/>
      </c>
      <c r="AO266" s="90" t="str">
        <f t="shared" si="284"/>
        <v/>
      </c>
      <c r="AP266" s="66" t="str">
        <f t="shared" si="285"/>
        <v/>
      </c>
      <c r="AQ266" s="47" t="s">
        <v>0</v>
      </c>
      <c r="AR266" s="52" t="str">
        <f>IF(V266&lt;&gt;"NEMA","",IF(IFERROR(MATCH(U266,U$10:U265,0),0)&lt;&gt;0,"",U266))</f>
        <v/>
      </c>
      <c r="AS266" s="73" t="str">
        <f t="shared" si="258"/>
        <v/>
      </c>
      <c r="AT266" s="31" t="str">
        <f>IF(OR(AS266="",AS266&lt;&gt;"NEMA"),"",MAX(AT$10:AT265)+1)</f>
        <v/>
      </c>
      <c r="AU266" s="66" t="str">
        <f t="shared" si="259"/>
        <v/>
      </c>
      <c r="AV266" s="47" t="s">
        <v>0</v>
      </c>
      <c r="AW266" s="19" t="str">
        <f t="shared" si="286"/>
        <v/>
      </c>
      <c r="AX266" s="47" t="s">
        <v>0</v>
      </c>
      <c r="AY266" s="82" t="str">
        <f>IF(AK266&lt;&gt;"NEMA","",IF(IFERROR(MATCH(AJ266,AJ$10:AJ265,0),0)&lt;&gt;0,"",AJ266))</f>
        <v/>
      </c>
      <c r="AZ266" s="47" t="s">
        <v>0</v>
      </c>
      <c r="BA266" s="130"/>
      <c r="BB266" s="47" t="s">
        <v>0</v>
      </c>
      <c r="BC266" s="58" t="str">
        <f t="shared" si="287"/>
        <v/>
      </c>
      <c r="BD266" s="31" t="str">
        <f t="shared" si="288"/>
        <v/>
      </c>
      <c r="BE266" s="31" t="str">
        <f>IF(BD266="","",MAX(BE$10:BE265)+1)</f>
        <v/>
      </c>
      <c r="BF266" s="31" t="str">
        <f t="shared" si="289"/>
        <v/>
      </c>
      <c r="BG266" s="31" t="str">
        <f t="shared" si="290"/>
        <v/>
      </c>
      <c r="BH266" s="31" t="str">
        <f>IF(BA266="","",MAX(BH$10:BH265)+1)</f>
        <v/>
      </c>
      <c r="BI266" s="31" t="str">
        <f t="shared" si="291"/>
        <v/>
      </c>
      <c r="BJ266" s="66" t="str">
        <f t="shared" si="292"/>
        <v/>
      </c>
      <c r="BK266" s="47" t="s">
        <v>0</v>
      </c>
      <c r="BL266" s="19" t="str">
        <f t="shared" si="293"/>
        <v/>
      </c>
      <c r="BM266" s="47" t="s">
        <v>0</v>
      </c>
      <c r="BN266" s="151" t="str">
        <f t="shared" si="260"/>
        <v/>
      </c>
      <c r="BO266" s="47" t="s">
        <v>0</v>
      </c>
      <c r="BP266" s="58" t="str">
        <f t="shared" si="326"/>
        <v/>
      </c>
      <c r="BQ266" s="73" t="str">
        <f t="shared" si="327"/>
        <v/>
      </c>
      <c r="BR266" s="266" t="str">
        <f t="shared" si="328"/>
        <v/>
      </c>
      <c r="BS266" s="267" t="str">
        <f t="shared" si="329"/>
        <v/>
      </c>
      <c r="BT266" s="191" t="str">
        <f t="shared" si="330"/>
        <v/>
      </c>
      <c r="BU266" s="47" t="s">
        <v>0</v>
      </c>
      <c r="BV266" s="52" t="str">
        <f t="shared" si="294"/>
        <v/>
      </c>
      <c r="BW266" s="31" t="str">
        <f t="shared" si="295"/>
        <v/>
      </c>
      <c r="BX266" s="73" t="str">
        <f t="shared" si="261"/>
        <v/>
      </c>
      <c r="BY266" s="73" t="str">
        <f t="shared" si="262"/>
        <v/>
      </c>
      <c r="BZ266" s="31" t="str">
        <f t="shared" si="263"/>
        <v/>
      </c>
      <c r="CA266" s="66" t="str">
        <f t="shared" si="264"/>
        <v/>
      </c>
      <c r="CB266" s="47" t="s">
        <v>0</v>
      </c>
      <c r="CC266" s="82" t="str">
        <f t="shared" si="296"/>
        <v/>
      </c>
      <c r="CD266" s="47" t="s">
        <v>0</v>
      </c>
      <c r="CE266" s="19" t="str">
        <f t="shared" si="297"/>
        <v/>
      </c>
      <c r="CF266" s="47" t="s">
        <v>0</v>
      </c>
      <c r="CG266" s="130"/>
      <c r="CH266" s="47" t="s">
        <v>0</v>
      </c>
      <c r="CI266" s="52" t="str">
        <f t="shared" si="298"/>
        <v/>
      </c>
      <c r="CJ266" s="73" t="str">
        <f>IF(CG266="","",MAX(CJ$10:CJ265)+1)</f>
        <v/>
      </c>
      <c r="CK266" s="53" t="str">
        <f t="shared" si="299"/>
        <v/>
      </c>
      <c r="CL266" s="47" t="s">
        <v>0</v>
      </c>
      <c r="CM266" s="19" t="str">
        <f t="shared" si="300"/>
        <v/>
      </c>
      <c r="CN266" s="47" t="s">
        <v>0</v>
      </c>
      <c r="CO266" s="108"/>
      <c r="CP266" s="110"/>
      <c r="CQ266" s="47"/>
      <c r="CR266" s="58" t="str">
        <f>IF(AND(BX266="NEMA",BY266="NEMA",OR(CG266="",CK266="NEMA")),MAX(CR$10:CR265)+1,"")</f>
        <v/>
      </c>
      <c r="CS266" s="53" t="str">
        <f t="shared" si="301"/>
        <v/>
      </c>
      <c r="CT266" t="s">
        <v>0</v>
      </c>
      <c r="CU266" s="133" t="str">
        <f t="shared" si="265"/>
        <v/>
      </c>
      <c r="CV266" t="s">
        <v>0</v>
      </c>
      <c r="CW266" s="52" t="str">
        <f t="shared" si="266"/>
        <v/>
      </c>
      <c r="CX266" s="66" t="str">
        <f t="shared" si="302"/>
        <v/>
      </c>
      <c r="CY266" t="s">
        <v>0</v>
      </c>
      <c r="CZ266" s="19" t="str">
        <f t="shared" si="303"/>
        <v/>
      </c>
      <c r="DA266" s="47" t="s">
        <v>0</v>
      </c>
      <c r="DB266" s="52" t="str">
        <f t="shared" si="304"/>
        <v/>
      </c>
      <c r="DC266" s="66" t="str">
        <f t="shared" si="305"/>
        <v/>
      </c>
      <c r="DD266" s="47" t="s">
        <v>0</v>
      </c>
      <c r="DE266" s="52" t="str">
        <f t="shared" si="306"/>
        <v/>
      </c>
      <c r="DF266" s="53" t="str">
        <f t="shared" si="267"/>
        <v/>
      </c>
      <c r="DG266" s="47" t="s">
        <v>0</v>
      </c>
      <c r="DH266" s="52" t="str">
        <f t="shared" si="307"/>
        <v/>
      </c>
      <c r="DI266" s="53" t="str">
        <f t="shared" si="268"/>
        <v/>
      </c>
      <c r="DJ266" s="47" t="s">
        <v>0</v>
      </c>
      <c r="DK266" s="52" t="str">
        <f t="shared" si="308"/>
        <v/>
      </c>
      <c r="DL266" s="53" t="str">
        <f t="shared" si="269"/>
        <v/>
      </c>
      <c r="DM266" s="47" t="s">
        <v>0</v>
      </c>
      <c r="DN266" s="58" t="str">
        <f t="shared" si="309"/>
        <v/>
      </c>
      <c r="DO266" s="53" t="str" cm="1">
        <f t="array" ref="DO266">IF(DN266&lt;&gt;"",INDEX(imePrezime_id,DN266,0),IF(CR266&lt;&gt;"",CR266,""))</f>
        <v/>
      </c>
      <c r="DP266" s="47" t="s">
        <v>0</v>
      </c>
      <c r="DQ266" s="58" t="str">
        <f t="shared" si="310"/>
        <v/>
      </c>
      <c r="DR266" s="73" t="str">
        <f t="shared" si="270"/>
        <v/>
      </c>
      <c r="DS266" s="73" t="str">
        <f t="shared" si="311"/>
        <v/>
      </c>
      <c r="DT266" s="73" t="str">
        <f t="shared" si="312"/>
        <v/>
      </c>
      <c r="DU266" s="66" t="str">
        <f t="shared" si="313"/>
        <v/>
      </c>
      <c r="DV266" s="47" t="s">
        <v>0</v>
      </c>
      <c r="DW266" s="58" t="str">
        <f>IF(BW266="","",MAX(DW$10:DW265)+1)</f>
        <v/>
      </c>
      <c r="DX266" s="73" t="str">
        <f t="shared" si="314"/>
        <v/>
      </c>
      <c r="DY266" s="73" t="str">
        <f t="shared" si="315"/>
        <v/>
      </c>
      <c r="DZ266" s="73" t="str">
        <f t="shared" si="316"/>
        <v/>
      </c>
      <c r="EA266" s="73" t="str">
        <f t="shared" si="317"/>
        <v/>
      </c>
      <c r="EB266" s="73" t="str">
        <f t="shared" si="318"/>
        <v/>
      </c>
      <c r="EC266" s="73" t="str">
        <f t="shared" si="319"/>
        <v/>
      </c>
      <c r="ED266" s="73" t="str">
        <f t="shared" si="320"/>
        <v/>
      </c>
      <c r="EE266" s="73" t="str">
        <f t="shared" si="321"/>
        <v/>
      </c>
      <c r="EF266" s="73" t="str">
        <f t="shared" si="322"/>
        <v/>
      </c>
      <c r="EG266" s="53" t="str">
        <f t="shared" si="271"/>
        <v/>
      </c>
      <c r="EH266" s="47" t="s">
        <v>0</v>
      </c>
      <c r="EI266" s="19" t="str">
        <f t="shared" si="323"/>
        <v/>
      </c>
      <c r="EJ266" s="47" t="s">
        <v>0</v>
      </c>
      <c r="EK266" s="19" t="str">
        <f t="shared" si="324"/>
        <v/>
      </c>
      <c r="EL266" s="47" t="s">
        <v>0</v>
      </c>
      <c r="EM266" s="208" t="str">
        <f t="shared" si="325"/>
        <v/>
      </c>
      <c r="EN266" s="47" t="s">
        <v>0</v>
      </c>
    </row>
    <row r="267" spans="1:144" x14ac:dyDescent="0.25">
      <c r="A267" t="s">
        <v>0</v>
      </c>
      <c r="B267" s="52" t="str">
        <f>IF(csv!F259="","",csv!T259)</f>
        <v/>
      </c>
      <c r="C267" s="31" t="s">
        <v>0</v>
      </c>
      <c r="D267" s="31" t="str">
        <f>IF(csv!F259="","",csv!F259)</f>
        <v/>
      </c>
      <c r="E267" s="31" t="str">
        <f>IF(csv!E259="","",csv!E259)</f>
        <v/>
      </c>
      <c r="F267" s="31" t="s">
        <v>0</v>
      </c>
      <c r="G267" s="73" t="str">
        <f>IF(csv!M259="","",csv!M259)</f>
        <v/>
      </c>
      <c r="H267" s="73" t="str">
        <f>IF(csv!N259="","",csv!N259)</f>
        <v/>
      </c>
      <c r="I267" s="31" t="s">
        <v>0</v>
      </c>
      <c r="J267" s="31" t="str">
        <f>IF(csv!P259="","",csv!P259)</f>
        <v/>
      </c>
      <c r="K267" s="31" t="str">
        <f>IF(csv!Q259="","",csv!Q259)</f>
        <v/>
      </c>
      <c r="L267" s="31" t="s">
        <v>0</v>
      </c>
      <c r="M267" s="66" t="str">
        <f>IF(csv!R259="","",csv!R259)</f>
        <v/>
      </c>
      <c r="N267" s="47" t="s">
        <v>0</v>
      </c>
      <c r="O267" s="52" t="str">
        <f t="shared" si="272"/>
        <v/>
      </c>
      <c r="P267" s="73" t="str">
        <f>IF(O267="","",IF(COUNTIF(O$10:O266,O267)=0,P266+1,P266))</f>
        <v/>
      </c>
      <c r="Q267" s="88" t="str">
        <f t="shared" si="273"/>
        <v/>
      </c>
      <c r="R267" s="89" t="str" cm="1">
        <f t="array" ref="R267">IF(S267="","",INDEX(natjecanjeStaze_naziv,MATCH(S267,natjecanjeStaze_stazaId,0)))</f>
        <v/>
      </c>
      <c r="S267" s="53" t="str">
        <f t="shared" ref="S267:S330" si="331">IF(BW267="","",INDEX(natjecanjeStaze_stazaId,MATCH(O267,natjecanjeStaze_kategorija,0)))</f>
        <v/>
      </c>
      <c r="T267" s="47" t="s">
        <v>0</v>
      </c>
      <c r="U267" s="259" t="str">
        <f t="shared" ref="U267:U330" si="332">IF(O267="","",INDEX(kategorija_oznaka,MATCH(Q267,kategorija_id,0)))</f>
        <v/>
      </c>
      <c r="V267" s="260" t="str">
        <f t="shared" si="274"/>
        <v/>
      </c>
      <c r="W267" s="47" t="s">
        <v>0</v>
      </c>
      <c r="X267" s="52" t="str">
        <f t="shared" si="275"/>
        <v/>
      </c>
      <c r="Y267" s="73" t="str">
        <f t="shared" si="276"/>
        <v/>
      </c>
      <c r="Z267" s="31" t="str">
        <f t="shared" si="277"/>
        <v/>
      </c>
      <c r="AA267" s="66" t="str">
        <f>IF(Z267="","",MAX(AA$10:AA266)+1)</f>
        <v/>
      </c>
      <c r="AB267" s="47" t="s">
        <v>0</v>
      </c>
      <c r="AC267" s="130"/>
      <c r="AD267" s="47" t="s">
        <v>0</v>
      </c>
      <c r="AE267" s="19" t="str">
        <f t="shared" si="278"/>
        <v/>
      </c>
      <c r="AF267" s="47" t="s">
        <v>0</v>
      </c>
      <c r="AG267" s="151" t="str">
        <f t="shared" si="279"/>
        <v/>
      </c>
      <c r="AH267" s="47" t="s">
        <v>0</v>
      </c>
      <c r="AI267" s="52" t="str">
        <f t="shared" si="280"/>
        <v/>
      </c>
      <c r="AJ267" s="31" t="str">
        <f t="shared" si="281"/>
        <v/>
      </c>
      <c r="AK267" s="73" t="str">
        <f t="shared" si="282"/>
        <v/>
      </c>
      <c r="AL267" s="73" t="str">
        <f t="shared" si="283"/>
        <v/>
      </c>
      <c r="AM267" s="31" t="str" cm="1">
        <f t="array" ref="AM267">IF(AK267="",""&amp;AJ267,IF(AK267="NEMA",AJ267,INDEX(klub_naziv,MATCH(INDEX(klubAlias_klubId,AK267),klub_id,0))))</f>
        <v/>
      </c>
      <c r="AN267" s="31" t="str" cm="1">
        <f t="array" ref="AN267">IFERROR(""&amp;INDEX(registarNatjecatelji,DL267,4),"")</f>
        <v/>
      </c>
      <c r="AO267" s="90" t="str">
        <f t="shared" si="284"/>
        <v/>
      </c>
      <c r="AP267" s="66" t="str">
        <f t="shared" si="285"/>
        <v/>
      </c>
      <c r="AQ267" s="47" t="s">
        <v>0</v>
      </c>
      <c r="AR267" s="52" t="str">
        <f>IF(V267&lt;&gt;"NEMA","",IF(IFERROR(MATCH(U267,U$10:U266,0),0)&lt;&gt;0,"",U267))</f>
        <v/>
      </c>
      <c r="AS267" s="73" t="str">
        <f t="shared" ref="AS267:AS330" si="333">IF(AR267="","",IFERROR(INDEX(klubAlias_id,MATCH(AR267,klubAlias_alias,0)),"NEMA"))</f>
        <v/>
      </c>
      <c r="AT267" s="31" t="str">
        <f>IF(OR(AS267="",AS267&lt;&gt;"NEMA"),"",MAX(AT$10:AT266)+1)</f>
        <v/>
      </c>
      <c r="AU267" s="66" t="str">
        <f t="shared" ref="AU267:AU330" si="334">IF(OR(AS267="",AS267&lt;&gt;"NEMA"),"",INDEX(klub_id,MATCH(AR267,klub_naziv,0)))</f>
        <v/>
      </c>
      <c r="AV267" s="47" t="s">
        <v>0</v>
      </c>
      <c r="AW267" s="19" t="str">
        <f t="shared" si="286"/>
        <v/>
      </c>
      <c r="AX267" s="47" t="s">
        <v>0</v>
      </c>
      <c r="AY267" s="82" t="str">
        <f>IF(AK267&lt;&gt;"NEMA","",IF(IFERROR(MATCH(AJ267,AJ$10:AJ266,0),0)&lt;&gt;0,"",AJ267))</f>
        <v/>
      </c>
      <c r="AZ267" s="47" t="s">
        <v>0</v>
      </c>
      <c r="BA267" s="130"/>
      <c r="BB267" s="47" t="s">
        <v>0</v>
      </c>
      <c r="BC267" s="58" t="str">
        <f t="shared" si="287"/>
        <v/>
      </c>
      <c r="BD267" s="31" t="str">
        <f t="shared" si="288"/>
        <v/>
      </c>
      <c r="BE267" s="31" t="str">
        <f>IF(BD267="","",MAX(BE$10:BE266)+1)</f>
        <v/>
      </c>
      <c r="BF267" s="31" t="str">
        <f t="shared" si="289"/>
        <v/>
      </c>
      <c r="BG267" s="31" t="str">
        <f t="shared" si="290"/>
        <v/>
      </c>
      <c r="BH267" s="31" t="str">
        <f>IF(BA267="","",MAX(BH$10:BH266)+1)</f>
        <v/>
      </c>
      <c r="BI267" s="31" t="str">
        <f t="shared" si="291"/>
        <v/>
      </c>
      <c r="BJ267" s="66" t="str">
        <f t="shared" si="292"/>
        <v/>
      </c>
      <c r="BK267" s="47" t="s">
        <v>0</v>
      </c>
      <c r="BL267" s="19" t="str">
        <f t="shared" si="293"/>
        <v/>
      </c>
      <c r="BM267" s="47" t="s">
        <v>0</v>
      </c>
      <c r="BN267" s="151" t="str">
        <f t="shared" ref="BN267:BN330" si="335">IF(AP267="","",IF(BA267="",IF(IFERROR(MATCH(AP267,natjecanje_noviKluboviAliasi,0),0)&gt;0,INDEX(natjecanje_kluboviAliasi,MATCH(AP267,natjecanje_noviKluboviAliasi,0)),AP267),BA267))</f>
        <v/>
      </c>
      <c r="BO267" s="47" t="s">
        <v>0</v>
      </c>
      <c r="BP267" s="58" t="str">
        <f t="shared" si="326"/>
        <v/>
      </c>
      <c r="BQ267" s="73" t="str">
        <f t="shared" si="327"/>
        <v/>
      </c>
      <c r="BR267" s="266" t="str">
        <f t="shared" si="328"/>
        <v/>
      </c>
      <c r="BS267" s="267" t="str">
        <f t="shared" si="329"/>
        <v/>
      </c>
      <c r="BT267" s="191" t="str">
        <f t="shared" si="330"/>
        <v/>
      </c>
      <c r="BU267" s="47" t="s">
        <v>0</v>
      </c>
      <c r="BV267" s="52" t="str">
        <f t="shared" si="294"/>
        <v/>
      </c>
      <c r="BW267" s="31" t="str">
        <f t="shared" si="295"/>
        <v/>
      </c>
      <c r="BX267" s="73" t="str">
        <f t="shared" ref="BX267:BX330" si="336">IF(BW267="","",IFERROR(INDEX(imePrezime_id,MATCH(BV267&amp;" – "&amp;BW267,imePrezime_imePrezime,0)),"NEMA"))</f>
        <v/>
      </c>
      <c r="BY267" s="73" t="str">
        <f t="shared" ref="BY267:BY330" si="337">IF(BX267&lt;&gt;"NEMA","",IFERROR(INDEX(imePrezimeAlias_imePrezimeId,MATCH(BV267&amp;" "&amp;BW267,imePrezimeAlias_alias,0)),"NEMA"))</f>
        <v/>
      </c>
      <c r="BZ267" s="31" t="str">
        <f t="shared" ref="BZ267:BZ330" si="338">IF(BW267="","",IF(OR(BY267="",BY267="NEMA"),BV267,INDEX(imePrezime_ime,MATCH(BY267,imePrezime_id,0))))</f>
        <v/>
      </c>
      <c r="CA267" s="66" t="str">
        <f t="shared" ref="CA267:CA330" si="339">IF(BW267="","",IF(OR(BY267="",BY267="NEMA"),BW267,INDEX(imePrezime_prezime,MATCH(BY267,imePrezime_id,0))))</f>
        <v/>
      </c>
      <c r="CB267" s="47" t="s">
        <v>0</v>
      </c>
      <c r="CC267" s="82" t="str">
        <f t="shared" si="296"/>
        <v/>
      </c>
      <c r="CD267" s="47" t="s">
        <v>0</v>
      </c>
      <c r="CE267" s="19" t="str">
        <f t="shared" si="297"/>
        <v/>
      </c>
      <c r="CF267" s="47" t="s">
        <v>0</v>
      </c>
      <c r="CG267" s="130"/>
      <c r="CH267" s="47" t="s">
        <v>0</v>
      </c>
      <c r="CI267" s="52" t="str">
        <f t="shared" si="298"/>
        <v/>
      </c>
      <c r="CJ267" s="73" t="str">
        <f>IF(CG267="","",MAX(CJ$10:CJ266)+1)</f>
        <v/>
      </c>
      <c r="CK267" s="53" t="str">
        <f t="shared" si="299"/>
        <v/>
      </c>
      <c r="CL267" s="47" t="s">
        <v>0</v>
      </c>
      <c r="CM267" s="19" t="str">
        <f t="shared" si="300"/>
        <v/>
      </c>
      <c r="CN267" s="47" t="s">
        <v>0</v>
      </c>
      <c r="CO267" s="108"/>
      <c r="CP267" s="110"/>
      <c r="CQ267" s="47"/>
      <c r="CR267" s="58" t="str">
        <f>IF(AND(BX267="NEMA",BY267="NEMA",OR(CG267="",CK267="NEMA")),MAX(CR$10:CR266)+1,"")</f>
        <v/>
      </c>
      <c r="CS267" s="53" t="str">
        <f t="shared" si="301"/>
        <v/>
      </c>
      <c r="CT267" t="s">
        <v>0</v>
      </c>
      <c r="CU267" s="133" t="str">
        <f t="shared" ref="CU267:CU330" si="340">IF(O267="","",LEFT(INDEX(kategorija_oznaka,MATCH(Q267,kategorija_id,0)),1))</f>
        <v/>
      </c>
      <c r="CV267" t="s">
        <v>0</v>
      </c>
      <c r="CW267" s="52" t="str">
        <f t="shared" ref="CW267:CW330" si="341">IF(CR267="","",IF(M267&lt;&gt;"CRO","","INSERT INTO osoba (id,reg_broj,oib,spol_id,dat_rodjenja) VALUES ("&amp;CR267&amp;",(SELECT max(os.reg_broj)+1 FROM osoba AS os),Null,'"&amp;CU267&amp;"',Null); INSERT INTO osoba_log (id,reg_broj,oib,spol_id,dat_rodjenja,dnevnik_id) SELECT id,reg_broj,oib,spol_id,dat_rodjenja,"&amp;dnevnik_id&amp;" FROM osoba WHERE id = "&amp;CR267&amp;";"))</f>
        <v/>
      </c>
      <c r="CX267" s="66" t="str">
        <f t="shared" si="302"/>
        <v/>
      </c>
      <c r="CY267" t="s">
        <v>0</v>
      </c>
      <c r="CZ267" s="19" t="str">
        <f t="shared" si="303"/>
        <v/>
      </c>
      <c r="DA267" s="47" t="s">
        <v>0</v>
      </c>
      <c r="DB267" s="52" t="str">
        <f t="shared" si="304"/>
        <v/>
      </c>
      <c r="DC267" s="66" t="str">
        <f t="shared" si="305"/>
        <v/>
      </c>
      <c r="DD267" s="47" t="s">
        <v>0</v>
      </c>
      <c r="DE267" s="52" t="str">
        <f t="shared" si="306"/>
        <v/>
      </c>
      <c r="DF267" s="53" t="str">
        <f t="shared" ref="DF267:DF330" si="342">IF(DE267="","",IFERROR(MATCH(DE267,registar,0),"NEMA"))</f>
        <v/>
      </c>
      <c r="DG267" s="47" t="s">
        <v>0</v>
      </c>
      <c r="DH267" s="52" t="str">
        <f t="shared" si="307"/>
        <v/>
      </c>
      <c r="DI267" s="53" t="str">
        <f t="shared" ref="DI267:DI330" si="343">IF(DH267="","",IFERROR(MATCH(DH267,imePrezime_imePrezimeKlub,0),"NEMA"))</f>
        <v/>
      </c>
      <c r="DJ267" s="47" t="s">
        <v>0</v>
      </c>
      <c r="DK267" s="52" t="str">
        <f t="shared" si="308"/>
        <v/>
      </c>
      <c r="DL267" s="53" t="str">
        <f t="shared" ref="DL267:DL330" si="344">IF(DK267="","",IFERROR(MATCH(DK267,imePrezime_imePrezime,0),"NEMA"))</f>
        <v/>
      </c>
      <c r="DM267" s="47" t="s">
        <v>0</v>
      </c>
      <c r="DN267" s="58" t="str">
        <f t="shared" si="309"/>
        <v/>
      </c>
      <c r="DO267" s="53" t="str" cm="1">
        <f t="array" ref="DO267">IF(DN267&lt;&gt;"",INDEX(imePrezime_id,DN267,0),IF(CR267&lt;&gt;"",CR267,""))</f>
        <v/>
      </c>
      <c r="DP267" s="47" t="s">
        <v>0</v>
      </c>
      <c r="DQ267" s="58" t="str">
        <f t="shared" si="310"/>
        <v/>
      </c>
      <c r="DR267" s="73" t="str">
        <f t="shared" ref="DR267:DR330" si="345">IF(BW267="","",IF(AJ267="",IF(IFERROR(INDEX(imePrezime_klub,MATCH(DO267,imePrezime_id,0)),"NEMA")="","klu",""),IF(OR(AND(AK267&lt;&gt;"",AK267&lt;&gt;"NEMA"),BI267&lt;&gt;""),"klu(ali)",IF(AND(AN267&lt;&gt;"",AN267&lt;&gt;AM267),"(raz-klu)","klu"))))</f>
        <v/>
      </c>
      <c r="DS267" s="73" t="str">
        <f t="shared" si="311"/>
        <v/>
      </c>
      <c r="DT267" s="73" t="str">
        <f t="shared" si="312"/>
        <v/>
      </c>
      <c r="DU267" s="66" t="str">
        <f t="shared" si="313"/>
        <v/>
      </c>
      <c r="DV267" s="47" t="s">
        <v>0</v>
      </c>
      <c r="DW267" s="58" t="str">
        <f>IF(BW267="","",MAX(DW$10:DW266)+1)</f>
        <v/>
      </c>
      <c r="DX267" s="73" t="str">
        <f t="shared" si="314"/>
        <v/>
      </c>
      <c r="DY267" s="73" t="str">
        <f t="shared" si="315"/>
        <v/>
      </c>
      <c r="DZ267" s="73" t="str">
        <f t="shared" si="316"/>
        <v/>
      </c>
      <c r="EA267" s="73" t="str">
        <f t="shared" si="317"/>
        <v/>
      </c>
      <c r="EB267" s="73" t="str">
        <f t="shared" si="318"/>
        <v/>
      </c>
      <c r="EC267" s="73" t="str">
        <f t="shared" si="319"/>
        <v/>
      </c>
      <c r="ED267" s="73" t="str">
        <f t="shared" si="320"/>
        <v/>
      </c>
      <c r="EE267" s="73" t="str">
        <f t="shared" si="321"/>
        <v/>
      </c>
      <c r="EF267" s="73" t="str">
        <f t="shared" si="322"/>
        <v/>
      </c>
      <c r="EG267" s="53" t="str">
        <f t="shared" ref="EG267:EG330" si="346">IF(INDEX(natjecanjeKategorije_katAliasId,MATCH(Q267,natjecanjeKategorije_katRegId,0))="","",INDEX(natjecanjeKategorije_katAliasId,MATCH(Q267,natjecanjeKategorije_katRegId,0)))</f>
        <v/>
      </c>
      <c r="EH267" s="47" t="s">
        <v>0</v>
      </c>
      <c r="EI267" s="19" t="str">
        <f t="shared" si="323"/>
        <v/>
      </c>
      <c r="EJ267" s="47" t="s">
        <v>0</v>
      </c>
      <c r="EK267" s="19" t="str">
        <f t="shared" si="324"/>
        <v/>
      </c>
      <c r="EL267" s="47" t="s">
        <v>0</v>
      </c>
      <c r="EM267" s="208" t="str">
        <f t="shared" si="325"/>
        <v/>
      </c>
      <c r="EN267" s="47" t="s">
        <v>0</v>
      </c>
    </row>
    <row r="268" spans="1:144" x14ac:dyDescent="0.25">
      <c r="A268" t="s">
        <v>0</v>
      </c>
      <c r="B268" s="52" t="str">
        <f>IF(csv!F260="","",csv!T260)</f>
        <v/>
      </c>
      <c r="C268" s="31" t="s">
        <v>0</v>
      </c>
      <c r="D268" s="31" t="str">
        <f>IF(csv!F260="","",csv!F260)</f>
        <v/>
      </c>
      <c r="E268" s="31" t="str">
        <f>IF(csv!E260="","",csv!E260)</f>
        <v/>
      </c>
      <c r="F268" s="31" t="s">
        <v>0</v>
      </c>
      <c r="G268" s="73" t="str">
        <f>IF(csv!M260="","",csv!M260)</f>
        <v/>
      </c>
      <c r="H268" s="73" t="str">
        <f>IF(csv!N260="","",csv!N260)</f>
        <v/>
      </c>
      <c r="I268" s="31" t="s">
        <v>0</v>
      </c>
      <c r="J268" s="31" t="str">
        <f>IF(csv!P260="","",csv!P260)</f>
        <v/>
      </c>
      <c r="K268" s="31" t="str">
        <f>IF(csv!Q260="","",csv!Q260)</f>
        <v/>
      </c>
      <c r="L268" s="31" t="s">
        <v>0</v>
      </c>
      <c r="M268" s="66" t="str">
        <f>IF(csv!R260="","",csv!R260)</f>
        <v/>
      </c>
      <c r="N268" s="47" t="s">
        <v>0</v>
      </c>
      <c r="O268" s="52" t="str">
        <f t="shared" ref="O268:O331" si="347">IF(B268="","",B268)</f>
        <v/>
      </c>
      <c r="P268" s="73" t="str">
        <f>IF(O268="","",IF(COUNTIF(O$10:O267,O268)=0,P267+1,P267))</f>
        <v/>
      </c>
      <c r="Q268" s="88" t="str">
        <f t="shared" ref="Q268:Q331" si="348">IF(O268="","",IFERROR(INDEX(kategorija_id,MATCH(O268,kategorija_oznaka,0)),IFERROR(INDEX(kategorijaAlias_id,MATCH(O268,kategorijaAlias_oznaka,0)),INDEX(natjecanjeKategorije_katRegId,MATCH(O268,natjecanjeKategorije_kategorija,0)))))</f>
        <v/>
      </c>
      <c r="R268" s="89" t="str" cm="1">
        <f t="array" ref="R268">IF(S268="","",INDEX(natjecanjeStaze_naziv,MATCH(S268,natjecanjeStaze_stazaId,0)))</f>
        <v/>
      </c>
      <c r="S268" s="53" t="str">
        <f t="shared" si="331"/>
        <v/>
      </c>
      <c r="T268" s="47" t="s">
        <v>0</v>
      </c>
      <c r="U268" s="259" t="str">
        <f t="shared" si="332"/>
        <v/>
      </c>
      <c r="V268" s="260" t="str">
        <f t="shared" ref="V268:V331" si="349">IF(O268="","",INDEX(natjecanjeKategorija_stazaKatId,MATCH(Q268,natjecanjeKategorije_katRegId,0)))</f>
        <v/>
      </c>
      <c r="W268" s="47" t="s">
        <v>0</v>
      </c>
      <c r="X268" s="52" t="str">
        <f t="shared" ref="X268:X331" si="350">IF(M268="","",M268)</f>
        <v/>
      </c>
      <c r="Y268" s="73" t="str">
        <f t="shared" ref="Y268:Y331" si="351">IF(X268="","",IFERROR(INDEX(drzava_id,MATCH(X268,drzava_oznaka,0)),"NEMA"))</f>
        <v/>
      </c>
      <c r="Z268" s="31" t="str">
        <f t="shared" ref="Z268:Z331" si="352">IF(OR(Y268="",Y268&lt;&gt;"NEMA"),"",M268)</f>
        <v/>
      </c>
      <c r="AA268" s="66" t="str">
        <f>IF(Z268="","",MAX(AA$10:AA267)+1)</f>
        <v/>
      </c>
      <c r="AB268" s="47" t="s">
        <v>0</v>
      </c>
      <c r="AC268" s="130"/>
      <c r="AD268" s="47" t="s">
        <v>0</v>
      </c>
      <c r="AE268" s="19" t="str">
        <f t="shared" ref="AE268:AE331" si="353">IF(Z268="","","INSERT INTO drzava(id,naziv,oznaka) VALUES ("&amp;AA268&amp;",'"&amp;AC268&amp;"','"&amp;UPPER(LEFT(Z268,1))&amp;LOWER(RIGHT(Z268,2))&amp;"');")</f>
        <v/>
      </c>
      <c r="AF268" s="47" t="s">
        <v>0</v>
      </c>
      <c r="AG268" s="151" t="str">
        <f t="shared" ref="AG268:AG331" si="354">IF(Y268="","",IF(Y268="NEMA",Z268,X268))</f>
        <v/>
      </c>
      <c r="AH268" s="47" t="s">
        <v>0</v>
      </c>
      <c r="AI268" s="52" t="str">
        <f t="shared" ref="AI268:AI331" si="355">IF(J268="","",J268)</f>
        <v/>
      </c>
      <c r="AJ268" s="31" t="str">
        <f t="shared" ref="AJ268:AJ331" si="356">IF(K268="","",K268)</f>
        <v/>
      </c>
      <c r="AK268" s="73" t="str">
        <f t="shared" ref="AK268:AK331" si="357">IF(AJ268="","",IF(IFERROR(MATCH(AJ268,klub_naziv,0),"")&lt;&gt;"","",IFERROR(MATCH(AJ268,klubAlias_alias,0),"NEMA")))</f>
        <v/>
      </c>
      <c r="AL268" s="73" t="str">
        <f t="shared" ref="AL268:AL331" si="358">IF(AK268="","",IF(AK268&lt;&gt;"NEMA","",IFERROR(INDEX(natjecanje_klubAliasId,MATCH(AJ268,natjecanje_noviKluboviAliasi,0)),"")))</f>
        <v/>
      </c>
      <c r="AM268" s="31" t="str" cm="1">
        <f t="array" ref="AM268">IF(AK268="",""&amp;AJ268,IF(AK268="NEMA",AJ268,INDEX(klub_naziv,MATCH(INDEX(klubAlias_klubId,AK268),klub_id,0))))</f>
        <v/>
      </c>
      <c r="AN268" s="31" t="str" cm="1">
        <f t="array" ref="AN268">IFERROR(""&amp;INDEX(registarNatjecatelji,DL268,4),"")</f>
        <v/>
      </c>
      <c r="AO268" s="90" t="str">
        <f t="shared" ref="AO268:AO331" si="359">IF(AM268=AN268,"",IF(AN268="","",1))</f>
        <v/>
      </c>
      <c r="AP268" s="66" t="str">
        <f t="shared" ref="AP268:AP331" si="360">IF(AND(AN268&lt;&gt;"",AN268&lt;&gt;AM268),AN268,""&amp;AM268)</f>
        <v/>
      </c>
      <c r="AQ268" s="47" t="s">
        <v>0</v>
      </c>
      <c r="AR268" s="52" t="str">
        <f>IF(V268&lt;&gt;"NEMA","",IF(IFERROR(MATCH(U268,U$10:U267,0),0)&lt;&gt;0,"",U268))</f>
        <v/>
      </c>
      <c r="AS268" s="73" t="str">
        <f t="shared" si="333"/>
        <v/>
      </c>
      <c r="AT268" s="31" t="str">
        <f>IF(OR(AS268="",AS268&lt;&gt;"NEMA"),"",MAX(AT$10:AT267)+1)</f>
        <v/>
      </c>
      <c r="AU268" s="66" t="str">
        <f t="shared" si="334"/>
        <v/>
      </c>
      <c r="AV268" s="47" t="s">
        <v>0</v>
      </c>
      <c r="AW268" s="19" t="str">
        <f t="shared" ref="AW268:AW331" si="361">IF(OR(AS268="",AS268&lt;&gt;"NEMA"),"","INSERT INTO klub_alias(id,alias,klub_id) VALUES ("&amp;AT268&amp;",'"&amp;AR268&amp;"',"&amp;AU268&amp;");")</f>
        <v/>
      </c>
      <c r="AX268" s="47" t="s">
        <v>0</v>
      </c>
      <c r="AY268" s="82" t="str">
        <f>IF(AK268&lt;&gt;"NEMA","",IF(IFERROR(MATCH(AJ268,AJ$10:AJ267,0),0)&lt;&gt;0,"",AJ268))</f>
        <v/>
      </c>
      <c r="AZ268" s="47" t="s">
        <v>0</v>
      </c>
      <c r="BA268" s="130"/>
      <c r="BB268" s="47" t="s">
        <v>0</v>
      </c>
      <c r="BC268" s="58" t="str">
        <f t="shared" ref="BC268:BC331" si="362">IF(BA268="","",IFERROR(INDEX(klub_id,MATCH(BA268,klub_naziv,0)),"NEMA"))</f>
        <v/>
      </c>
      <c r="BD268" s="31" t="str">
        <f t="shared" ref="BD268:BD331" si="363">IF(AY268="","",IF(BA268="",AY268,""))</f>
        <v/>
      </c>
      <c r="BE268" s="31" t="str">
        <f>IF(BD268="","",MAX(BE$10:BE267)+1)</f>
        <v/>
      </c>
      <c r="BF268" s="31" t="str">
        <f t="shared" ref="BF268:BF331" si="364">IF(BD268="","",IF(Y268="","",IF(Y268="NEMA",AA268,Y268)))</f>
        <v/>
      </c>
      <c r="BG268" s="31" t="str">
        <f t="shared" ref="BG268:BG331" si="365">IF(BD268="","","INSERT INTO klub(id,naziv,drzava_id,aktivan) VALUES ("&amp;BE268&amp;",'"&amp;BD268&amp;"',"&amp;BF268&amp;",1);")</f>
        <v/>
      </c>
      <c r="BH268" s="31" t="str">
        <f>IF(BA268="","",MAX(BH$10:BH267)+1)</f>
        <v/>
      </c>
      <c r="BI268" s="31" t="str">
        <f t="shared" ref="BI268:BI331" si="366">IF(BA268="","",IF(BE268="",INDEX(klub_id,MATCH(BA268,klub_naziv,0)),BE268))</f>
        <v/>
      </c>
      <c r="BJ268" s="66" t="str">
        <f t="shared" ref="BJ268:BJ331" si="367">IF(BA268="","","INSERT INTO klub_alias(id,alias,klub_id) VALUES ("&amp;BH268&amp;",'"&amp;AY268&amp;"',"&amp;BI268&amp;");")</f>
        <v/>
      </c>
      <c r="BK268" s="47" t="s">
        <v>0</v>
      </c>
      <c r="BL268" s="19" t="str">
        <f t="shared" ref="BL268:BL331" si="368">""&amp;BG268&amp;IF(AND(BG268&lt;&gt;"",BJ268&lt;&gt;""),"
","")&amp;BJ268</f>
        <v/>
      </c>
      <c r="BM268" s="47" t="s">
        <v>0</v>
      </c>
      <c r="BN268" s="151" t="str">
        <f t="shared" si="335"/>
        <v/>
      </c>
      <c r="BO268" s="47" t="s">
        <v>0</v>
      </c>
      <c r="BP268" s="58" t="str">
        <f t="shared" si="326"/>
        <v/>
      </c>
      <c r="BQ268" s="73" t="str">
        <f t="shared" si="327"/>
        <v/>
      </c>
      <c r="BR268" s="266" t="str">
        <f t="shared" si="328"/>
        <v/>
      </c>
      <c r="BS268" s="267" t="str">
        <f t="shared" si="329"/>
        <v/>
      </c>
      <c r="BT268" s="191" t="str">
        <f t="shared" si="330"/>
        <v/>
      </c>
      <c r="BU268" s="47" t="s">
        <v>0</v>
      </c>
      <c r="BV268" s="52" t="str">
        <f t="shared" ref="BV268:BV331" si="369">IF(D268="","",D268)</f>
        <v/>
      </c>
      <c r="BW268" s="31" t="str">
        <f t="shared" ref="BW268:BW331" si="370">IF(E268="","",E268)</f>
        <v/>
      </c>
      <c r="BX268" s="73" t="str">
        <f t="shared" si="336"/>
        <v/>
      </c>
      <c r="BY268" s="73" t="str">
        <f t="shared" si="337"/>
        <v/>
      </c>
      <c r="BZ268" s="31" t="str">
        <f t="shared" si="338"/>
        <v/>
      </c>
      <c r="CA268" s="66" t="str">
        <f t="shared" si="339"/>
        <v/>
      </c>
      <c r="CB268" s="47" t="s">
        <v>0</v>
      </c>
      <c r="CC268" s="82" t="str">
        <f t="shared" ref="CC268:CC331" si="371">IF(OR(BW268="",BY268&lt;&gt;"NEMA"),"",BV268&amp;" "&amp;BW268)</f>
        <v/>
      </c>
      <c r="CD268" s="47" t="s">
        <v>0</v>
      </c>
      <c r="CE268" s="19" t="str">
        <f t="shared" ref="CE268:CE331" si="372">IF(OR(BX268&lt;&gt;"NEMA",BY268&lt;&gt;"NEMA"),"","SELECT '"&amp;BZ268&amp;" – "&amp;CA268&amp;"', ime, prezime FROM imeprezime WHERE ime LIKE '%"&amp;MID(BZ268,2,LEN(BZ268)-2)&amp;"%' Or prezime LIKE '%"&amp;MID(CA268,2,LEN(CA268)-2)&amp;"%' Or ime LIKE '%"&amp;MID(CA268,2,LEN(CA268)-2)&amp;"%' Or prezime LIKE '%"&amp;MID(BZ268,2,LEN(BZ268)-2)&amp;"%' ORDER BY ime, prezime;")</f>
        <v/>
      </c>
      <c r="CF268" s="47" t="s">
        <v>0</v>
      </c>
      <c r="CG268" s="130"/>
      <c r="CH268" s="47" t="s">
        <v>0</v>
      </c>
      <c r="CI268" s="52" t="str">
        <f t="shared" ref="CI268:CI331" si="373">IF(CG268="","",BV268&amp;" "&amp;BW268)</f>
        <v/>
      </c>
      <c r="CJ268" s="73" t="str">
        <f>IF(CG268="","",MAX(CJ$10:CJ267)+1)</f>
        <v/>
      </c>
      <c r="CK268" s="53" t="str">
        <f t="shared" ref="CK268:CK331" si="374">IF(CG268="","",IFERROR(INDEX(imePrezime_id,MATCH(IF(IFERROR(SEARCH("–",CG268),0)&lt;&gt;0,CG268,SUBSTITUTE(CG268," "," – ",1)),imePrezime_imePrezime,0)),"NEMA"))</f>
        <v/>
      </c>
      <c r="CL268" s="47" t="s">
        <v>0</v>
      </c>
      <c r="CM268" s="19" t="str">
        <f t="shared" ref="CM268:CM331" si="375">IF(CG268="","","INSERT INTO imeprezime_alias(id,alias,imeprezime_id) VALUES ("&amp;CJ268&amp;",'"&amp;CI268&amp;"',"&amp;IF(CK268="NEMA",CR268,CK268)&amp;");")</f>
        <v/>
      </c>
      <c r="CN268" s="47" t="s">
        <v>0</v>
      </c>
      <c r="CO268" s="108"/>
      <c r="CP268" s="110"/>
      <c r="CQ268" s="47"/>
      <c r="CR268" s="58" t="str">
        <f>IF(AND(BX268="NEMA",BY268="NEMA",OR(CG268="",CK268="NEMA")),MAX(CR$10:CR267)+1,"")</f>
        <v/>
      </c>
      <c r="CS268" s="53" t="str">
        <f t="shared" ref="CS268:CS331" si="376">IF(CR268="","",IF(CU268="O",1,""))</f>
        <v/>
      </c>
      <c r="CT268" t="s">
        <v>0</v>
      </c>
      <c r="CU268" s="133" t="str">
        <f t="shared" si="340"/>
        <v/>
      </c>
      <c r="CV268" t="s">
        <v>0</v>
      </c>
      <c r="CW268" s="52" t="str">
        <f t="shared" si="341"/>
        <v/>
      </c>
      <c r="CX268" s="66" t="str">
        <f t="shared" ref="CX268:CX331" si="377">IF(CR268="","","INSERT INTO imeprezime (id,osoba_id,rbr,ime,prezime,klub_id,identitet_id,sintaksa_id,info,aktivno,dnevnik_id) VALUES ("&amp;CR268&amp;","&amp;IF(CW268="","Null",CR268)&amp;",1,'"&amp;IF(CO268&lt;&gt;"",CO268,BV268)&amp;"','"&amp;IF(CP268&lt;&gt;"",CP268,BW268)&amp;"',(SELECT id FROM klub WHERE naziv = '"&amp;BN268&amp;"'),Null,1,'',1,"&amp;dnevnik_id&amp;");")</f>
        <v/>
      </c>
      <c r="CY268" t="s">
        <v>0</v>
      </c>
      <c r="CZ268" s="19" t="str">
        <f t="shared" ref="CZ268:CZ331" si="378">IF(CW268="",CX268,CW268&amp;" "&amp;CX268)</f>
        <v/>
      </c>
      <c r="DA268" s="47" t="s">
        <v>0</v>
      </c>
      <c r="DB268" s="52" t="str">
        <f t="shared" ref="DB268:DB331" si="379">IF(BW268="","",IF(CK268="",BZ268,IF(CK268="NEMA",CO268,INDEX(imePrezime_ime,MATCH(CK268,imePrezime_id,0)))))</f>
        <v/>
      </c>
      <c r="DC268" s="66" t="str">
        <f t="shared" ref="DC268:DC331" si="380">IF(BW268="","",IF(CK268="",CA268,IF(CK268="NEMA",CP268,INDEX(imePrezime_prezime,MATCH(CK268,imePrezime_id,0)))))</f>
        <v/>
      </c>
      <c r="DD268" s="47" t="s">
        <v>0</v>
      </c>
      <c r="DE268" s="52" t="str">
        <f t="shared" ref="DE268:DE331" si="381">IF(BW268="","",DH268 &amp; IF(O268="",""," – " &amp; O268))</f>
        <v/>
      </c>
      <c r="DF268" s="53" t="str">
        <f t="shared" si="342"/>
        <v/>
      </c>
      <c r="DG268" s="47" t="s">
        <v>0</v>
      </c>
      <c r="DH268" s="52" t="str">
        <f t="shared" ref="DH268:DH331" si="382">IF(BW268="","",DK268 &amp; IF(BN268="",""," – " &amp; BN268))</f>
        <v/>
      </c>
      <c r="DI268" s="53" t="str">
        <f t="shared" si="343"/>
        <v/>
      </c>
      <c r="DJ268" s="47" t="s">
        <v>0</v>
      </c>
      <c r="DK268" s="52" t="str">
        <f t="shared" ref="DK268:DK331" si="383">IF(DC268="","",DB268&amp;" – "&amp;DC268)</f>
        <v/>
      </c>
      <c r="DL268" s="53" t="str">
        <f t="shared" si="344"/>
        <v/>
      </c>
      <c r="DM268" s="47" t="s">
        <v>0</v>
      </c>
      <c r="DN268" s="58" t="str">
        <f t="shared" ref="DN268:DN331" si="384">IF(DF268="","",IF(DF268&lt;&gt;"NEMA",DF268,IF(DI268&lt;&gt;"NEMA",DI268,IF(DL268&lt;&gt;"NEMA",DL268,""))))</f>
        <v/>
      </c>
      <c r="DO268" s="53" t="str" cm="1">
        <f t="array" ref="DO268">IF(DN268&lt;&gt;"",INDEX(imePrezime_id,DN268,0),IF(CR268&lt;&gt;"",CR268,""))</f>
        <v/>
      </c>
      <c r="DP268" s="47" t="s">
        <v>0</v>
      </c>
      <c r="DQ268" s="58" t="str">
        <f t="shared" ref="DQ268:DQ331" si="385">IF(BW268="","",IF(CR268&lt;&gt;"","novo",IF(BY268="","imepre","imepre(ali)")))</f>
        <v/>
      </c>
      <c r="DR268" s="73" t="str">
        <f t="shared" si="345"/>
        <v/>
      </c>
      <c r="DS268" s="73" t="str">
        <f t="shared" ref="DS268:DS331" si="386">IF(BW268="","","kat"&amp;IF(AND(U268&lt;&gt;O268,O268&lt;&gt;"Open"),"(ali)",""))</f>
        <v/>
      </c>
      <c r="DT268" s="73" t="str">
        <f t="shared" ref="DT268:DT331" si="387">IF(OR(BR268&lt;&gt;"",BT268=2),"ot","")</f>
        <v/>
      </c>
      <c r="DU268" s="66" t="str">
        <f t="shared" ref="DU268:DU331" si="388">IF(BW268="","",DQ268&amp;IF(DQ268="novo","","-"&amp;DR268&amp;"-"&amp;DS268)&amp;IF(DT268="","","-"&amp;DT268))</f>
        <v/>
      </c>
      <c r="DV268" s="47" t="s">
        <v>0</v>
      </c>
      <c r="DW268" s="58" t="str">
        <f>IF(BW268="","",MAX(DW$10:DW267)+1)</f>
        <v/>
      </c>
      <c r="DX268" s="73" t="str">
        <f t="shared" ref="DX268:DX331" si="389">IF(BZ268="","",V268)</f>
        <v/>
      </c>
      <c r="DY268" s="73" t="str">
        <f t="shared" ref="DY268:DY331" si="390">IF(DO268="","",DO268)</f>
        <v/>
      </c>
      <c r="DZ268" s="73" t="str">
        <f t="shared" ref="DZ268:DZ331" si="391">IF(BS268="","",BS268)</f>
        <v/>
      </c>
      <c r="EA268" s="73" t="str">
        <f t="shared" ref="EA268:EA331" si="392">IF(BT268="","",BT268)</f>
        <v/>
      </c>
      <c r="EB268" s="73" t="str">
        <f t="shared" ref="EB268:EB331" si="393">IF(DK268="","",IF(trka_je_rangirana=0,0,IF(OR(DF268="",DF268="NEMA"),0,1)))</f>
        <v/>
      </c>
      <c r="EC268" s="73" t="str">
        <f t="shared" ref="EC268:EC331" si="394">IF(DW268="","",INDEX(uparivanje_id,MATCH(DU268,uparivanje_oznaka,0)))</f>
        <v/>
      </c>
      <c r="ED268" s="73" t="str">
        <f t="shared" ref="ED268:ED331" si="395">IF(BT268="","",BQ268)</f>
        <v/>
      </c>
      <c r="EE268" s="73" t="str">
        <f t="shared" ref="EE268:EE331" si="396">IF(OR(BY268="",BY268="NEMA"),CJ268,BY268)</f>
        <v/>
      </c>
      <c r="EF268" s="73" t="str">
        <f t="shared" ref="EF268:EF331" si="397">IF(AND(AK268&lt;&gt;"",AK268&lt;&gt;"NEMA"),AK268,IF(AL268&lt;&gt;"",AL268,IF(AND(AS268&lt;&gt;"",AS268&lt;&gt;"NEMA"),AS268,IF(AT268&lt;&gt;"",AT268,""))))</f>
        <v/>
      </c>
      <c r="EG268" s="53" t="str">
        <f t="shared" si="346"/>
        <v/>
      </c>
      <c r="EH268" s="47" t="s">
        <v>0</v>
      </c>
      <c r="EI268" s="19" t="str">
        <f t="shared" ref="EI268:EI331" si="398">IF(DX268="","","INSERT INTO rezultat(id,stazakategorija_id,imeprezime_id,vrijeme_sec,status_id,registracija,uparivanje_id,originalstatus_id,imeprezimealias_id,klubalias_id,kategorijaalias_id) VALUES ("&amp;DW268&amp;","&amp;DX268&amp;","&amp;DY268&amp;","&amp;IF(DZ268="","Null",DZ268)&amp;","&amp;EA268&amp;","&amp;EB268&amp;","&amp;EC268&amp;","&amp;ED268&amp;","&amp;IF(EE268="","Null",EE268)&amp;","&amp;IF(EF268="","Null",EF268)&amp;","&amp;IF(EG268="","Null",EG268)&amp;");")</f>
        <v/>
      </c>
      <c r="EJ268" s="47" t="s">
        <v>0</v>
      </c>
      <c r="EK268" s="19" t="str">
        <f t="shared" ref="EK268:EK331" si="399">IF(DX268="","",IF(EB268=1,"UPDATE
	registar
SET
	potvrda = 1
WHERE
	imeprezime_id="&amp;DY268&amp;"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"&amp;DX268&amp;")
                         		AND
                         	kategorija_liga.liga_id = "&amp;liga_id&amp;")
		AND
	datum_od &lt;= '"&amp;datum_natjecanja&amp;"'
    	AND
    datum_do is Null;",""))</f>
        <v/>
      </c>
      <c r="EL268" s="47" t="s">
        <v>0</v>
      </c>
      <c r="EM268" s="208" t="str">
        <f t="shared" ref="EM268:EM331" si="400">AE268&amp;IF(AW268="","","
")&amp;AW268&amp;IF(BL268="","","
")&amp;BL268&amp;IF(CZ268="","","
")&amp;CZ268&amp;IF(CM268="","","
")&amp;CM268&amp;IF(EI268="","","
")&amp;EI268&amp;IF(EK268="","","
")&amp;EK268</f>
        <v/>
      </c>
      <c r="EN268" s="47" t="s">
        <v>0</v>
      </c>
    </row>
    <row r="269" spans="1:144" x14ac:dyDescent="0.25">
      <c r="A269" t="s">
        <v>0</v>
      </c>
      <c r="B269" s="52" t="str">
        <f>IF(csv!F261="","",csv!T261)</f>
        <v/>
      </c>
      <c r="C269" s="31" t="s">
        <v>0</v>
      </c>
      <c r="D269" s="31" t="str">
        <f>IF(csv!F261="","",csv!F261)</f>
        <v/>
      </c>
      <c r="E269" s="31" t="str">
        <f>IF(csv!E261="","",csv!E261)</f>
        <v/>
      </c>
      <c r="F269" s="31" t="s">
        <v>0</v>
      </c>
      <c r="G269" s="73" t="str">
        <f>IF(csv!M261="","",csv!M261)</f>
        <v/>
      </c>
      <c r="H269" s="73" t="str">
        <f>IF(csv!N261="","",csv!N261)</f>
        <v/>
      </c>
      <c r="I269" s="31" t="s">
        <v>0</v>
      </c>
      <c r="J269" s="31" t="str">
        <f>IF(csv!P261="","",csv!P261)</f>
        <v/>
      </c>
      <c r="K269" s="31" t="str">
        <f>IF(csv!Q261="","",csv!Q261)</f>
        <v/>
      </c>
      <c r="L269" s="31" t="s">
        <v>0</v>
      </c>
      <c r="M269" s="66" t="str">
        <f>IF(csv!R261="","",csv!R261)</f>
        <v/>
      </c>
      <c r="N269" s="47" t="s">
        <v>0</v>
      </c>
      <c r="O269" s="52" t="str">
        <f t="shared" si="347"/>
        <v/>
      </c>
      <c r="P269" s="73" t="str">
        <f>IF(O269="","",IF(COUNTIF(O$10:O268,O269)=0,P268+1,P268))</f>
        <v/>
      </c>
      <c r="Q269" s="88" t="str">
        <f t="shared" si="348"/>
        <v/>
      </c>
      <c r="R269" s="89" t="str" cm="1">
        <f t="array" ref="R269">IF(S269="","",INDEX(natjecanjeStaze_naziv,MATCH(S269,natjecanjeStaze_stazaId,0)))</f>
        <v/>
      </c>
      <c r="S269" s="53" t="str">
        <f t="shared" si="331"/>
        <v/>
      </c>
      <c r="T269" s="47" t="s">
        <v>0</v>
      </c>
      <c r="U269" s="259" t="str">
        <f t="shared" si="332"/>
        <v/>
      </c>
      <c r="V269" s="260" t="str">
        <f t="shared" si="349"/>
        <v/>
      </c>
      <c r="W269" s="47" t="s">
        <v>0</v>
      </c>
      <c r="X269" s="52" t="str">
        <f t="shared" si="350"/>
        <v/>
      </c>
      <c r="Y269" s="73" t="str">
        <f t="shared" si="351"/>
        <v/>
      </c>
      <c r="Z269" s="31" t="str">
        <f t="shared" si="352"/>
        <v/>
      </c>
      <c r="AA269" s="66" t="str">
        <f>IF(Z269="","",MAX(AA$10:AA268)+1)</f>
        <v/>
      </c>
      <c r="AB269" s="47" t="s">
        <v>0</v>
      </c>
      <c r="AC269" s="130"/>
      <c r="AD269" s="47" t="s">
        <v>0</v>
      </c>
      <c r="AE269" s="19" t="str">
        <f t="shared" si="353"/>
        <v/>
      </c>
      <c r="AF269" s="47" t="s">
        <v>0</v>
      </c>
      <c r="AG269" s="151" t="str">
        <f t="shared" si="354"/>
        <v/>
      </c>
      <c r="AH269" s="47" t="s">
        <v>0</v>
      </c>
      <c r="AI269" s="52" t="str">
        <f t="shared" si="355"/>
        <v/>
      </c>
      <c r="AJ269" s="31" t="str">
        <f t="shared" si="356"/>
        <v/>
      </c>
      <c r="AK269" s="73" t="str">
        <f t="shared" si="357"/>
        <v/>
      </c>
      <c r="AL269" s="73" t="str">
        <f t="shared" si="358"/>
        <v/>
      </c>
      <c r="AM269" s="31" t="str" cm="1">
        <f t="array" ref="AM269">IF(AK269="",""&amp;AJ269,IF(AK269="NEMA",AJ269,INDEX(klub_naziv,MATCH(INDEX(klubAlias_klubId,AK269),klub_id,0))))</f>
        <v/>
      </c>
      <c r="AN269" s="31" t="str" cm="1">
        <f t="array" ref="AN269">IFERROR(""&amp;INDEX(registarNatjecatelji,DL269,4),"")</f>
        <v/>
      </c>
      <c r="AO269" s="90" t="str">
        <f t="shared" si="359"/>
        <v/>
      </c>
      <c r="AP269" s="66" t="str">
        <f t="shared" si="360"/>
        <v/>
      </c>
      <c r="AQ269" s="47" t="s">
        <v>0</v>
      </c>
      <c r="AR269" s="52" t="str">
        <f>IF(V269&lt;&gt;"NEMA","",IF(IFERROR(MATCH(U269,U$10:U268,0),0)&lt;&gt;0,"",U269))</f>
        <v/>
      </c>
      <c r="AS269" s="73" t="str">
        <f t="shared" si="333"/>
        <v/>
      </c>
      <c r="AT269" s="31" t="str">
        <f>IF(OR(AS269="",AS269&lt;&gt;"NEMA"),"",MAX(AT$10:AT268)+1)</f>
        <v/>
      </c>
      <c r="AU269" s="66" t="str">
        <f t="shared" si="334"/>
        <v/>
      </c>
      <c r="AV269" s="47" t="s">
        <v>0</v>
      </c>
      <c r="AW269" s="19" t="str">
        <f t="shared" si="361"/>
        <v/>
      </c>
      <c r="AX269" s="47" t="s">
        <v>0</v>
      </c>
      <c r="AY269" s="82" t="str">
        <f>IF(AK269&lt;&gt;"NEMA","",IF(IFERROR(MATCH(AJ269,AJ$10:AJ268,0),0)&lt;&gt;0,"",AJ269))</f>
        <v/>
      </c>
      <c r="AZ269" s="47" t="s">
        <v>0</v>
      </c>
      <c r="BA269" s="130"/>
      <c r="BB269" s="47" t="s">
        <v>0</v>
      </c>
      <c r="BC269" s="58" t="str">
        <f t="shared" si="362"/>
        <v/>
      </c>
      <c r="BD269" s="31" t="str">
        <f t="shared" si="363"/>
        <v/>
      </c>
      <c r="BE269" s="31" t="str">
        <f>IF(BD269="","",MAX(BE$10:BE268)+1)</f>
        <v/>
      </c>
      <c r="BF269" s="31" t="str">
        <f t="shared" si="364"/>
        <v/>
      </c>
      <c r="BG269" s="31" t="str">
        <f t="shared" si="365"/>
        <v/>
      </c>
      <c r="BH269" s="31" t="str">
        <f>IF(BA269="","",MAX(BH$10:BH268)+1)</f>
        <v/>
      </c>
      <c r="BI269" s="31" t="str">
        <f t="shared" si="366"/>
        <v/>
      </c>
      <c r="BJ269" s="66" t="str">
        <f t="shared" si="367"/>
        <v/>
      </c>
      <c r="BK269" s="47" t="s">
        <v>0</v>
      </c>
      <c r="BL269" s="19" t="str">
        <f t="shared" si="368"/>
        <v/>
      </c>
      <c r="BM269" s="47" t="s">
        <v>0</v>
      </c>
      <c r="BN269" s="151" t="str">
        <f t="shared" si="335"/>
        <v/>
      </c>
      <c r="BO269" s="47" t="s">
        <v>0</v>
      </c>
      <c r="BP269" s="58" t="str">
        <f t="shared" si="326"/>
        <v/>
      </c>
      <c r="BQ269" s="73" t="str">
        <f t="shared" si="327"/>
        <v/>
      </c>
      <c r="BR269" s="266" t="str">
        <f t="shared" si="328"/>
        <v/>
      </c>
      <c r="BS269" s="267" t="str">
        <f t="shared" si="329"/>
        <v/>
      </c>
      <c r="BT269" s="191" t="str">
        <f t="shared" si="330"/>
        <v/>
      </c>
      <c r="BU269" s="47" t="s">
        <v>0</v>
      </c>
      <c r="BV269" s="52" t="str">
        <f t="shared" si="369"/>
        <v/>
      </c>
      <c r="BW269" s="31" t="str">
        <f t="shared" si="370"/>
        <v/>
      </c>
      <c r="BX269" s="73" t="str">
        <f t="shared" si="336"/>
        <v/>
      </c>
      <c r="BY269" s="73" t="str">
        <f t="shared" si="337"/>
        <v/>
      </c>
      <c r="BZ269" s="31" t="str">
        <f t="shared" si="338"/>
        <v/>
      </c>
      <c r="CA269" s="66" t="str">
        <f t="shared" si="339"/>
        <v/>
      </c>
      <c r="CB269" s="47" t="s">
        <v>0</v>
      </c>
      <c r="CC269" s="82" t="str">
        <f t="shared" si="371"/>
        <v/>
      </c>
      <c r="CD269" s="47" t="s">
        <v>0</v>
      </c>
      <c r="CE269" s="19" t="str">
        <f t="shared" si="372"/>
        <v/>
      </c>
      <c r="CF269" s="47" t="s">
        <v>0</v>
      </c>
      <c r="CG269" s="130"/>
      <c r="CH269" s="47" t="s">
        <v>0</v>
      </c>
      <c r="CI269" s="52" t="str">
        <f t="shared" si="373"/>
        <v/>
      </c>
      <c r="CJ269" s="73" t="str">
        <f>IF(CG269="","",MAX(CJ$10:CJ268)+1)</f>
        <v/>
      </c>
      <c r="CK269" s="53" t="str">
        <f t="shared" si="374"/>
        <v/>
      </c>
      <c r="CL269" s="47" t="s">
        <v>0</v>
      </c>
      <c r="CM269" s="19" t="str">
        <f t="shared" si="375"/>
        <v/>
      </c>
      <c r="CN269" s="47" t="s">
        <v>0</v>
      </c>
      <c r="CO269" s="108"/>
      <c r="CP269" s="110"/>
      <c r="CQ269" s="47"/>
      <c r="CR269" s="58" t="str">
        <f>IF(AND(BX269="NEMA",BY269="NEMA",OR(CG269="",CK269="NEMA")),MAX(CR$10:CR268)+1,"")</f>
        <v/>
      </c>
      <c r="CS269" s="53" t="str">
        <f t="shared" si="376"/>
        <v/>
      </c>
      <c r="CT269" t="s">
        <v>0</v>
      </c>
      <c r="CU269" s="133" t="str">
        <f t="shared" si="340"/>
        <v/>
      </c>
      <c r="CV269" t="s">
        <v>0</v>
      </c>
      <c r="CW269" s="52" t="str">
        <f t="shared" si="341"/>
        <v/>
      </c>
      <c r="CX269" s="66" t="str">
        <f t="shared" si="377"/>
        <v/>
      </c>
      <c r="CY269" t="s">
        <v>0</v>
      </c>
      <c r="CZ269" s="19" t="str">
        <f t="shared" si="378"/>
        <v/>
      </c>
      <c r="DA269" s="47" t="s">
        <v>0</v>
      </c>
      <c r="DB269" s="52" t="str">
        <f t="shared" si="379"/>
        <v/>
      </c>
      <c r="DC269" s="66" t="str">
        <f t="shared" si="380"/>
        <v/>
      </c>
      <c r="DD269" s="47" t="s">
        <v>0</v>
      </c>
      <c r="DE269" s="52" t="str">
        <f t="shared" si="381"/>
        <v/>
      </c>
      <c r="DF269" s="53" t="str">
        <f t="shared" si="342"/>
        <v/>
      </c>
      <c r="DG269" s="47" t="s">
        <v>0</v>
      </c>
      <c r="DH269" s="52" t="str">
        <f t="shared" si="382"/>
        <v/>
      </c>
      <c r="DI269" s="53" t="str">
        <f t="shared" si="343"/>
        <v/>
      </c>
      <c r="DJ269" s="47" t="s">
        <v>0</v>
      </c>
      <c r="DK269" s="52" t="str">
        <f t="shared" si="383"/>
        <v/>
      </c>
      <c r="DL269" s="53" t="str">
        <f t="shared" si="344"/>
        <v/>
      </c>
      <c r="DM269" s="47" t="s">
        <v>0</v>
      </c>
      <c r="DN269" s="58" t="str">
        <f t="shared" si="384"/>
        <v/>
      </c>
      <c r="DO269" s="53" t="str" cm="1">
        <f t="array" ref="DO269">IF(DN269&lt;&gt;"",INDEX(imePrezime_id,DN269,0),IF(CR269&lt;&gt;"",CR269,""))</f>
        <v/>
      </c>
      <c r="DP269" s="47" t="s">
        <v>0</v>
      </c>
      <c r="DQ269" s="58" t="str">
        <f t="shared" si="385"/>
        <v/>
      </c>
      <c r="DR269" s="73" t="str">
        <f t="shared" si="345"/>
        <v/>
      </c>
      <c r="DS269" s="73" t="str">
        <f t="shared" si="386"/>
        <v/>
      </c>
      <c r="DT269" s="73" t="str">
        <f t="shared" si="387"/>
        <v/>
      </c>
      <c r="DU269" s="66" t="str">
        <f t="shared" si="388"/>
        <v/>
      </c>
      <c r="DV269" s="47" t="s">
        <v>0</v>
      </c>
      <c r="DW269" s="58" t="str">
        <f>IF(BW269="","",MAX(DW$10:DW268)+1)</f>
        <v/>
      </c>
      <c r="DX269" s="73" t="str">
        <f t="shared" si="389"/>
        <v/>
      </c>
      <c r="DY269" s="73" t="str">
        <f t="shared" si="390"/>
        <v/>
      </c>
      <c r="DZ269" s="73" t="str">
        <f t="shared" si="391"/>
        <v/>
      </c>
      <c r="EA269" s="73" t="str">
        <f t="shared" si="392"/>
        <v/>
      </c>
      <c r="EB269" s="73" t="str">
        <f t="shared" si="393"/>
        <v/>
      </c>
      <c r="EC269" s="73" t="str">
        <f t="shared" si="394"/>
        <v/>
      </c>
      <c r="ED269" s="73" t="str">
        <f t="shared" si="395"/>
        <v/>
      </c>
      <c r="EE269" s="73" t="str">
        <f t="shared" si="396"/>
        <v/>
      </c>
      <c r="EF269" s="73" t="str">
        <f t="shared" si="397"/>
        <v/>
      </c>
      <c r="EG269" s="53" t="str">
        <f t="shared" si="346"/>
        <v/>
      </c>
      <c r="EH269" s="47" t="s">
        <v>0</v>
      </c>
      <c r="EI269" s="19" t="str">
        <f t="shared" si="398"/>
        <v/>
      </c>
      <c r="EJ269" s="47" t="s">
        <v>0</v>
      </c>
      <c r="EK269" s="19" t="str">
        <f t="shared" si="399"/>
        <v/>
      </c>
      <c r="EL269" s="47" t="s">
        <v>0</v>
      </c>
      <c r="EM269" s="208" t="str">
        <f t="shared" si="400"/>
        <v/>
      </c>
      <c r="EN269" s="47" t="s">
        <v>0</v>
      </c>
    </row>
    <row r="270" spans="1:144" x14ac:dyDescent="0.25">
      <c r="A270" t="s">
        <v>0</v>
      </c>
      <c r="B270" s="52" t="str">
        <f>IF(csv!F262="","",csv!T262)</f>
        <v/>
      </c>
      <c r="C270" s="31" t="s">
        <v>0</v>
      </c>
      <c r="D270" s="31" t="str">
        <f>IF(csv!F262="","",csv!F262)</f>
        <v/>
      </c>
      <c r="E270" s="31" t="str">
        <f>IF(csv!E262="","",csv!E262)</f>
        <v/>
      </c>
      <c r="F270" s="31" t="s">
        <v>0</v>
      </c>
      <c r="G270" s="73" t="str">
        <f>IF(csv!M262="","",csv!M262)</f>
        <v/>
      </c>
      <c r="H270" s="73" t="str">
        <f>IF(csv!N262="","",csv!N262)</f>
        <v/>
      </c>
      <c r="I270" s="31" t="s">
        <v>0</v>
      </c>
      <c r="J270" s="31" t="str">
        <f>IF(csv!P262="","",csv!P262)</f>
        <v/>
      </c>
      <c r="K270" s="31" t="str">
        <f>IF(csv!Q262="","",csv!Q262)</f>
        <v/>
      </c>
      <c r="L270" s="31" t="s">
        <v>0</v>
      </c>
      <c r="M270" s="66" t="str">
        <f>IF(csv!R262="","",csv!R262)</f>
        <v/>
      </c>
      <c r="N270" s="47" t="s">
        <v>0</v>
      </c>
      <c r="O270" s="52" t="str">
        <f t="shared" si="347"/>
        <v/>
      </c>
      <c r="P270" s="73" t="str">
        <f>IF(O270="","",IF(COUNTIF(O$10:O269,O270)=0,P269+1,P269))</f>
        <v/>
      </c>
      <c r="Q270" s="88" t="str">
        <f t="shared" si="348"/>
        <v/>
      </c>
      <c r="R270" s="89" t="str" cm="1">
        <f t="array" ref="R270">IF(S270="","",INDEX(natjecanjeStaze_naziv,MATCH(S270,natjecanjeStaze_stazaId,0)))</f>
        <v/>
      </c>
      <c r="S270" s="53" t="str">
        <f t="shared" si="331"/>
        <v/>
      </c>
      <c r="T270" s="47" t="s">
        <v>0</v>
      </c>
      <c r="U270" s="259" t="str">
        <f t="shared" si="332"/>
        <v/>
      </c>
      <c r="V270" s="260" t="str">
        <f t="shared" si="349"/>
        <v/>
      </c>
      <c r="W270" s="47" t="s">
        <v>0</v>
      </c>
      <c r="X270" s="52" t="str">
        <f t="shared" si="350"/>
        <v/>
      </c>
      <c r="Y270" s="73" t="str">
        <f t="shared" si="351"/>
        <v/>
      </c>
      <c r="Z270" s="31" t="str">
        <f t="shared" si="352"/>
        <v/>
      </c>
      <c r="AA270" s="66" t="str">
        <f>IF(Z270="","",MAX(AA$10:AA269)+1)</f>
        <v/>
      </c>
      <c r="AB270" s="47" t="s">
        <v>0</v>
      </c>
      <c r="AC270" s="130"/>
      <c r="AD270" s="47" t="s">
        <v>0</v>
      </c>
      <c r="AE270" s="19" t="str">
        <f t="shared" si="353"/>
        <v/>
      </c>
      <c r="AF270" s="47" t="s">
        <v>0</v>
      </c>
      <c r="AG270" s="151" t="str">
        <f t="shared" si="354"/>
        <v/>
      </c>
      <c r="AH270" s="47" t="s">
        <v>0</v>
      </c>
      <c r="AI270" s="52" t="str">
        <f t="shared" si="355"/>
        <v/>
      </c>
      <c r="AJ270" s="31" t="str">
        <f t="shared" si="356"/>
        <v/>
      </c>
      <c r="AK270" s="73" t="str">
        <f t="shared" si="357"/>
        <v/>
      </c>
      <c r="AL270" s="73" t="str">
        <f t="shared" si="358"/>
        <v/>
      </c>
      <c r="AM270" s="31" t="str" cm="1">
        <f t="array" ref="AM270">IF(AK270="",""&amp;AJ270,IF(AK270="NEMA",AJ270,INDEX(klub_naziv,MATCH(INDEX(klubAlias_klubId,AK270),klub_id,0))))</f>
        <v/>
      </c>
      <c r="AN270" s="31" t="str" cm="1">
        <f t="array" ref="AN270">IFERROR(""&amp;INDEX(registarNatjecatelji,DL270,4),"")</f>
        <v/>
      </c>
      <c r="AO270" s="90" t="str">
        <f t="shared" si="359"/>
        <v/>
      </c>
      <c r="AP270" s="66" t="str">
        <f t="shared" si="360"/>
        <v/>
      </c>
      <c r="AQ270" s="47" t="s">
        <v>0</v>
      </c>
      <c r="AR270" s="52" t="str">
        <f>IF(V270&lt;&gt;"NEMA","",IF(IFERROR(MATCH(U270,U$10:U269,0),0)&lt;&gt;0,"",U270))</f>
        <v/>
      </c>
      <c r="AS270" s="73" t="str">
        <f t="shared" si="333"/>
        <v/>
      </c>
      <c r="AT270" s="31" t="str">
        <f>IF(OR(AS270="",AS270&lt;&gt;"NEMA"),"",MAX(AT$10:AT269)+1)</f>
        <v/>
      </c>
      <c r="AU270" s="66" t="str">
        <f t="shared" si="334"/>
        <v/>
      </c>
      <c r="AV270" s="47" t="s">
        <v>0</v>
      </c>
      <c r="AW270" s="19" t="str">
        <f t="shared" si="361"/>
        <v/>
      </c>
      <c r="AX270" s="47" t="s">
        <v>0</v>
      </c>
      <c r="AY270" s="82" t="str">
        <f>IF(AK270&lt;&gt;"NEMA","",IF(IFERROR(MATCH(AJ270,AJ$10:AJ269,0),0)&lt;&gt;0,"",AJ270))</f>
        <v/>
      </c>
      <c r="AZ270" s="47" t="s">
        <v>0</v>
      </c>
      <c r="BA270" s="130"/>
      <c r="BB270" s="47" t="s">
        <v>0</v>
      </c>
      <c r="BC270" s="58" t="str">
        <f t="shared" si="362"/>
        <v/>
      </c>
      <c r="BD270" s="31" t="str">
        <f t="shared" si="363"/>
        <v/>
      </c>
      <c r="BE270" s="31" t="str">
        <f>IF(BD270="","",MAX(BE$10:BE269)+1)</f>
        <v/>
      </c>
      <c r="BF270" s="31" t="str">
        <f t="shared" si="364"/>
        <v/>
      </c>
      <c r="BG270" s="31" t="str">
        <f t="shared" si="365"/>
        <v/>
      </c>
      <c r="BH270" s="31" t="str">
        <f>IF(BA270="","",MAX(BH$10:BH269)+1)</f>
        <v/>
      </c>
      <c r="BI270" s="31" t="str">
        <f t="shared" si="366"/>
        <v/>
      </c>
      <c r="BJ270" s="66" t="str">
        <f t="shared" si="367"/>
        <v/>
      </c>
      <c r="BK270" s="47" t="s">
        <v>0</v>
      </c>
      <c r="BL270" s="19" t="str">
        <f t="shared" si="368"/>
        <v/>
      </c>
      <c r="BM270" s="47" t="s">
        <v>0</v>
      </c>
      <c r="BN270" s="151" t="str">
        <f t="shared" si="335"/>
        <v/>
      </c>
      <c r="BO270" s="47" t="s">
        <v>0</v>
      </c>
      <c r="BP270" s="58" t="str">
        <f t="shared" si="326"/>
        <v/>
      </c>
      <c r="BQ270" s="73" t="str">
        <f t="shared" si="327"/>
        <v/>
      </c>
      <c r="BR270" s="266" t="str">
        <f t="shared" si="328"/>
        <v/>
      </c>
      <c r="BS270" s="267" t="str">
        <f t="shared" si="329"/>
        <v/>
      </c>
      <c r="BT270" s="191" t="str">
        <f t="shared" si="330"/>
        <v/>
      </c>
      <c r="BU270" s="47" t="s">
        <v>0</v>
      </c>
      <c r="BV270" s="52" t="str">
        <f t="shared" si="369"/>
        <v/>
      </c>
      <c r="BW270" s="31" t="str">
        <f t="shared" si="370"/>
        <v/>
      </c>
      <c r="BX270" s="73" t="str">
        <f t="shared" si="336"/>
        <v/>
      </c>
      <c r="BY270" s="73" t="str">
        <f t="shared" si="337"/>
        <v/>
      </c>
      <c r="BZ270" s="31" t="str">
        <f t="shared" si="338"/>
        <v/>
      </c>
      <c r="CA270" s="66" t="str">
        <f t="shared" si="339"/>
        <v/>
      </c>
      <c r="CB270" s="47" t="s">
        <v>0</v>
      </c>
      <c r="CC270" s="82" t="str">
        <f t="shared" si="371"/>
        <v/>
      </c>
      <c r="CD270" s="47" t="s">
        <v>0</v>
      </c>
      <c r="CE270" s="19" t="str">
        <f t="shared" si="372"/>
        <v/>
      </c>
      <c r="CF270" s="47" t="s">
        <v>0</v>
      </c>
      <c r="CG270" s="130"/>
      <c r="CH270" s="47" t="s">
        <v>0</v>
      </c>
      <c r="CI270" s="52" t="str">
        <f t="shared" si="373"/>
        <v/>
      </c>
      <c r="CJ270" s="73" t="str">
        <f>IF(CG270="","",MAX(CJ$10:CJ269)+1)</f>
        <v/>
      </c>
      <c r="CK270" s="53" t="str">
        <f t="shared" si="374"/>
        <v/>
      </c>
      <c r="CL270" s="47" t="s">
        <v>0</v>
      </c>
      <c r="CM270" s="19" t="str">
        <f t="shared" si="375"/>
        <v/>
      </c>
      <c r="CN270" s="47" t="s">
        <v>0</v>
      </c>
      <c r="CO270" s="108"/>
      <c r="CP270" s="110"/>
      <c r="CQ270" s="47"/>
      <c r="CR270" s="58" t="str">
        <f>IF(AND(BX270="NEMA",BY270="NEMA",OR(CG270="",CK270="NEMA")),MAX(CR$10:CR269)+1,"")</f>
        <v/>
      </c>
      <c r="CS270" s="53" t="str">
        <f t="shared" si="376"/>
        <v/>
      </c>
      <c r="CT270" t="s">
        <v>0</v>
      </c>
      <c r="CU270" s="133" t="str">
        <f t="shared" si="340"/>
        <v/>
      </c>
      <c r="CV270" t="s">
        <v>0</v>
      </c>
      <c r="CW270" s="52" t="str">
        <f t="shared" si="341"/>
        <v/>
      </c>
      <c r="CX270" s="66" t="str">
        <f t="shared" si="377"/>
        <v/>
      </c>
      <c r="CY270" t="s">
        <v>0</v>
      </c>
      <c r="CZ270" s="19" t="str">
        <f t="shared" si="378"/>
        <v/>
      </c>
      <c r="DA270" s="47" t="s">
        <v>0</v>
      </c>
      <c r="DB270" s="52" t="str">
        <f t="shared" si="379"/>
        <v/>
      </c>
      <c r="DC270" s="66" t="str">
        <f t="shared" si="380"/>
        <v/>
      </c>
      <c r="DD270" s="47" t="s">
        <v>0</v>
      </c>
      <c r="DE270" s="52" t="str">
        <f t="shared" si="381"/>
        <v/>
      </c>
      <c r="DF270" s="53" t="str">
        <f t="shared" si="342"/>
        <v/>
      </c>
      <c r="DG270" s="47" t="s">
        <v>0</v>
      </c>
      <c r="DH270" s="52" t="str">
        <f t="shared" si="382"/>
        <v/>
      </c>
      <c r="DI270" s="53" t="str">
        <f t="shared" si="343"/>
        <v/>
      </c>
      <c r="DJ270" s="47" t="s">
        <v>0</v>
      </c>
      <c r="DK270" s="52" t="str">
        <f t="shared" si="383"/>
        <v/>
      </c>
      <c r="DL270" s="53" t="str">
        <f t="shared" si="344"/>
        <v/>
      </c>
      <c r="DM270" s="47" t="s">
        <v>0</v>
      </c>
      <c r="DN270" s="58" t="str">
        <f t="shared" si="384"/>
        <v/>
      </c>
      <c r="DO270" s="53" t="str" cm="1">
        <f t="array" ref="DO270">IF(DN270&lt;&gt;"",INDEX(imePrezime_id,DN270,0),IF(CR270&lt;&gt;"",CR270,""))</f>
        <v/>
      </c>
      <c r="DP270" s="47" t="s">
        <v>0</v>
      </c>
      <c r="DQ270" s="58" t="str">
        <f t="shared" si="385"/>
        <v/>
      </c>
      <c r="DR270" s="73" t="str">
        <f t="shared" si="345"/>
        <v/>
      </c>
      <c r="DS270" s="73" t="str">
        <f t="shared" si="386"/>
        <v/>
      </c>
      <c r="DT270" s="73" t="str">
        <f t="shared" si="387"/>
        <v/>
      </c>
      <c r="DU270" s="66" t="str">
        <f t="shared" si="388"/>
        <v/>
      </c>
      <c r="DV270" s="47" t="s">
        <v>0</v>
      </c>
      <c r="DW270" s="58" t="str">
        <f>IF(BW270="","",MAX(DW$10:DW269)+1)</f>
        <v/>
      </c>
      <c r="DX270" s="73" t="str">
        <f t="shared" si="389"/>
        <v/>
      </c>
      <c r="DY270" s="73" t="str">
        <f t="shared" si="390"/>
        <v/>
      </c>
      <c r="DZ270" s="73" t="str">
        <f t="shared" si="391"/>
        <v/>
      </c>
      <c r="EA270" s="73" t="str">
        <f t="shared" si="392"/>
        <v/>
      </c>
      <c r="EB270" s="73" t="str">
        <f t="shared" si="393"/>
        <v/>
      </c>
      <c r="EC270" s="73" t="str">
        <f t="shared" si="394"/>
        <v/>
      </c>
      <c r="ED270" s="73" t="str">
        <f t="shared" si="395"/>
        <v/>
      </c>
      <c r="EE270" s="73" t="str">
        <f t="shared" si="396"/>
        <v/>
      </c>
      <c r="EF270" s="73" t="str">
        <f t="shared" si="397"/>
        <v/>
      </c>
      <c r="EG270" s="53" t="str">
        <f t="shared" si="346"/>
        <v/>
      </c>
      <c r="EH270" s="47" t="s">
        <v>0</v>
      </c>
      <c r="EI270" s="19" t="str">
        <f t="shared" si="398"/>
        <v/>
      </c>
      <c r="EJ270" s="47" t="s">
        <v>0</v>
      </c>
      <c r="EK270" s="19" t="str">
        <f t="shared" si="399"/>
        <v/>
      </c>
      <c r="EL270" s="47" t="s">
        <v>0</v>
      </c>
      <c r="EM270" s="208" t="str">
        <f t="shared" si="400"/>
        <v/>
      </c>
      <c r="EN270" s="47" t="s">
        <v>0</v>
      </c>
    </row>
    <row r="271" spans="1:144" x14ac:dyDescent="0.25">
      <c r="A271" t="s">
        <v>0</v>
      </c>
      <c r="B271" s="52" t="str">
        <f>IF(csv!F263="","",csv!T263)</f>
        <v/>
      </c>
      <c r="C271" s="31" t="s">
        <v>0</v>
      </c>
      <c r="D271" s="31" t="str">
        <f>IF(csv!F263="","",csv!F263)</f>
        <v/>
      </c>
      <c r="E271" s="31" t="str">
        <f>IF(csv!E263="","",csv!E263)</f>
        <v/>
      </c>
      <c r="F271" s="31" t="s">
        <v>0</v>
      </c>
      <c r="G271" s="73" t="str">
        <f>IF(csv!M263="","",csv!M263)</f>
        <v/>
      </c>
      <c r="H271" s="73" t="str">
        <f>IF(csv!N263="","",csv!N263)</f>
        <v/>
      </c>
      <c r="I271" s="31" t="s">
        <v>0</v>
      </c>
      <c r="J271" s="31" t="str">
        <f>IF(csv!P263="","",csv!P263)</f>
        <v/>
      </c>
      <c r="K271" s="31" t="str">
        <f>IF(csv!Q263="","",csv!Q263)</f>
        <v/>
      </c>
      <c r="L271" s="31" t="s">
        <v>0</v>
      </c>
      <c r="M271" s="66" t="str">
        <f>IF(csv!R263="","",csv!R263)</f>
        <v/>
      </c>
      <c r="N271" s="47" t="s">
        <v>0</v>
      </c>
      <c r="O271" s="52" t="str">
        <f t="shared" si="347"/>
        <v/>
      </c>
      <c r="P271" s="73" t="str">
        <f>IF(O271="","",IF(COUNTIF(O$10:O270,O271)=0,P270+1,P270))</f>
        <v/>
      </c>
      <c r="Q271" s="88" t="str">
        <f t="shared" si="348"/>
        <v/>
      </c>
      <c r="R271" s="89" t="str" cm="1">
        <f t="array" ref="R271">IF(S271="","",INDEX(natjecanjeStaze_naziv,MATCH(S271,natjecanjeStaze_stazaId,0)))</f>
        <v/>
      </c>
      <c r="S271" s="53" t="str">
        <f t="shared" si="331"/>
        <v/>
      </c>
      <c r="T271" s="47" t="s">
        <v>0</v>
      </c>
      <c r="U271" s="259" t="str">
        <f t="shared" si="332"/>
        <v/>
      </c>
      <c r="V271" s="260" t="str">
        <f t="shared" si="349"/>
        <v/>
      </c>
      <c r="W271" s="47" t="s">
        <v>0</v>
      </c>
      <c r="X271" s="52" t="str">
        <f t="shared" si="350"/>
        <v/>
      </c>
      <c r="Y271" s="73" t="str">
        <f t="shared" si="351"/>
        <v/>
      </c>
      <c r="Z271" s="31" t="str">
        <f t="shared" si="352"/>
        <v/>
      </c>
      <c r="AA271" s="66" t="str">
        <f>IF(Z271="","",MAX(AA$10:AA270)+1)</f>
        <v/>
      </c>
      <c r="AB271" s="47" t="s">
        <v>0</v>
      </c>
      <c r="AC271" s="130"/>
      <c r="AD271" s="47" t="s">
        <v>0</v>
      </c>
      <c r="AE271" s="19" t="str">
        <f t="shared" si="353"/>
        <v/>
      </c>
      <c r="AF271" s="47" t="s">
        <v>0</v>
      </c>
      <c r="AG271" s="151" t="str">
        <f t="shared" si="354"/>
        <v/>
      </c>
      <c r="AH271" s="47" t="s">
        <v>0</v>
      </c>
      <c r="AI271" s="52" t="str">
        <f t="shared" si="355"/>
        <v/>
      </c>
      <c r="AJ271" s="31" t="str">
        <f t="shared" si="356"/>
        <v/>
      </c>
      <c r="AK271" s="73" t="str">
        <f t="shared" si="357"/>
        <v/>
      </c>
      <c r="AL271" s="73" t="str">
        <f t="shared" si="358"/>
        <v/>
      </c>
      <c r="AM271" s="31" t="str" cm="1">
        <f t="array" ref="AM271">IF(AK271="",""&amp;AJ271,IF(AK271="NEMA",AJ271,INDEX(klub_naziv,MATCH(INDEX(klubAlias_klubId,AK271),klub_id,0))))</f>
        <v/>
      </c>
      <c r="AN271" s="31" t="str" cm="1">
        <f t="array" ref="AN271">IFERROR(""&amp;INDEX(registarNatjecatelji,DL271,4),"")</f>
        <v/>
      </c>
      <c r="AO271" s="90" t="str">
        <f t="shared" si="359"/>
        <v/>
      </c>
      <c r="AP271" s="66" t="str">
        <f t="shared" si="360"/>
        <v/>
      </c>
      <c r="AQ271" s="47" t="s">
        <v>0</v>
      </c>
      <c r="AR271" s="52" t="str">
        <f>IF(V271&lt;&gt;"NEMA","",IF(IFERROR(MATCH(U271,U$10:U270,0),0)&lt;&gt;0,"",U271))</f>
        <v/>
      </c>
      <c r="AS271" s="73" t="str">
        <f t="shared" si="333"/>
        <v/>
      </c>
      <c r="AT271" s="31" t="str">
        <f>IF(OR(AS271="",AS271&lt;&gt;"NEMA"),"",MAX(AT$10:AT270)+1)</f>
        <v/>
      </c>
      <c r="AU271" s="66" t="str">
        <f t="shared" si="334"/>
        <v/>
      </c>
      <c r="AV271" s="47" t="s">
        <v>0</v>
      </c>
      <c r="AW271" s="19" t="str">
        <f t="shared" si="361"/>
        <v/>
      </c>
      <c r="AX271" s="47" t="s">
        <v>0</v>
      </c>
      <c r="AY271" s="82" t="str">
        <f>IF(AK271&lt;&gt;"NEMA","",IF(IFERROR(MATCH(AJ271,AJ$10:AJ270,0),0)&lt;&gt;0,"",AJ271))</f>
        <v/>
      </c>
      <c r="AZ271" s="47" t="s">
        <v>0</v>
      </c>
      <c r="BA271" s="130"/>
      <c r="BB271" s="47" t="s">
        <v>0</v>
      </c>
      <c r="BC271" s="58" t="str">
        <f t="shared" si="362"/>
        <v/>
      </c>
      <c r="BD271" s="31" t="str">
        <f t="shared" si="363"/>
        <v/>
      </c>
      <c r="BE271" s="31" t="str">
        <f>IF(BD271="","",MAX(BE$10:BE270)+1)</f>
        <v/>
      </c>
      <c r="BF271" s="31" t="str">
        <f t="shared" si="364"/>
        <v/>
      </c>
      <c r="BG271" s="31" t="str">
        <f t="shared" si="365"/>
        <v/>
      </c>
      <c r="BH271" s="31" t="str">
        <f>IF(BA271="","",MAX(BH$10:BH270)+1)</f>
        <v/>
      </c>
      <c r="BI271" s="31" t="str">
        <f t="shared" si="366"/>
        <v/>
      </c>
      <c r="BJ271" s="66" t="str">
        <f t="shared" si="367"/>
        <v/>
      </c>
      <c r="BK271" s="47" t="s">
        <v>0</v>
      </c>
      <c r="BL271" s="19" t="str">
        <f t="shared" si="368"/>
        <v/>
      </c>
      <c r="BM271" s="47" t="s">
        <v>0</v>
      </c>
      <c r="BN271" s="151" t="str">
        <f t="shared" si="335"/>
        <v/>
      </c>
      <c r="BO271" s="47" t="s">
        <v>0</v>
      </c>
      <c r="BP271" s="58" t="str">
        <f t="shared" si="326"/>
        <v/>
      </c>
      <c r="BQ271" s="73" t="str">
        <f t="shared" si="327"/>
        <v/>
      </c>
      <c r="BR271" s="266" t="str">
        <f t="shared" si="328"/>
        <v/>
      </c>
      <c r="BS271" s="267" t="str">
        <f t="shared" si="329"/>
        <v/>
      </c>
      <c r="BT271" s="191" t="str">
        <f t="shared" si="330"/>
        <v/>
      </c>
      <c r="BU271" s="47" t="s">
        <v>0</v>
      </c>
      <c r="BV271" s="52" t="str">
        <f t="shared" si="369"/>
        <v/>
      </c>
      <c r="BW271" s="31" t="str">
        <f t="shared" si="370"/>
        <v/>
      </c>
      <c r="BX271" s="73" t="str">
        <f t="shared" si="336"/>
        <v/>
      </c>
      <c r="BY271" s="73" t="str">
        <f t="shared" si="337"/>
        <v/>
      </c>
      <c r="BZ271" s="31" t="str">
        <f t="shared" si="338"/>
        <v/>
      </c>
      <c r="CA271" s="66" t="str">
        <f t="shared" si="339"/>
        <v/>
      </c>
      <c r="CB271" s="47" t="s">
        <v>0</v>
      </c>
      <c r="CC271" s="82" t="str">
        <f t="shared" si="371"/>
        <v/>
      </c>
      <c r="CD271" s="47" t="s">
        <v>0</v>
      </c>
      <c r="CE271" s="19" t="str">
        <f t="shared" si="372"/>
        <v/>
      </c>
      <c r="CF271" s="47" t="s">
        <v>0</v>
      </c>
      <c r="CG271" s="130"/>
      <c r="CH271" s="47" t="s">
        <v>0</v>
      </c>
      <c r="CI271" s="52" t="str">
        <f t="shared" si="373"/>
        <v/>
      </c>
      <c r="CJ271" s="73" t="str">
        <f>IF(CG271="","",MAX(CJ$10:CJ270)+1)</f>
        <v/>
      </c>
      <c r="CK271" s="53" t="str">
        <f t="shared" si="374"/>
        <v/>
      </c>
      <c r="CL271" s="47" t="s">
        <v>0</v>
      </c>
      <c r="CM271" s="19" t="str">
        <f t="shared" si="375"/>
        <v/>
      </c>
      <c r="CN271" s="47" t="s">
        <v>0</v>
      </c>
      <c r="CO271" s="108"/>
      <c r="CP271" s="110"/>
      <c r="CQ271" s="47"/>
      <c r="CR271" s="58" t="str">
        <f>IF(AND(BX271="NEMA",BY271="NEMA",OR(CG271="",CK271="NEMA")),MAX(CR$10:CR270)+1,"")</f>
        <v/>
      </c>
      <c r="CS271" s="53" t="str">
        <f t="shared" si="376"/>
        <v/>
      </c>
      <c r="CT271" t="s">
        <v>0</v>
      </c>
      <c r="CU271" s="133" t="str">
        <f t="shared" si="340"/>
        <v/>
      </c>
      <c r="CV271" t="s">
        <v>0</v>
      </c>
      <c r="CW271" s="52" t="str">
        <f t="shared" si="341"/>
        <v/>
      </c>
      <c r="CX271" s="66" t="str">
        <f t="shared" si="377"/>
        <v/>
      </c>
      <c r="CY271" t="s">
        <v>0</v>
      </c>
      <c r="CZ271" s="19" t="str">
        <f t="shared" si="378"/>
        <v/>
      </c>
      <c r="DA271" s="47" t="s">
        <v>0</v>
      </c>
      <c r="DB271" s="52" t="str">
        <f t="shared" si="379"/>
        <v/>
      </c>
      <c r="DC271" s="66" t="str">
        <f t="shared" si="380"/>
        <v/>
      </c>
      <c r="DD271" s="47" t="s">
        <v>0</v>
      </c>
      <c r="DE271" s="52" t="str">
        <f t="shared" si="381"/>
        <v/>
      </c>
      <c r="DF271" s="53" t="str">
        <f t="shared" si="342"/>
        <v/>
      </c>
      <c r="DG271" s="47" t="s">
        <v>0</v>
      </c>
      <c r="DH271" s="52" t="str">
        <f t="shared" si="382"/>
        <v/>
      </c>
      <c r="DI271" s="53" t="str">
        <f t="shared" si="343"/>
        <v/>
      </c>
      <c r="DJ271" s="47" t="s">
        <v>0</v>
      </c>
      <c r="DK271" s="52" t="str">
        <f t="shared" si="383"/>
        <v/>
      </c>
      <c r="DL271" s="53" t="str">
        <f t="shared" si="344"/>
        <v/>
      </c>
      <c r="DM271" s="47" t="s">
        <v>0</v>
      </c>
      <c r="DN271" s="58" t="str">
        <f t="shared" si="384"/>
        <v/>
      </c>
      <c r="DO271" s="53" t="str" cm="1">
        <f t="array" ref="DO271">IF(DN271&lt;&gt;"",INDEX(imePrezime_id,DN271,0),IF(CR271&lt;&gt;"",CR271,""))</f>
        <v/>
      </c>
      <c r="DP271" s="47" t="s">
        <v>0</v>
      </c>
      <c r="DQ271" s="58" t="str">
        <f t="shared" si="385"/>
        <v/>
      </c>
      <c r="DR271" s="73" t="str">
        <f t="shared" si="345"/>
        <v/>
      </c>
      <c r="DS271" s="73" t="str">
        <f t="shared" si="386"/>
        <v/>
      </c>
      <c r="DT271" s="73" t="str">
        <f t="shared" si="387"/>
        <v/>
      </c>
      <c r="DU271" s="66" t="str">
        <f t="shared" si="388"/>
        <v/>
      </c>
      <c r="DV271" s="47" t="s">
        <v>0</v>
      </c>
      <c r="DW271" s="58" t="str">
        <f>IF(BW271="","",MAX(DW$10:DW270)+1)</f>
        <v/>
      </c>
      <c r="DX271" s="73" t="str">
        <f t="shared" si="389"/>
        <v/>
      </c>
      <c r="DY271" s="73" t="str">
        <f t="shared" si="390"/>
        <v/>
      </c>
      <c r="DZ271" s="73" t="str">
        <f t="shared" si="391"/>
        <v/>
      </c>
      <c r="EA271" s="73" t="str">
        <f t="shared" si="392"/>
        <v/>
      </c>
      <c r="EB271" s="73" t="str">
        <f t="shared" si="393"/>
        <v/>
      </c>
      <c r="EC271" s="73" t="str">
        <f t="shared" si="394"/>
        <v/>
      </c>
      <c r="ED271" s="73" t="str">
        <f t="shared" si="395"/>
        <v/>
      </c>
      <c r="EE271" s="73" t="str">
        <f t="shared" si="396"/>
        <v/>
      </c>
      <c r="EF271" s="73" t="str">
        <f t="shared" si="397"/>
        <v/>
      </c>
      <c r="EG271" s="53" t="str">
        <f t="shared" si="346"/>
        <v/>
      </c>
      <c r="EH271" s="47" t="s">
        <v>0</v>
      </c>
      <c r="EI271" s="19" t="str">
        <f t="shared" si="398"/>
        <v/>
      </c>
      <c r="EJ271" s="47" t="s">
        <v>0</v>
      </c>
      <c r="EK271" s="19" t="str">
        <f t="shared" si="399"/>
        <v/>
      </c>
      <c r="EL271" s="47" t="s">
        <v>0</v>
      </c>
      <c r="EM271" s="208" t="str">
        <f t="shared" si="400"/>
        <v/>
      </c>
      <c r="EN271" s="47" t="s">
        <v>0</v>
      </c>
    </row>
    <row r="272" spans="1:144" x14ac:dyDescent="0.25">
      <c r="A272" t="s">
        <v>0</v>
      </c>
      <c r="B272" s="52" t="str">
        <f>IF(csv!F264="","",csv!T264)</f>
        <v/>
      </c>
      <c r="C272" s="31" t="s">
        <v>0</v>
      </c>
      <c r="D272" s="31" t="str">
        <f>IF(csv!F264="","",csv!F264)</f>
        <v/>
      </c>
      <c r="E272" s="31" t="str">
        <f>IF(csv!E264="","",csv!E264)</f>
        <v/>
      </c>
      <c r="F272" s="31" t="s">
        <v>0</v>
      </c>
      <c r="G272" s="73" t="str">
        <f>IF(csv!M264="","",csv!M264)</f>
        <v/>
      </c>
      <c r="H272" s="73" t="str">
        <f>IF(csv!N264="","",csv!N264)</f>
        <v/>
      </c>
      <c r="I272" s="31" t="s">
        <v>0</v>
      </c>
      <c r="J272" s="31" t="str">
        <f>IF(csv!P264="","",csv!P264)</f>
        <v/>
      </c>
      <c r="K272" s="31" t="str">
        <f>IF(csv!Q264="","",csv!Q264)</f>
        <v/>
      </c>
      <c r="L272" s="31" t="s">
        <v>0</v>
      </c>
      <c r="M272" s="66" t="str">
        <f>IF(csv!R264="","",csv!R264)</f>
        <v/>
      </c>
      <c r="N272" s="47" t="s">
        <v>0</v>
      </c>
      <c r="O272" s="52" t="str">
        <f t="shared" si="347"/>
        <v/>
      </c>
      <c r="P272" s="73" t="str">
        <f>IF(O272="","",IF(COUNTIF(O$10:O271,O272)=0,P271+1,P271))</f>
        <v/>
      </c>
      <c r="Q272" s="88" t="str">
        <f t="shared" si="348"/>
        <v/>
      </c>
      <c r="R272" s="89" t="str" cm="1">
        <f t="array" ref="R272">IF(S272="","",INDEX(natjecanjeStaze_naziv,MATCH(S272,natjecanjeStaze_stazaId,0)))</f>
        <v/>
      </c>
      <c r="S272" s="53" t="str">
        <f t="shared" si="331"/>
        <v/>
      </c>
      <c r="T272" s="47" t="s">
        <v>0</v>
      </c>
      <c r="U272" s="259" t="str">
        <f t="shared" si="332"/>
        <v/>
      </c>
      <c r="V272" s="260" t="str">
        <f t="shared" si="349"/>
        <v/>
      </c>
      <c r="W272" s="47" t="s">
        <v>0</v>
      </c>
      <c r="X272" s="52" t="str">
        <f t="shared" si="350"/>
        <v/>
      </c>
      <c r="Y272" s="73" t="str">
        <f t="shared" si="351"/>
        <v/>
      </c>
      <c r="Z272" s="31" t="str">
        <f t="shared" si="352"/>
        <v/>
      </c>
      <c r="AA272" s="66" t="str">
        <f>IF(Z272="","",MAX(AA$10:AA271)+1)</f>
        <v/>
      </c>
      <c r="AB272" s="47" t="s">
        <v>0</v>
      </c>
      <c r="AC272" s="130"/>
      <c r="AD272" s="47" t="s">
        <v>0</v>
      </c>
      <c r="AE272" s="19" t="str">
        <f t="shared" si="353"/>
        <v/>
      </c>
      <c r="AF272" s="47" t="s">
        <v>0</v>
      </c>
      <c r="AG272" s="151" t="str">
        <f t="shared" si="354"/>
        <v/>
      </c>
      <c r="AH272" s="47" t="s">
        <v>0</v>
      </c>
      <c r="AI272" s="52" t="str">
        <f t="shared" si="355"/>
        <v/>
      </c>
      <c r="AJ272" s="31" t="str">
        <f t="shared" si="356"/>
        <v/>
      </c>
      <c r="AK272" s="73" t="str">
        <f t="shared" si="357"/>
        <v/>
      </c>
      <c r="AL272" s="73" t="str">
        <f t="shared" si="358"/>
        <v/>
      </c>
      <c r="AM272" s="31" t="str" cm="1">
        <f t="array" ref="AM272">IF(AK272="",""&amp;AJ272,IF(AK272="NEMA",AJ272,INDEX(klub_naziv,MATCH(INDEX(klubAlias_klubId,AK272),klub_id,0))))</f>
        <v/>
      </c>
      <c r="AN272" s="31" t="str" cm="1">
        <f t="array" ref="AN272">IFERROR(""&amp;INDEX(registarNatjecatelji,DL272,4),"")</f>
        <v/>
      </c>
      <c r="AO272" s="90" t="str">
        <f t="shared" si="359"/>
        <v/>
      </c>
      <c r="AP272" s="66" t="str">
        <f t="shared" si="360"/>
        <v/>
      </c>
      <c r="AQ272" s="47" t="s">
        <v>0</v>
      </c>
      <c r="AR272" s="52" t="str">
        <f>IF(V272&lt;&gt;"NEMA","",IF(IFERROR(MATCH(U272,U$10:U271,0),0)&lt;&gt;0,"",U272))</f>
        <v/>
      </c>
      <c r="AS272" s="73" t="str">
        <f t="shared" si="333"/>
        <v/>
      </c>
      <c r="AT272" s="31" t="str">
        <f>IF(OR(AS272="",AS272&lt;&gt;"NEMA"),"",MAX(AT$10:AT271)+1)</f>
        <v/>
      </c>
      <c r="AU272" s="66" t="str">
        <f t="shared" si="334"/>
        <v/>
      </c>
      <c r="AV272" s="47" t="s">
        <v>0</v>
      </c>
      <c r="AW272" s="19" t="str">
        <f t="shared" si="361"/>
        <v/>
      </c>
      <c r="AX272" s="47" t="s">
        <v>0</v>
      </c>
      <c r="AY272" s="82" t="str">
        <f>IF(AK272&lt;&gt;"NEMA","",IF(IFERROR(MATCH(AJ272,AJ$10:AJ271,0),0)&lt;&gt;0,"",AJ272))</f>
        <v/>
      </c>
      <c r="AZ272" s="47" t="s">
        <v>0</v>
      </c>
      <c r="BA272" s="130"/>
      <c r="BB272" s="47" t="s">
        <v>0</v>
      </c>
      <c r="BC272" s="58" t="str">
        <f t="shared" si="362"/>
        <v/>
      </c>
      <c r="BD272" s="31" t="str">
        <f t="shared" si="363"/>
        <v/>
      </c>
      <c r="BE272" s="31" t="str">
        <f>IF(BD272="","",MAX(BE$10:BE271)+1)</f>
        <v/>
      </c>
      <c r="BF272" s="31" t="str">
        <f t="shared" si="364"/>
        <v/>
      </c>
      <c r="BG272" s="31" t="str">
        <f t="shared" si="365"/>
        <v/>
      </c>
      <c r="BH272" s="31" t="str">
        <f>IF(BA272="","",MAX(BH$10:BH271)+1)</f>
        <v/>
      </c>
      <c r="BI272" s="31" t="str">
        <f t="shared" si="366"/>
        <v/>
      </c>
      <c r="BJ272" s="66" t="str">
        <f t="shared" si="367"/>
        <v/>
      </c>
      <c r="BK272" s="47" t="s">
        <v>0</v>
      </c>
      <c r="BL272" s="19" t="str">
        <f t="shared" si="368"/>
        <v/>
      </c>
      <c r="BM272" s="47" t="s">
        <v>0</v>
      </c>
      <c r="BN272" s="151" t="str">
        <f t="shared" si="335"/>
        <v/>
      </c>
      <c r="BO272" s="47" t="s">
        <v>0</v>
      </c>
      <c r="BP272" s="58" t="str">
        <f t="shared" si="326"/>
        <v/>
      </c>
      <c r="BQ272" s="73" t="str">
        <f t="shared" si="327"/>
        <v/>
      </c>
      <c r="BR272" s="266" t="str">
        <f t="shared" si="328"/>
        <v/>
      </c>
      <c r="BS272" s="267" t="str">
        <f t="shared" si="329"/>
        <v/>
      </c>
      <c r="BT272" s="191" t="str">
        <f t="shared" si="330"/>
        <v/>
      </c>
      <c r="BU272" s="47" t="s">
        <v>0</v>
      </c>
      <c r="BV272" s="52" t="str">
        <f t="shared" si="369"/>
        <v/>
      </c>
      <c r="BW272" s="31" t="str">
        <f t="shared" si="370"/>
        <v/>
      </c>
      <c r="BX272" s="73" t="str">
        <f t="shared" si="336"/>
        <v/>
      </c>
      <c r="BY272" s="73" t="str">
        <f t="shared" si="337"/>
        <v/>
      </c>
      <c r="BZ272" s="31" t="str">
        <f t="shared" si="338"/>
        <v/>
      </c>
      <c r="CA272" s="66" t="str">
        <f t="shared" si="339"/>
        <v/>
      </c>
      <c r="CB272" s="47" t="s">
        <v>0</v>
      </c>
      <c r="CC272" s="82" t="str">
        <f t="shared" si="371"/>
        <v/>
      </c>
      <c r="CD272" s="47" t="s">
        <v>0</v>
      </c>
      <c r="CE272" s="19" t="str">
        <f t="shared" si="372"/>
        <v/>
      </c>
      <c r="CF272" s="47" t="s">
        <v>0</v>
      </c>
      <c r="CG272" s="130"/>
      <c r="CH272" s="47" t="s">
        <v>0</v>
      </c>
      <c r="CI272" s="52" t="str">
        <f t="shared" si="373"/>
        <v/>
      </c>
      <c r="CJ272" s="73" t="str">
        <f>IF(CG272="","",MAX(CJ$10:CJ271)+1)</f>
        <v/>
      </c>
      <c r="CK272" s="53" t="str">
        <f t="shared" si="374"/>
        <v/>
      </c>
      <c r="CL272" s="47" t="s">
        <v>0</v>
      </c>
      <c r="CM272" s="19" t="str">
        <f t="shared" si="375"/>
        <v/>
      </c>
      <c r="CN272" s="47" t="s">
        <v>0</v>
      </c>
      <c r="CO272" s="108"/>
      <c r="CP272" s="110"/>
      <c r="CQ272" s="47"/>
      <c r="CR272" s="58" t="str">
        <f>IF(AND(BX272="NEMA",BY272="NEMA",OR(CG272="",CK272="NEMA")),MAX(CR$10:CR271)+1,"")</f>
        <v/>
      </c>
      <c r="CS272" s="53" t="str">
        <f t="shared" si="376"/>
        <v/>
      </c>
      <c r="CT272" t="s">
        <v>0</v>
      </c>
      <c r="CU272" s="133" t="str">
        <f t="shared" si="340"/>
        <v/>
      </c>
      <c r="CV272" t="s">
        <v>0</v>
      </c>
      <c r="CW272" s="52" t="str">
        <f t="shared" si="341"/>
        <v/>
      </c>
      <c r="CX272" s="66" t="str">
        <f t="shared" si="377"/>
        <v/>
      </c>
      <c r="CY272" t="s">
        <v>0</v>
      </c>
      <c r="CZ272" s="19" t="str">
        <f t="shared" si="378"/>
        <v/>
      </c>
      <c r="DA272" s="47" t="s">
        <v>0</v>
      </c>
      <c r="DB272" s="52" t="str">
        <f t="shared" si="379"/>
        <v/>
      </c>
      <c r="DC272" s="66" t="str">
        <f t="shared" si="380"/>
        <v/>
      </c>
      <c r="DD272" s="47" t="s">
        <v>0</v>
      </c>
      <c r="DE272" s="52" t="str">
        <f t="shared" si="381"/>
        <v/>
      </c>
      <c r="DF272" s="53" t="str">
        <f t="shared" si="342"/>
        <v/>
      </c>
      <c r="DG272" s="47" t="s">
        <v>0</v>
      </c>
      <c r="DH272" s="52" t="str">
        <f t="shared" si="382"/>
        <v/>
      </c>
      <c r="DI272" s="53" t="str">
        <f t="shared" si="343"/>
        <v/>
      </c>
      <c r="DJ272" s="47" t="s">
        <v>0</v>
      </c>
      <c r="DK272" s="52" t="str">
        <f t="shared" si="383"/>
        <v/>
      </c>
      <c r="DL272" s="53" t="str">
        <f t="shared" si="344"/>
        <v/>
      </c>
      <c r="DM272" s="47" t="s">
        <v>0</v>
      </c>
      <c r="DN272" s="58" t="str">
        <f t="shared" si="384"/>
        <v/>
      </c>
      <c r="DO272" s="53" t="str" cm="1">
        <f t="array" ref="DO272">IF(DN272&lt;&gt;"",INDEX(imePrezime_id,DN272,0),IF(CR272&lt;&gt;"",CR272,""))</f>
        <v/>
      </c>
      <c r="DP272" s="47" t="s">
        <v>0</v>
      </c>
      <c r="DQ272" s="58" t="str">
        <f t="shared" si="385"/>
        <v/>
      </c>
      <c r="DR272" s="73" t="str">
        <f t="shared" si="345"/>
        <v/>
      </c>
      <c r="DS272" s="73" t="str">
        <f t="shared" si="386"/>
        <v/>
      </c>
      <c r="DT272" s="73" t="str">
        <f t="shared" si="387"/>
        <v/>
      </c>
      <c r="DU272" s="66" t="str">
        <f t="shared" si="388"/>
        <v/>
      </c>
      <c r="DV272" s="47" t="s">
        <v>0</v>
      </c>
      <c r="DW272" s="58" t="str">
        <f>IF(BW272="","",MAX(DW$10:DW271)+1)</f>
        <v/>
      </c>
      <c r="DX272" s="73" t="str">
        <f t="shared" si="389"/>
        <v/>
      </c>
      <c r="DY272" s="73" t="str">
        <f t="shared" si="390"/>
        <v/>
      </c>
      <c r="DZ272" s="73" t="str">
        <f t="shared" si="391"/>
        <v/>
      </c>
      <c r="EA272" s="73" t="str">
        <f t="shared" si="392"/>
        <v/>
      </c>
      <c r="EB272" s="73" t="str">
        <f t="shared" si="393"/>
        <v/>
      </c>
      <c r="EC272" s="73" t="str">
        <f t="shared" si="394"/>
        <v/>
      </c>
      <c r="ED272" s="73" t="str">
        <f t="shared" si="395"/>
        <v/>
      </c>
      <c r="EE272" s="73" t="str">
        <f t="shared" si="396"/>
        <v/>
      </c>
      <c r="EF272" s="73" t="str">
        <f t="shared" si="397"/>
        <v/>
      </c>
      <c r="EG272" s="53" t="str">
        <f t="shared" si="346"/>
        <v/>
      </c>
      <c r="EH272" s="47" t="s">
        <v>0</v>
      </c>
      <c r="EI272" s="19" t="str">
        <f t="shared" si="398"/>
        <v/>
      </c>
      <c r="EJ272" s="47" t="s">
        <v>0</v>
      </c>
      <c r="EK272" s="19" t="str">
        <f t="shared" si="399"/>
        <v/>
      </c>
      <c r="EL272" s="47" t="s">
        <v>0</v>
      </c>
      <c r="EM272" s="208" t="str">
        <f t="shared" si="400"/>
        <v/>
      </c>
      <c r="EN272" s="47" t="s">
        <v>0</v>
      </c>
    </row>
    <row r="273" spans="1:144" x14ac:dyDescent="0.25">
      <c r="A273" t="s">
        <v>0</v>
      </c>
      <c r="B273" s="52" t="str">
        <f>IF(csv!F265="","",csv!T265)</f>
        <v/>
      </c>
      <c r="C273" s="31" t="s">
        <v>0</v>
      </c>
      <c r="D273" s="31" t="str">
        <f>IF(csv!F265="","",csv!F265)</f>
        <v/>
      </c>
      <c r="E273" s="31" t="str">
        <f>IF(csv!E265="","",csv!E265)</f>
        <v/>
      </c>
      <c r="F273" s="31" t="s">
        <v>0</v>
      </c>
      <c r="G273" s="73" t="str">
        <f>IF(csv!M265="","",csv!M265)</f>
        <v/>
      </c>
      <c r="H273" s="73" t="str">
        <f>IF(csv!N265="","",csv!N265)</f>
        <v/>
      </c>
      <c r="I273" s="31" t="s">
        <v>0</v>
      </c>
      <c r="J273" s="31" t="str">
        <f>IF(csv!P265="","",csv!P265)</f>
        <v/>
      </c>
      <c r="K273" s="31" t="str">
        <f>IF(csv!Q265="","",csv!Q265)</f>
        <v/>
      </c>
      <c r="L273" s="31" t="s">
        <v>0</v>
      </c>
      <c r="M273" s="66" t="str">
        <f>IF(csv!R265="","",csv!R265)</f>
        <v/>
      </c>
      <c r="N273" s="47" t="s">
        <v>0</v>
      </c>
      <c r="O273" s="52" t="str">
        <f t="shared" si="347"/>
        <v/>
      </c>
      <c r="P273" s="73" t="str">
        <f>IF(O273="","",IF(COUNTIF(O$10:O272,O273)=0,P272+1,P272))</f>
        <v/>
      </c>
      <c r="Q273" s="88" t="str">
        <f t="shared" si="348"/>
        <v/>
      </c>
      <c r="R273" s="89" t="str" cm="1">
        <f t="array" ref="R273">IF(S273="","",INDEX(natjecanjeStaze_naziv,MATCH(S273,natjecanjeStaze_stazaId,0)))</f>
        <v/>
      </c>
      <c r="S273" s="53" t="str">
        <f t="shared" si="331"/>
        <v/>
      </c>
      <c r="T273" s="47" t="s">
        <v>0</v>
      </c>
      <c r="U273" s="259" t="str">
        <f t="shared" si="332"/>
        <v/>
      </c>
      <c r="V273" s="260" t="str">
        <f t="shared" si="349"/>
        <v/>
      </c>
      <c r="W273" s="47" t="s">
        <v>0</v>
      </c>
      <c r="X273" s="52" t="str">
        <f t="shared" si="350"/>
        <v/>
      </c>
      <c r="Y273" s="73" t="str">
        <f t="shared" si="351"/>
        <v/>
      </c>
      <c r="Z273" s="31" t="str">
        <f t="shared" si="352"/>
        <v/>
      </c>
      <c r="AA273" s="66" t="str">
        <f>IF(Z273="","",MAX(AA$10:AA272)+1)</f>
        <v/>
      </c>
      <c r="AB273" s="47" t="s">
        <v>0</v>
      </c>
      <c r="AC273" s="130"/>
      <c r="AD273" s="47" t="s">
        <v>0</v>
      </c>
      <c r="AE273" s="19" t="str">
        <f t="shared" si="353"/>
        <v/>
      </c>
      <c r="AF273" s="47" t="s">
        <v>0</v>
      </c>
      <c r="AG273" s="151" t="str">
        <f t="shared" si="354"/>
        <v/>
      </c>
      <c r="AH273" s="47" t="s">
        <v>0</v>
      </c>
      <c r="AI273" s="52" t="str">
        <f t="shared" si="355"/>
        <v/>
      </c>
      <c r="AJ273" s="31" t="str">
        <f t="shared" si="356"/>
        <v/>
      </c>
      <c r="AK273" s="73" t="str">
        <f t="shared" si="357"/>
        <v/>
      </c>
      <c r="AL273" s="73" t="str">
        <f t="shared" si="358"/>
        <v/>
      </c>
      <c r="AM273" s="31" t="str" cm="1">
        <f t="array" ref="AM273">IF(AK273="",""&amp;AJ273,IF(AK273="NEMA",AJ273,INDEX(klub_naziv,MATCH(INDEX(klubAlias_klubId,AK273),klub_id,0))))</f>
        <v/>
      </c>
      <c r="AN273" s="31" t="str" cm="1">
        <f t="array" ref="AN273">IFERROR(""&amp;INDEX(registarNatjecatelji,DL273,4),"")</f>
        <v/>
      </c>
      <c r="AO273" s="90" t="str">
        <f t="shared" si="359"/>
        <v/>
      </c>
      <c r="AP273" s="66" t="str">
        <f t="shared" si="360"/>
        <v/>
      </c>
      <c r="AQ273" s="47" t="s">
        <v>0</v>
      </c>
      <c r="AR273" s="52" t="str">
        <f>IF(V273&lt;&gt;"NEMA","",IF(IFERROR(MATCH(U273,U$10:U272,0),0)&lt;&gt;0,"",U273))</f>
        <v/>
      </c>
      <c r="AS273" s="73" t="str">
        <f t="shared" si="333"/>
        <v/>
      </c>
      <c r="AT273" s="31" t="str">
        <f>IF(OR(AS273="",AS273&lt;&gt;"NEMA"),"",MAX(AT$10:AT272)+1)</f>
        <v/>
      </c>
      <c r="AU273" s="66" t="str">
        <f t="shared" si="334"/>
        <v/>
      </c>
      <c r="AV273" s="47" t="s">
        <v>0</v>
      </c>
      <c r="AW273" s="19" t="str">
        <f t="shared" si="361"/>
        <v/>
      </c>
      <c r="AX273" s="47" t="s">
        <v>0</v>
      </c>
      <c r="AY273" s="82" t="str">
        <f>IF(AK273&lt;&gt;"NEMA","",IF(IFERROR(MATCH(AJ273,AJ$10:AJ272,0),0)&lt;&gt;0,"",AJ273))</f>
        <v/>
      </c>
      <c r="AZ273" s="47" t="s">
        <v>0</v>
      </c>
      <c r="BA273" s="130"/>
      <c r="BB273" s="47" t="s">
        <v>0</v>
      </c>
      <c r="BC273" s="58" t="str">
        <f t="shared" si="362"/>
        <v/>
      </c>
      <c r="BD273" s="31" t="str">
        <f t="shared" si="363"/>
        <v/>
      </c>
      <c r="BE273" s="31" t="str">
        <f>IF(BD273="","",MAX(BE$10:BE272)+1)</f>
        <v/>
      </c>
      <c r="BF273" s="31" t="str">
        <f t="shared" si="364"/>
        <v/>
      </c>
      <c r="BG273" s="31" t="str">
        <f t="shared" si="365"/>
        <v/>
      </c>
      <c r="BH273" s="31" t="str">
        <f>IF(BA273="","",MAX(BH$10:BH272)+1)</f>
        <v/>
      </c>
      <c r="BI273" s="31" t="str">
        <f t="shared" si="366"/>
        <v/>
      </c>
      <c r="BJ273" s="66" t="str">
        <f t="shared" si="367"/>
        <v/>
      </c>
      <c r="BK273" s="47" t="s">
        <v>0</v>
      </c>
      <c r="BL273" s="19" t="str">
        <f t="shared" si="368"/>
        <v/>
      </c>
      <c r="BM273" s="47" t="s">
        <v>0</v>
      </c>
      <c r="BN273" s="151" t="str">
        <f t="shared" si="335"/>
        <v/>
      </c>
      <c r="BO273" s="47" t="s">
        <v>0</v>
      </c>
      <c r="BP273" s="58" t="str">
        <f t="shared" si="326"/>
        <v/>
      </c>
      <c r="BQ273" s="73" t="str">
        <f t="shared" si="327"/>
        <v/>
      </c>
      <c r="BR273" s="266" t="str">
        <f t="shared" si="328"/>
        <v/>
      </c>
      <c r="BS273" s="267" t="str">
        <f t="shared" si="329"/>
        <v/>
      </c>
      <c r="BT273" s="191" t="str">
        <f t="shared" si="330"/>
        <v/>
      </c>
      <c r="BU273" s="47" t="s">
        <v>0</v>
      </c>
      <c r="BV273" s="52" t="str">
        <f t="shared" si="369"/>
        <v/>
      </c>
      <c r="BW273" s="31" t="str">
        <f t="shared" si="370"/>
        <v/>
      </c>
      <c r="BX273" s="73" t="str">
        <f t="shared" si="336"/>
        <v/>
      </c>
      <c r="BY273" s="73" t="str">
        <f t="shared" si="337"/>
        <v/>
      </c>
      <c r="BZ273" s="31" t="str">
        <f t="shared" si="338"/>
        <v/>
      </c>
      <c r="CA273" s="66" t="str">
        <f t="shared" si="339"/>
        <v/>
      </c>
      <c r="CB273" s="47" t="s">
        <v>0</v>
      </c>
      <c r="CC273" s="82" t="str">
        <f t="shared" si="371"/>
        <v/>
      </c>
      <c r="CD273" s="47" t="s">
        <v>0</v>
      </c>
      <c r="CE273" s="19" t="str">
        <f t="shared" si="372"/>
        <v/>
      </c>
      <c r="CF273" s="47" t="s">
        <v>0</v>
      </c>
      <c r="CG273" s="130"/>
      <c r="CH273" s="47" t="s">
        <v>0</v>
      </c>
      <c r="CI273" s="52" t="str">
        <f t="shared" si="373"/>
        <v/>
      </c>
      <c r="CJ273" s="73" t="str">
        <f>IF(CG273="","",MAX(CJ$10:CJ272)+1)</f>
        <v/>
      </c>
      <c r="CK273" s="53" t="str">
        <f t="shared" si="374"/>
        <v/>
      </c>
      <c r="CL273" s="47" t="s">
        <v>0</v>
      </c>
      <c r="CM273" s="19" t="str">
        <f t="shared" si="375"/>
        <v/>
      </c>
      <c r="CN273" s="47" t="s">
        <v>0</v>
      </c>
      <c r="CO273" s="108"/>
      <c r="CP273" s="110"/>
      <c r="CQ273" s="47"/>
      <c r="CR273" s="58" t="str">
        <f>IF(AND(BX273="NEMA",BY273="NEMA",OR(CG273="",CK273="NEMA")),MAX(CR$10:CR272)+1,"")</f>
        <v/>
      </c>
      <c r="CS273" s="53" t="str">
        <f t="shared" si="376"/>
        <v/>
      </c>
      <c r="CT273" t="s">
        <v>0</v>
      </c>
      <c r="CU273" s="133" t="str">
        <f t="shared" si="340"/>
        <v/>
      </c>
      <c r="CV273" t="s">
        <v>0</v>
      </c>
      <c r="CW273" s="52" t="str">
        <f t="shared" si="341"/>
        <v/>
      </c>
      <c r="CX273" s="66" t="str">
        <f t="shared" si="377"/>
        <v/>
      </c>
      <c r="CY273" t="s">
        <v>0</v>
      </c>
      <c r="CZ273" s="19" t="str">
        <f t="shared" si="378"/>
        <v/>
      </c>
      <c r="DA273" s="47" t="s">
        <v>0</v>
      </c>
      <c r="DB273" s="52" t="str">
        <f t="shared" si="379"/>
        <v/>
      </c>
      <c r="DC273" s="66" t="str">
        <f t="shared" si="380"/>
        <v/>
      </c>
      <c r="DD273" s="47" t="s">
        <v>0</v>
      </c>
      <c r="DE273" s="52" t="str">
        <f t="shared" si="381"/>
        <v/>
      </c>
      <c r="DF273" s="53" t="str">
        <f t="shared" si="342"/>
        <v/>
      </c>
      <c r="DG273" s="47" t="s">
        <v>0</v>
      </c>
      <c r="DH273" s="52" t="str">
        <f t="shared" si="382"/>
        <v/>
      </c>
      <c r="DI273" s="53" t="str">
        <f t="shared" si="343"/>
        <v/>
      </c>
      <c r="DJ273" s="47" t="s">
        <v>0</v>
      </c>
      <c r="DK273" s="52" t="str">
        <f t="shared" si="383"/>
        <v/>
      </c>
      <c r="DL273" s="53" t="str">
        <f t="shared" si="344"/>
        <v/>
      </c>
      <c r="DM273" s="47" t="s">
        <v>0</v>
      </c>
      <c r="DN273" s="58" t="str">
        <f t="shared" si="384"/>
        <v/>
      </c>
      <c r="DO273" s="53" t="str" cm="1">
        <f t="array" ref="DO273">IF(DN273&lt;&gt;"",INDEX(imePrezime_id,DN273,0),IF(CR273&lt;&gt;"",CR273,""))</f>
        <v/>
      </c>
      <c r="DP273" s="47" t="s">
        <v>0</v>
      </c>
      <c r="DQ273" s="58" t="str">
        <f t="shared" si="385"/>
        <v/>
      </c>
      <c r="DR273" s="73" t="str">
        <f t="shared" si="345"/>
        <v/>
      </c>
      <c r="DS273" s="73" t="str">
        <f t="shared" si="386"/>
        <v/>
      </c>
      <c r="DT273" s="73" t="str">
        <f t="shared" si="387"/>
        <v/>
      </c>
      <c r="DU273" s="66" t="str">
        <f t="shared" si="388"/>
        <v/>
      </c>
      <c r="DV273" s="47" t="s">
        <v>0</v>
      </c>
      <c r="DW273" s="58" t="str">
        <f>IF(BW273="","",MAX(DW$10:DW272)+1)</f>
        <v/>
      </c>
      <c r="DX273" s="73" t="str">
        <f t="shared" si="389"/>
        <v/>
      </c>
      <c r="DY273" s="73" t="str">
        <f t="shared" si="390"/>
        <v/>
      </c>
      <c r="DZ273" s="73" t="str">
        <f t="shared" si="391"/>
        <v/>
      </c>
      <c r="EA273" s="73" t="str">
        <f t="shared" si="392"/>
        <v/>
      </c>
      <c r="EB273" s="73" t="str">
        <f t="shared" si="393"/>
        <v/>
      </c>
      <c r="EC273" s="73" t="str">
        <f t="shared" si="394"/>
        <v/>
      </c>
      <c r="ED273" s="73" t="str">
        <f t="shared" si="395"/>
        <v/>
      </c>
      <c r="EE273" s="73" t="str">
        <f t="shared" si="396"/>
        <v/>
      </c>
      <c r="EF273" s="73" t="str">
        <f t="shared" si="397"/>
        <v/>
      </c>
      <c r="EG273" s="53" t="str">
        <f t="shared" si="346"/>
        <v/>
      </c>
      <c r="EH273" s="47" t="s">
        <v>0</v>
      </c>
      <c r="EI273" s="19" t="str">
        <f t="shared" si="398"/>
        <v/>
      </c>
      <c r="EJ273" s="47" t="s">
        <v>0</v>
      </c>
      <c r="EK273" s="19" t="str">
        <f t="shared" si="399"/>
        <v/>
      </c>
      <c r="EL273" s="47" t="s">
        <v>0</v>
      </c>
      <c r="EM273" s="208" t="str">
        <f t="shared" si="400"/>
        <v/>
      </c>
      <c r="EN273" s="47" t="s">
        <v>0</v>
      </c>
    </row>
    <row r="274" spans="1:144" x14ac:dyDescent="0.25">
      <c r="A274" t="s">
        <v>0</v>
      </c>
      <c r="B274" s="52" t="str">
        <f>IF(csv!F266="","",csv!T266)</f>
        <v/>
      </c>
      <c r="C274" s="31" t="s">
        <v>0</v>
      </c>
      <c r="D274" s="31" t="str">
        <f>IF(csv!F266="","",csv!F266)</f>
        <v/>
      </c>
      <c r="E274" s="31" t="str">
        <f>IF(csv!E266="","",csv!E266)</f>
        <v/>
      </c>
      <c r="F274" s="31" t="s">
        <v>0</v>
      </c>
      <c r="G274" s="73" t="str">
        <f>IF(csv!M266="","",csv!M266)</f>
        <v/>
      </c>
      <c r="H274" s="73" t="str">
        <f>IF(csv!N266="","",csv!N266)</f>
        <v/>
      </c>
      <c r="I274" s="31" t="s">
        <v>0</v>
      </c>
      <c r="J274" s="31" t="str">
        <f>IF(csv!P266="","",csv!P266)</f>
        <v/>
      </c>
      <c r="K274" s="31" t="str">
        <f>IF(csv!Q266="","",csv!Q266)</f>
        <v/>
      </c>
      <c r="L274" s="31" t="s">
        <v>0</v>
      </c>
      <c r="M274" s="66" t="str">
        <f>IF(csv!R266="","",csv!R266)</f>
        <v/>
      </c>
      <c r="N274" s="47" t="s">
        <v>0</v>
      </c>
      <c r="O274" s="52" t="str">
        <f t="shared" si="347"/>
        <v/>
      </c>
      <c r="P274" s="73" t="str">
        <f>IF(O274="","",IF(COUNTIF(O$10:O273,O274)=0,P273+1,P273))</f>
        <v/>
      </c>
      <c r="Q274" s="88" t="str">
        <f t="shared" si="348"/>
        <v/>
      </c>
      <c r="R274" s="89" t="str" cm="1">
        <f t="array" ref="R274">IF(S274="","",INDEX(natjecanjeStaze_naziv,MATCH(S274,natjecanjeStaze_stazaId,0)))</f>
        <v/>
      </c>
      <c r="S274" s="53" t="str">
        <f t="shared" si="331"/>
        <v/>
      </c>
      <c r="T274" s="47" t="s">
        <v>0</v>
      </c>
      <c r="U274" s="259" t="str">
        <f t="shared" si="332"/>
        <v/>
      </c>
      <c r="V274" s="260" t="str">
        <f t="shared" si="349"/>
        <v/>
      </c>
      <c r="W274" s="47" t="s">
        <v>0</v>
      </c>
      <c r="X274" s="52" t="str">
        <f t="shared" si="350"/>
        <v/>
      </c>
      <c r="Y274" s="73" t="str">
        <f t="shared" si="351"/>
        <v/>
      </c>
      <c r="Z274" s="31" t="str">
        <f t="shared" si="352"/>
        <v/>
      </c>
      <c r="AA274" s="66" t="str">
        <f>IF(Z274="","",MAX(AA$10:AA273)+1)</f>
        <v/>
      </c>
      <c r="AB274" s="47" t="s">
        <v>0</v>
      </c>
      <c r="AC274" s="130"/>
      <c r="AD274" s="47" t="s">
        <v>0</v>
      </c>
      <c r="AE274" s="19" t="str">
        <f t="shared" si="353"/>
        <v/>
      </c>
      <c r="AF274" s="47" t="s">
        <v>0</v>
      </c>
      <c r="AG274" s="151" t="str">
        <f t="shared" si="354"/>
        <v/>
      </c>
      <c r="AH274" s="47" t="s">
        <v>0</v>
      </c>
      <c r="AI274" s="52" t="str">
        <f t="shared" si="355"/>
        <v/>
      </c>
      <c r="AJ274" s="31" t="str">
        <f t="shared" si="356"/>
        <v/>
      </c>
      <c r="AK274" s="73" t="str">
        <f t="shared" si="357"/>
        <v/>
      </c>
      <c r="AL274" s="73" t="str">
        <f t="shared" si="358"/>
        <v/>
      </c>
      <c r="AM274" s="31" t="str" cm="1">
        <f t="array" ref="AM274">IF(AK274="",""&amp;AJ274,IF(AK274="NEMA",AJ274,INDEX(klub_naziv,MATCH(INDEX(klubAlias_klubId,AK274),klub_id,0))))</f>
        <v/>
      </c>
      <c r="AN274" s="31" t="str" cm="1">
        <f t="array" ref="AN274">IFERROR(""&amp;INDEX(registarNatjecatelji,DL274,4),"")</f>
        <v/>
      </c>
      <c r="AO274" s="90" t="str">
        <f t="shared" si="359"/>
        <v/>
      </c>
      <c r="AP274" s="66" t="str">
        <f t="shared" si="360"/>
        <v/>
      </c>
      <c r="AQ274" s="47" t="s">
        <v>0</v>
      </c>
      <c r="AR274" s="52" t="str">
        <f>IF(V274&lt;&gt;"NEMA","",IF(IFERROR(MATCH(U274,U$10:U273,0),0)&lt;&gt;0,"",U274))</f>
        <v/>
      </c>
      <c r="AS274" s="73" t="str">
        <f t="shared" si="333"/>
        <v/>
      </c>
      <c r="AT274" s="31" t="str">
        <f>IF(OR(AS274="",AS274&lt;&gt;"NEMA"),"",MAX(AT$10:AT273)+1)</f>
        <v/>
      </c>
      <c r="AU274" s="66" t="str">
        <f t="shared" si="334"/>
        <v/>
      </c>
      <c r="AV274" s="47" t="s">
        <v>0</v>
      </c>
      <c r="AW274" s="19" t="str">
        <f t="shared" si="361"/>
        <v/>
      </c>
      <c r="AX274" s="47" t="s">
        <v>0</v>
      </c>
      <c r="AY274" s="82" t="str">
        <f>IF(AK274&lt;&gt;"NEMA","",IF(IFERROR(MATCH(AJ274,AJ$10:AJ273,0),0)&lt;&gt;0,"",AJ274))</f>
        <v/>
      </c>
      <c r="AZ274" s="47" t="s">
        <v>0</v>
      </c>
      <c r="BA274" s="130"/>
      <c r="BB274" s="47" t="s">
        <v>0</v>
      </c>
      <c r="BC274" s="58" t="str">
        <f t="shared" si="362"/>
        <v/>
      </c>
      <c r="BD274" s="31" t="str">
        <f t="shared" si="363"/>
        <v/>
      </c>
      <c r="BE274" s="31" t="str">
        <f>IF(BD274="","",MAX(BE$10:BE273)+1)</f>
        <v/>
      </c>
      <c r="BF274" s="31" t="str">
        <f t="shared" si="364"/>
        <v/>
      </c>
      <c r="BG274" s="31" t="str">
        <f t="shared" si="365"/>
        <v/>
      </c>
      <c r="BH274" s="31" t="str">
        <f>IF(BA274="","",MAX(BH$10:BH273)+1)</f>
        <v/>
      </c>
      <c r="BI274" s="31" t="str">
        <f t="shared" si="366"/>
        <v/>
      </c>
      <c r="BJ274" s="66" t="str">
        <f t="shared" si="367"/>
        <v/>
      </c>
      <c r="BK274" s="47" t="s">
        <v>0</v>
      </c>
      <c r="BL274" s="19" t="str">
        <f t="shared" si="368"/>
        <v/>
      </c>
      <c r="BM274" s="47" t="s">
        <v>0</v>
      </c>
      <c r="BN274" s="151" t="str">
        <f t="shared" si="335"/>
        <v/>
      </c>
      <c r="BO274" s="47" t="s">
        <v>0</v>
      </c>
      <c r="BP274" s="58" t="str">
        <f t="shared" si="326"/>
        <v/>
      </c>
      <c r="BQ274" s="73" t="str">
        <f t="shared" si="327"/>
        <v/>
      </c>
      <c r="BR274" s="266" t="str">
        <f t="shared" si="328"/>
        <v/>
      </c>
      <c r="BS274" s="267" t="str">
        <f t="shared" si="329"/>
        <v/>
      </c>
      <c r="BT274" s="191" t="str">
        <f t="shared" si="330"/>
        <v/>
      </c>
      <c r="BU274" s="47" t="s">
        <v>0</v>
      </c>
      <c r="BV274" s="52" t="str">
        <f t="shared" si="369"/>
        <v/>
      </c>
      <c r="BW274" s="31" t="str">
        <f t="shared" si="370"/>
        <v/>
      </c>
      <c r="BX274" s="73" t="str">
        <f t="shared" si="336"/>
        <v/>
      </c>
      <c r="BY274" s="73" t="str">
        <f t="shared" si="337"/>
        <v/>
      </c>
      <c r="BZ274" s="31" t="str">
        <f t="shared" si="338"/>
        <v/>
      </c>
      <c r="CA274" s="66" t="str">
        <f t="shared" si="339"/>
        <v/>
      </c>
      <c r="CB274" s="47" t="s">
        <v>0</v>
      </c>
      <c r="CC274" s="82" t="str">
        <f t="shared" si="371"/>
        <v/>
      </c>
      <c r="CD274" s="47" t="s">
        <v>0</v>
      </c>
      <c r="CE274" s="19" t="str">
        <f t="shared" si="372"/>
        <v/>
      </c>
      <c r="CF274" s="47" t="s">
        <v>0</v>
      </c>
      <c r="CG274" s="130"/>
      <c r="CH274" s="47" t="s">
        <v>0</v>
      </c>
      <c r="CI274" s="52" t="str">
        <f t="shared" si="373"/>
        <v/>
      </c>
      <c r="CJ274" s="73" t="str">
        <f>IF(CG274="","",MAX(CJ$10:CJ273)+1)</f>
        <v/>
      </c>
      <c r="CK274" s="53" t="str">
        <f t="shared" si="374"/>
        <v/>
      </c>
      <c r="CL274" s="47" t="s">
        <v>0</v>
      </c>
      <c r="CM274" s="19" t="str">
        <f t="shared" si="375"/>
        <v/>
      </c>
      <c r="CN274" s="47" t="s">
        <v>0</v>
      </c>
      <c r="CO274" s="108"/>
      <c r="CP274" s="110"/>
      <c r="CQ274" s="47"/>
      <c r="CR274" s="58" t="str">
        <f>IF(AND(BX274="NEMA",BY274="NEMA",OR(CG274="",CK274="NEMA")),MAX(CR$10:CR273)+1,"")</f>
        <v/>
      </c>
      <c r="CS274" s="53" t="str">
        <f t="shared" si="376"/>
        <v/>
      </c>
      <c r="CT274" t="s">
        <v>0</v>
      </c>
      <c r="CU274" s="133" t="str">
        <f t="shared" si="340"/>
        <v/>
      </c>
      <c r="CV274" t="s">
        <v>0</v>
      </c>
      <c r="CW274" s="52" t="str">
        <f t="shared" si="341"/>
        <v/>
      </c>
      <c r="CX274" s="66" t="str">
        <f t="shared" si="377"/>
        <v/>
      </c>
      <c r="CY274" t="s">
        <v>0</v>
      </c>
      <c r="CZ274" s="19" t="str">
        <f t="shared" si="378"/>
        <v/>
      </c>
      <c r="DA274" s="47" t="s">
        <v>0</v>
      </c>
      <c r="DB274" s="52" t="str">
        <f t="shared" si="379"/>
        <v/>
      </c>
      <c r="DC274" s="66" t="str">
        <f t="shared" si="380"/>
        <v/>
      </c>
      <c r="DD274" s="47" t="s">
        <v>0</v>
      </c>
      <c r="DE274" s="52" t="str">
        <f t="shared" si="381"/>
        <v/>
      </c>
      <c r="DF274" s="53" t="str">
        <f t="shared" si="342"/>
        <v/>
      </c>
      <c r="DG274" s="47" t="s">
        <v>0</v>
      </c>
      <c r="DH274" s="52" t="str">
        <f t="shared" si="382"/>
        <v/>
      </c>
      <c r="DI274" s="53" t="str">
        <f t="shared" si="343"/>
        <v/>
      </c>
      <c r="DJ274" s="47" t="s">
        <v>0</v>
      </c>
      <c r="DK274" s="52" t="str">
        <f t="shared" si="383"/>
        <v/>
      </c>
      <c r="DL274" s="53" t="str">
        <f t="shared" si="344"/>
        <v/>
      </c>
      <c r="DM274" s="47" t="s">
        <v>0</v>
      </c>
      <c r="DN274" s="58" t="str">
        <f t="shared" si="384"/>
        <v/>
      </c>
      <c r="DO274" s="53" t="str" cm="1">
        <f t="array" ref="DO274">IF(DN274&lt;&gt;"",INDEX(imePrezime_id,DN274,0),IF(CR274&lt;&gt;"",CR274,""))</f>
        <v/>
      </c>
      <c r="DP274" s="47" t="s">
        <v>0</v>
      </c>
      <c r="DQ274" s="58" t="str">
        <f t="shared" si="385"/>
        <v/>
      </c>
      <c r="DR274" s="73" t="str">
        <f t="shared" si="345"/>
        <v/>
      </c>
      <c r="DS274" s="73" t="str">
        <f t="shared" si="386"/>
        <v/>
      </c>
      <c r="DT274" s="73" t="str">
        <f t="shared" si="387"/>
        <v/>
      </c>
      <c r="DU274" s="66" t="str">
        <f t="shared" si="388"/>
        <v/>
      </c>
      <c r="DV274" s="47" t="s">
        <v>0</v>
      </c>
      <c r="DW274" s="58" t="str">
        <f>IF(BW274="","",MAX(DW$10:DW273)+1)</f>
        <v/>
      </c>
      <c r="DX274" s="73" t="str">
        <f t="shared" si="389"/>
        <v/>
      </c>
      <c r="DY274" s="73" t="str">
        <f t="shared" si="390"/>
        <v/>
      </c>
      <c r="DZ274" s="73" t="str">
        <f t="shared" si="391"/>
        <v/>
      </c>
      <c r="EA274" s="73" t="str">
        <f t="shared" si="392"/>
        <v/>
      </c>
      <c r="EB274" s="73" t="str">
        <f t="shared" si="393"/>
        <v/>
      </c>
      <c r="EC274" s="73" t="str">
        <f t="shared" si="394"/>
        <v/>
      </c>
      <c r="ED274" s="73" t="str">
        <f t="shared" si="395"/>
        <v/>
      </c>
      <c r="EE274" s="73" t="str">
        <f t="shared" si="396"/>
        <v/>
      </c>
      <c r="EF274" s="73" t="str">
        <f t="shared" si="397"/>
        <v/>
      </c>
      <c r="EG274" s="53" t="str">
        <f t="shared" si="346"/>
        <v/>
      </c>
      <c r="EH274" s="47" t="s">
        <v>0</v>
      </c>
      <c r="EI274" s="19" t="str">
        <f t="shared" si="398"/>
        <v/>
      </c>
      <c r="EJ274" s="47" t="s">
        <v>0</v>
      </c>
      <c r="EK274" s="19" t="str">
        <f t="shared" si="399"/>
        <v/>
      </c>
      <c r="EL274" s="47" t="s">
        <v>0</v>
      </c>
      <c r="EM274" s="208" t="str">
        <f t="shared" si="400"/>
        <v/>
      </c>
      <c r="EN274" s="47" t="s">
        <v>0</v>
      </c>
    </row>
    <row r="275" spans="1:144" x14ac:dyDescent="0.25">
      <c r="A275" t="s">
        <v>0</v>
      </c>
      <c r="B275" s="52" t="str">
        <f>IF(csv!F267="","",csv!T267)</f>
        <v/>
      </c>
      <c r="C275" s="31" t="s">
        <v>0</v>
      </c>
      <c r="D275" s="31" t="str">
        <f>IF(csv!F267="","",csv!F267)</f>
        <v/>
      </c>
      <c r="E275" s="31" t="str">
        <f>IF(csv!E267="","",csv!E267)</f>
        <v/>
      </c>
      <c r="F275" s="31" t="s">
        <v>0</v>
      </c>
      <c r="G275" s="73" t="str">
        <f>IF(csv!M267="","",csv!M267)</f>
        <v/>
      </c>
      <c r="H275" s="73" t="str">
        <f>IF(csv!N267="","",csv!N267)</f>
        <v/>
      </c>
      <c r="I275" s="31" t="s">
        <v>0</v>
      </c>
      <c r="J275" s="31" t="str">
        <f>IF(csv!P267="","",csv!P267)</f>
        <v/>
      </c>
      <c r="K275" s="31" t="str">
        <f>IF(csv!Q267="","",csv!Q267)</f>
        <v/>
      </c>
      <c r="L275" s="31" t="s">
        <v>0</v>
      </c>
      <c r="M275" s="66" t="str">
        <f>IF(csv!R267="","",csv!R267)</f>
        <v/>
      </c>
      <c r="N275" s="47" t="s">
        <v>0</v>
      </c>
      <c r="O275" s="52" t="str">
        <f t="shared" si="347"/>
        <v/>
      </c>
      <c r="P275" s="73" t="str">
        <f>IF(O275="","",IF(COUNTIF(O$10:O274,O275)=0,P274+1,P274))</f>
        <v/>
      </c>
      <c r="Q275" s="88" t="str">
        <f t="shared" si="348"/>
        <v/>
      </c>
      <c r="R275" s="89" t="str" cm="1">
        <f t="array" ref="R275">IF(S275="","",INDEX(natjecanjeStaze_naziv,MATCH(S275,natjecanjeStaze_stazaId,0)))</f>
        <v/>
      </c>
      <c r="S275" s="53" t="str">
        <f t="shared" si="331"/>
        <v/>
      </c>
      <c r="T275" s="47" t="s">
        <v>0</v>
      </c>
      <c r="U275" s="259" t="str">
        <f t="shared" si="332"/>
        <v/>
      </c>
      <c r="V275" s="260" t="str">
        <f t="shared" si="349"/>
        <v/>
      </c>
      <c r="W275" s="47" t="s">
        <v>0</v>
      </c>
      <c r="X275" s="52" t="str">
        <f t="shared" si="350"/>
        <v/>
      </c>
      <c r="Y275" s="73" t="str">
        <f t="shared" si="351"/>
        <v/>
      </c>
      <c r="Z275" s="31" t="str">
        <f t="shared" si="352"/>
        <v/>
      </c>
      <c r="AA275" s="66" t="str">
        <f>IF(Z275="","",MAX(AA$10:AA274)+1)</f>
        <v/>
      </c>
      <c r="AB275" s="47" t="s">
        <v>0</v>
      </c>
      <c r="AC275" s="130"/>
      <c r="AD275" s="47" t="s">
        <v>0</v>
      </c>
      <c r="AE275" s="19" t="str">
        <f t="shared" si="353"/>
        <v/>
      </c>
      <c r="AF275" s="47" t="s">
        <v>0</v>
      </c>
      <c r="AG275" s="151" t="str">
        <f t="shared" si="354"/>
        <v/>
      </c>
      <c r="AH275" s="47" t="s">
        <v>0</v>
      </c>
      <c r="AI275" s="52" t="str">
        <f t="shared" si="355"/>
        <v/>
      </c>
      <c r="AJ275" s="31" t="str">
        <f t="shared" si="356"/>
        <v/>
      </c>
      <c r="AK275" s="73" t="str">
        <f t="shared" si="357"/>
        <v/>
      </c>
      <c r="AL275" s="73" t="str">
        <f t="shared" si="358"/>
        <v/>
      </c>
      <c r="AM275" s="31" t="str" cm="1">
        <f t="array" ref="AM275">IF(AK275="",""&amp;AJ275,IF(AK275="NEMA",AJ275,INDEX(klub_naziv,MATCH(INDEX(klubAlias_klubId,AK275),klub_id,0))))</f>
        <v/>
      </c>
      <c r="AN275" s="31" t="str" cm="1">
        <f t="array" ref="AN275">IFERROR(""&amp;INDEX(registarNatjecatelji,DL275,4),"")</f>
        <v/>
      </c>
      <c r="AO275" s="90" t="str">
        <f t="shared" si="359"/>
        <v/>
      </c>
      <c r="AP275" s="66" t="str">
        <f t="shared" si="360"/>
        <v/>
      </c>
      <c r="AQ275" s="47" t="s">
        <v>0</v>
      </c>
      <c r="AR275" s="52" t="str">
        <f>IF(V275&lt;&gt;"NEMA","",IF(IFERROR(MATCH(U275,U$10:U274,0),0)&lt;&gt;0,"",U275))</f>
        <v/>
      </c>
      <c r="AS275" s="73" t="str">
        <f t="shared" si="333"/>
        <v/>
      </c>
      <c r="AT275" s="31" t="str">
        <f>IF(OR(AS275="",AS275&lt;&gt;"NEMA"),"",MAX(AT$10:AT274)+1)</f>
        <v/>
      </c>
      <c r="AU275" s="66" t="str">
        <f t="shared" si="334"/>
        <v/>
      </c>
      <c r="AV275" s="47" t="s">
        <v>0</v>
      </c>
      <c r="AW275" s="19" t="str">
        <f t="shared" si="361"/>
        <v/>
      </c>
      <c r="AX275" s="47" t="s">
        <v>0</v>
      </c>
      <c r="AY275" s="82" t="str">
        <f>IF(AK275&lt;&gt;"NEMA","",IF(IFERROR(MATCH(AJ275,AJ$10:AJ274,0),0)&lt;&gt;0,"",AJ275))</f>
        <v/>
      </c>
      <c r="AZ275" s="47" t="s">
        <v>0</v>
      </c>
      <c r="BA275" s="130"/>
      <c r="BB275" s="47" t="s">
        <v>0</v>
      </c>
      <c r="BC275" s="58" t="str">
        <f t="shared" si="362"/>
        <v/>
      </c>
      <c r="BD275" s="31" t="str">
        <f t="shared" si="363"/>
        <v/>
      </c>
      <c r="BE275" s="31" t="str">
        <f>IF(BD275="","",MAX(BE$10:BE274)+1)</f>
        <v/>
      </c>
      <c r="BF275" s="31" t="str">
        <f t="shared" si="364"/>
        <v/>
      </c>
      <c r="BG275" s="31" t="str">
        <f t="shared" si="365"/>
        <v/>
      </c>
      <c r="BH275" s="31" t="str">
        <f>IF(BA275="","",MAX(BH$10:BH274)+1)</f>
        <v/>
      </c>
      <c r="BI275" s="31" t="str">
        <f t="shared" si="366"/>
        <v/>
      </c>
      <c r="BJ275" s="66" t="str">
        <f t="shared" si="367"/>
        <v/>
      </c>
      <c r="BK275" s="47" t="s">
        <v>0</v>
      </c>
      <c r="BL275" s="19" t="str">
        <f t="shared" si="368"/>
        <v/>
      </c>
      <c r="BM275" s="47" t="s">
        <v>0</v>
      </c>
      <c r="BN275" s="151" t="str">
        <f t="shared" si="335"/>
        <v/>
      </c>
      <c r="BO275" s="47" t="s">
        <v>0</v>
      </c>
      <c r="BP275" s="58" t="str">
        <f t="shared" si="326"/>
        <v/>
      </c>
      <c r="BQ275" s="73" t="str">
        <f t="shared" si="327"/>
        <v/>
      </c>
      <c r="BR275" s="266" t="str">
        <f t="shared" si="328"/>
        <v/>
      </c>
      <c r="BS275" s="267" t="str">
        <f t="shared" si="329"/>
        <v/>
      </c>
      <c r="BT275" s="191" t="str">
        <f t="shared" si="330"/>
        <v/>
      </c>
      <c r="BU275" s="47" t="s">
        <v>0</v>
      </c>
      <c r="BV275" s="52" t="str">
        <f t="shared" si="369"/>
        <v/>
      </c>
      <c r="BW275" s="31" t="str">
        <f t="shared" si="370"/>
        <v/>
      </c>
      <c r="BX275" s="73" t="str">
        <f t="shared" si="336"/>
        <v/>
      </c>
      <c r="BY275" s="73" t="str">
        <f t="shared" si="337"/>
        <v/>
      </c>
      <c r="BZ275" s="31" t="str">
        <f t="shared" si="338"/>
        <v/>
      </c>
      <c r="CA275" s="66" t="str">
        <f t="shared" si="339"/>
        <v/>
      </c>
      <c r="CB275" s="47" t="s">
        <v>0</v>
      </c>
      <c r="CC275" s="82" t="str">
        <f t="shared" si="371"/>
        <v/>
      </c>
      <c r="CD275" s="47" t="s">
        <v>0</v>
      </c>
      <c r="CE275" s="19" t="str">
        <f t="shared" si="372"/>
        <v/>
      </c>
      <c r="CF275" s="47" t="s">
        <v>0</v>
      </c>
      <c r="CG275" s="130"/>
      <c r="CH275" s="47" t="s">
        <v>0</v>
      </c>
      <c r="CI275" s="52" t="str">
        <f t="shared" si="373"/>
        <v/>
      </c>
      <c r="CJ275" s="73" t="str">
        <f>IF(CG275="","",MAX(CJ$10:CJ274)+1)</f>
        <v/>
      </c>
      <c r="CK275" s="53" t="str">
        <f t="shared" si="374"/>
        <v/>
      </c>
      <c r="CL275" s="47" t="s">
        <v>0</v>
      </c>
      <c r="CM275" s="19" t="str">
        <f t="shared" si="375"/>
        <v/>
      </c>
      <c r="CN275" s="47" t="s">
        <v>0</v>
      </c>
      <c r="CO275" s="108"/>
      <c r="CP275" s="110"/>
      <c r="CQ275" s="47"/>
      <c r="CR275" s="58" t="str">
        <f>IF(AND(BX275="NEMA",BY275="NEMA",OR(CG275="",CK275="NEMA")),MAX(CR$10:CR274)+1,"")</f>
        <v/>
      </c>
      <c r="CS275" s="53" t="str">
        <f t="shared" si="376"/>
        <v/>
      </c>
      <c r="CT275" t="s">
        <v>0</v>
      </c>
      <c r="CU275" s="133" t="str">
        <f t="shared" si="340"/>
        <v/>
      </c>
      <c r="CV275" t="s">
        <v>0</v>
      </c>
      <c r="CW275" s="52" t="str">
        <f t="shared" si="341"/>
        <v/>
      </c>
      <c r="CX275" s="66" t="str">
        <f t="shared" si="377"/>
        <v/>
      </c>
      <c r="CY275" t="s">
        <v>0</v>
      </c>
      <c r="CZ275" s="19" t="str">
        <f t="shared" si="378"/>
        <v/>
      </c>
      <c r="DA275" s="47" t="s">
        <v>0</v>
      </c>
      <c r="DB275" s="52" t="str">
        <f t="shared" si="379"/>
        <v/>
      </c>
      <c r="DC275" s="66" t="str">
        <f t="shared" si="380"/>
        <v/>
      </c>
      <c r="DD275" s="47" t="s">
        <v>0</v>
      </c>
      <c r="DE275" s="52" t="str">
        <f t="shared" si="381"/>
        <v/>
      </c>
      <c r="DF275" s="53" t="str">
        <f t="shared" si="342"/>
        <v/>
      </c>
      <c r="DG275" s="47" t="s">
        <v>0</v>
      </c>
      <c r="DH275" s="52" t="str">
        <f t="shared" si="382"/>
        <v/>
      </c>
      <c r="DI275" s="53" t="str">
        <f t="shared" si="343"/>
        <v/>
      </c>
      <c r="DJ275" s="47" t="s">
        <v>0</v>
      </c>
      <c r="DK275" s="52" t="str">
        <f t="shared" si="383"/>
        <v/>
      </c>
      <c r="DL275" s="53" t="str">
        <f t="shared" si="344"/>
        <v/>
      </c>
      <c r="DM275" s="47" t="s">
        <v>0</v>
      </c>
      <c r="DN275" s="58" t="str">
        <f t="shared" si="384"/>
        <v/>
      </c>
      <c r="DO275" s="53" t="str" cm="1">
        <f t="array" ref="DO275">IF(DN275&lt;&gt;"",INDEX(imePrezime_id,DN275,0),IF(CR275&lt;&gt;"",CR275,""))</f>
        <v/>
      </c>
      <c r="DP275" s="47" t="s">
        <v>0</v>
      </c>
      <c r="DQ275" s="58" t="str">
        <f t="shared" si="385"/>
        <v/>
      </c>
      <c r="DR275" s="73" t="str">
        <f t="shared" si="345"/>
        <v/>
      </c>
      <c r="DS275" s="73" t="str">
        <f t="shared" si="386"/>
        <v/>
      </c>
      <c r="DT275" s="73" t="str">
        <f t="shared" si="387"/>
        <v/>
      </c>
      <c r="DU275" s="66" t="str">
        <f t="shared" si="388"/>
        <v/>
      </c>
      <c r="DV275" s="47" t="s">
        <v>0</v>
      </c>
      <c r="DW275" s="58" t="str">
        <f>IF(BW275="","",MAX(DW$10:DW274)+1)</f>
        <v/>
      </c>
      <c r="DX275" s="73" t="str">
        <f t="shared" si="389"/>
        <v/>
      </c>
      <c r="DY275" s="73" t="str">
        <f t="shared" si="390"/>
        <v/>
      </c>
      <c r="DZ275" s="73" t="str">
        <f t="shared" si="391"/>
        <v/>
      </c>
      <c r="EA275" s="73" t="str">
        <f t="shared" si="392"/>
        <v/>
      </c>
      <c r="EB275" s="73" t="str">
        <f t="shared" si="393"/>
        <v/>
      </c>
      <c r="EC275" s="73" t="str">
        <f t="shared" si="394"/>
        <v/>
      </c>
      <c r="ED275" s="73" t="str">
        <f t="shared" si="395"/>
        <v/>
      </c>
      <c r="EE275" s="73" t="str">
        <f t="shared" si="396"/>
        <v/>
      </c>
      <c r="EF275" s="73" t="str">
        <f t="shared" si="397"/>
        <v/>
      </c>
      <c r="EG275" s="53" t="str">
        <f t="shared" si="346"/>
        <v/>
      </c>
      <c r="EH275" s="47" t="s">
        <v>0</v>
      </c>
      <c r="EI275" s="19" t="str">
        <f t="shared" si="398"/>
        <v/>
      </c>
      <c r="EJ275" s="47" t="s">
        <v>0</v>
      </c>
      <c r="EK275" s="19" t="str">
        <f t="shared" si="399"/>
        <v/>
      </c>
      <c r="EL275" s="47" t="s">
        <v>0</v>
      </c>
      <c r="EM275" s="208" t="str">
        <f t="shared" si="400"/>
        <v/>
      </c>
      <c r="EN275" s="47" t="s">
        <v>0</v>
      </c>
    </row>
    <row r="276" spans="1:144" x14ac:dyDescent="0.25">
      <c r="A276" t="s">
        <v>0</v>
      </c>
      <c r="B276" s="52" t="str">
        <f>IF(csv!F268="","",csv!T268)</f>
        <v/>
      </c>
      <c r="C276" s="31" t="s">
        <v>0</v>
      </c>
      <c r="D276" s="31" t="str">
        <f>IF(csv!F268="","",csv!F268)</f>
        <v/>
      </c>
      <c r="E276" s="31" t="str">
        <f>IF(csv!E268="","",csv!E268)</f>
        <v/>
      </c>
      <c r="F276" s="31" t="s">
        <v>0</v>
      </c>
      <c r="G276" s="73" t="str">
        <f>IF(csv!M268="","",csv!M268)</f>
        <v/>
      </c>
      <c r="H276" s="73" t="str">
        <f>IF(csv!N268="","",csv!N268)</f>
        <v/>
      </c>
      <c r="I276" s="31" t="s">
        <v>0</v>
      </c>
      <c r="J276" s="31" t="str">
        <f>IF(csv!P268="","",csv!P268)</f>
        <v/>
      </c>
      <c r="K276" s="31" t="str">
        <f>IF(csv!Q268="","",csv!Q268)</f>
        <v/>
      </c>
      <c r="L276" s="31" t="s">
        <v>0</v>
      </c>
      <c r="M276" s="66" t="str">
        <f>IF(csv!R268="","",csv!R268)</f>
        <v/>
      </c>
      <c r="N276" s="47" t="s">
        <v>0</v>
      </c>
      <c r="O276" s="52" t="str">
        <f t="shared" si="347"/>
        <v/>
      </c>
      <c r="P276" s="73" t="str">
        <f>IF(O276="","",IF(COUNTIF(O$10:O275,O276)=0,P275+1,P275))</f>
        <v/>
      </c>
      <c r="Q276" s="88" t="str">
        <f t="shared" si="348"/>
        <v/>
      </c>
      <c r="R276" s="89" t="str" cm="1">
        <f t="array" ref="R276">IF(S276="","",INDEX(natjecanjeStaze_naziv,MATCH(S276,natjecanjeStaze_stazaId,0)))</f>
        <v/>
      </c>
      <c r="S276" s="53" t="str">
        <f t="shared" si="331"/>
        <v/>
      </c>
      <c r="T276" s="47" t="s">
        <v>0</v>
      </c>
      <c r="U276" s="259" t="str">
        <f t="shared" si="332"/>
        <v/>
      </c>
      <c r="V276" s="260" t="str">
        <f t="shared" si="349"/>
        <v/>
      </c>
      <c r="W276" s="47" t="s">
        <v>0</v>
      </c>
      <c r="X276" s="52" t="str">
        <f t="shared" si="350"/>
        <v/>
      </c>
      <c r="Y276" s="73" t="str">
        <f t="shared" si="351"/>
        <v/>
      </c>
      <c r="Z276" s="31" t="str">
        <f t="shared" si="352"/>
        <v/>
      </c>
      <c r="AA276" s="66" t="str">
        <f>IF(Z276="","",MAX(AA$10:AA275)+1)</f>
        <v/>
      </c>
      <c r="AB276" s="47" t="s">
        <v>0</v>
      </c>
      <c r="AC276" s="130"/>
      <c r="AD276" s="47" t="s">
        <v>0</v>
      </c>
      <c r="AE276" s="19" t="str">
        <f t="shared" si="353"/>
        <v/>
      </c>
      <c r="AF276" s="47" t="s">
        <v>0</v>
      </c>
      <c r="AG276" s="151" t="str">
        <f t="shared" si="354"/>
        <v/>
      </c>
      <c r="AH276" s="47" t="s">
        <v>0</v>
      </c>
      <c r="AI276" s="52" t="str">
        <f t="shared" si="355"/>
        <v/>
      </c>
      <c r="AJ276" s="31" t="str">
        <f t="shared" si="356"/>
        <v/>
      </c>
      <c r="AK276" s="73" t="str">
        <f t="shared" si="357"/>
        <v/>
      </c>
      <c r="AL276" s="73" t="str">
        <f t="shared" si="358"/>
        <v/>
      </c>
      <c r="AM276" s="31" t="str" cm="1">
        <f t="array" ref="AM276">IF(AK276="",""&amp;AJ276,IF(AK276="NEMA",AJ276,INDEX(klub_naziv,MATCH(INDEX(klubAlias_klubId,AK276),klub_id,0))))</f>
        <v/>
      </c>
      <c r="AN276" s="31" t="str" cm="1">
        <f t="array" ref="AN276">IFERROR(""&amp;INDEX(registarNatjecatelji,DL276,4),"")</f>
        <v/>
      </c>
      <c r="AO276" s="90" t="str">
        <f t="shared" si="359"/>
        <v/>
      </c>
      <c r="AP276" s="66" t="str">
        <f t="shared" si="360"/>
        <v/>
      </c>
      <c r="AQ276" s="47" t="s">
        <v>0</v>
      </c>
      <c r="AR276" s="52" t="str">
        <f>IF(V276&lt;&gt;"NEMA","",IF(IFERROR(MATCH(U276,U$10:U275,0),0)&lt;&gt;0,"",U276))</f>
        <v/>
      </c>
      <c r="AS276" s="73" t="str">
        <f t="shared" si="333"/>
        <v/>
      </c>
      <c r="AT276" s="31" t="str">
        <f>IF(OR(AS276="",AS276&lt;&gt;"NEMA"),"",MAX(AT$10:AT275)+1)</f>
        <v/>
      </c>
      <c r="AU276" s="66" t="str">
        <f t="shared" si="334"/>
        <v/>
      </c>
      <c r="AV276" s="47" t="s">
        <v>0</v>
      </c>
      <c r="AW276" s="19" t="str">
        <f t="shared" si="361"/>
        <v/>
      </c>
      <c r="AX276" s="47" t="s">
        <v>0</v>
      </c>
      <c r="AY276" s="82" t="str">
        <f>IF(AK276&lt;&gt;"NEMA","",IF(IFERROR(MATCH(AJ276,AJ$10:AJ275,0),0)&lt;&gt;0,"",AJ276))</f>
        <v/>
      </c>
      <c r="AZ276" s="47" t="s">
        <v>0</v>
      </c>
      <c r="BA276" s="130"/>
      <c r="BB276" s="47" t="s">
        <v>0</v>
      </c>
      <c r="BC276" s="58" t="str">
        <f t="shared" si="362"/>
        <v/>
      </c>
      <c r="BD276" s="31" t="str">
        <f t="shared" si="363"/>
        <v/>
      </c>
      <c r="BE276" s="31" t="str">
        <f>IF(BD276="","",MAX(BE$10:BE275)+1)</f>
        <v/>
      </c>
      <c r="BF276" s="31" t="str">
        <f t="shared" si="364"/>
        <v/>
      </c>
      <c r="BG276" s="31" t="str">
        <f t="shared" si="365"/>
        <v/>
      </c>
      <c r="BH276" s="31" t="str">
        <f>IF(BA276="","",MAX(BH$10:BH275)+1)</f>
        <v/>
      </c>
      <c r="BI276" s="31" t="str">
        <f t="shared" si="366"/>
        <v/>
      </c>
      <c r="BJ276" s="66" t="str">
        <f t="shared" si="367"/>
        <v/>
      </c>
      <c r="BK276" s="47" t="s">
        <v>0</v>
      </c>
      <c r="BL276" s="19" t="str">
        <f t="shared" si="368"/>
        <v/>
      </c>
      <c r="BM276" s="47" t="s">
        <v>0</v>
      </c>
      <c r="BN276" s="151" t="str">
        <f t="shared" si="335"/>
        <v/>
      </c>
      <c r="BO276" s="47" t="s">
        <v>0</v>
      </c>
      <c r="BP276" s="58" t="str">
        <f t="shared" si="326"/>
        <v/>
      </c>
      <c r="BQ276" s="73" t="str">
        <f t="shared" si="327"/>
        <v/>
      </c>
      <c r="BR276" s="266" t="str">
        <f t="shared" si="328"/>
        <v/>
      </c>
      <c r="BS276" s="267" t="str">
        <f t="shared" si="329"/>
        <v/>
      </c>
      <c r="BT276" s="191" t="str">
        <f t="shared" si="330"/>
        <v/>
      </c>
      <c r="BU276" s="47" t="s">
        <v>0</v>
      </c>
      <c r="BV276" s="52" t="str">
        <f t="shared" si="369"/>
        <v/>
      </c>
      <c r="BW276" s="31" t="str">
        <f t="shared" si="370"/>
        <v/>
      </c>
      <c r="BX276" s="73" t="str">
        <f t="shared" si="336"/>
        <v/>
      </c>
      <c r="BY276" s="73" t="str">
        <f t="shared" si="337"/>
        <v/>
      </c>
      <c r="BZ276" s="31" t="str">
        <f t="shared" si="338"/>
        <v/>
      </c>
      <c r="CA276" s="66" t="str">
        <f t="shared" si="339"/>
        <v/>
      </c>
      <c r="CB276" s="47" t="s">
        <v>0</v>
      </c>
      <c r="CC276" s="82" t="str">
        <f t="shared" si="371"/>
        <v/>
      </c>
      <c r="CD276" s="47" t="s">
        <v>0</v>
      </c>
      <c r="CE276" s="19" t="str">
        <f t="shared" si="372"/>
        <v/>
      </c>
      <c r="CF276" s="47" t="s">
        <v>0</v>
      </c>
      <c r="CG276" s="130"/>
      <c r="CH276" s="47" t="s">
        <v>0</v>
      </c>
      <c r="CI276" s="52" t="str">
        <f t="shared" si="373"/>
        <v/>
      </c>
      <c r="CJ276" s="73" t="str">
        <f>IF(CG276="","",MAX(CJ$10:CJ275)+1)</f>
        <v/>
      </c>
      <c r="CK276" s="53" t="str">
        <f t="shared" si="374"/>
        <v/>
      </c>
      <c r="CL276" s="47" t="s">
        <v>0</v>
      </c>
      <c r="CM276" s="19" t="str">
        <f t="shared" si="375"/>
        <v/>
      </c>
      <c r="CN276" s="47" t="s">
        <v>0</v>
      </c>
      <c r="CO276" s="108"/>
      <c r="CP276" s="110"/>
      <c r="CQ276" s="47"/>
      <c r="CR276" s="58" t="str">
        <f>IF(AND(BX276="NEMA",BY276="NEMA",OR(CG276="",CK276="NEMA")),MAX(CR$10:CR275)+1,"")</f>
        <v/>
      </c>
      <c r="CS276" s="53" t="str">
        <f t="shared" si="376"/>
        <v/>
      </c>
      <c r="CT276" t="s">
        <v>0</v>
      </c>
      <c r="CU276" s="133" t="str">
        <f t="shared" si="340"/>
        <v/>
      </c>
      <c r="CV276" t="s">
        <v>0</v>
      </c>
      <c r="CW276" s="52" t="str">
        <f t="shared" si="341"/>
        <v/>
      </c>
      <c r="CX276" s="66" t="str">
        <f t="shared" si="377"/>
        <v/>
      </c>
      <c r="CY276" t="s">
        <v>0</v>
      </c>
      <c r="CZ276" s="19" t="str">
        <f t="shared" si="378"/>
        <v/>
      </c>
      <c r="DA276" s="47" t="s">
        <v>0</v>
      </c>
      <c r="DB276" s="52" t="str">
        <f t="shared" si="379"/>
        <v/>
      </c>
      <c r="DC276" s="66" t="str">
        <f t="shared" si="380"/>
        <v/>
      </c>
      <c r="DD276" s="47" t="s">
        <v>0</v>
      </c>
      <c r="DE276" s="52" t="str">
        <f t="shared" si="381"/>
        <v/>
      </c>
      <c r="DF276" s="53" t="str">
        <f t="shared" si="342"/>
        <v/>
      </c>
      <c r="DG276" s="47" t="s">
        <v>0</v>
      </c>
      <c r="DH276" s="52" t="str">
        <f t="shared" si="382"/>
        <v/>
      </c>
      <c r="DI276" s="53" t="str">
        <f t="shared" si="343"/>
        <v/>
      </c>
      <c r="DJ276" s="47" t="s">
        <v>0</v>
      </c>
      <c r="DK276" s="52" t="str">
        <f t="shared" si="383"/>
        <v/>
      </c>
      <c r="DL276" s="53" t="str">
        <f t="shared" si="344"/>
        <v/>
      </c>
      <c r="DM276" s="47" t="s">
        <v>0</v>
      </c>
      <c r="DN276" s="58" t="str">
        <f t="shared" si="384"/>
        <v/>
      </c>
      <c r="DO276" s="53" t="str" cm="1">
        <f t="array" ref="DO276">IF(DN276&lt;&gt;"",INDEX(imePrezime_id,DN276,0),IF(CR276&lt;&gt;"",CR276,""))</f>
        <v/>
      </c>
      <c r="DP276" s="47" t="s">
        <v>0</v>
      </c>
      <c r="DQ276" s="58" t="str">
        <f t="shared" si="385"/>
        <v/>
      </c>
      <c r="DR276" s="73" t="str">
        <f t="shared" si="345"/>
        <v/>
      </c>
      <c r="DS276" s="73" t="str">
        <f t="shared" si="386"/>
        <v/>
      </c>
      <c r="DT276" s="73" t="str">
        <f t="shared" si="387"/>
        <v/>
      </c>
      <c r="DU276" s="66" t="str">
        <f t="shared" si="388"/>
        <v/>
      </c>
      <c r="DV276" s="47" t="s">
        <v>0</v>
      </c>
      <c r="DW276" s="58" t="str">
        <f>IF(BW276="","",MAX(DW$10:DW275)+1)</f>
        <v/>
      </c>
      <c r="DX276" s="73" t="str">
        <f t="shared" si="389"/>
        <v/>
      </c>
      <c r="DY276" s="73" t="str">
        <f t="shared" si="390"/>
        <v/>
      </c>
      <c r="DZ276" s="73" t="str">
        <f t="shared" si="391"/>
        <v/>
      </c>
      <c r="EA276" s="73" t="str">
        <f t="shared" si="392"/>
        <v/>
      </c>
      <c r="EB276" s="73" t="str">
        <f t="shared" si="393"/>
        <v/>
      </c>
      <c r="EC276" s="73" t="str">
        <f t="shared" si="394"/>
        <v/>
      </c>
      <c r="ED276" s="73" t="str">
        <f t="shared" si="395"/>
        <v/>
      </c>
      <c r="EE276" s="73" t="str">
        <f t="shared" si="396"/>
        <v/>
      </c>
      <c r="EF276" s="73" t="str">
        <f t="shared" si="397"/>
        <v/>
      </c>
      <c r="EG276" s="53" t="str">
        <f t="shared" si="346"/>
        <v/>
      </c>
      <c r="EH276" s="47" t="s">
        <v>0</v>
      </c>
      <c r="EI276" s="19" t="str">
        <f t="shared" si="398"/>
        <v/>
      </c>
      <c r="EJ276" s="47" t="s">
        <v>0</v>
      </c>
      <c r="EK276" s="19" t="str">
        <f t="shared" si="399"/>
        <v/>
      </c>
      <c r="EL276" s="47" t="s">
        <v>0</v>
      </c>
      <c r="EM276" s="208" t="str">
        <f t="shared" si="400"/>
        <v/>
      </c>
      <c r="EN276" s="47" t="s">
        <v>0</v>
      </c>
    </row>
    <row r="277" spans="1:144" x14ac:dyDescent="0.25">
      <c r="A277" t="s">
        <v>0</v>
      </c>
      <c r="B277" s="52" t="str">
        <f>IF(csv!F269="","",csv!T269)</f>
        <v/>
      </c>
      <c r="C277" s="31" t="s">
        <v>0</v>
      </c>
      <c r="D277" s="31" t="str">
        <f>IF(csv!F269="","",csv!F269)</f>
        <v/>
      </c>
      <c r="E277" s="31" t="str">
        <f>IF(csv!E269="","",csv!E269)</f>
        <v/>
      </c>
      <c r="F277" s="31" t="s">
        <v>0</v>
      </c>
      <c r="G277" s="73" t="str">
        <f>IF(csv!M269="","",csv!M269)</f>
        <v/>
      </c>
      <c r="H277" s="73" t="str">
        <f>IF(csv!N269="","",csv!N269)</f>
        <v/>
      </c>
      <c r="I277" s="31" t="s">
        <v>0</v>
      </c>
      <c r="J277" s="31" t="str">
        <f>IF(csv!P269="","",csv!P269)</f>
        <v/>
      </c>
      <c r="K277" s="31" t="str">
        <f>IF(csv!Q269="","",csv!Q269)</f>
        <v/>
      </c>
      <c r="L277" s="31" t="s">
        <v>0</v>
      </c>
      <c r="M277" s="66" t="str">
        <f>IF(csv!R269="","",csv!R269)</f>
        <v/>
      </c>
      <c r="N277" s="47" t="s">
        <v>0</v>
      </c>
      <c r="O277" s="52" t="str">
        <f t="shared" si="347"/>
        <v/>
      </c>
      <c r="P277" s="73" t="str">
        <f>IF(O277="","",IF(COUNTIF(O$10:O276,O277)=0,P276+1,P276))</f>
        <v/>
      </c>
      <c r="Q277" s="88" t="str">
        <f t="shared" si="348"/>
        <v/>
      </c>
      <c r="R277" s="89" t="str" cm="1">
        <f t="array" ref="R277">IF(S277="","",INDEX(natjecanjeStaze_naziv,MATCH(S277,natjecanjeStaze_stazaId,0)))</f>
        <v/>
      </c>
      <c r="S277" s="53" t="str">
        <f t="shared" si="331"/>
        <v/>
      </c>
      <c r="T277" s="47" t="s">
        <v>0</v>
      </c>
      <c r="U277" s="259" t="str">
        <f t="shared" si="332"/>
        <v/>
      </c>
      <c r="V277" s="260" t="str">
        <f t="shared" si="349"/>
        <v/>
      </c>
      <c r="W277" s="47" t="s">
        <v>0</v>
      </c>
      <c r="X277" s="52" t="str">
        <f t="shared" si="350"/>
        <v/>
      </c>
      <c r="Y277" s="73" t="str">
        <f t="shared" si="351"/>
        <v/>
      </c>
      <c r="Z277" s="31" t="str">
        <f t="shared" si="352"/>
        <v/>
      </c>
      <c r="AA277" s="66" t="str">
        <f>IF(Z277="","",MAX(AA$10:AA276)+1)</f>
        <v/>
      </c>
      <c r="AB277" s="47" t="s">
        <v>0</v>
      </c>
      <c r="AC277" s="130"/>
      <c r="AD277" s="47" t="s">
        <v>0</v>
      </c>
      <c r="AE277" s="19" t="str">
        <f t="shared" si="353"/>
        <v/>
      </c>
      <c r="AF277" s="47" t="s">
        <v>0</v>
      </c>
      <c r="AG277" s="151" t="str">
        <f t="shared" si="354"/>
        <v/>
      </c>
      <c r="AH277" s="47" t="s">
        <v>0</v>
      </c>
      <c r="AI277" s="52" t="str">
        <f t="shared" si="355"/>
        <v/>
      </c>
      <c r="AJ277" s="31" t="str">
        <f t="shared" si="356"/>
        <v/>
      </c>
      <c r="AK277" s="73" t="str">
        <f t="shared" si="357"/>
        <v/>
      </c>
      <c r="AL277" s="73" t="str">
        <f t="shared" si="358"/>
        <v/>
      </c>
      <c r="AM277" s="31" t="str" cm="1">
        <f t="array" ref="AM277">IF(AK277="",""&amp;AJ277,IF(AK277="NEMA",AJ277,INDEX(klub_naziv,MATCH(INDEX(klubAlias_klubId,AK277),klub_id,0))))</f>
        <v/>
      </c>
      <c r="AN277" s="31" t="str" cm="1">
        <f t="array" ref="AN277">IFERROR(""&amp;INDEX(registarNatjecatelji,DL277,4),"")</f>
        <v/>
      </c>
      <c r="AO277" s="90" t="str">
        <f t="shared" si="359"/>
        <v/>
      </c>
      <c r="AP277" s="66" t="str">
        <f t="shared" si="360"/>
        <v/>
      </c>
      <c r="AQ277" s="47" t="s">
        <v>0</v>
      </c>
      <c r="AR277" s="52" t="str">
        <f>IF(V277&lt;&gt;"NEMA","",IF(IFERROR(MATCH(U277,U$10:U276,0),0)&lt;&gt;0,"",U277))</f>
        <v/>
      </c>
      <c r="AS277" s="73" t="str">
        <f t="shared" si="333"/>
        <v/>
      </c>
      <c r="AT277" s="31" t="str">
        <f>IF(OR(AS277="",AS277&lt;&gt;"NEMA"),"",MAX(AT$10:AT276)+1)</f>
        <v/>
      </c>
      <c r="AU277" s="66" t="str">
        <f t="shared" si="334"/>
        <v/>
      </c>
      <c r="AV277" s="47" t="s">
        <v>0</v>
      </c>
      <c r="AW277" s="19" t="str">
        <f t="shared" si="361"/>
        <v/>
      </c>
      <c r="AX277" s="47" t="s">
        <v>0</v>
      </c>
      <c r="AY277" s="82" t="str">
        <f>IF(AK277&lt;&gt;"NEMA","",IF(IFERROR(MATCH(AJ277,AJ$10:AJ276,0),0)&lt;&gt;0,"",AJ277))</f>
        <v/>
      </c>
      <c r="AZ277" s="47" t="s">
        <v>0</v>
      </c>
      <c r="BA277" s="130"/>
      <c r="BB277" s="47" t="s">
        <v>0</v>
      </c>
      <c r="BC277" s="58" t="str">
        <f t="shared" si="362"/>
        <v/>
      </c>
      <c r="BD277" s="31" t="str">
        <f t="shared" si="363"/>
        <v/>
      </c>
      <c r="BE277" s="31" t="str">
        <f>IF(BD277="","",MAX(BE$10:BE276)+1)</f>
        <v/>
      </c>
      <c r="BF277" s="31" t="str">
        <f t="shared" si="364"/>
        <v/>
      </c>
      <c r="BG277" s="31" t="str">
        <f t="shared" si="365"/>
        <v/>
      </c>
      <c r="BH277" s="31" t="str">
        <f>IF(BA277="","",MAX(BH$10:BH276)+1)</f>
        <v/>
      </c>
      <c r="BI277" s="31" t="str">
        <f t="shared" si="366"/>
        <v/>
      </c>
      <c r="BJ277" s="66" t="str">
        <f t="shared" si="367"/>
        <v/>
      </c>
      <c r="BK277" s="47" t="s">
        <v>0</v>
      </c>
      <c r="BL277" s="19" t="str">
        <f t="shared" si="368"/>
        <v/>
      </c>
      <c r="BM277" s="47" t="s">
        <v>0</v>
      </c>
      <c r="BN277" s="151" t="str">
        <f t="shared" si="335"/>
        <v/>
      </c>
      <c r="BO277" s="47" t="s">
        <v>0</v>
      </c>
      <c r="BP277" s="58" t="str">
        <f t="shared" si="326"/>
        <v/>
      </c>
      <c r="BQ277" s="73" t="str">
        <f t="shared" si="327"/>
        <v/>
      </c>
      <c r="BR277" s="266" t="str">
        <f t="shared" si="328"/>
        <v/>
      </c>
      <c r="BS277" s="267" t="str">
        <f t="shared" si="329"/>
        <v/>
      </c>
      <c r="BT277" s="191" t="str">
        <f t="shared" si="330"/>
        <v/>
      </c>
      <c r="BU277" s="47" t="s">
        <v>0</v>
      </c>
      <c r="BV277" s="52" t="str">
        <f t="shared" si="369"/>
        <v/>
      </c>
      <c r="BW277" s="31" t="str">
        <f t="shared" si="370"/>
        <v/>
      </c>
      <c r="BX277" s="73" t="str">
        <f t="shared" si="336"/>
        <v/>
      </c>
      <c r="BY277" s="73" t="str">
        <f t="shared" si="337"/>
        <v/>
      </c>
      <c r="BZ277" s="31" t="str">
        <f t="shared" si="338"/>
        <v/>
      </c>
      <c r="CA277" s="66" t="str">
        <f t="shared" si="339"/>
        <v/>
      </c>
      <c r="CB277" s="47" t="s">
        <v>0</v>
      </c>
      <c r="CC277" s="82" t="str">
        <f t="shared" si="371"/>
        <v/>
      </c>
      <c r="CD277" s="47" t="s">
        <v>0</v>
      </c>
      <c r="CE277" s="19" t="str">
        <f t="shared" si="372"/>
        <v/>
      </c>
      <c r="CF277" s="47" t="s">
        <v>0</v>
      </c>
      <c r="CG277" s="130"/>
      <c r="CH277" s="47" t="s">
        <v>0</v>
      </c>
      <c r="CI277" s="52" t="str">
        <f t="shared" si="373"/>
        <v/>
      </c>
      <c r="CJ277" s="73" t="str">
        <f>IF(CG277="","",MAX(CJ$10:CJ276)+1)</f>
        <v/>
      </c>
      <c r="CK277" s="53" t="str">
        <f t="shared" si="374"/>
        <v/>
      </c>
      <c r="CL277" s="47" t="s">
        <v>0</v>
      </c>
      <c r="CM277" s="19" t="str">
        <f t="shared" si="375"/>
        <v/>
      </c>
      <c r="CN277" s="47" t="s">
        <v>0</v>
      </c>
      <c r="CO277" s="108"/>
      <c r="CP277" s="110"/>
      <c r="CQ277" s="47"/>
      <c r="CR277" s="58" t="str">
        <f>IF(AND(BX277="NEMA",BY277="NEMA",OR(CG277="",CK277="NEMA")),MAX(CR$10:CR276)+1,"")</f>
        <v/>
      </c>
      <c r="CS277" s="53" t="str">
        <f t="shared" si="376"/>
        <v/>
      </c>
      <c r="CT277" t="s">
        <v>0</v>
      </c>
      <c r="CU277" s="133" t="str">
        <f t="shared" si="340"/>
        <v/>
      </c>
      <c r="CV277" t="s">
        <v>0</v>
      </c>
      <c r="CW277" s="52" t="str">
        <f t="shared" si="341"/>
        <v/>
      </c>
      <c r="CX277" s="66" t="str">
        <f t="shared" si="377"/>
        <v/>
      </c>
      <c r="CY277" t="s">
        <v>0</v>
      </c>
      <c r="CZ277" s="19" t="str">
        <f t="shared" si="378"/>
        <v/>
      </c>
      <c r="DA277" s="47" t="s">
        <v>0</v>
      </c>
      <c r="DB277" s="52" t="str">
        <f t="shared" si="379"/>
        <v/>
      </c>
      <c r="DC277" s="66" t="str">
        <f t="shared" si="380"/>
        <v/>
      </c>
      <c r="DD277" s="47" t="s">
        <v>0</v>
      </c>
      <c r="DE277" s="52" t="str">
        <f t="shared" si="381"/>
        <v/>
      </c>
      <c r="DF277" s="53" t="str">
        <f t="shared" si="342"/>
        <v/>
      </c>
      <c r="DG277" s="47" t="s">
        <v>0</v>
      </c>
      <c r="DH277" s="52" t="str">
        <f t="shared" si="382"/>
        <v/>
      </c>
      <c r="DI277" s="53" t="str">
        <f t="shared" si="343"/>
        <v/>
      </c>
      <c r="DJ277" s="47" t="s">
        <v>0</v>
      </c>
      <c r="DK277" s="52" t="str">
        <f t="shared" si="383"/>
        <v/>
      </c>
      <c r="DL277" s="53" t="str">
        <f t="shared" si="344"/>
        <v/>
      </c>
      <c r="DM277" s="47" t="s">
        <v>0</v>
      </c>
      <c r="DN277" s="58" t="str">
        <f t="shared" si="384"/>
        <v/>
      </c>
      <c r="DO277" s="53" t="str" cm="1">
        <f t="array" ref="DO277">IF(DN277&lt;&gt;"",INDEX(imePrezime_id,DN277,0),IF(CR277&lt;&gt;"",CR277,""))</f>
        <v/>
      </c>
      <c r="DP277" s="47" t="s">
        <v>0</v>
      </c>
      <c r="DQ277" s="58" t="str">
        <f t="shared" si="385"/>
        <v/>
      </c>
      <c r="DR277" s="73" t="str">
        <f t="shared" si="345"/>
        <v/>
      </c>
      <c r="DS277" s="73" t="str">
        <f t="shared" si="386"/>
        <v/>
      </c>
      <c r="DT277" s="73" t="str">
        <f t="shared" si="387"/>
        <v/>
      </c>
      <c r="DU277" s="66" t="str">
        <f t="shared" si="388"/>
        <v/>
      </c>
      <c r="DV277" s="47" t="s">
        <v>0</v>
      </c>
      <c r="DW277" s="58" t="str">
        <f>IF(BW277="","",MAX(DW$10:DW276)+1)</f>
        <v/>
      </c>
      <c r="DX277" s="73" t="str">
        <f t="shared" si="389"/>
        <v/>
      </c>
      <c r="DY277" s="73" t="str">
        <f t="shared" si="390"/>
        <v/>
      </c>
      <c r="DZ277" s="73" t="str">
        <f t="shared" si="391"/>
        <v/>
      </c>
      <c r="EA277" s="73" t="str">
        <f t="shared" si="392"/>
        <v/>
      </c>
      <c r="EB277" s="73" t="str">
        <f t="shared" si="393"/>
        <v/>
      </c>
      <c r="EC277" s="73" t="str">
        <f t="shared" si="394"/>
        <v/>
      </c>
      <c r="ED277" s="73" t="str">
        <f t="shared" si="395"/>
        <v/>
      </c>
      <c r="EE277" s="73" t="str">
        <f t="shared" si="396"/>
        <v/>
      </c>
      <c r="EF277" s="73" t="str">
        <f t="shared" si="397"/>
        <v/>
      </c>
      <c r="EG277" s="53" t="str">
        <f t="shared" si="346"/>
        <v/>
      </c>
      <c r="EH277" s="47" t="s">
        <v>0</v>
      </c>
      <c r="EI277" s="19" t="str">
        <f t="shared" si="398"/>
        <v/>
      </c>
      <c r="EJ277" s="47" t="s">
        <v>0</v>
      </c>
      <c r="EK277" s="19" t="str">
        <f t="shared" si="399"/>
        <v/>
      </c>
      <c r="EL277" s="47" t="s">
        <v>0</v>
      </c>
      <c r="EM277" s="208" t="str">
        <f t="shared" si="400"/>
        <v/>
      </c>
      <c r="EN277" s="47" t="s">
        <v>0</v>
      </c>
    </row>
    <row r="278" spans="1:144" x14ac:dyDescent="0.25">
      <c r="A278" t="s">
        <v>0</v>
      </c>
      <c r="B278" s="52" t="str">
        <f>IF(csv!F270="","",csv!T270)</f>
        <v/>
      </c>
      <c r="C278" s="31" t="s">
        <v>0</v>
      </c>
      <c r="D278" s="31" t="str">
        <f>IF(csv!F270="","",csv!F270)</f>
        <v/>
      </c>
      <c r="E278" s="31" t="str">
        <f>IF(csv!E270="","",csv!E270)</f>
        <v/>
      </c>
      <c r="F278" s="31" t="s">
        <v>0</v>
      </c>
      <c r="G278" s="73" t="str">
        <f>IF(csv!M270="","",csv!M270)</f>
        <v/>
      </c>
      <c r="H278" s="73" t="str">
        <f>IF(csv!N270="","",csv!N270)</f>
        <v/>
      </c>
      <c r="I278" s="31" t="s">
        <v>0</v>
      </c>
      <c r="J278" s="31" t="str">
        <f>IF(csv!P270="","",csv!P270)</f>
        <v/>
      </c>
      <c r="K278" s="31" t="str">
        <f>IF(csv!Q270="","",csv!Q270)</f>
        <v/>
      </c>
      <c r="L278" s="31" t="s">
        <v>0</v>
      </c>
      <c r="M278" s="66" t="str">
        <f>IF(csv!R270="","",csv!R270)</f>
        <v/>
      </c>
      <c r="N278" s="47" t="s">
        <v>0</v>
      </c>
      <c r="O278" s="52" t="str">
        <f t="shared" si="347"/>
        <v/>
      </c>
      <c r="P278" s="73" t="str">
        <f>IF(O278="","",IF(COUNTIF(O$10:O277,O278)=0,P277+1,P277))</f>
        <v/>
      </c>
      <c r="Q278" s="88" t="str">
        <f t="shared" si="348"/>
        <v/>
      </c>
      <c r="R278" s="89" t="str" cm="1">
        <f t="array" ref="R278">IF(S278="","",INDEX(natjecanjeStaze_naziv,MATCH(S278,natjecanjeStaze_stazaId,0)))</f>
        <v/>
      </c>
      <c r="S278" s="53" t="str">
        <f t="shared" si="331"/>
        <v/>
      </c>
      <c r="T278" s="47" t="s">
        <v>0</v>
      </c>
      <c r="U278" s="259" t="str">
        <f t="shared" si="332"/>
        <v/>
      </c>
      <c r="V278" s="260" t="str">
        <f t="shared" si="349"/>
        <v/>
      </c>
      <c r="W278" s="47" t="s">
        <v>0</v>
      </c>
      <c r="X278" s="52" t="str">
        <f t="shared" si="350"/>
        <v/>
      </c>
      <c r="Y278" s="73" t="str">
        <f t="shared" si="351"/>
        <v/>
      </c>
      <c r="Z278" s="31" t="str">
        <f t="shared" si="352"/>
        <v/>
      </c>
      <c r="AA278" s="66" t="str">
        <f>IF(Z278="","",MAX(AA$10:AA277)+1)</f>
        <v/>
      </c>
      <c r="AB278" s="47" t="s">
        <v>0</v>
      </c>
      <c r="AC278" s="130"/>
      <c r="AD278" s="47" t="s">
        <v>0</v>
      </c>
      <c r="AE278" s="19" t="str">
        <f t="shared" si="353"/>
        <v/>
      </c>
      <c r="AF278" s="47" t="s">
        <v>0</v>
      </c>
      <c r="AG278" s="151" t="str">
        <f t="shared" si="354"/>
        <v/>
      </c>
      <c r="AH278" s="47" t="s">
        <v>0</v>
      </c>
      <c r="AI278" s="52" t="str">
        <f t="shared" si="355"/>
        <v/>
      </c>
      <c r="AJ278" s="31" t="str">
        <f t="shared" si="356"/>
        <v/>
      </c>
      <c r="AK278" s="73" t="str">
        <f t="shared" si="357"/>
        <v/>
      </c>
      <c r="AL278" s="73" t="str">
        <f t="shared" si="358"/>
        <v/>
      </c>
      <c r="AM278" s="31" t="str" cm="1">
        <f t="array" ref="AM278">IF(AK278="",""&amp;AJ278,IF(AK278="NEMA",AJ278,INDEX(klub_naziv,MATCH(INDEX(klubAlias_klubId,AK278),klub_id,0))))</f>
        <v/>
      </c>
      <c r="AN278" s="31" t="str" cm="1">
        <f t="array" ref="AN278">IFERROR(""&amp;INDEX(registarNatjecatelji,DL278,4),"")</f>
        <v/>
      </c>
      <c r="AO278" s="90" t="str">
        <f t="shared" si="359"/>
        <v/>
      </c>
      <c r="AP278" s="66" t="str">
        <f t="shared" si="360"/>
        <v/>
      </c>
      <c r="AQ278" s="47" t="s">
        <v>0</v>
      </c>
      <c r="AR278" s="52" t="str">
        <f>IF(V278&lt;&gt;"NEMA","",IF(IFERROR(MATCH(U278,U$10:U277,0),0)&lt;&gt;0,"",U278))</f>
        <v/>
      </c>
      <c r="AS278" s="73" t="str">
        <f t="shared" si="333"/>
        <v/>
      </c>
      <c r="AT278" s="31" t="str">
        <f>IF(OR(AS278="",AS278&lt;&gt;"NEMA"),"",MAX(AT$10:AT277)+1)</f>
        <v/>
      </c>
      <c r="AU278" s="66" t="str">
        <f t="shared" si="334"/>
        <v/>
      </c>
      <c r="AV278" s="47" t="s">
        <v>0</v>
      </c>
      <c r="AW278" s="19" t="str">
        <f t="shared" si="361"/>
        <v/>
      </c>
      <c r="AX278" s="47" t="s">
        <v>0</v>
      </c>
      <c r="AY278" s="82" t="str">
        <f>IF(AK278&lt;&gt;"NEMA","",IF(IFERROR(MATCH(AJ278,AJ$10:AJ277,0),0)&lt;&gt;0,"",AJ278))</f>
        <v/>
      </c>
      <c r="AZ278" s="47" t="s">
        <v>0</v>
      </c>
      <c r="BA278" s="130"/>
      <c r="BB278" s="47" t="s">
        <v>0</v>
      </c>
      <c r="BC278" s="58" t="str">
        <f t="shared" si="362"/>
        <v/>
      </c>
      <c r="BD278" s="31" t="str">
        <f t="shared" si="363"/>
        <v/>
      </c>
      <c r="BE278" s="31" t="str">
        <f>IF(BD278="","",MAX(BE$10:BE277)+1)</f>
        <v/>
      </c>
      <c r="BF278" s="31" t="str">
        <f t="shared" si="364"/>
        <v/>
      </c>
      <c r="BG278" s="31" t="str">
        <f t="shared" si="365"/>
        <v/>
      </c>
      <c r="BH278" s="31" t="str">
        <f>IF(BA278="","",MAX(BH$10:BH277)+1)</f>
        <v/>
      </c>
      <c r="BI278" s="31" t="str">
        <f t="shared" si="366"/>
        <v/>
      </c>
      <c r="BJ278" s="66" t="str">
        <f t="shared" si="367"/>
        <v/>
      </c>
      <c r="BK278" s="47" t="s">
        <v>0</v>
      </c>
      <c r="BL278" s="19" t="str">
        <f t="shared" si="368"/>
        <v/>
      </c>
      <c r="BM278" s="47" t="s">
        <v>0</v>
      </c>
      <c r="BN278" s="151" t="str">
        <f t="shared" si="335"/>
        <v/>
      </c>
      <c r="BO278" s="47" t="s">
        <v>0</v>
      </c>
      <c r="BP278" s="58" t="str">
        <f t="shared" si="326"/>
        <v/>
      </c>
      <c r="BQ278" s="73" t="str">
        <f t="shared" si="327"/>
        <v/>
      </c>
      <c r="BR278" s="266" t="str">
        <f t="shared" si="328"/>
        <v/>
      </c>
      <c r="BS278" s="267" t="str">
        <f t="shared" si="329"/>
        <v/>
      </c>
      <c r="BT278" s="191" t="str">
        <f t="shared" si="330"/>
        <v/>
      </c>
      <c r="BU278" s="47" t="s">
        <v>0</v>
      </c>
      <c r="BV278" s="52" t="str">
        <f t="shared" si="369"/>
        <v/>
      </c>
      <c r="BW278" s="31" t="str">
        <f t="shared" si="370"/>
        <v/>
      </c>
      <c r="BX278" s="73" t="str">
        <f t="shared" si="336"/>
        <v/>
      </c>
      <c r="BY278" s="73" t="str">
        <f t="shared" si="337"/>
        <v/>
      </c>
      <c r="BZ278" s="31" t="str">
        <f t="shared" si="338"/>
        <v/>
      </c>
      <c r="CA278" s="66" t="str">
        <f t="shared" si="339"/>
        <v/>
      </c>
      <c r="CB278" s="47" t="s">
        <v>0</v>
      </c>
      <c r="CC278" s="82" t="str">
        <f t="shared" si="371"/>
        <v/>
      </c>
      <c r="CD278" s="47" t="s">
        <v>0</v>
      </c>
      <c r="CE278" s="19" t="str">
        <f t="shared" si="372"/>
        <v/>
      </c>
      <c r="CF278" s="47" t="s">
        <v>0</v>
      </c>
      <c r="CG278" s="130"/>
      <c r="CH278" s="47" t="s">
        <v>0</v>
      </c>
      <c r="CI278" s="52" t="str">
        <f t="shared" si="373"/>
        <v/>
      </c>
      <c r="CJ278" s="73" t="str">
        <f>IF(CG278="","",MAX(CJ$10:CJ277)+1)</f>
        <v/>
      </c>
      <c r="CK278" s="53" t="str">
        <f t="shared" si="374"/>
        <v/>
      </c>
      <c r="CL278" s="47" t="s">
        <v>0</v>
      </c>
      <c r="CM278" s="19" t="str">
        <f t="shared" si="375"/>
        <v/>
      </c>
      <c r="CN278" s="47" t="s">
        <v>0</v>
      </c>
      <c r="CO278" s="108"/>
      <c r="CP278" s="110"/>
      <c r="CQ278" s="47"/>
      <c r="CR278" s="58" t="str">
        <f>IF(AND(BX278="NEMA",BY278="NEMA",OR(CG278="",CK278="NEMA")),MAX(CR$10:CR277)+1,"")</f>
        <v/>
      </c>
      <c r="CS278" s="53" t="str">
        <f t="shared" si="376"/>
        <v/>
      </c>
      <c r="CT278" t="s">
        <v>0</v>
      </c>
      <c r="CU278" s="133" t="str">
        <f t="shared" si="340"/>
        <v/>
      </c>
      <c r="CV278" t="s">
        <v>0</v>
      </c>
      <c r="CW278" s="52" t="str">
        <f t="shared" si="341"/>
        <v/>
      </c>
      <c r="CX278" s="66" t="str">
        <f t="shared" si="377"/>
        <v/>
      </c>
      <c r="CY278" t="s">
        <v>0</v>
      </c>
      <c r="CZ278" s="19" t="str">
        <f t="shared" si="378"/>
        <v/>
      </c>
      <c r="DA278" s="47" t="s">
        <v>0</v>
      </c>
      <c r="DB278" s="52" t="str">
        <f t="shared" si="379"/>
        <v/>
      </c>
      <c r="DC278" s="66" t="str">
        <f t="shared" si="380"/>
        <v/>
      </c>
      <c r="DD278" s="47" t="s">
        <v>0</v>
      </c>
      <c r="DE278" s="52" t="str">
        <f t="shared" si="381"/>
        <v/>
      </c>
      <c r="DF278" s="53" t="str">
        <f t="shared" si="342"/>
        <v/>
      </c>
      <c r="DG278" s="47" t="s">
        <v>0</v>
      </c>
      <c r="DH278" s="52" t="str">
        <f t="shared" si="382"/>
        <v/>
      </c>
      <c r="DI278" s="53" t="str">
        <f t="shared" si="343"/>
        <v/>
      </c>
      <c r="DJ278" s="47" t="s">
        <v>0</v>
      </c>
      <c r="DK278" s="52" t="str">
        <f t="shared" si="383"/>
        <v/>
      </c>
      <c r="DL278" s="53" t="str">
        <f t="shared" si="344"/>
        <v/>
      </c>
      <c r="DM278" s="47" t="s">
        <v>0</v>
      </c>
      <c r="DN278" s="58" t="str">
        <f t="shared" si="384"/>
        <v/>
      </c>
      <c r="DO278" s="53" t="str" cm="1">
        <f t="array" ref="DO278">IF(DN278&lt;&gt;"",INDEX(imePrezime_id,DN278,0),IF(CR278&lt;&gt;"",CR278,""))</f>
        <v/>
      </c>
      <c r="DP278" s="47" t="s">
        <v>0</v>
      </c>
      <c r="DQ278" s="58" t="str">
        <f t="shared" si="385"/>
        <v/>
      </c>
      <c r="DR278" s="73" t="str">
        <f t="shared" si="345"/>
        <v/>
      </c>
      <c r="DS278" s="73" t="str">
        <f t="shared" si="386"/>
        <v/>
      </c>
      <c r="DT278" s="73" t="str">
        <f t="shared" si="387"/>
        <v/>
      </c>
      <c r="DU278" s="66" t="str">
        <f t="shared" si="388"/>
        <v/>
      </c>
      <c r="DV278" s="47" t="s">
        <v>0</v>
      </c>
      <c r="DW278" s="58" t="str">
        <f>IF(BW278="","",MAX(DW$10:DW277)+1)</f>
        <v/>
      </c>
      <c r="DX278" s="73" t="str">
        <f t="shared" si="389"/>
        <v/>
      </c>
      <c r="DY278" s="73" t="str">
        <f t="shared" si="390"/>
        <v/>
      </c>
      <c r="DZ278" s="73" t="str">
        <f t="shared" si="391"/>
        <v/>
      </c>
      <c r="EA278" s="73" t="str">
        <f t="shared" si="392"/>
        <v/>
      </c>
      <c r="EB278" s="73" t="str">
        <f t="shared" si="393"/>
        <v/>
      </c>
      <c r="EC278" s="73" t="str">
        <f t="shared" si="394"/>
        <v/>
      </c>
      <c r="ED278" s="73" t="str">
        <f t="shared" si="395"/>
        <v/>
      </c>
      <c r="EE278" s="73" t="str">
        <f t="shared" si="396"/>
        <v/>
      </c>
      <c r="EF278" s="73" t="str">
        <f t="shared" si="397"/>
        <v/>
      </c>
      <c r="EG278" s="53" t="str">
        <f t="shared" si="346"/>
        <v/>
      </c>
      <c r="EH278" s="47" t="s">
        <v>0</v>
      </c>
      <c r="EI278" s="19" t="str">
        <f t="shared" si="398"/>
        <v/>
      </c>
      <c r="EJ278" s="47" t="s">
        <v>0</v>
      </c>
      <c r="EK278" s="19" t="str">
        <f t="shared" si="399"/>
        <v/>
      </c>
      <c r="EL278" s="47" t="s">
        <v>0</v>
      </c>
      <c r="EM278" s="208" t="str">
        <f t="shared" si="400"/>
        <v/>
      </c>
      <c r="EN278" s="47" t="s">
        <v>0</v>
      </c>
    </row>
    <row r="279" spans="1:144" x14ac:dyDescent="0.25">
      <c r="A279" t="s">
        <v>0</v>
      </c>
      <c r="B279" s="52" t="str">
        <f>IF(csv!F271="","",csv!T271)</f>
        <v/>
      </c>
      <c r="C279" s="31" t="s">
        <v>0</v>
      </c>
      <c r="D279" s="31" t="str">
        <f>IF(csv!F271="","",csv!F271)</f>
        <v/>
      </c>
      <c r="E279" s="31" t="str">
        <f>IF(csv!E271="","",csv!E271)</f>
        <v/>
      </c>
      <c r="F279" s="31" t="s">
        <v>0</v>
      </c>
      <c r="G279" s="73" t="str">
        <f>IF(csv!M271="","",csv!M271)</f>
        <v/>
      </c>
      <c r="H279" s="73" t="str">
        <f>IF(csv!N271="","",csv!N271)</f>
        <v/>
      </c>
      <c r="I279" s="31" t="s">
        <v>0</v>
      </c>
      <c r="J279" s="31" t="str">
        <f>IF(csv!P271="","",csv!P271)</f>
        <v/>
      </c>
      <c r="K279" s="31" t="str">
        <f>IF(csv!Q271="","",csv!Q271)</f>
        <v/>
      </c>
      <c r="L279" s="31" t="s">
        <v>0</v>
      </c>
      <c r="M279" s="66" t="str">
        <f>IF(csv!R271="","",csv!R271)</f>
        <v/>
      </c>
      <c r="N279" s="47" t="s">
        <v>0</v>
      </c>
      <c r="O279" s="52" t="str">
        <f t="shared" si="347"/>
        <v/>
      </c>
      <c r="P279" s="73" t="str">
        <f>IF(O279="","",IF(COUNTIF(O$10:O278,O279)=0,P278+1,P278))</f>
        <v/>
      </c>
      <c r="Q279" s="88" t="str">
        <f t="shared" si="348"/>
        <v/>
      </c>
      <c r="R279" s="89" t="str" cm="1">
        <f t="array" ref="R279">IF(S279="","",INDEX(natjecanjeStaze_naziv,MATCH(S279,natjecanjeStaze_stazaId,0)))</f>
        <v/>
      </c>
      <c r="S279" s="53" t="str">
        <f t="shared" si="331"/>
        <v/>
      </c>
      <c r="T279" s="47" t="s">
        <v>0</v>
      </c>
      <c r="U279" s="259" t="str">
        <f t="shared" si="332"/>
        <v/>
      </c>
      <c r="V279" s="260" t="str">
        <f t="shared" si="349"/>
        <v/>
      </c>
      <c r="W279" s="47" t="s">
        <v>0</v>
      </c>
      <c r="X279" s="52" t="str">
        <f t="shared" si="350"/>
        <v/>
      </c>
      <c r="Y279" s="73" t="str">
        <f t="shared" si="351"/>
        <v/>
      </c>
      <c r="Z279" s="31" t="str">
        <f t="shared" si="352"/>
        <v/>
      </c>
      <c r="AA279" s="66" t="str">
        <f>IF(Z279="","",MAX(AA$10:AA278)+1)</f>
        <v/>
      </c>
      <c r="AB279" s="47" t="s">
        <v>0</v>
      </c>
      <c r="AC279" s="130"/>
      <c r="AD279" s="47" t="s">
        <v>0</v>
      </c>
      <c r="AE279" s="19" t="str">
        <f t="shared" si="353"/>
        <v/>
      </c>
      <c r="AF279" s="47" t="s">
        <v>0</v>
      </c>
      <c r="AG279" s="151" t="str">
        <f t="shared" si="354"/>
        <v/>
      </c>
      <c r="AH279" s="47" t="s">
        <v>0</v>
      </c>
      <c r="AI279" s="52" t="str">
        <f t="shared" si="355"/>
        <v/>
      </c>
      <c r="AJ279" s="31" t="str">
        <f t="shared" si="356"/>
        <v/>
      </c>
      <c r="AK279" s="73" t="str">
        <f t="shared" si="357"/>
        <v/>
      </c>
      <c r="AL279" s="73" t="str">
        <f t="shared" si="358"/>
        <v/>
      </c>
      <c r="AM279" s="31" t="str" cm="1">
        <f t="array" ref="AM279">IF(AK279="",""&amp;AJ279,IF(AK279="NEMA",AJ279,INDEX(klub_naziv,MATCH(INDEX(klubAlias_klubId,AK279),klub_id,0))))</f>
        <v/>
      </c>
      <c r="AN279" s="31" t="str" cm="1">
        <f t="array" ref="AN279">IFERROR(""&amp;INDEX(registarNatjecatelji,DL279,4),"")</f>
        <v/>
      </c>
      <c r="AO279" s="90" t="str">
        <f t="shared" si="359"/>
        <v/>
      </c>
      <c r="AP279" s="66" t="str">
        <f t="shared" si="360"/>
        <v/>
      </c>
      <c r="AQ279" s="47" t="s">
        <v>0</v>
      </c>
      <c r="AR279" s="52" t="str">
        <f>IF(V279&lt;&gt;"NEMA","",IF(IFERROR(MATCH(U279,U$10:U278,0),0)&lt;&gt;0,"",U279))</f>
        <v/>
      </c>
      <c r="AS279" s="73" t="str">
        <f t="shared" si="333"/>
        <v/>
      </c>
      <c r="AT279" s="31" t="str">
        <f>IF(OR(AS279="",AS279&lt;&gt;"NEMA"),"",MAX(AT$10:AT278)+1)</f>
        <v/>
      </c>
      <c r="AU279" s="66" t="str">
        <f t="shared" si="334"/>
        <v/>
      </c>
      <c r="AV279" s="47" t="s">
        <v>0</v>
      </c>
      <c r="AW279" s="19" t="str">
        <f t="shared" si="361"/>
        <v/>
      </c>
      <c r="AX279" s="47" t="s">
        <v>0</v>
      </c>
      <c r="AY279" s="82" t="str">
        <f>IF(AK279&lt;&gt;"NEMA","",IF(IFERROR(MATCH(AJ279,AJ$10:AJ278,0),0)&lt;&gt;0,"",AJ279))</f>
        <v/>
      </c>
      <c r="AZ279" s="47" t="s">
        <v>0</v>
      </c>
      <c r="BA279" s="130"/>
      <c r="BB279" s="47" t="s">
        <v>0</v>
      </c>
      <c r="BC279" s="58" t="str">
        <f t="shared" si="362"/>
        <v/>
      </c>
      <c r="BD279" s="31" t="str">
        <f t="shared" si="363"/>
        <v/>
      </c>
      <c r="BE279" s="31" t="str">
        <f>IF(BD279="","",MAX(BE$10:BE278)+1)</f>
        <v/>
      </c>
      <c r="BF279" s="31" t="str">
        <f t="shared" si="364"/>
        <v/>
      </c>
      <c r="BG279" s="31" t="str">
        <f t="shared" si="365"/>
        <v/>
      </c>
      <c r="BH279" s="31" t="str">
        <f>IF(BA279="","",MAX(BH$10:BH278)+1)</f>
        <v/>
      </c>
      <c r="BI279" s="31" t="str">
        <f t="shared" si="366"/>
        <v/>
      </c>
      <c r="BJ279" s="66" t="str">
        <f t="shared" si="367"/>
        <v/>
      </c>
      <c r="BK279" s="47" t="s">
        <v>0</v>
      </c>
      <c r="BL279" s="19" t="str">
        <f t="shared" si="368"/>
        <v/>
      </c>
      <c r="BM279" s="47" t="s">
        <v>0</v>
      </c>
      <c r="BN279" s="151" t="str">
        <f t="shared" si="335"/>
        <v/>
      </c>
      <c r="BO279" s="47" t="s">
        <v>0</v>
      </c>
      <c r="BP279" s="58" t="str">
        <f t="shared" si="326"/>
        <v/>
      </c>
      <c r="BQ279" s="73" t="str">
        <f t="shared" si="327"/>
        <v/>
      </c>
      <c r="BR279" s="266" t="str">
        <f t="shared" si="328"/>
        <v/>
      </c>
      <c r="BS279" s="267" t="str">
        <f t="shared" si="329"/>
        <v/>
      </c>
      <c r="BT279" s="191" t="str">
        <f t="shared" si="330"/>
        <v/>
      </c>
      <c r="BU279" s="47" t="s">
        <v>0</v>
      </c>
      <c r="BV279" s="52" t="str">
        <f t="shared" si="369"/>
        <v/>
      </c>
      <c r="BW279" s="31" t="str">
        <f t="shared" si="370"/>
        <v/>
      </c>
      <c r="BX279" s="73" t="str">
        <f t="shared" si="336"/>
        <v/>
      </c>
      <c r="BY279" s="73" t="str">
        <f t="shared" si="337"/>
        <v/>
      </c>
      <c r="BZ279" s="31" t="str">
        <f t="shared" si="338"/>
        <v/>
      </c>
      <c r="CA279" s="66" t="str">
        <f t="shared" si="339"/>
        <v/>
      </c>
      <c r="CB279" s="47" t="s">
        <v>0</v>
      </c>
      <c r="CC279" s="82" t="str">
        <f t="shared" si="371"/>
        <v/>
      </c>
      <c r="CD279" s="47" t="s">
        <v>0</v>
      </c>
      <c r="CE279" s="19" t="str">
        <f t="shared" si="372"/>
        <v/>
      </c>
      <c r="CF279" s="47" t="s">
        <v>0</v>
      </c>
      <c r="CG279" s="130"/>
      <c r="CH279" s="47" t="s">
        <v>0</v>
      </c>
      <c r="CI279" s="52" t="str">
        <f t="shared" si="373"/>
        <v/>
      </c>
      <c r="CJ279" s="73" t="str">
        <f>IF(CG279="","",MAX(CJ$10:CJ278)+1)</f>
        <v/>
      </c>
      <c r="CK279" s="53" t="str">
        <f t="shared" si="374"/>
        <v/>
      </c>
      <c r="CL279" s="47" t="s">
        <v>0</v>
      </c>
      <c r="CM279" s="19" t="str">
        <f t="shared" si="375"/>
        <v/>
      </c>
      <c r="CN279" s="47" t="s">
        <v>0</v>
      </c>
      <c r="CO279" s="108"/>
      <c r="CP279" s="110"/>
      <c r="CQ279" s="47"/>
      <c r="CR279" s="58" t="str">
        <f>IF(AND(BX279="NEMA",BY279="NEMA",OR(CG279="",CK279="NEMA")),MAX(CR$10:CR278)+1,"")</f>
        <v/>
      </c>
      <c r="CS279" s="53" t="str">
        <f t="shared" si="376"/>
        <v/>
      </c>
      <c r="CT279" t="s">
        <v>0</v>
      </c>
      <c r="CU279" s="133" t="str">
        <f t="shared" si="340"/>
        <v/>
      </c>
      <c r="CV279" t="s">
        <v>0</v>
      </c>
      <c r="CW279" s="52" t="str">
        <f t="shared" si="341"/>
        <v/>
      </c>
      <c r="CX279" s="66" t="str">
        <f t="shared" si="377"/>
        <v/>
      </c>
      <c r="CY279" t="s">
        <v>0</v>
      </c>
      <c r="CZ279" s="19" t="str">
        <f t="shared" si="378"/>
        <v/>
      </c>
      <c r="DA279" s="47" t="s">
        <v>0</v>
      </c>
      <c r="DB279" s="52" t="str">
        <f t="shared" si="379"/>
        <v/>
      </c>
      <c r="DC279" s="66" t="str">
        <f t="shared" si="380"/>
        <v/>
      </c>
      <c r="DD279" s="47" t="s">
        <v>0</v>
      </c>
      <c r="DE279" s="52" t="str">
        <f t="shared" si="381"/>
        <v/>
      </c>
      <c r="DF279" s="53" t="str">
        <f t="shared" si="342"/>
        <v/>
      </c>
      <c r="DG279" s="47" t="s">
        <v>0</v>
      </c>
      <c r="DH279" s="52" t="str">
        <f t="shared" si="382"/>
        <v/>
      </c>
      <c r="DI279" s="53" t="str">
        <f t="shared" si="343"/>
        <v/>
      </c>
      <c r="DJ279" s="47" t="s">
        <v>0</v>
      </c>
      <c r="DK279" s="52" t="str">
        <f t="shared" si="383"/>
        <v/>
      </c>
      <c r="DL279" s="53" t="str">
        <f t="shared" si="344"/>
        <v/>
      </c>
      <c r="DM279" s="47" t="s">
        <v>0</v>
      </c>
      <c r="DN279" s="58" t="str">
        <f t="shared" si="384"/>
        <v/>
      </c>
      <c r="DO279" s="53" t="str" cm="1">
        <f t="array" ref="DO279">IF(DN279&lt;&gt;"",INDEX(imePrezime_id,DN279,0),IF(CR279&lt;&gt;"",CR279,""))</f>
        <v/>
      </c>
      <c r="DP279" s="47" t="s">
        <v>0</v>
      </c>
      <c r="DQ279" s="58" t="str">
        <f t="shared" si="385"/>
        <v/>
      </c>
      <c r="DR279" s="73" t="str">
        <f t="shared" si="345"/>
        <v/>
      </c>
      <c r="DS279" s="73" t="str">
        <f t="shared" si="386"/>
        <v/>
      </c>
      <c r="DT279" s="73" t="str">
        <f t="shared" si="387"/>
        <v/>
      </c>
      <c r="DU279" s="66" t="str">
        <f t="shared" si="388"/>
        <v/>
      </c>
      <c r="DV279" s="47" t="s">
        <v>0</v>
      </c>
      <c r="DW279" s="58" t="str">
        <f>IF(BW279="","",MAX(DW$10:DW278)+1)</f>
        <v/>
      </c>
      <c r="DX279" s="73" t="str">
        <f t="shared" si="389"/>
        <v/>
      </c>
      <c r="DY279" s="73" t="str">
        <f t="shared" si="390"/>
        <v/>
      </c>
      <c r="DZ279" s="73" t="str">
        <f t="shared" si="391"/>
        <v/>
      </c>
      <c r="EA279" s="73" t="str">
        <f t="shared" si="392"/>
        <v/>
      </c>
      <c r="EB279" s="73" t="str">
        <f t="shared" si="393"/>
        <v/>
      </c>
      <c r="EC279" s="73" t="str">
        <f t="shared" si="394"/>
        <v/>
      </c>
      <c r="ED279" s="73" t="str">
        <f t="shared" si="395"/>
        <v/>
      </c>
      <c r="EE279" s="73" t="str">
        <f t="shared" si="396"/>
        <v/>
      </c>
      <c r="EF279" s="73" t="str">
        <f t="shared" si="397"/>
        <v/>
      </c>
      <c r="EG279" s="53" t="str">
        <f t="shared" si="346"/>
        <v/>
      </c>
      <c r="EH279" s="47" t="s">
        <v>0</v>
      </c>
      <c r="EI279" s="19" t="str">
        <f t="shared" si="398"/>
        <v/>
      </c>
      <c r="EJ279" s="47" t="s">
        <v>0</v>
      </c>
      <c r="EK279" s="19" t="str">
        <f t="shared" si="399"/>
        <v/>
      </c>
      <c r="EL279" s="47" t="s">
        <v>0</v>
      </c>
      <c r="EM279" s="208" t="str">
        <f t="shared" si="400"/>
        <v/>
      </c>
      <c r="EN279" s="47" t="s">
        <v>0</v>
      </c>
    </row>
    <row r="280" spans="1:144" x14ac:dyDescent="0.25">
      <c r="A280" t="s">
        <v>0</v>
      </c>
      <c r="B280" s="52" t="str">
        <f>IF(csv!F272="","",csv!T272)</f>
        <v/>
      </c>
      <c r="C280" s="31" t="s">
        <v>0</v>
      </c>
      <c r="D280" s="31" t="str">
        <f>IF(csv!F272="","",csv!F272)</f>
        <v/>
      </c>
      <c r="E280" s="31" t="str">
        <f>IF(csv!E272="","",csv!E272)</f>
        <v/>
      </c>
      <c r="F280" s="31" t="s">
        <v>0</v>
      </c>
      <c r="G280" s="73" t="str">
        <f>IF(csv!M272="","",csv!M272)</f>
        <v/>
      </c>
      <c r="H280" s="73" t="str">
        <f>IF(csv!N272="","",csv!N272)</f>
        <v/>
      </c>
      <c r="I280" s="31" t="s">
        <v>0</v>
      </c>
      <c r="J280" s="31" t="str">
        <f>IF(csv!P272="","",csv!P272)</f>
        <v/>
      </c>
      <c r="K280" s="31" t="str">
        <f>IF(csv!Q272="","",csv!Q272)</f>
        <v/>
      </c>
      <c r="L280" s="31" t="s">
        <v>0</v>
      </c>
      <c r="M280" s="66" t="str">
        <f>IF(csv!R272="","",csv!R272)</f>
        <v/>
      </c>
      <c r="N280" s="47" t="s">
        <v>0</v>
      </c>
      <c r="O280" s="52" t="str">
        <f t="shared" si="347"/>
        <v/>
      </c>
      <c r="P280" s="73" t="str">
        <f>IF(O280="","",IF(COUNTIF(O$10:O279,O280)=0,P279+1,P279))</f>
        <v/>
      </c>
      <c r="Q280" s="88" t="str">
        <f t="shared" si="348"/>
        <v/>
      </c>
      <c r="R280" s="89" t="str" cm="1">
        <f t="array" ref="R280">IF(S280="","",INDEX(natjecanjeStaze_naziv,MATCH(S280,natjecanjeStaze_stazaId,0)))</f>
        <v/>
      </c>
      <c r="S280" s="53" t="str">
        <f t="shared" si="331"/>
        <v/>
      </c>
      <c r="T280" s="47" t="s">
        <v>0</v>
      </c>
      <c r="U280" s="259" t="str">
        <f t="shared" si="332"/>
        <v/>
      </c>
      <c r="V280" s="260" t="str">
        <f t="shared" si="349"/>
        <v/>
      </c>
      <c r="W280" s="47" t="s">
        <v>0</v>
      </c>
      <c r="X280" s="52" t="str">
        <f t="shared" si="350"/>
        <v/>
      </c>
      <c r="Y280" s="73" t="str">
        <f t="shared" si="351"/>
        <v/>
      </c>
      <c r="Z280" s="31" t="str">
        <f t="shared" si="352"/>
        <v/>
      </c>
      <c r="AA280" s="66" t="str">
        <f>IF(Z280="","",MAX(AA$10:AA279)+1)</f>
        <v/>
      </c>
      <c r="AB280" s="47" t="s">
        <v>0</v>
      </c>
      <c r="AC280" s="130"/>
      <c r="AD280" s="47" t="s">
        <v>0</v>
      </c>
      <c r="AE280" s="19" t="str">
        <f t="shared" si="353"/>
        <v/>
      </c>
      <c r="AF280" s="47" t="s">
        <v>0</v>
      </c>
      <c r="AG280" s="151" t="str">
        <f t="shared" si="354"/>
        <v/>
      </c>
      <c r="AH280" s="47" t="s">
        <v>0</v>
      </c>
      <c r="AI280" s="52" t="str">
        <f t="shared" si="355"/>
        <v/>
      </c>
      <c r="AJ280" s="31" t="str">
        <f t="shared" si="356"/>
        <v/>
      </c>
      <c r="AK280" s="73" t="str">
        <f t="shared" si="357"/>
        <v/>
      </c>
      <c r="AL280" s="73" t="str">
        <f t="shared" si="358"/>
        <v/>
      </c>
      <c r="AM280" s="31" t="str" cm="1">
        <f t="array" ref="AM280">IF(AK280="",""&amp;AJ280,IF(AK280="NEMA",AJ280,INDEX(klub_naziv,MATCH(INDEX(klubAlias_klubId,AK280),klub_id,0))))</f>
        <v/>
      </c>
      <c r="AN280" s="31" t="str" cm="1">
        <f t="array" ref="AN280">IFERROR(""&amp;INDEX(registarNatjecatelji,DL280,4),"")</f>
        <v/>
      </c>
      <c r="AO280" s="90" t="str">
        <f t="shared" si="359"/>
        <v/>
      </c>
      <c r="AP280" s="66" t="str">
        <f t="shared" si="360"/>
        <v/>
      </c>
      <c r="AQ280" s="47" t="s">
        <v>0</v>
      </c>
      <c r="AR280" s="52" t="str">
        <f>IF(V280&lt;&gt;"NEMA","",IF(IFERROR(MATCH(U280,U$10:U279,0),0)&lt;&gt;0,"",U280))</f>
        <v/>
      </c>
      <c r="AS280" s="73" t="str">
        <f t="shared" si="333"/>
        <v/>
      </c>
      <c r="AT280" s="31" t="str">
        <f>IF(OR(AS280="",AS280&lt;&gt;"NEMA"),"",MAX(AT$10:AT279)+1)</f>
        <v/>
      </c>
      <c r="AU280" s="66" t="str">
        <f t="shared" si="334"/>
        <v/>
      </c>
      <c r="AV280" s="47" t="s">
        <v>0</v>
      </c>
      <c r="AW280" s="19" t="str">
        <f t="shared" si="361"/>
        <v/>
      </c>
      <c r="AX280" s="47" t="s">
        <v>0</v>
      </c>
      <c r="AY280" s="82" t="str">
        <f>IF(AK280&lt;&gt;"NEMA","",IF(IFERROR(MATCH(AJ280,AJ$10:AJ279,0),0)&lt;&gt;0,"",AJ280))</f>
        <v/>
      </c>
      <c r="AZ280" s="47" t="s">
        <v>0</v>
      </c>
      <c r="BA280" s="130"/>
      <c r="BB280" s="47" t="s">
        <v>0</v>
      </c>
      <c r="BC280" s="58" t="str">
        <f t="shared" si="362"/>
        <v/>
      </c>
      <c r="BD280" s="31" t="str">
        <f t="shared" si="363"/>
        <v/>
      </c>
      <c r="BE280" s="31" t="str">
        <f>IF(BD280="","",MAX(BE$10:BE279)+1)</f>
        <v/>
      </c>
      <c r="BF280" s="31" t="str">
        <f t="shared" si="364"/>
        <v/>
      </c>
      <c r="BG280" s="31" t="str">
        <f t="shared" si="365"/>
        <v/>
      </c>
      <c r="BH280" s="31" t="str">
        <f>IF(BA280="","",MAX(BH$10:BH279)+1)</f>
        <v/>
      </c>
      <c r="BI280" s="31" t="str">
        <f t="shared" si="366"/>
        <v/>
      </c>
      <c r="BJ280" s="66" t="str">
        <f t="shared" si="367"/>
        <v/>
      </c>
      <c r="BK280" s="47" t="s">
        <v>0</v>
      </c>
      <c r="BL280" s="19" t="str">
        <f t="shared" si="368"/>
        <v/>
      </c>
      <c r="BM280" s="47" t="s">
        <v>0</v>
      </c>
      <c r="BN280" s="151" t="str">
        <f t="shared" si="335"/>
        <v/>
      </c>
      <c r="BO280" s="47" t="s">
        <v>0</v>
      </c>
      <c r="BP280" s="58" t="str">
        <f t="shared" si="326"/>
        <v/>
      </c>
      <c r="BQ280" s="73" t="str">
        <f t="shared" si="327"/>
        <v/>
      </c>
      <c r="BR280" s="266" t="str">
        <f t="shared" si="328"/>
        <v/>
      </c>
      <c r="BS280" s="267" t="str">
        <f t="shared" si="329"/>
        <v/>
      </c>
      <c r="BT280" s="191" t="str">
        <f t="shared" si="330"/>
        <v/>
      </c>
      <c r="BU280" s="47" t="s">
        <v>0</v>
      </c>
      <c r="BV280" s="52" t="str">
        <f t="shared" si="369"/>
        <v/>
      </c>
      <c r="BW280" s="31" t="str">
        <f t="shared" si="370"/>
        <v/>
      </c>
      <c r="BX280" s="73" t="str">
        <f t="shared" si="336"/>
        <v/>
      </c>
      <c r="BY280" s="73" t="str">
        <f t="shared" si="337"/>
        <v/>
      </c>
      <c r="BZ280" s="31" t="str">
        <f t="shared" si="338"/>
        <v/>
      </c>
      <c r="CA280" s="66" t="str">
        <f t="shared" si="339"/>
        <v/>
      </c>
      <c r="CB280" s="47" t="s">
        <v>0</v>
      </c>
      <c r="CC280" s="82" t="str">
        <f t="shared" si="371"/>
        <v/>
      </c>
      <c r="CD280" s="47" t="s">
        <v>0</v>
      </c>
      <c r="CE280" s="19" t="str">
        <f t="shared" si="372"/>
        <v/>
      </c>
      <c r="CF280" s="47" t="s">
        <v>0</v>
      </c>
      <c r="CG280" s="130"/>
      <c r="CH280" s="47" t="s">
        <v>0</v>
      </c>
      <c r="CI280" s="52" t="str">
        <f t="shared" si="373"/>
        <v/>
      </c>
      <c r="CJ280" s="73" t="str">
        <f>IF(CG280="","",MAX(CJ$10:CJ279)+1)</f>
        <v/>
      </c>
      <c r="CK280" s="53" t="str">
        <f t="shared" si="374"/>
        <v/>
      </c>
      <c r="CL280" s="47" t="s">
        <v>0</v>
      </c>
      <c r="CM280" s="19" t="str">
        <f t="shared" si="375"/>
        <v/>
      </c>
      <c r="CN280" s="47" t="s">
        <v>0</v>
      </c>
      <c r="CO280" s="108"/>
      <c r="CP280" s="110"/>
      <c r="CQ280" s="47"/>
      <c r="CR280" s="58" t="str">
        <f>IF(AND(BX280="NEMA",BY280="NEMA",OR(CG280="",CK280="NEMA")),MAX(CR$10:CR279)+1,"")</f>
        <v/>
      </c>
      <c r="CS280" s="53" t="str">
        <f t="shared" si="376"/>
        <v/>
      </c>
      <c r="CT280" t="s">
        <v>0</v>
      </c>
      <c r="CU280" s="133" t="str">
        <f t="shared" si="340"/>
        <v/>
      </c>
      <c r="CV280" t="s">
        <v>0</v>
      </c>
      <c r="CW280" s="52" t="str">
        <f t="shared" si="341"/>
        <v/>
      </c>
      <c r="CX280" s="66" t="str">
        <f t="shared" si="377"/>
        <v/>
      </c>
      <c r="CY280" t="s">
        <v>0</v>
      </c>
      <c r="CZ280" s="19" t="str">
        <f t="shared" si="378"/>
        <v/>
      </c>
      <c r="DA280" s="47" t="s">
        <v>0</v>
      </c>
      <c r="DB280" s="52" t="str">
        <f t="shared" si="379"/>
        <v/>
      </c>
      <c r="DC280" s="66" t="str">
        <f t="shared" si="380"/>
        <v/>
      </c>
      <c r="DD280" s="47" t="s">
        <v>0</v>
      </c>
      <c r="DE280" s="52" t="str">
        <f t="shared" si="381"/>
        <v/>
      </c>
      <c r="DF280" s="53" t="str">
        <f t="shared" si="342"/>
        <v/>
      </c>
      <c r="DG280" s="47" t="s">
        <v>0</v>
      </c>
      <c r="DH280" s="52" t="str">
        <f t="shared" si="382"/>
        <v/>
      </c>
      <c r="DI280" s="53" t="str">
        <f t="shared" si="343"/>
        <v/>
      </c>
      <c r="DJ280" s="47" t="s">
        <v>0</v>
      </c>
      <c r="DK280" s="52" t="str">
        <f t="shared" si="383"/>
        <v/>
      </c>
      <c r="DL280" s="53" t="str">
        <f t="shared" si="344"/>
        <v/>
      </c>
      <c r="DM280" s="47" t="s">
        <v>0</v>
      </c>
      <c r="DN280" s="58" t="str">
        <f t="shared" si="384"/>
        <v/>
      </c>
      <c r="DO280" s="53" t="str" cm="1">
        <f t="array" ref="DO280">IF(DN280&lt;&gt;"",INDEX(imePrezime_id,DN280,0),IF(CR280&lt;&gt;"",CR280,""))</f>
        <v/>
      </c>
      <c r="DP280" s="47" t="s">
        <v>0</v>
      </c>
      <c r="DQ280" s="58" t="str">
        <f t="shared" si="385"/>
        <v/>
      </c>
      <c r="DR280" s="73" t="str">
        <f t="shared" si="345"/>
        <v/>
      </c>
      <c r="DS280" s="73" t="str">
        <f t="shared" si="386"/>
        <v/>
      </c>
      <c r="DT280" s="73" t="str">
        <f t="shared" si="387"/>
        <v/>
      </c>
      <c r="DU280" s="66" t="str">
        <f t="shared" si="388"/>
        <v/>
      </c>
      <c r="DV280" s="47" t="s">
        <v>0</v>
      </c>
      <c r="DW280" s="58" t="str">
        <f>IF(BW280="","",MAX(DW$10:DW279)+1)</f>
        <v/>
      </c>
      <c r="DX280" s="73" t="str">
        <f t="shared" si="389"/>
        <v/>
      </c>
      <c r="DY280" s="73" t="str">
        <f t="shared" si="390"/>
        <v/>
      </c>
      <c r="DZ280" s="73" t="str">
        <f t="shared" si="391"/>
        <v/>
      </c>
      <c r="EA280" s="73" t="str">
        <f t="shared" si="392"/>
        <v/>
      </c>
      <c r="EB280" s="73" t="str">
        <f t="shared" si="393"/>
        <v/>
      </c>
      <c r="EC280" s="73" t="str">
        <f t="shared" si="394"/>
        <v/>
      </c>
      <c r="ED280" s="73" t="str">
        <f t="shared" si="395"/>
        <v/>
      </c>
      <c r="EE280" s="73" t="str">
        <f t="shared" si="396"/>
        <v/>
      </c>
      <c r="EF280" s="73" t="str">
        <f t="shared" si="397"/>
        <v/>
      </c>
      <c r="EG280" s="53" t="str">
        <f t="shared" si="346"/>
        <v/>
      </c>
      <c r="EH280" s="47" t="s">
        <v>0</v>
      </c>
      <c r="EI280" s="19" t="str">
        <f t="shared" si="398"/>
        <v/>
      </c>
      <c r="EJ280" s="47" t="s">
        <v>0</v>
      </c>
      <c r="EK280" s="19" t="str">
        <f t="shared" si="399"/>
        <v/>
      </c>
      <c r="EL280" s="47" t="s">
        <v>0</v>
      </c>
      <c r="EM280" s="208" t="str">
        <f t="shared" si="400"/>
        <v/>
      </c>
      <c r="EN280" s="47" t="s">
        <v>0</v>
      </c>
    </row>
    <row r="281" spans="1:144" x14ac:dyDescent="0.25">
      <c r="A281" t="s">
        <v>0</v>
      </c>
      <c r="B281" s="52" t="str">
        <f>IF(csv!F273="","",csv!T273)</f>
        <v/>
      </c>
      <c r="C281" s="31" t="s">
        <v>0</v>
      </c>
      <c r="D281" s="31" t="str">
        <f>IF(csv!F273="","",csv!F273)</f>
        <v/>
      </c>
      <c r="E281" s="31" t="str">
        <f>IF(csv!E273="","",csv!E273)</f>
        <v/>
      </c>
      <c r="F281" s="31" t="s">
        <v>0</v>
      </c>
      <c r="G281" s="73" t="str">
        <f>IF(csv!M273="","",csv!M273)</f>
        <v/>
      </c>
      <c r="H281" s="73" t="str">
        <f>IF(csv!N273="","",csv!N273)</f>
        <v/>
      </c>
      <c r="I281" s="31" t="s">
        <v>0</v>
      </c>
      <c r="J281" s="31" t="str">
        <f>IF(csv!P273="","",csv!P273)</f>
        <v/>
      </c>
      <c r="K281" s="31" t="str">
        <f>IF(csv!Q273="","",csv!Q273)</f>
        <v/>
      </c>
      <c r="L281" s="31" t="s">
        <v>0</v>
      </c>
      <c r="M281" s="66" t="str">
        <f>IF(csv!R273="","",csv!R273)</f>
        <v/>
      </c>
      <c r="N281" s="47" t="s">
        <v>0</v>
      </c>
      <c r="O281" s="52" t="str">
        <f t="shared" si="347"/>
        <v/>
      </c>
      <c r="P281" s="73" t="str">
        <f>IF(O281="","",IF(COUNTIF(O$10:O280,O281)=0,P280+1,P280))</f>
        <v/>
      </c>
      <c r="Q281" s="88" t="str">
        <f t="shared" si="348"/>
        <v/>
      </c>
      <c r="R281" s="89" t="str" cm="1">
        <f t="array" ref="R281">IF(S281="","",INDEX(natjecanjeStaze_naziv,MATCH(S281,natjecanjeStaze_stazaId,0)))</f>
        <v/>
      </c>
      <c r="S281" s="53" t="str">
        <f t="shared" si="331"/>
        <v/>
      </c>
      <c r="T281" s="47" t="s">
        <v>0</v>
      </c>
      <c r="U281" s="259" t="str">
        <f t="shared" si="332"/>
        <v/>
      </c>
      <c r="V281" s="260" t="str">
        <f t="shared" si="349"/>
        <v/>
      </c>
      <c r="W281" s="47" t="s">
        <v>0</v>
      </c>
      <c r="X281" s="52" t="str">
        <f t="shared" si="350"/>
        <v/>
      </c>
      <c r="Y281" s="73" t="str">
        <f t="shared" si="351"/>
        <v/>
      </c>
      <c r="Z281" s="31" t="str">
        <f t="shared" si="352"/>
        <v/>
      </c>
      <c r="AA281" s="66" t="str">
        <f>IF(Z281="","",MAX(AA$10:AA280)+1)</f>
        <v/>
      </c>
      <c r="AB281" s="47" t="s">
        <v>0</v>
      </c>
      <c r="AC281" s="130"/>
      <c r="AD281" s="47" t="s">
        <v>0</v>
      </c>
      <c r="AE281" s="19" t="str">
        <f t="shared" si="353"/>
        <v/>
      </c>
      <c r="AF281" s="47" t="s">
        <v>0</v>
      </c>
      <c r="AG281" s="151" t="str">
        <f t="shared" si="354"/>
        <v/>
      </c>
      <c r="AH281" s="47" t="s">
        <v>0</v>
      </c>
      <c r="AI281" s="52" t="str">
        <f t="shared" si="355"/>
        <v/>
      </c>
      <c r="AJ281" s="31" t="str">
        <f t="shared" si="356"/>
        <v/>
      </c>
      <c r="AK281" s="73" t="str">
        <f t="shared" si="357"/>
        <v/>
      </c>
      <c r="AL281" s="73" t="str">
        <f t="shared" si="358"/>
        <v/>
      </c>
      <c r="AM281" s="31" t="str" cm="1">
        <f t="array" ref="AM281">IF(AK281="",""&amp;AJ281,IF(AK281="NEMA",AJ281,INDEX(klub_naziv,MATCH(INDEX(klubAlias_klubId,AK281),klub_id,0))))</f>
        <v/>
      </c>
      <c r="AN281" s="31" t="str" cm="1">
        <f t="array" ref="AN281">IFERROR(""&amp;INDEX(registarNatjecatelji,DL281,4),"")</f>
        <v/>
      </c>
      <c r="AO281" s="90" t="str">
        <f t="shared" si="359"/>
        <v/>
      </c>
      <c r="AP281" s="66" t="str">
        <f t="shared" si="360"/>
        <v/>
      </c>
      <c r="AQ281" s="47" t="s">
        <v>0</v>
      </c>
      <c r="AR281" s="52" t="str">
        <f>IF(V281&lt;&gt;"NEMA","",IF(IFERROR(MATCH(U281,U$10:U280,0),0)&lt;&gt;0,"",U281))</f>
        <v/>
      </c>
      <c r="AS281" s="73" t="str">
        <f t="shared" si="333"/>
        <v/>
      </c>
      <c r="AT281" s="31" t="str">
        <f>IF(OR(AS281="",AS281&lt;&gt;"NEMA"),"",MAX(AT$10:AT280)+1)</f>
        <v/>
      </c>
      <c r="AU281" s="66" t="str">
        <f t="shared" si="334"/>
        <v/>
      </c>
      <c r="AV281" s="47" t="s">
        <v>0</v>
      </c>
      <c r="AW281" s="19" t="str">
        <f t="shared" si="361"/>
        <v/>
      </c>
      <c r="AX281" s="47" t="s">
        <v>0</v>
      </c>
      <c r="AY281" s="82" t="str">
        <f>IF(AK281&lt;&gt;"NEMA","",IF(IFERROR(MATCH(AJ281,AJ$10:AJ280,0),0)&lt;&gt;0,"",AJ281))</f>
        <v/>
      </c>
      <c r="AZ281" s="47" t="s">
        <v>0</v>
      </c>
      <c r="BA281" s="130"/>
      <c r="BB281" s="47" t="s">
        <v>0</v>
      </c>
      <c r="BC281" s="58" t="str">
        <f t="shared" si="362"/>
        <v/>
      </c>
      <c r="BD281" s="31" t="str">
        <f t="shared" si="363"/>
        <v/>
      </c>
      <c r="BE281" s="31" t="str">
        <f>IF(BD281="","",MAX(BE$10:BE280)+1)</f>
        <v/>
      </c>
      <c r="BF281" s="31" t="str">
        <f t="shared" si="364"/>
        <v/>
      </c>
      <c r="BG281" s="31" t="str">
        <f t="shared" si="365"/>
        <v/>
      </c>
      <c r="BH281" s="31" t="str">
        <f>IF(BA281="","",MAX(BH$10:BH280)+1)</f>
        <v/>
      </c>
      <c r="BI281" s="31" t="str">
        <f t="shared" si="366"/>
        <v/>
      </c>
      <c r="BJ281" s="66" t="str">
        <f t="shared" si="367"/>
        <v/>
      </c>
      <c r="BK281" s="47" t="s">
        <v>0</v>
      </c>
      <c r="BL281" s="19" t="str">
        <f t="shared" si="368"/>
        <v/>
      </c>
      <c r="BM281" s="47" t="s">
        <v>0</v>
      </c>
      <c r="BN281" s="151" t="str">
        <f t="shared" si="335"/>
        <v/>
      </c>
      <c r="BO281" s="47" t="s">
        <v>0</v>
      </c>
      <c r="BP281" s="58" t="str">
        <f t="shared" si="326"/>
        <v/>
      </c>
      <c r="BQ281" s="73" t="str">
        <f t="shared" si="327"/>
        <v/>
      </c>
      <c r="BR281" s="266" t="str">
        <f t="shared" si="328"/>
        <v/>
      </c>
      <c r="BS281" s="267" t="str">
        <f t="shared" si="329"/>
        <v/>
      </c>
      <c r="BT281" s="191" t="str">
        <f t="shared" si="330"/>
        <v/>
      </c>
      <c r="BU281" s="47" t="s">
        <v>0</v>
      </c>
      <c r="BV281" s="52" t="str">
        <f t="shared" si="369"/>
        <v/>
      </c>
      <c r="BW281" s="31" t="str">
        <f t="shared" si="370"/>
        <v/>
      </c>
      <c r="BX281" s="73" t="str">
        <f t="shared" si="336"/>
        <v/>
      </c>
      <c r="BY281" s="73" t="str">
        <f t="shared" si="337"/>
        <v/>
      </c>
      <c r="BZ281" s="31" t="str">
        <f t="shared" si="338"/>
        <v/>
      </c>
      <c r="CA281" s="66" t="str">
        <f t="shared" si="339"/>
        <v/>
      </c>
      <c r="CB281" s="47" t="s">
        <v>0</v>
      </c>
      <c r="CC281" s="82" t="str">
        <f t="shared" si="371"/>
        <v/>
      </c>
      <c r="CD281" s="47" t="s">
        <v>0</v>
      </c>
      <c r="CE281" s="19" t="str">
        <f t="shared" si="372"/>
        <v/>
      </c>
      <c r="CF281" s="47" t="s">
        <v>0</v>
      </c>
      <c r="CG281" s="130"/>
      <c r="CH281" s="47" t="s">
        <v>0</v>
      </c>
      <c r="CI281" s="52" t="str">
        <f t="shared" si="373"/>
        <v/>
      </c>
      <c r="CJ281" s="73" t="str">
        <f>IF(CG281="","",MAX(CJ$10:CJ280)+1)</f>
        <v/>
      </c>
      <c r="CK281" s="53" t="str">
        <f t="shared" si="374"/>
        <v/>
      </c>
      <c r="CL281" s="47" t="s">
        <v>0</v>
      </c>
      <c r="CM281" s="19" t="str">
        <f t="shared" si="375"/>
        <v/>
      </c>
      <c r="CN281" s="47" t="s">
        <v>0</v>
      </c>
      <c r="CO281" s="108"/>
      <c r="CP281" s="110"/>
      <c r="CQ281" s="47"/>
      <c r="CR281" s="58" t="str">
        <f>IF(AND(BX281="NEMA",BY281="NEMA",OR(CG281="",CK281="NEMA")),MAX(CR$10:CR280)+1,"")</f>
        <v/>
      </c>
      <c r="CS281" s="53" t="str">
        <f t="shared" si="376"/>
        <v/>
      </c>
      <c r="CT281" t="s">
        <v>0</v>
      </c>
      <c r="CU281" s="133" t="str">
        <f t="shared" si="340"/>
        <v/>
      </c>
      <c r="CV281" t="s">
        <v>0</v>
      </c>
      <c r="CW281" s="52" t="str">
        <f t="shared" si="341"/>
        <v/>
      </c>
      <c r="CX281" s="66" t="str">
        <f t="shared" si="377"/>
        <v/>
      </c>
      <c r="CY281" t="s">
        <v>0</v>
      </c>
      <c r="CZ281" s="19" t="str">
        <f t="shared" si="378"/>
        <v/>
      </c>
      <c r="DA281" s="47" t="s">
        <v>0</v>
      </c>
      <c r="DB281" s="52" t="str">
        <f t="shared" si="379"/>
        <v/>
      </c>
      <c r="DC281" s="66" t="str">
        <f t="shared" si="380"/>
        <v/>
      </c>
      <c r="DD281" s="47" t="s">
        <v>0</v>
      </c>
      <c r="DE281" s="52" t="str">
        <f t="shared" si="381"/>
        <v/>
      </c>
      <c r="DF281" s="53" t="str">
        <f t="shared" si="342"/>
        <v/>
      </c>
      <c r="DG281" s="47" t="s">
        <v>0</v>
      </c>
      <c r="DH281" s="52" t="str">
        <f t="shared" si="382"/>
        <v/>
      </c>
      <c r="DI281" s="53" t="str">
        <f t="shared" si="343"/>
        <v/>
      </c>
      <c r="DJ281" s="47" t="s">
        <v>0</v>
      </c>
      <c r="DK281" s="52" t="str">
        <f t="shared" si="383"/>
        <v/>
      </c>
      <c r="DL281" s="53" t="str">
        <f t="shared" si="344"/>
        <v/>
      </c>
      <c r="DM281" s="47" t="s">
        <v>0</v>
      </c>
      <c r="DN281" s="58" t="str">
        <f t="shared" si="384"/>
        <v/>
      </c>
      <c r="DO281" s="53" t="str" cm="1">
        <f t="array" ref="DO281">IF(DN281&lt;&gt;"",INDEX(imePrezime_id,DN281,0),IF(CR281&lt;&gt;"",CR281,""))</f>
        <v/>
      </c>
      <c r="DP281" s="47" t="s">
        <v>0</v>
      </c>
      <c r="DQ281" s="58" t="str">
        <f t="shared" si="385"/>
        <v/>
      </c>
      <c r="DR281" s="73" t="str">
        <f t="shared" si="345"/>
        <v/>
      </c>
      <c r="DS281" s="73" t="str">
        <f t="shared" si="386"/>
        <v/>
      </c>
      <c r="DT281" s="73" t="str">
        <f t="shared" si="387"/>
        <v/>
      </c>
      <c r="DU281" s="66" t="str">
        <f t="shared" si="388"/>
        <v/>
      </c>
      <c r="DV281" s="47" t="s">
        <v>0</v>
      </c>
      <c r="DW281" s="58" t="str">
        <f>IF(BW281="","",MAX(DW$10:DW280)+1)</f>
        <v/>
      </c>
      <c r="DX281" s="73" t="str">
        <f t="shared" si="389"/>
        <v/>
      </c>
      <c r="DY281" s="73" t="str">
        <f t="shared" si="390"/>
        <v/>
      </c>
      <c r="DZ281" s="73" t="str">
        <f t="shared" si="391"/>
        <v/>
      </c>
      <c r="EA281" s="73" t="str">
        <f t="shared" si="392"/>
        <v/>
      </c>
      <c r="EB281" s="73" t="str">
        <f t="shared" si="393"/>
        <v/>
      </c>
      <c r="EC281" s="73" t="str">
        <f t="shared" si="394"/>
        <v/>
      </c>
      <c r="ED281" s="73" t="str">
        <f t="shared" si="395"/>
        <v/>
      </c>
      <c r="EE281" s="73" t="str">
        <f t="shared" si="396"/>
        <v/>
      </c>
      <c r="EF281" s="73" t="str">
        <f t="shared" si="397"/>
        <v/>
      </c>
      <c r="EG281" s="53" t="str">
        <f t="shared" si="346"/>
        <v/>
      </c>
      <c r="EH281" s="47" t="s">
        <v>0</v>
      </c>
      <c r="EI281" s="19" t="str">
        <f t="shared" si="398"/>
        <v/>
      </c>
      <c r="EJ281" s="47" t="s">
        <v>0</v>
      </c>
      <c r="EK281" s="19" t="str">
        <f t="shared" si="399"/>
        <v/>
      </c>
      <c r="EL281" s="47" t="s">
        <v>0</v>
      </c>
      <c r="EM281" s="208" t="str">
        <f t="shared" si="400"/>
        <v/>
      </c>
      <c r="EN281" s="47" t="s">
        <v>0</v>
      </c>
    </row>
    <row r="282" spans="1:144" x14ac:dyDescent="0.25">
      <c r="A282" t="s">
        <v>0</v>
      </c>
      <c r="B282" s="52" t="str">
        <f>IF(csv!F274="","",csv!T274)</f>
        <v/>
      </c>
      <c r="C282" s="31" t="s">
        <v>0</v>
      </c>
      <c r="D282" s="31" t="str">
        <f>IF(csv!F274="","",csv!F274)</f>
        <v/>
      </c>
      <c r="E282" s="31" t="str">
        <f>IF(csv!E274="","",csv!E274)</f>
        <v/>
      </c>
      <c r="F282" s="31" t="s">
        <v>0</v>
      </c>
      <c r="G282" s="73" t="str">
        <f>IF(csv!M274="","",csv!M274)</f>
        <v/>
      </c>
      <c r="H282" s="73" t="str">
        <f>IF(csv!N274="","",csv!N274)</f>
        <v/>
      </c>
      <c r="I282" s="31" t="s">
        <v>0</v>
      </c>
      <c r="J282" s="31" t="str">
        <f>IF(csv!P274="","",csv!P274)</f>
        <v/>
      </c>
      <c r="K282" s="31" t="str">
        <f>IF(csv!Q274="","",csv!Q274)</f>
        <v/>
      </c>
      <c r="L282" s="31" t="s">
        <v>0</v>
      </c>
      <c r="M282" s="66" t="str">
        <f>IF(csv!R274="","",csv!R274)</f>
        <v/>
      </c>
      <c r="N282" s="47" t="s">
        <v>0</v>
      </c>
      <c r="O282" s="52" t="str">
        <f t="shared" si="347"/>
        <v/>
      </c>
      <c r="P282" s="73" t="str">
        <f>IF(O282="","",IF(COUNTIF(O$10:O281,O282)=0,P281+1,P281))</f>
        <v/>
      </c>
      <c r="Q282" s="88" t="str">
        <f t="shared" si="348"/>
        <v/>
      </c>
      <c r="R282" s="89" t="str" cm="1">
        <f t="array" ref="R282">IF(S282="","",INDEX(natjecanjeStaze_naziv,MATCH(S282,natjecanjeStaze_stazaId,0)))</f>
        <v/>
      </c>
      <c r="S282" s="53" t="str">
        <f t="shared" si="331"/>
        <v/>
      </c>
      <c r="T282" s="47" t="s">
        <v>0</v>
      </c>
      <c r="U282" s="259" t="str">
        <f t="shared" si="332"/>
        <v/>
      </c>
      <c r="V282" s="260" t="str">
        <f t="shared" si="349"/>
        <v/>
      </c>
      <c r="W282" s="47" t="s">
        <v>0</v>
      </c>
      <c r="X282" s="52" t="str">
        <f t="shared" si="350"/>
        <v/>
      </c>
      <c r="Y282" s="73" t="str">
        <f t="shared" si="351"/>
        <v/>
      </c>
      <c r="Z282" s="31" t="str">
        <f t="shared" si="352"/>
        <v/>
      </c>
      <c r="AA282" s="66" t="str">
        <f>IF(Z282="","",MAX(AA$10:AA281)+1)</f>
        <v/>
      </c>
      <c r="AB282" s="47" t="s">
        <v>0</v>
      </c>
      <c r="AC282" s="130"/>
      <c r="AD282" s="47" t="s">
        <v>0</v>
      </c>
      <c r="AE282" s="19" t="str">
        <f t="shared" si="353"/>
        <v/>
      </c>
      <c r="AF282" s="47" t="s">
        <v>0</v>
      </c>
      <c r="AG282" s="151" t="str">
        <f t="shared" si="354"/>
        <v/>
      </c>
      <c r="AH282" s="47" t="s">
        <v>0</v>
      </c>
      <c r="AI282" s="52" t="str">
        <f t="shared" si="355"/>
        <v/>
      </c>
      <c r="AJ282" s="31" t="str">
        <f t="shared" si="356"/>
        <v/>
      </c>
      <c r="AK282" s="73" t="str">
        <f t="shared" si="357"/>
        <v/>
      </c>
      <c r="AL282" s="73" t="str">
        <f t="shared" si="358"/>
        <v/>
      </c>
      <c r="AM282" s="31" t="str" cm="1">
        <f t="array" ref="AM282">IF(AK282="",""&amp;AJ282,IF(AK282="NEMA",AJ282,INDEX(klub_naziv,MATCH(INDEX(klubAlias_klubId,AK282),klub_id,0))))</f>
        <v/>
      </c>
      <c r="AN282" s="31" t="str" cm="1">
        <f t="array" ref="AN282">IFERROR(""&amp;INDEX(registarNatjecatelji,DL282,4),"")</f>
        <v/>
      </c>
      <c r="AO282" s="90" t="str">
        <f t="shared" si="359"/>
        <v/>
      </c>
      <c r="AP282" s="66" t="str">
        <f t="shared" si="360"/>
        <v/>
      </c>
      <c r="AQ282" s="47" t="s">
        <v>0</v>
      </c>
      <c r="AR282" s="52" t="str">
        <f>IF(V282&lt;&gt;"NEMA","",IF(IFERROR(MATCH(U282,U$10:U281,0),0)&lt;&gt;0,"",U282))</f>
        <v/>
      </c>
      <c r="AS282" s="73" t="str">
        <f t="shared" si="333"/>
        <v/>
      </c>
      <c r="AT282" s="31" t="str">
        <f>IF(OR(AS282="",AS282&lt;&gt;"NEMA"),"",MAX(AT$10:AT281)+1)</f>
        <v/>
      </c>
      <c r="AU282" s="66" t="str">
        <f t="shared" si="334"/>
        <v/>
      </c>
      <c r="AV282" s="47" t="s">
        <v>0</v>
      </c>
      <c r="AW282" s="19" t="str">
        <f t="shared" si="361"/>
        <v/>
      </c>
      <c r="AX282" s="47" t="s">
        <v>0</v>
      </c>
      <c r="AY282" s="82" t="str">
        <f>IF(AK282&lt;&gt;"NEMA","",IF(IFERROR(MATCH(AJ282,AJ$10:AJ281,0),0)&lt;&gt;0,"",AJ282))</f>
        <v/>
      </c>
      <c r="AZ282" s="47" t="s">
        <v>0</v>
      </c>
      <c r="BA282" s="130"/>
      <c r="BB282" s="47" t="s">
        <v>0</v>
      </c>
      <c r="BC282" s="58" t="str">
        <f t="shared" si="362"/>
        <v/>
      </c>
      <c r="BD282" s="31" t="str">
        <f t="shared" si="363"/>
        <v/>
      </c>
      <c r="BE282" s="31" t="str">
        <f>IF(BD282="","",MAX(BE$10:BE281)+1)</f>
        <v/>
      </c>
      <c r="BF282" s="31" t="str">
        <f t="shared" si="364"/>
        <v/>
      </c>
      <c r="BG282" s="31" t="str">
        <f t="shared" si="365"/>
        <v/>
      </c>
      <c r="BH282" s="31" t="str">
        <f>IF(BA282="","",MAX(BH$10:BH281)+1)</f>
        <v/>
      </c>
      <c r="BI282" s="31" t="str">
        <f t="shared" si="366"/>
        <v/>
      </c>
      <c r="BJ282" s="66" t="str">
        <f t="shared" si="367"/>
        <v/>
      </c>
      <c r="BK282" s="47" t="s">
        <v>0</v>
      </c>
      <c r="BL282" s="19" t="str">
        <f t="shared" si="368"/>
        <v/>
      </c>
      <c r="BM282" s="47" t="s">
        <v>0</v>
      </c>
      <c r="BN282" s="151" t="str">
        <f t="shared" si="335"/>
        <v/>
      </c>
      <c r="BO282" s="47" t="s">
        <v>0</v>
      </c>
      <c r="BP282" s="58" t="str">
        <f t="shared" si="326"/>
        <v/>
      </c>
      <c r="BQ282" s="73" t="str">
        <f t="shared" si="327"/>
        <v/>
      </c>
      <c r="BR282" s="266" t="str">
        <f t="shared" si="328"/>
        <v/>
      </c>
      <c r="BS282" s="267" t="str">
        <f t="shared" si="329"/>
        <v/>
      </c>
      <c r="BT282" s="191" t="str">
        <f t="shared" si="330"/>
        <v/>
      </c>
      <c r="BU282" s="47" t="s">
        <v>0</v>
      </c>
      <c r="BV282" s="52" t="str">
        <f t="shared" si="369"/>
        <v/>
      </c>
      <c r="BW282" s="31" t="str">
        <f t="shared" si="370"/>
        <v/>
      </c>
      <c r="BX282" s="73" t="str">
        <f t="shared" si="336"/>
        <v/>
      </c>
      <c r="BY282" s="73" t="str">
        <f t="shared" si="337"/>
        <v/>
      </c>
      <c r="BZ282" s="31" t="str">
        <f t="shared" si="338"/>
        <v/>
      </c>
      <c r="CA282" s="66" t="str">
        <f t="shared" si="339"/>
        <v/>
      </c>
      <c r="CB282" s="47" t="s">
        <v>0</v>
      </c>
      <c r="CC282" s="82" t="str">
        <f t="shared" si="371"/>
        <v/>
      </c>
      <c r="CD282" s="47" t="s">
        <v>0</v>
      </c>
      <c r="CE282" s="19" t="str">
        <f t="shared" si="372"/>
        <v/>
      </c>
      <c r="CF282" s="47" t="s">
        <v>0</v>
      </c>
      <c r="CG282" s="130"/>
      <c r="CH282" s="47" t="s">
        <v>0</v>
      </c>
      <c r="CI282" s="52" t="str">
        <f t="shared" si="373"/>
        <v/>
      </c>
      <c r="CJ282" s="73" t="str">
        <f>IF(CG282="","",MAX(CJ$10:CJ281)+1)</f>
        <v/>
      </c>
      <c r="CK282" s="53" t="str">
        <f t="shared" si="374"/>
        <v/>
      </c>
      <c r="CL282" s="47" t="s">
        <v>0</v>
      </c>
      <c r="CM282" s="19" t="str">
        <f t="shared" si="375"/>
        <v/>
      </c>
      <c r="CN282" s="47" t="s">
        <v>0</v>
      </c>
      <c r="CO282" s="108"/>
      <c r="CP282" s="110"/>
      <c r="CQ282" s="47"/>
      <c r="CR282" s="58" t="str">
        <f>IF(AND(BX282="NEMA",BY282="NEMA",OR(CG282="",CK282="NEMA")),MAX(CR$10:CR281)+1,"")</f>
        <v/>
      </c>
      <c r="CS282" s="53" t="str">
        <f t="shared" si="376"/>
        <v/>
      </c>
      <c r="CT282" t="s">
        <v>0</v>
      </c>
      <c r="CU282" s="133" t="str">
        <f t="shared" si="340"/>
        <v/>
      </c>
      <c r="CV282" t="s">
        <v>0</v>
      </c>
      <c r="CW282" s="52" t="str">
        <f t="shared" si="341"/>
        <v/>
      </c>
      <c r="CX282" s="66" t="str">
        <f t="shared" si="377"/>
        <v/>
      </c>
      <c r="CY282" t="s">
        <v>0</v>
      </c>
      <c r="CZ282" s="19" t="str">
        <f t="shared" si="378"/>
        <v/>
      </c>
      <c r="DA282" s="47" t="s">
        <v>0</v>
      </c>
      <c r="DB282" s="52" t="str">
        <f t="shared" si="379"/>
        <v/>
      </c>
      <c r="DC282" s="66" t="str">
        <f t="shared" si="380"/>
        <v/>
      </c>
      <c r="DD282" s="47" t="s">
        <v>0</v>
      </c>
      <c r="DE282" s="52" t="str">
        <f t="shared" si="381"/>
        <v/>
      </c>
      <c r="DF282" s="53" t="str">
        <f t="shared" si="342"/>
        <v/>
      </c>
      <c r="DG282" s="47" t="s">
        <v>0</v>
      </c>
      <c r="DH282" s="52" t="str">
        <f t="shared" si="382"/>
        <v/>
      </c>
      <c r="DI282" s="53" t="str">
        <f t="shared" si="343"/>
        <v/>
      </c>
      <c r="DJ282" s="47" t="s">
        <v>0</v>
      </c>
      <c r="DK282" s="52" t="str">
        <f t="shared" si="383"/>
        <v/>
      </c>
      <c r="DL282" s="53" t="str">
        <f t="shared" si="344"/>
        <v/>
      </c>
      <c r="DM282" s="47" t="s">
        <v>0</v>
      </c>
      <c r="DN282" s="58" t="str">
        <f t="shared" si="384"/>
        <v/>
      </c>
      <c r="DO282" s="53" t="str" cm="1">
        <f t="array" ref="DO282">IF(DN282&lt;&gt;"",INDEX(imePrezime_id,DN282,0),IF(CR282&lt;&gt;"",CR282,""))</f>
        <v/>
      </c>
      <c r="DP282" s="47" t="s">
        <v>0</v>
      </c>
      <c r="DQ282" s="58" t="str">
        <f t="shared" si="385"/>
        <v/>
      </c>
      <c r="DR282" s="73" t="str">
        <f t="shared" si="345"/>
        <v/>
      </c>
      <c r="DS282" s="73" t="str">
        <f t="shared" si="386"/>
        <v/>
      </c>
      <c r="DT282" s="73" t="str">
        <f t="shared" si="387"/>
        <v/>
      </c>
      <c r="DU282" s="66" t="str">
        <f t="shared" si="388"/>
        <v/>
      </c>
      <c r="DV282" s="47" t="s">
        <v>0</v>
      </c>
      <c r="DW282" s="58" t="str">
        <f>IF(BW282="","",MAX(DW$10:DW281)+1)</f>
        <v/>
      </c>
      <c r="DX282" s="73" t="str">
        <f t="shared" si="389"/>
        <v/>
      </c>
      <c r="DY282" s="73" t="str">
        <f t="shared" si="390"/>
        <v/>
      </c>
      <c r="DZ282" s="73" t="str">
        <f t="shared" si="391"/>
        <v/>
      </c>
      <c r="EA282" s="73" t="str">
        <f t="shared" si="392"/>
        <v/>
      </c>
      <c r="EB282" s="73" t="str">
        <f t="shared" si="393"/>
        <v/>
      </c>
      <c r="EC282" s="73" t="str">
        <f t="shared" si="394"/>
        <v/>
      </c>
      <c r="ED282" s="73" t="str">
        <f t="shared" si="395"/>
        <v/>
      </c>
      <c r="EE282" s="73" t="str">
        <f t="shared" si="396"/>
        <v/>
      </c>
      <c r="EF282" s="73" t="str">
        <f t="shared" si="397"/>
        <v/>
      </c>
      <c r="EG282" s="53" t="str">
        <f t="shared" si="346"/>
        <v/>
      </c>
      <c r="EH282" s="47" t="s">
        <v>0</v>
      </c>
      <c r="EI282" s="19" t="str">
        <f t="shared" si="398"/>
        <v/>
      </c>
      <c r="EJ282" s="47" t="s">
        <v>0</v>
      </c>
      <c r="EK282" s="19" t="str">
        <f t="shared" si="399"/>
        <v/>
      </c>
      <c r="EL282" s="47" t="s">
        <v>0</v>
      </c>
      <c r="EM282" s="208" t="str">
        <f t="shared" si="400"/>
        <v/>
      </c>
      <c r="EN282" s="47" t="s">
        <v>0</v>
      </c>
    </row>
    <row r="283" spans="1:144" x14ac:dyDescent="0.25">
      <c r="A283" t="s">
        <v>0</v>
      </c>
      <c r="B283" s="52" t="str">
        <f>IF(csv!F275="","",csv!T275)</f>
        <v/>
      </c>
      <c r="C283" s="31" t="s">
        <v>0</v>
      </c>
      <c r="D283" s="31" t="str">
        <f>IF(csv!F275="","",csv!F275)</f>
        <v/>
      </c>
      <c r="E283" s="31" t="str">
        <f>IF(csv!E275="","",csv!E275)</f>
        <v/>
      </c>
      <c r="F283" s="31" t="s">
        <v>0</v>
      </c>
      <c r="G283" s="73" t="str">
        <f>IF(csv!M275="","",csv!M275)</f>
        <v/>
      </c>
      <c r="H283" s="73" t="str">
        <f>IF(csv!N275="","",csv!N275)</f>
        <v/>
      </c>
      <c r="I283" s="31" t="s">
        <v>0</v>
      </c>
      <c r="J283" s="31" t="str">
        <f>IF(csv!P275="","",csv!P275)</f>
        <v/>
      </c>
      <c r="K283" s="31" t="str">
        <f>IF(csv!Q275="","",csv!Q275)</f>
        <v/>
      </c>
      <c r="L283" s="31" t="s">
        <v>0</v>
      </c>
      <c r="M283" s="66" t="str">
        <f>IF(csv!R275="","",csv!R275)</f>
        <v/>
      </c>
      <c r="N283" s="47" t="s">
        <v>0</v>
      </c>
      <c r="O283" s="52" t="str">
        <f t="shared" si="347"/>
        <v/>
      </c>
      <c r="P283" s="73" t="str">
        <f>IF(O283="","",IF(COUNTIF(O$10:O282,O283)=0,P282+1,P282))</f>
        <v/>
      </c>
      <c r="Q283" s="88" t="str">
        <f t="shared" si="348"/>
        <v/>
      </c>
      <c r="R283" s="89" t="str" cm="1">
        <f t="array" ref="R283">IF(S283="","",INDEX(natjecanjeStaze_naziv,MATCH(S283,natjecanjeStaze_stazaId,0)))</f>
        <v/>
      </c>
      <c r="S283" s="53" t="str">
        <f t="shared" si="331"/>
        <v/>
      </c>
      <c r="T283" s="47" t="s">
        <v>0</v>
      </c>
      <c r="U283" s="259" t="str">
        <f t="shared" si="332"/>
        <v/>
      </c>
      <c r="V283" s="260" t="str">
        <f t="shared" si="349"/>
        <v/>
      </c>
      <c r="W283" s="47" t="s">
        <v>0</v>
      </c>
      <c r="X283" s="52" t="str">
        <f t="shared" si="350"/>
        <v/>
      </c>
      <c r="Y283" s="73" t="str">
        <f t="shared" si="351"/>
        <v/>
      </c>
      <c r="Z283" s="31" t="str">
        <f t="shared" si="352"/>
        <v/>
      </c>
      <c r="AA283" s="66" t="str">
        <f>IF(Z283="","",MAX(AA$10:AA282)+1)</f>
        <v/>
      </c>
      <c r="AB283" s="47" t="s">
        <v>0</v>
      </c>
      <c r="AC283" s="130"/>
      <c r="AD283" s="47" t="s">
        <v>0</v>
      </c>
      <c r="AE283" s="19" t="str">
        <f t="shared" si="353"/>
        <v/>
      </c>
      <c r="AF283" s="47" t="s">
        <v>0</v>
      </c>
      <c r="AG283" s="151" t="str">
        <f t="shared" si="354"/>
        <v/>
      </c>
      <c r="AH283" s="47" t="s">
        <v>0</v>
      </c>
      <c r="AI283" s="52" t="str">
        <f t="shared" si="355"/>
        <v/>
      </c>
      <c r="AJ283" s="31" t="str">
        <f t="shared" si="356"/>
        <v/>
      </c>
      <c r="AK283" s="73" t="str">
        <f t="shared" si="357"/>
        <v/>
      </c>
      <c r="AL283" s="73" t="str">
        <f t="shared" si="358"/>
        <v/>
      </c>
      <c r="AM283" s="31" t="str" cm="1">
        <f t="array" ref="AM283">IF(AK283="",""&amp;AJ283,IF(AK283="NEMA",AJ283,INDEX(klub_naziv,MATCH(INDEX(klubAlias_klubId,AK283),klub_id,0))))</f>
        <v/>
      </c>
      <c r="AN283" s="31" t="str" cm="1">
        <f t="array" ref="AN283">IFERROR(""&amp;INDEX(registarNatjecatelji,DL283,4),"")</f>
        <v/>
      </c>
      <c r="AO283" s="90" t="str">
        <f t="shared" si="359"/>
        <v/>
      </c>
      <c r="AP283" s="66" t="str">
        <f t="shared" si="360"/>
        <v/>
      </c>
      <c r="AQ283" s="47" t="s">
        <v>0</v>
      </c>
      <c r="AR283" s="52" t="str">
        <f>IF(V283&lt;&gt;"NEMA","",IF(IFERROR(MATCH(U283,U$10:U282,0),0)&lt;&gt;0,"",U283))</f>
        <v/>
      </c>
      <c r="AS283" s="73" t="str">
        <f t="shared" si="333"/>
        <v/>
      </c>
      <c r="AT283" s="31" t="str">
        <f>IF(OR(AS283="",AS283&lt;&gt;"NEMA"),"",MAX(AT$10:AT282)+1)</f>
        <v/>
      </c>
      <c r="AU283" s="66" t="str">
        <f t="shared" si="334"/>
        <v/>
      </c>
      <c r="AV283" s="47" t="s">
        <v>0</v>
      </c>
      <c r="AW283" s="19" t="str">
        <f t="shared" si="361"/>
        <v/>
      </c>
      <c r="AX283" s="47" t="s">
        <v>0</v>
      </c>
      <c r="AY283" s="82" t="str">
        <f>IF(AK283&lt;&gt;"NEMA","",IF(IFERROR(MATCH(AJ283,AJ$10:AJ282,0),0)&lt;&gt;0,"",AJ283))</f>
        <v/>
      </c>
      <c r="AZ283" s="47" t="s">
        <v>0</v>
      </c>
      <c r="BA283" s="130"/>
      <c r="BB283" s="47" t="s">
        <v>0</v>
      </c>
      <c r="BC283" s="58" t="str">
        <f t="shared" si="362"/>
        <v/>
      </c>
      <c r="BD283" s="31" t="str">
        <f t="shared" si="363"/>
        <v/>
      </c>
      <c r="BE283" s="31" t="str">
        <f>IF(BD283="","",MAX(BE$10:BE282)+1)</f>
        <v/>
      </c>
      <c r="BF283" s="31" t="str">
        <f t="shared" si="364"/>
        <v/>
      </c>
      <c r="BG283" s="31" t="str">
        <f t="shared" si="365"/>
        <v/>
      </c>
      <c r="BH283" s="31" t="str">
        <f>IF(BA283="","",MAX(BH$10:BH282)+1)</f>
        <v/>
      </c>
      <c r="BI283" s="31" t="str">
        <f t="shared" si="366"/>
        <v/>
      </c>
      <c r="BJ283" s="66" t="str">
        <f t="shared" si="367"/>
        <v/>
      </c>
      <c r="BK283" s="47" t="s">
        <v>0</v>
      </c>
      <c r="BL283" s="19" t="str">
        <f t="shared" si="368"/>
        <v/>
      </c>
      <c r="BM283" s="47" t="s">
        <v>0</v>
      </c>
      <c r="BN283" s="151" t="str">
        <f t="shared" si="335"/>
        <v/>
      </c>
      <c r="BO283" s="47" t="s">
        <v>0</v>
      </c>
      <c r="BP283" s="58" t="str">
        <f t="shared" si="326"/>
        <v/>
      </c>
      <c r="BQ283" s="73" t="str">
        <f t="shared" si="327"/>
        <v/>
      </c>
      <c r="BR283" s="266" t="str">
        <f t="shared" si="328"/>
        <v/>
      </c>
      <c r="BS283" s="267" t="str">
        <f t="shared" si="329"/>
        <v/>
      </c>
      <c r="BT283" s="191" t="str">
        <f t="shared" si="330"/>
        <v/>
      </c>
      <c r="BU283" s="47" t="s">
        <v>0</v>
      </c>
      <c r="BV283" s="52" t="str">
        <f t="shared" si="369"/>
        <v/>
      </c>
      <c r="BW283" s="31" t="str">
        <f t="shared" si="370"/>
        <v/>
      </c>
      <c r="BX283" s="73" t="str">
        <f t="shared" si="336"/>
        <v/>
      </c>
      <c r="BY283" s="73" t="str">
        <f t="shared" si="337"/>
        <v/>
      </c>
      <c r="BZ283" s="31" t="str">
        <f t="shared" si="338"/>
        <v/>
      </c>
      <c r="CA283" s="66" t="str">
        <f t="shared" si="339"/>
        <v/>
      </c>
      <c r="CB283" s="47" t="s">
        <v>0</v>
      </c>
      <c r="CC283" s="82" t="str">
        <f t="shared" si="371"/>
        <v/>
      </c>
      <c r="CD283" s="47" t="s">
        <v>0</v>
      </c>
      <c r="CE283" s="19" t="str">
        <f t="shared" si="372"/>
        <v/>
      </c>
      <c r="CF283" s="47" t="s">
        <v>0</v>
      </c>
      <c r="CG283" s="130"/>
      <c r="CH283" s="47" t="s">
        <v>0</v>
      </c>
      <c r="CI283" s="52" t="str">
        <f t="shared" si="373"/>
        <v/>
      </c>
      <c r="CJ283" s="73" t="str">
        <f>IF(CG283="","",MAX(CJ$10:CJ282)+1)</f>
        <v/>
      </c>
      <c r="CK283" s="53" t="str">
        <f t="shared" si="374"/>
        <v/>
      </c>
      <c r="CL283" s="47" t="s">
        <v>0</v>
      </c>
      <c r="CM283" s="19" t="str">
        <f t="shared" si="375"/>
        <v/>
      </c>
      <c r="CN283" s="47" t="s">
        <v>0</v>
      </c>
      <c r="CO283" s="108"/>
      <c r="CP283" s="110"/>
      <c r="CQ283" s="47"/>
      <c r="CR283" s="58" t="str">
        <f>IF(AND(BX283="NEMA",BY283="NEMA",OR(CG283="",CK283="NEMA")),MAX(CR$10:CR282)+1,"")</f>
        <v/>
      </c>
      <c r="CS283" s="53" t="str">
        <f t="shared" si="376"/>
        <v/>
      </c>
      <c r="CT283" t="s">
        <v>0</v>
      </c>
      <c r="CU283" s="133" t="str">
        <f t="shared" si="340"/>
        <v/>
      </c>
      <c r="CV283" t="s">
        <v>0</v>
      </c>
      <c r="CW283" s="52" t="str">
        <f t="shared" si="341"/>
        <v/>
      </c>
      <c r="CX283" s="66" t="str">
        <f t="shared" si="377"/>
        <v/>
      </c>
      <c r="CY283" t="s">
        <v>0</v>
      </c>
      <c r="CZ283" s="19" t="str">
        <f t="shared" si="378"/>
        <v/>
      </c>
      <c r="DA283" s="47" t="s">
        <v>0</v>
      </c>
      <c r="DB283" s="52" t="str">
        <f t="shared" si="379"/>
        <v/>
      </c>
      <c r="DC283" s="66" t="str">
        <f t="shared" si="380"/>
        <v/>
      </c>
      <c r="DD283" s="47" t="s">
        <v>0</v>
      </c>
      <c r="DE283" s="52" t="str">
        <f t="shared" si="381"/>
        <v/>
      </c>
      <c r="DF283" s="53" t="str">
        <f t="shared" si="342"/>
        <v/>
      </c>
      <c r="DG283" s="47" t="s">
        <v>0</v>
      </c>
      <c r="DH283" s="52" t="str">
        <f t="shared" si="382"/>
        <v/>
      </c>
      <c r="DI283" s="53" t="str">
        <f t="shared" si="343"/>
        <v/>
      </c>
      <c r="DJ283" s="47" t="s">
        <v>0</v>
      </c>
      <c r="DK283" s="52" t="str">
        <f t="shared" si="383"/>
        <v/>
      </c>
      <c r="DL283" s="53" t="str">
        <f t="shared" si="344"/>
        <v/>
      </c>
      <c r="DM283" s="47" t="s">
        <v>0</v>
      </c>
      <c r="DN283" s="58" t="str">
        <f t="shared" si="384"/>
        <v/>
      </c>
      <c r="DO283" s="53" t="str" cm="1">
        <f t="array" ref="DO283">IF(DN283&lt;&gt;"",INDEX(imePrezime_id,DN283,0),IF(CR283&lt;&gt;"",CR283,""))</f>
        <v/>
      </c>
      <c r="DP283" s="47" t="s">
        <v>0</v>
      </c>
      <c r="DQ283" s="58" t="str">
        <f t="shared" si="385"/>
        <v/>
      </c>
      <c r="DR283" s="73" t="str">
        <f t="shared" si="345"/>
        <v/>
      </c>
      <c r="DS283" s="73" t="str">
        <f t="shared" si="386"/>
        <v/>
      </c>
      <c r="DT283" s="73" t="str">
        <f t="shared" si="387"/>
        <v/>
      </c>
      <c r="DU283" s="66" t="str">
        <f t="shared" si="388"/>
        <v/>
      </c>
      <c r="DV283" s="47" t="s">
        <v>0</v>
      </c>
      <c r="DW283" s="58" t="str">
        <f>IF(BW283="","",MAX(DW$10:DW282)+1)</f>
        <v/>
      </c>
      <c r="DX283" s="73" t="str">
        <f t="shared" si="389"/>
        <v/>
      </c>
      <c r="DY283" s="73" t="str">
        <f t="shared" si="390"/>
        <v/>
      </c>
      <c r="DZ283" s="73" t="str">
        <f t="shared" si="391"/>
        <v/>
      </c>
      <c r="EA283" s="73" t="str">
        <f t="shared" si="392"/>
        <v/>
      </c>
      <c r="EB283" s="73" t="str">
        <f t="shared" si="393"/>
        <v/>
      </c>
      <c r="EC283" s="73" t="str">
        <f t="shared" si="394"/>
        <v/>
      </c>
      <c r="ED283" s="73" t="str">
        <f t="shared" si="395"/>
        <v/>
      </c>
      <c r="EE283" s="73" t="str">
        <f t="shared" si="396"/>
        <v/>
      </c>
      <c r="EF283" s="73" t="str">
        <f t="shared" si="397"/>
        <v/>
      </c>
      <c r="EG283" s="53" t="str">
        <f t="shared" si="346"/>
        <v/>
      </c>
      <c r="EH283" s="47" t="s">
        <v>0</v>
      </c>
      <c r="EI283" s="19" t="str">
        <f t="shared" si="398"/>
        <v/>
      </c>
      <c r="EJ283" s="47" t="s">
        <v>0</v>
      </c>
      <c r="EK283" s="19" t="str">
        <f t="shared" si="399"/>
        <v/>
      </c>
      <c r="EL283" s="47" t="s">
        <v>0</v>
      </c>
      <c r="EM283" s="208" t="str">
        <f t="shared" si="400"/>
        <v/>
      </c>
      <c r="EN283" s="47" t="s">
        <v>0</v>
      </c>
    </row>
    <row r="284" spans="1:144" x14ac:dyDescent="0.25">
      <c r="A284" t="s">
        <v>0</v>
      </c>
      <c r="B284" s="52" t="str">
        <f>IF(csv!F276="","",csv!T276)</f>
        <v/>
      </c>
      <c r="C284" s="31" t="s">
        <v>0</v>
      </c>
      <c r="D284" s="31" t="str">
        <f>IF(csv!F276="","",csv!F276)</f>
        <v/>
      </c>
      <c r="E284" s="31" t="str">
        <f>IF(csv!E276="","",csv!E276)</f>
        <v/>
      </c>
      <c r="F284" s="31" t="s">
        <v>0</v>
      </c>
      <c r="G284" s="73" t="str">
        <f>IF(csv!M276="","",csv!M276)</f>
        <v/>
      </c>
      <c r="H284" s="73" t="str">
        <f>IF(csv!N276="","",csv!N276)</f>
        <v/>
      </c>
      <c r="I284" s="31" t="s">
        <v>0</v>
      </c>
      <c r="J284" s="31" t="str">
        <f>IF(csv!P276="","",csv!P276)</f>
        <v/>
      </c>
      <c r="K284" s="31" t="str">
        <f>IF(csv!Q276="","",csv!Q276)</f>
        <v/>
      </c>
      <c r="L284" s="31" t="s">
        <v>0</v>
      </c>
      <c r="M284" s="66" t="str">
        <f>IF(csv!R276="","",csv!R276)</f>
        <v/>
      </c>
      <c r="N284" s="47" t="s">
        <v>0</v>
      </c>
      <c r="O284" s="52" t="str">
        <f t="shared" si="347"/>
        <v/>
      </c>
      <c r="P284" s="73" t="str">
        <f>IF(O284="","",IF(COUNTIF(O$10:O283,O284)=0,P283+1,P283))</f>
        <v/>
      </c>
      <c r="Q284" s="88" t="str">
        <f t="shared" si="348"/>
        <v/>
      </c>
      <c r="R284" s="89" t="str" cm="1">
        <f t="array" ref="R284">IF(S284="","",INDEX(natjecanjeStaze_naziv,MATCH(S284,natjecanjeStaze_stazaId,0)))</f>
        <v/>
      </c>
      <c r="S284" s="53" t="str">
        <f t="shared" si="331"/>
        <v/>
      </c>
      <c r="T284" s="47" t="s">
        <v>0</v>
      </c>
      <c r="U284" s="259" t="str">
        <f t="shared" si="332"/>
        <v/>
      </c>
      <c r="V284" s="260" t="str">
        <f t="shared" si="349"/>
        <v/>
      </c>
      <c r="W284" s="47" t="s">
        <v>0</v>
      </c>
      <c r="X284" s="52" t="str">
        <f t="shared" si="350"/>
        <v/>
      </c>
      <c r="Y284" s="73" t="str">
        <f t="shared" si="351"/>
        <v/>
      </c>
      <c r="Z284" s="31" t="str">
        <f t="shared" si="352"/>
        <v/>
      </c>
      <c r="AA284" s="66" t="str">
        <f>IF(Z284="","",MAX(AA$10:AA283)+1)</f>
        <v/>
      </c>
      <c r="AB284" s="47" t="s">
        <v>0</v>
      </c>
      <c r="AC284" s="130"/>
      <c r="AD284" s="47" t="s">
        <v>0</v>
      </c>
      <c r="AE284" s="19" t="str">
        <f t="shared" si="353"/>
        <v/>
      </c>
      <c r="AF284" s="47" t="s">
        <v>0</v>
      </c>
      <c r="AG284" s="151" t="str">
        <f t="shared" si="354"/>
        <v/>
      </c>
      <c r="AH284" s="47" t="s">
        <v>0</v>
      </c>
      <c r="AI284" s="52" t="str">
        <f t="shared" si="355"/>
        <v/>
      </c>
      <c r="AJ284" s="31" t="str">
        <f t="shared" si="356"/>
        <v/>
      </c>
      <c r="AK284" s="73" t="str">
        <f t="shared" si="357"/>
        <v/>
      </c>
      <c r="AL284" s="73" t="str">
        <f t="shared" si="358"/>
        <v/>
      </c>
      <c r="AM284" s="31" t="str" cm="1">
        <f t="array" ref="AM284">IF(AK284="",""&amp;AJ284,IF(AK284="NEMA",AJ284,INDEX(klub_naziv,MATCH(INDEX(klubAlias_klubId,AK284),klub_id,0))))</f>
        <v/>
      </c>
      <c r="AN284" s="31" t="str" cm="1">
        <f t="array" ref="AN284">IFERROR(""&amp;INDEX(registarNatjecatelji,DL284,4),"")</f>
        <v/>
      </c>
      <c r="AO284" s="90" t="str">
        <f t="shared" si="359"/>
        <v/>
      </c>
      <c r="AP284" s="66" t="str">
        <f t="shared" si="360"/>
        <v/>
      </c>
      <c r="AQ284" s="47" t="s">
        <v>0</v>
      </c>
      <c r="AR284" s="52" t="str">
        <f>IF(V284&lt;&gt;"NEMA","",IF(IFERROR(MATCH(U284,U$10:U283,0),0)&lt;&gt;0,"",U284))</f>
        <v/>
      </c>
      <c r="AS284" s="73" t="str">
        <f t="shared" si="333"/>
        <v/>
      </c>
      <c r="AT284" s="31" t="str">
        <f>IF(OR(AS284="",AS284&lt;&gt;"NEMA"),"",MAX(AT$10:AT283)+1)</f>
        <v/>
      </c>
      <c r="AU284" s="66" t="str">
        <f t="shared" si="334"/>
        <v/>
      </c>
      <c r="AV284" s="47" t="s">
        <v>0</v>
      </c>
      <c r="AW284" s="19" t="str">
        <f t="shared" si="361"/>
        <v/>
      </c>
      <c r="AX284" s="47" t="s">
        <v>0</v>
      </c>
      <c r="AY284" s="82" t="str">
        <f>IF(AK284&lt;&gt;"NEMA","",IF(IFERROR(MATCH(AJ284,AJ$10:AJ283,0),0)&lt;&gt;0,"",AJ284))</f>
        <v/>
      </c>
      <c r="AZ284" s="47" t="s">
        <v>0</v>
      </c>
      <c r="BA284" s="130"/>
      <c r="BB284" s="47" t="s">
        <v>0</v>
      </c>
      <c r="BC284" s="58" t="str">
        <f t="shared" si="362"/>
        <v/>
      </c>
      <c r="BD284" s="31" t="str">
        <f t="shared" si="363"/>
        <v/>
      </c>
      <c r="BE284" s="31" t="str">
        <f>IF(BD284="","",MAX(BE$10:BE283)+1)</f>
        <v/>
      </c>
      <c r="BF284" s="31" t="str">
        <f t="shared" si="364"/>
        <v/>
      </c>
      <c r="BG284" s="31" t="str">
        <f t="shared" si="365"/>
        <v/>
      </c>
      <c r="BH284" s="31" t="str">
        <f>IF(BA284="","",MAX(BH$10:BH283)+1)</f>
        <v/>
      </c>
      <c r="BI284" s="31" t="str">
        <f t="shared" si="366"/>
        <v/>
      </c>
      <c r="BJ284" s="66" t="str">
        <f t="shared" si="367"/>
        <v/>
      </c>
      <c r="BK284" s="47" t="s">
        <v>0</v>
      </c>
      <c r="BL284" s="19" t="str">
        <f t="shared" si="368"/>
        <v/>
      </c>
      <c r="BM284" s="47" t="s">
        <v>0</v>
      </c>
      <c r="BN284" s="151" t="str">
        <f t="shared" si="335"/>
        <v/>
      </c>
      <c r="BO284" s="47" t="s">
        <v>0</v>
      </c>
      <c r="BP284" s="58" t="str">
        <f t="shared" si="326"/>
        <v/>
      </c>
      <c r="BQ284" s="73" t="str">
        <f t="shared" si="327"/>
        <v/>
      </c>
      <c r="BR284" s="266" t="str">
        <f t="shared" si="328"/>
        <v/>
      </c>
      <c r="BS284" s="267" t="str">
        <f t="shared" si="329"/>
        <v/>
      </c>
      <c r="BT284" s="191" t="str">
        <f t="shared" si="330"/>
        <v/>
      </c>
      <c r="BU284" s="47" t="s">
        <v>0</v>
      </c>
      <c r="BV284" s="52" t="str">
        <f t="shared" si="369"/>
        <v/>
      </c>
      <c r="BW284" s="31" t="str">
        <f t="shared" si="370"/>
        <v/>
      </c>
      <c r="BX284" s="73" t="str">
        <f t="shared" si="336"/>
        <v/>
      </c>
      <c r="BY284" s="73" t="str">
        <f t="shared" si="337"/>
        <v/>
      </c>
      <c r="BZ284" s="31" t="str">
        <f t="shared" si="338"/>
        <v/>
      </c>
      <c r="CA284" s="66" t="str">
        <f t="shared" si="339"/>
        <v/>
      </c>
      <c r="CB284" s="47" t="s">
        <v>0</v>
      </c>
      <c r="CC284" s="82" t="str">
        <f t="shared" si="371"/>
        <v/>
      </c>
      <c r="CD284" s="47" t="s">
        <v>0</v>
      </c>
      <c r="CE284" s="19" t="str">
        <f t="shared" si="372"/>
        <v/>
      </c>
      <c r="CF284" s="47" t="s">
        <v>0</v>
      </c>
      <c r="CG284" s="130"/>
      <c r="CH284" s="47" t="s">
        <v>0</v>
      </c>
      <c r="CI284" s="52" t="str">
        <f t="shared" si="373"/>
        <v/>
      </c>
      <c r="CJ284" s="73" t="str">
        <f>IF(CG284="","",MAX(CJ$10:CJ283)+1)</f>
        <v/>
      </c>
      <c r="CK284" s="53" t="str">
        <f t="shared" si="374"/>
        <v/>
      </c>
      <c r="CL284" s="47" t="s">
        <v>0</v>
      </c>
      <c r="CM284" s="19" t="str">
        <f t="shared" si="375"/>
        <v/>
      </c>
      <c r="CN284" s="47" t="s">
        <v>0</v>
      </c>
      <c r="CO284" s="108"/>
      <c r="CP284" s="110"/>
      <c r="CQ284" s="47"/>
      <c r="CR284" s="58" t="str">
        <f>IF(AND(BX284="NEMA",BY284="NEMA",OR(CG284="",CK284="NEMA")),MAX(CR$10:CR283)+1,"")</f>
        <v/>
      </c>
      <c r="CS284" s="53" t="str">
        <f t="shared" si="376"/>
        <v/>
      </c>
      <c r="CT284" t="s">
        <v>0</v>
      </c>
      <c r="CU284" s="133" t="str">
        <f t="shared" si="340"/>
        <v/>
      </c>
      <c r="CV284" t="s">
        <v>0</v>
      </c>
      <c r="CW284" s="52" t="str">
        <f t="shared" si="341"/>
        <v/>
      </c>
      <c r="CX284" s="66" t="str">
        <f t="shared" si="377"/>
        <v/>
      </c>
      <c r="CY284" t="s">
        <v>0</v>
      </c>
      <c r="CZ284" s="19" t="str">
        <f t="shared" si="378"/>
        <v/>
      </c>
      <c r="DA284" s="47" t="s">
        <v>0</v>
      </c>
      <c r="DB284" s="52" t="str">
        <f t="shared" si="379"/>
        <v/>
      </c>
      <c r="DC284" s="66" t="str">
        <f t="shared" si="380"/>
        <v/>
      </c>
      <c r="DD284" s="47" t="s">
        <v>0</v>
      </c>
      <c r="DE284" s="52" t="str">
        <f t="shared" si="381"/>
        <v/>
      </c>
      <c r="DF284" s="53" t="str">
        <f t="shared" si="342"/>
        <v/>
      </c>
      <c r="DG284" s="47" t="s">
        <v>0</v>
      </c>
      <c r="DH284" s="52" t="str">
        <f t="shared" si="382"/>
        <v/>
      </c>
      <c r="DI284" s="53" t="str">
        <f t="shared" si="343"/>
        <v/>
      </c>
      <c r="DJ284" s="47" t="s">
        <v>0</v>
      </c>
      <c r="DK284" s="52" t="str">
        <f t="shared" si="383"/>
        <v/>
      </c>
      <c r="DL284" s="53" t="str">
        <f t="shared" si="344"/>
        <v/>
      </c>
      <c r="DM284" s="47" t="s">
        <v>0</v>
      </c>
      <c r="DN284" s="58" t="str">
        <f t="shared" si="384"/>
        <v/>
      </c>
      <c r="DO284" s="53" t="str" cm="1">
        <f t="array" ref="DO284">IF(DN284&lt;&gt;"",INDEX(imePrezime_id,DN284,0),IF(CR284&lt;&gt;"",CR284,""))</f>
        <v/>
      </c>
      <c r="DP284" s="47" t="s">
        <v>0</v>
      </c>
      <c r="DQ284" s="58" t="str">
        <f t="shared" si="385"/>
        <v/>
      </c>
      <c r="DR284" s="73" t="str">
        <f t="shared" si="345"/>
        <v/>
      </c>
      <c r="DS284" s="73" t="str">
        <f t="shared" si="386"/>
        <v/>
      </c>
      <c r="DT284" s="73" t="str">
        <f t="shared" si="387"/>
        <v/>
      </c>
      <c r="DU284" s="66" t="str">
        <f t="shared" si="388"/>
        <v/>
      </c>
      <c r="DV284" s="47" t="s">
        <v>0</v>
      </c>
      <c r="DW284" s="58" t="str">
        <f>IF(BW284="","",MAX(DW$10:DW283)+1)</f>
        <v/>
      </c>
      <c r="DX284" s="73" t="str">
        <f t="shared" si="389"/>
        <v/>
      </c>
      <c r="DY284" s="73" t="str">
        <f t="shared" si="390"/>
        <v/>
      </c>
      <c r="DZ284" s="73" t="str">
        <f t="shared" si="391"/>
        <v/>
      </c>
      <c r="EA284" s="73" t="str">
        <f t="shared" si="392"/>
        <v/>
      </c>
      <c r="EB284" s="73" t="str">
        <f t="shared" si="393"/>
        <v/>
      </c>
      <c r="EC284" s="73" t="str">
        <f t="shared" si="394"/>
        <v/>
      </c>
      <c r="ED284" s="73" t="str">
        <f t="shared" si="395"/>
        <v/>
      </c>
      <c r="EE284" s="73" t="str">
        <f t="shared" si="396"/>
        <v/>
      </c>
      <c r="EF284" s="73" t="str">
        <f t="shared" si="397"/>
        <v/>
      </c>
      <c r="EG284" s="53" t="str">
        <f t="shared" si="346"/>
        <v/>
      </c>
      <c r="EH284" s="47" t="s">
        <v>0</v>
      </c>
      <c r="EI284" s="19" t="str">
        <f t="shared" si="398"/>
        <v/>
      </c>
      <c r="EJ284" s="47" t="s">
        <v>0</v>
      </c>
      <c r="EK284" s="19" t="str">
        <f t="shared" si="399"/>
        <v/>
      </c>
      <c r="EL284" s="47" t="s">
        <v>0</v>
      </c>
      <c r="EM284" s="208" t="str">
        <f t="shared" si="400"/>
        <v/>
      </c>
      <c r="EN284" s="47" t="s">
        <v>0</v>
      </c>
    </row>
    <row r="285" spans="1:144" x14ac:dyDescent="0.25">
      <c r="A285" t="s">
        <v>0</v>
      </c>
      <c r="B285" s="52" t="str">
        <f>IF(csv!F277="","",csv!T277)</f>
        <v/>
      </c>
      <c r="C285" s="31" t="s">
        <v>0</v>
      </c>
      <c r="D285" s="31" t="str">
        <f>IF(csv!F277="","",csv!F277)</f>
        <v/>
      </c>
      <c r="E285" s="31" t="str">
        <f>IF(csv!E277="","",csv!E277)</f>
        <v/>
      </c>
      <c r="F285" s="31" t="s">
        <v>0</v>
      </c>
      <c r="G285" s="73" t="str">
        <f>IF(csv!M277="","",csv!M277)</f>
        <v/>
      </c>
      <c r="H285" s="73" t="str">
        <f>IF(csv!N277="","",csv!N277)</f>
        <v/>
      </c>
      <c r="I285" s="31" t="s">
        <v>0</v>
      </c>
      <c r="J285" s="31" t="str">
        <f>IF(csv!P277="","",csv!P277)</f>
        <v/>
      </c>
      <c r="K285" s="31" t="str">
        <f>IF(csv!Q277="","",csv!Q277)</f>
        <v/>
      </c>
      <c r="L285" s="31" t="s">
        <v>0</v>
      </c>
      <c r="M285" s="66" t="str">
        <f>IF(csv!R277="","",csv!R277)</f>
        <v/>
      </c>
      <c r="N285" s="47" t="s">
        <v>0</v>
      </c>
      <c r="O285" s="52" t="str">
        <f t="shared" si="347"/>
        <v/>
      </c>
      <c r="P285" s="73" t="str">
        <f>IF(O285="","",IF(COUNTIF(O$10:O284,O285)=0,P284+1,P284))</f>
        <v/>
      </c>
      <c r="Q285" s="88" t="str">
        <f t="shared" si="348"/>
        <v/>
      </c>
      <c r="R285" s="89" t="str" cm="1">
        <f t="array" ref="R285">IF(S285="","",INDEX(natjecanjeStaze_naziv,MATCH(S285,natjecanjeStaze_stazaId,0)))</f>
        <v/>
      </c>
      <c r="S285" s="53" t="str">
        <f t="shared" si="331"/>
        <v/>
      </c>
      <c r="T285" s="47" t="s">
        <v>0</v>
      </c>
      <c r="U285" s="259" t="str">
        <f t="shared" si="332"/>
        <v/>
      </c>
      <c r="V285" s="260" t="str">
        <f t="shared" si="349"/>
        <v/>
      </c>
      <c r="W285" s="47" t="s">
        <v>0</v>
      </c>
      <c r="X285" s="52" t="str">
        <f t="shared" si="350"/>
        <v/>
      </c>
      <c r="Y285" s="73" t="str">
        <f t="shared" si="351"/>
        <v/>
      </c>
      <c r="Z285" s="31" t="str">
        <f t="shared" si="352"/>
        <v/>
      </c>
      <c r="AA285" s="66" t="str">
        <f>IF(Z285="","",MAX(AA$10:AA284)+1)</f>
        <v/>
      </c>
      <c r="AB285" s="47" t="s">
        <v>0</v>
      </c>
      <c r="AC285" s="130"/>
      <c r="AD285" s="47" t="s">
        <v>0</v>
      </c>
      <c r="AE285" s="19" t="str">
        <f t="shared" si="353"/>
        <v/>
      </c>
      <c r="AF285" s="47" t="s">
        <v>0</v>
      </c>
      <c r="AG285" s="151" t="str">
        <f t="shared" si="354"/>
        <v/>
      </c>
      <c r="AH285" s="47" t="s">
        <v>0</v>
      </c>
      <c r="AI285" s="52" t="str">
        <f t="shared" si="355"/>
        <v/>
      </c>
      <c r="AJ285" s="31" t="str">
        <f t="shared" si="356"/>
        <v/>
      </c>
      <c r="AK285" s="73" t="str">
        <f t="shared" si="357"/>
        <v/>
      </c>
      <c r="AL285" s="73" t="str">
        <f t="shared" si="358"/>
        <v/>
      </c>
      <c r="AM285" s="31" t="str" cm="1">
        <f t="array" ref="AM285">IF(AK285="",""&amp;AJ285,IF(AK285="NEMA",AJ285,INDEX(klub_naziv,MATCH(INDEX(klubAlias_klubId,AK285),klub_id,0))))</f>
        <v/>
      </c>
      <c r="AN285" s="31" t="str" cm="1">
        <f t="array" ref="AN285">IFERROR(""&amp;INDEX(registarNatjecatelji,DL285,4),"")</f>
        <v/>
      </c>
      <c r="AO285" s="90" t="str">
        <f t="shared" si="359"/>
        <v/>
      </c>
      <c r="AP285" s="66" t="str">
        <f t="shared" si="360"/>
        <v/>
      </c>
      <c r="AQ285" s="47" t="s">
        <v>0</v>
      </c>
      <c r="AR285" s="52" t="str">
        <f>IF(V285&lt;&gt;"NEMA","",IF(IFERROR(MATCH(U285,U$10:U284,0),0)&lt;&gt;0,"",U285))</f>
        <v/>
      </c>
      <c r="AS285" s="73" t="str">
        <f t="shared" si="333"/>
        <v/>
      </c>
      <c r="AT285" s="31" t="str">
        <f>IF(OR(AS285="",AS285&lt;&gt;"NEMA"),"",MAX(AT$10:AT284)+1)</f>
        <v/>
      </c>
      <c r="AU285" s="66" t="str">
        <f t="shared" si="334"/>
        <v/>
      </c>
      <c r="AV285" s="47" t="s">
        <v>0</v>
      </c>
      <c r="AW285" s="19" t="str">
        <f t="shared" si="361"/>
        <v/>
      </c>
      <c r="AX285" s="47" t="s">
        <v>0</v>
      </c>
      <c r="AY285" s="82" t="str">
        <f>IF(AK285&lt;&gt;"NEMA","",IF(IFERROR(MATCH(AJ285,AJ$10:AJ284,0),0)&lt;&gt;0,"",AJ285))</f>
        <v/>
      </c>
      <c r="AZ285" s="47" t="s">
        <v>0</v>
      </c>
      <c r="BA285" s="130"/>
      <c r="BB285" s="47" t="s">
        <v>0</v>
      </c>
      <c r="BC285" s="58" t="str">
        <f t="shared" si="362"/>
        <v/>
      </c>
      <c r="BD285" s="31" t="str">
        <f t="shared" si="363"/>
        <v/>
      </c>
      <c r="BE285" s="31" t="str">
        <f>IF(BD285="","",MAX(BE$10:BE284)+1)</f>
        <v/>
      </c>
      <c r="BF285" s="31" t="str">
        <f t="shared" si="364"/>
        <v/>
      </c>
      <c r="BG285" s="31" t="str">
        <f t="shared" si="365"/>
        <v/>
      </c>
      <c r="BH285" s="31" t="str">
        <f>IF(BA285="","",MAX(BH$10:BH284)+1)</f>
        <v/>
      </c>
      <c r="BI285" s="31" t="str">
        <f t="shared" si="366"/>
        <v/>
      </c>
      <c r="BJ285" s="66" t="str">
        <f t="shared" si="367"/>
        <v/>
      </c>
      <c r="BK285" s="47" t="s">
        <v>0</v>
      </c>
      <c r="BL285" s="19" t="str">
        <f t="shared" si="368"/>
        <v/>
      </c>
      <c r="BM285" s="47" t="s">
        <v>0</v>
      </c>
      <c r="BN285" s="151" t="str">
        <f t="shared" si="335"/>
        <v/>
      </c>
      <c r="BO285" s="47" t="s">
        <v>0</v>
      </c>
      <c r="BP285" s="58" t="str">
        <f t="shared" si="326"/>
        <v/>
      </c>
      <c r="BQ285" s="73" t="str">
        <f t="shared" si="327"/>
        <v/>
      </c>
      <c r="BR285" s="266" t="str">
        <f t="shared" si="328"/>
        <v/>
      </c>
      <c r="BS285" s="267" t="str">
        <f t="shared" si="329"/>
        <v/>
      </c>
      <c r="BT285" s="191" t="str">
        <f t="shared" si="330"/>
        <v/>
      </c>
      <c r="BU285" s="47" t="s">
        <v>0</v>
      </c>
      <c r="BV285" s="52" t="str">
        <f t="shared" si="369"/>
        <v/>
      </c>
      <c r="BW285" s="31" t="str">
        <f t="shared" si="370"/>
        <v/>
      </c>
      <c r="BX285" s="73" t="str">
        <f t="shared" si="336"/>
        <v/>
      </c>
      <c r="BY285" s="73" t="str">
        <f t="shared" si="337"/>
        <v/>
      </c>
      <c r="BZ285" s="31" t="str">
        <f t="shared" si="338"/>
        <v/>
      </c>
      <c r="CA285" s="66" t="str">
        <f t="shared" si="339"/>
        <v/>
      </c>
      <c r="CB285" s="47" t="s">
        <v>0</v>
      </c>
      <c r="CC285" s="82" t="str">
        <f t="shared" si="371"/>
        <v/>
      </c>
      <c r="CD285" s="47" t="s">
        <v>0</v>
      </c>
      <c r="CE285" s="19" t="str">
        <f t="shared" si="372"/>
        <v/>
      </c>
      <c r="CF285" s="47" t="s">
        <v>0</v>
      </c>
      <c r="CG285" s="130"/>
      <c r="CH285" s="47" t="s">
        <v>0</v>
      </c>
      <c r="CI285" s="52" t="str">
        <f t="shared" si="373"/>
        <v/>
      </c>
      <c r="CJ285" s="73" t="str">
        <f>IF(CG285="","",MAX(CJ$10:CJ284)+1)</f>
        <v/>
      </c>
      <c r="CK285" s="53" t="str">
        <f t="shared" si="374"/>
        <v/>
      </c>
      <c r="CL285" s="47" t="s">
        <v>0</v>
      </c>
      <c r="CM285" s="19" t="str">
        <f t="shared" si="375"/>
        <v/>
      </c>
      <c r="CN285" s="47" t="s">
        <v>0</v>
      </c>
      <c r="CO285" s="108"/>
      <c r="CP285" s="110"/>
      <c r="CQ285" s="47"/>
      <c r="CR285" s="58" t="str">
        <f>IF(AND(BX285="NEMA",BY285="NEMA",OR(CG285="",CK285="NEMA")),MAX(CR$10:CR284)+1,"")</f>
        <v/>
      </c>
      <c r="CS285" s="53" t="str">
        <f t="shared" si="376"/>
        <v/>
      </c>
      <c r="CT285" t="s">
        <v>0</v>
      </c>
      <c r="CU285" s="133" t="str">
        <f t="shared" si="340"/>
        <v/>
      </c>
      <c r="CV285" t="s">
        <v>0</v>
      </c>
      <c r="CW285" s="52" t="str">
        <f t="shared" si="341"/>
        <v/>
      </c>
      <c r="CX285" s="66" t="str">
        <f t="shared" si="377"/>
        <v/>
      </c>
      <c r="CY285" t="s">
        <v>0</v>
      </c>
      <c r="CZ285" s="19" t="str">
        <f t="shared" si="378"/>
        <v/>
      </c>
      <c r="DA285" s="47" t="s">
        <v>0</v>
      </c>
      <c r="DB285" s="52" t="str">
        <f t="shared" si="379"/>
        <v/>
      </c>
      <c r="DC285" s="66" t="str">
        <f t="shared" si="380"/>
        <v/>
      </c>
      <c r="DD285" s="47" t="s">
        <v>0</v>
      </c>
      <c r="DE285" s="52" t="str">
        <f t="shared" si="381"/>
        <v/>
      </c>
      <c r="DF285" s="53" t="str">
        <f t="shared" si="342"/>
        <v/>
      </c>
      <c r="DG285" s="47" t="s">
        <v>0</v>
      </c>
      <c r="DH285" s="52" t="str">
        <f t="shared" si="382"/>
        <v/>
      </c>
      <c r="DI285" s="53" t="str">
        <f t="shared" si="343"/>
        <v/>
      </c>
      <c r="DJ285" s="47" t="s">
        <v>0</v>
      </c>
      <c r="DK285" s="52" t="str">
        <f t="shared" si="383"/>
        <v/>
      </c>
      <c r="DL285" s="53" t="str">
        <f t="shared" si="344"/>
        <v/>
      </c>
      <c r="DM285" s="47" t="s">
        <v>0</v>
      </c>
      <c r="DN285" s="58" t="str">
        <f t="shared" si="384"/>
        <v/>
      </c>
      <c r="DO285" s="53" t="str" cm="1">
        <f t="array" ref="DO285">IF(DN285&lt;&gt;"",INDEX(imePrezime_id,DN285,0),IF(CR285&lt;&gt;"",CR285,""))</f>
        <v/>
      </c>
      <c r="DP285" s="47" t="s">
        <v>0</v>
      </c>
      <c r="DQ285" s="58" t="str">
        <f t="shared" si="385"/>
        <v/>
      </c>
      <c r="DR285" s="73" t="str">
        <f t="shared" si="345"/>
        <v/>
      </c>
      <c r="DS285" s="73" t="str">
        <f t="shared" si="386"/>
        <v/>
      </c>
      <c r="DT285" s="73" t="str">
        <f t="shared" si="387"/>
        <v/>
      </c>
      <c r="DU285" s="66" t="str">
        <f t="shared" si="388"/>
        <v/>
      </c>
      <c r="DV285" s="47" t="s">
        <v>0</v>
      </c>
      <c r="DW285" s="58" t="str">
        <f>IF(BW285="","",MAX(DW$10:DW284)+1)</f>
        <v/>
      </c>
      <c r="DX285" s="73" t="str">
        <f t="shared" si="389"/>
        <v/>
      </c>
      <c r="DY285" s="73" t="str">
        <f t="shared" si="390"/>
        <v/>
      </c>
      <c r="DZ285" s="73" t="str">
        <f t="shared" si="391"/>
        <v/>
      </c>
      <c r="EA285" s="73" t="str">
        <f t="shared" si="392"/>
        <v/>
      </c>
      <c r="EB285" s="73" t="str">
        <f t="shared" si="393"/>
        <v/>
      </c>
      <c r="EC285" s="73" t="str">
        <f t="shared" si="394"/>
        <v/>
      </c>
      <c r="ED285" s="73" t="str">
        <f t="shared" si="395"/>
        <v/>
      </c>
      <c r="EE285" s="73" t="str">
        <f t="shared" si="396"/>
        <v/>
      </c>
      <c r="EF285" s="73" t="str">
        <f t="shared" si="397"/>
        <v/>
      </c>
      <c r="EG285" s="53" t="str">
        <f t="shared" si="346"/>
        <v/>
      </c>
      <c r="EH285" s="47" t="s">
        <v>0</v>
      </c>
      <c r="EI285" s="19" t="str">
        <f t="shared" si="398"/>
        <v/>
      </c>
      <c r="EJ285" s="47" t="s">
        <v>0</v>
      </c>
      <c r="EK285" s="19" t="str">
        <f t="shared" si="399"/>
        <v/>
      </c>
      <c r="EL285" s="47" t="s">
        <v>0</v>
      </c>
      <c r="EM285" s="208" t="str">
        <f t="shared" si="400"/>
        <v/>
      </c>
      <c r="EN285" s="47" t="s">
        <v>0</v>
      </c>
    </row>
    <row r="286" spans="1:144" x14ac:dyDescent="0.25">
      <c r="A286" t="s">
        <v>0</v>
      </c>
      <c r="B286" s="52" t="str">
        <f>IF(csv!F278="","",csv!T278)</f>
        <v/>
      </c>
      <c r="C286" s="31" t="s">
        <v>0</v>
      </c>
      <c r="D286" s="31" t="str">
        <f>IF(csv!F278="","",csv!F278)</f>
        <v/>
      </c>
      <c r="E286" s="31" t="str">
        <f>IF(csv!E278="","",csv!E278)</f>
        <v/>
      </c>
      <c r="F286" s="31" t="s">
        <v>0</v>
      </c>
      <c r="G286" s="73" t="str">
        <f>IF(csv!M278="","",csv!M278)</f>
        <v/>
      </c>
      <c r="H286" s="73" t="str">
        <f>IF(csv!N278="","",csv!N278)</f>
        <v/>
      </c>
      <c r="I286" s="31" t="s">
        <v>0</v>
      </c>
      <c r="J286" s="31" t="str">
        <f>IF(csv!P278="","",csv!P278)</f>
        <v/>
      </c>
      <c r="K286" s="31" t="str">
        <f>IF(csv!Q278="","",csv!Q278)</f>
        <v/>
      </c>
      <c r="L286" s="31" t="s">
        <v>0</v>
      </c>
      <c r="M286" s="66" t="str">
        <f>IF(csv!R278="","",csv!R278)</f>
        <v/>
      </c>
      <c r="N286" s="47" t="s">
        <v>0</v>
      </c>
      <c r="O286" s="52" t="str">
        <f t="shared" si="347"/>
        <v/>
      </c>
      <c r="P286" s="73" t="str">
        <f>IF(O286="","",IF(COUNTIF(O$10:O285,O286)=0,P285+1,P285))</f>
        <v/>
      </c>
      <c r="Q286" s="88" t="str">
        <f t="shared" si="348"/>
        <v/>
      </c>
      <c r="R286" s="89" t="str" cm="1">
        <f t="array" ref="R286">IF(S286="","",INDEX(natjecanjeStaze_naziv,MATCH(S286,natjecanjeStaze_stazaId,0)))</f>
        <v/>
      </c>
      <c r="S286" s="53" t="str">
        <f t="shared" si="331"/>
        <v/>
      </c>
      <c r="T286" s="47" t="s">
        <v>0</v>
      </c>
      <c r="U286" s="259" t="str">
        <f t="shared" si="332"/>
        <v/>
      </c>
      <c r="V286" s="260" t="str">
        <f t="shared" si="349"/>
        <v/>
      </c>
      <c r="W286" s="47" t="s">
        <v>0</v>
      </c>
      <c r="X286" s="52" t="str">
        <f t="shared" si="350"/>
        <v/>
      </c>
      <c r="Y286" s="73" t="str">
        <f t="shared" si="351"/>
        <v/>
      </c>
      <c r="Z286" s="31" t="str">
        <f t="shared" si="352"/>
        <v/>
      </c>
      <c r="AA286" s="66" t="str">
        <f>IF(Z286="","",MAX(AA$10:AA285)+1)</f>
        <v/>
      </c>
      <c r="AB286" s="47" t="s">
        <v>0</v>
      </c>
      <c r="AC286" s="130"/>
      <c r="AD286" s="47" t="s">
        <v>0</v>
      </c>
      <c r="AE286" s="19" t="str">
        <f t="shared" si="353"/>
        <v/>
      </c>
      <c r="AF286" s="47" t="s">
        <v>0</v>
      </c>
      <c r="AG286" s="151" t="str">
        <f t="shared" si="354"/>
        <v/>
      </c>
      <c r="AH286" s="47" t="s">
        <v>0</v>
      </c>
      <c r="AI286" s="52" t="str">
        <f t="shared" si="355"/>
        <v/>
      </c>
      <c r="AJ286" s="31" t="str">
        <f t="shared" si="356"/>
        <v/>
      </c>
      <c r="AK286" s="73" t="str">
        <f t="shared" si="357"/>
        <v/>
      </c>
      <c r="AL286" s="73" t="str">
        <f t="shared" si="358"/>
        <v/>
      </c>
      <c r="AM286" s="31" t="str" cm="1">
        <f t="array" ref="AM286">IF(AK286="",""&amp;AJ286,IF(AK286="NEMA",AJ286,INDEX(klub_naziv,MATCH(INDEX(klubAlias_klubId,AK286),klub_id,0))))</f>
        <v/>
      </c>
      <c r="AN286" s="31" t="str" cm="1">
        <f t="array" ref="AN286">IFERROR(""&amp;INDEX(registarNatjecatelji,DL286,4),"")</f>
        <v/>
      </c>
      <c r="AO286" s="90" t="str">
        <f t="shared" si="359"/>
        <v/>
      </c>
      <c r="AP286" s="66" t="str">
        <f t="shared" si="360"/>
        <v/>
      </c>
      <c r="AQ286" s="47" t="s">
        <v>0</v>
      </c>
      <c r="AR286" s="52" t="str">
        <f>IF(V286&lt;&gt;"NEMA","",IF(IFERROR(MATCH(U286,U$10:U285,0),0)&lt;&gt;0,"",U286))</f>
        <v/>
      </c>
      <c r="AS286" s="73" t="str">
        <f t="shared" si="333"/>
        <v/>
      </c>
      <c r="AT286" s="31" t="str">
        <f>IF(OR(AS286="",AS286&lt;&gt;"NEMA"),"",MAX(AT$10:AT285)+1)</f>
        <v/>
      </c>
      <c r="AU286" s="66" t="str">
        <f t="shared" si="334"/>
        <v/>
      </c>
      <c r="AV286" s="47" t="s">
        <v>0</v>
      </c>
      <c r="AW286" s="19" t="str">
        <f t="shared" si="361"/>
        <v/>
      </c>
      <c r="AX286" s="47" t="s">
        <v>0</v>
      </c>
      <c r="AY286" s="82" t="str">
        <f>IF(AK286&lt;&gt;"NEMA","",IF(IFERROR(MATCH(AJ286,AJ$10:AJ285,0),0)&lt;&gt;0,"",AJ286))</f>
        <v/>
      </c>
      <c r="AZ286" s="47" t="s">
        <v>0</v>
      </c>
      <c r="BA286" s="130"/>
      <c r="BB286" s="47" t="s">
        <v>0</v>
      </c>
      <c r="BC286" s="58" t="str">
        <f t="shared" si="362"/>
        <v/>
      </c>
      <c r="BD286" s="31" t="str">
        <f t="shared" si="363"/>
        <v/>
      </c>
      <c r="BE286" s="31" t="str">
        <f>IF(BD286="","",MAX(BE$10:BE285)+1)</f>
        <v/>
      </c>
      <c r="BF286" s="31" t="str">
        <f t="shared" si="364"/>
        <v/>
      </c>
      <c r="BG286" s="31" t="str">
        <f t="shared" si="365"/>
        <v/>
      </c>
      <c r="BH286" s="31" t="str">
        <f>IF(BA286="","",MAX(BH$10:BH285)+1)</f>
        <v/>
      </c>
      <c r="BI286" s="31" t="str">
        <f t="shared" si="366"/>
        <v/>
      </c>
      <c r="BJ286" s="66" t="str">
        <f t="shared" si="367"/>
        <v/>
      </c>
      <c r="BK286" s="47" t="s">
        <v>0</v>
      </c>
      <c r="BL286" s="19" t="str">
        <f t="shared" si="368"/>
        <v/>
      </c>
      <c r="BM286" s="47" t="s">
        <v>0</v>
      </c>
      <c r="BN286" s="151" t="str">
        <f t="shared" si="335"/>
        <v/>
      </c>
      <c r="BO286" s="47" t="s">
        <v>0</v>
      </c>
      <c r="BP286" s="58" t="str">
        <f t="shared" si="326"/>
        <v/>
      </c>
      <c r="BQ286" s="73" t="str">
        <f t="shared" si="327"/>
        <v/>
      </c>
      <c r="BR286" s="266" t="str">
        <f t="shared" si="328"/>
        <v/>
      </c>
      <c r="BS286" s="267" t="str">
        <f t="shared" si="329"/>
        <v/>
      </c>
      <c r="BT286" s="191" t="str">
        <f t="shared" si="330"/>
        <v/>
      </c>
      <c r="BU286" s="47" t="s">
        <v>0</v>
      </c>
      <c r="BV286" s="52" t="str">
        <f t="shared" si="369"/>
        <v/>
      </c>
      <c r="BW286" s="31" t="str">
        <f t="shared" si="370"/>
        <v/>
      </c>
      <c r="BX286" s="73" t="str">
        <f t="shared" si="336"/>
        <v/>
      </c>
      <c r="BY286" s="73" t="str">
        <f t="shared" si="337"/>
        <v/>
      </c>
      <c r="BZ286" s="31" t="str">
        <f t="shared" si="338"/>
        <v/>
      </c>
      <c r="CA286" s="66" t="str">
        <f t="shared" si="339"/>
        <v/>
      </c>
      <c r="CB286" s="47" t="s">
        <v>0</v>
      </c>
      <c r="CC286" s="82" t="str">
        <f t="shared" si="371"/>
        <v/>
      </c>
      <c r="CD286" s="47" t="s">
        <v>0</v>
      </c>
      <c r="CE286" s="19" t="str">
        <f t="shared" si="372"/>
        <v/>
      </c>
      <c r="CF286" s="47" t="s">
        <v>0</v>
      </c>
      <c r="CG286" s="130"/>
      <c r="CH286" s="47" t="s">
        <v>0</v>
      </c>
      <c r="CI286" s="52" t="str">
        <f t="shared" si="373"/>
        <v/>
      </c>
      <c r="CJ286" s="73" t="str">
        <f>IF(CG286="","",MAX(CJ$10:CJ285)+1)</f>
        <v/>
      </c>
      <c r="CK286" s="53" t="str">
        <f t="shared" si="374"/>
        <v/>
      </c>
      <c r="CL286" s="47" t="s">
        <v>0</v>
      </c>
      <c r="CM286" s="19" t="str">
        <f t="shared" si="375"/>
        <v/>
      </c>
      <c r="CN286" s="47" t="s">
        <v>0</v>
      </c>
      <c r="CO286" s="108"/>
      <c r="CP286" s="110"/>
      <c r="CQ286" s="47"/>
      <c r="CR286" s="58" t="str">
        <f>IF(AND(BX286="NEMA",BY286="NEMA",OR(CG286="",CK286="NEMA")),MAX(CR$10:CR285)+1,"")</f>
        <v/>
      </c>
      <c r="CS286" s="53" t="str">
        <f t="shared" si="376"/>
        <v/>
      </c>
      <c r="CT286" t="s">
        <v>0</v>
      </c>
      <c r="CU286" s="133" t="str">
        <f t="shared" si="340"/>
        <v/>
      </c>
      <c r="CV286" t="s">
        <v>0</v>
      </c>
      <c r="CW286" s="52" t="str">
        <f t="shared" si="341"/>
        <v/>
      </c>
      <c r="CX286" s="66" t="str">
        <f t="shared" si="377"/>
        <v/>
      </c>
      <c r="CY286" t="s">
        <v>0</v>
      </c>
      <c r="CZ286" s="19" t="str">
        <f t="shared" si="378"/>
        <v/>
      </c>
      <c r="DA286" s="47" t="s">
        <v>0</v>
      </c>
      <c r="DB286" s="52" t="str">
        <f t="shared" si="379"/>
        <v/>
      </c>
      <c r="DC286" s="66" t="str">
        <f t="shared" si="380"/>
        <v/>
      </c>
      <c r="DD286" s="47" t="s">
        <v>0</v>
      </c>
      <c r="DE286" s="52" t="str">
        <f t="shared" si="381"/>
        <v/>
      </c>
      <c r="DF286" s="53" t="str">
        <f t="shared" si="342"/>
        <v/>
      </c>
      <c r="DG286" s="47" t="s">
        <v>0</v>
      </c>
      <c r="DH286" s="52" t="str">
        <f t="shared" si="382"/>
        <v/>
      </c>
      <c r="DI286" s="53" t="str">
        <f t="shared" si="343"/>
        <v/>
      </c>
      <c r="DJ286" s="47" t="s">
        <v>0</v>
      </c>
      <c r="DK286" s="52" t="str">
        <f t="shared" si="383"/>
        <v/>
      </c>
      <c r="DL286" s="53" t="str">
        <f t="shared" si="344"/>
        <v/>
      </c>
      <c r="DM286" s="47" t="s">
        <v>0</v>
      </c>
      <c r="DN286" s="58" t="str">
        <f t="shared" si="384"/>
        <v/>
      </c>
      <c r="DO286" s="53" t="str" cm="1">
        <f t="array" ref="DO286">IF(DN286&lt;&gt;"",INDEX(imePrezime_id,DN286,0),IF(CR286&lt;&gt;"",CR286,""))</f>
        <v/>
      </c>
      <c r="DP286" s="47" t="s">
        <v>0</v>
      </c>
      <c r="DQ286" s="58" t="str">
        <f t="shared" si="385"/>
        <v/>
      </c>
      <c r="DR286" s="73" t="str">
        <f t="shared" si="345"/>
        <v/>
      </c>
      <c r="DS286" s="73" t="str">
        <f t="shared" si="386"/>
        <v/>
      </c>
      <c r="DT286" s="73" t="str">
        <f t="shared" si="387"/>
        <v/>
      </c>
      <c r="DU286" s="66" t="str">
        <f t="shared" si="388"/>
        <v/>
      </c>
      <c r="DV286" s="47" t="s">
        <v>0</v>
      </c>
      <c r="DW286" s="58" t="str">
        <f>IF(BW286="","",MAX(DW$10:DW285)+1)</f>
        <v/>
      </c>
      <c r="DX286" s="73" t="str">
        <f t="shared" si="389"/>
        <v/>
      </c>
      <c r="DY286" s="73" t="str">
        <f t="shared" si="390"/>
        <v/>
      </c>
      <c r="DZ286" s="73" t="str">
        <f t="shared" si="391"/>
        <v/>
      </c>
      <c r="EA286" s="73" t="str">
        <f t="shared" si="392"/>
        <v/>
      </c>
      <c r="EB286" s="73" t="str">
        <f t="shared" si="393"/>
        <v/>
      </c>
      <c r="EC286" s="73" t="str">
        <f t="shared" si="394"/>
        <v/>
      </c>
      <c r="ED286" s="73" t="str">
        <f t="shared" si="395"/>
        <v/>
      </c>
      <c r="EE286" s="73" t="str">
        <f t="shared" si="396"/>
        <v/>
      </c>
      <c r="EF286" s="73" t="str">
        <f t="shared" si="397"/>
        <v/>
      </c>
      <c r="EG286" s="53" t="str">
        <f t="shared" si="346"/>
        <v/>
      </c>
      <c r="EH286" s="47" t="s">
        <v>0</v>
      </c>
      <c r="EI286" s="19" t="str">
        <f t="shared" si="398"/>
        <v/>
      </c>
      <c r="EJ286" s="47" t="s">
        <v>0</v>
      </c>
      <c r="EK286" s="19" t="str">
        <f t="shared" si="399"/>
        <v/>
      </c>
      <c r="EL286" s="47" t="s">
        <v>0</v>
      </c>
      <c r="EM286" s="208" t="str">
        <f t="shared" si="400"/>
        <v/>
      </c>
      <c r="EN286" s="47" t="s">
        <v>0</v>
      </c>
    </row>
    <row r="287" spans="1:144" x14ac:dyDescent="0.25">
      <c r="A287" t="s">
        <v>0</v>
      </c>
      <c r="B287" s="52" t="str">
        <f>IF(csv!F279="","",csv!T279)</f>
        <v/>
      </c>
      <c r="C287" s="31" t="s">
        <v>0</v>
      </c>
      <c r="D287" s="31" t="str">
        <f>IF(csv!F279="","",csv!F279)</f>
        <v/>
      </c>
      <c r="E287" s="31" t="str">
        <f>IF(csv!E279="","",csv!E279)</f>
        <v/>
      </c>
      <c r="F287" s="31" t="s">
        <v>0</v>
      </c>
      <c r="G287" s="73" t="str">
        <f>IF(csv!M279="","",csv!M279)</f>
        <v/>
      </c>
      <c r="H287" s="73" t="str">
        <f>IF(csv!N279="","",csv!N279)</f>
        <v/>
      </c>
      <c r="I287" s="31" t="s">
        <v>0</v>
      </c>
      <c r="J287" s="31" t="str">
        <f>IF(csv!P279="","",csv!P279)</f>
        <v/>
      </c>
      <c r="K287" s="31" t="str">
        <f>IF(csv!Q279="","",csv!Q279)</f>
        <v/>
      </c>
      <c r="L287" s="31" t="s">
        <v>0</v>
      </c>
      <c r="M287" s="66" t="str">
        <f>IF(csv!R279="","",csv!R279)</f>
        <v/>
      </c>
      <c r="N287" s="47" t="s">
        <v>0</v>
      </c>
      <c r="O287" s="52" t="str">
        <f t="shared" si="347"/>
        <v/>
      </c>
      <c r="P287" s="73" t="str">
        <f>IF(O287="","",IF(COUNTIF(O$10:O286,O287)=0,P286+1,P286))</f>
        <v/>
      </c>
      <c r="Q287" s="88" t="str">
        <f t="shared" si="348"/>
        <v/>
      </c>
      <c r="R287" s="89" t="str" cm="1">
        <f t="array" ref="R287">IF(S287="","",INDEX(natjecanjeStaze_naziv,MATCH(S287,natjecanjeStaze_stazaId,0)))</f>
        <v/>
      </c>
      <c r="S287" s="53" t="str">
        <f t="shared" si="331"/>
        <v/>
      </c>
      <c r="T287" s="47" t="s">
        <v>0</v>
      </c>
      <c r="U287" s="259" t="str">
        <f t="shared" si="332"/>
        <v/>
      </c>
      <c r="V287" s="260" t="str">
        <f t="shared" si="349"/>
        <v/>
      </c>
      <c r="W287" s="47" t="s">
        <v>0</v>
      </c>
      <c r="X287" s="52" t="str">
        <f t="shared" si="350"/>
        <v/>
      </c>
      <c r="Y287" s="73" t="str">
        <f t="shared" si="351"/>
        <v/>
      </c>
      <c r="Z287" s="31" t="str">
        <f t="shared" si="352"/>
        <v/>
      </c>
      <c r="AA287" s="66" t="str">
        <f>IF(Z287="","",MAX(AA$10:AA286)+1)</f>
        <v/>
      </c>
      <c r="AB287" s="47" t="s">
        <v>0</v>
      </c>
      <c r="AC287" s="130"/>
      <c r="AD287" s="47" t="s">
        <v>0</v>
      </c>
      <c r="AE287" s="19" t="str">
        <f t="shared" si="353"/>
        <v/>
      </c>
      <c r="AF287" s="47" t="s">
        <v>0</v>
      </c>
      <c r="AG287" s="151" t="str">
        <f t="shared" si="354"/>
        <v/>
      </c>
      <c r="AH287" s="47" t="s">
        <v>0</v>
      </c>
      <c r="AI287" s="52" t="str">
        <f t="shared" si="355"/>
        <v/>
      </c>
      <c r="AJ287" s="31" t="str">
        <f t="shared" si="356"/>
        <v/>
      </c>
      <c r="AK287" s="73" t="str">
        <f t="shared" si="357"/>
        <v/>
      </c>
      <c r="AL287" s="73" t="str">
        <f t="shared" si="358"/>
        <v/>
      </c>
      <c r="AM287" s="31" t="str" cm="1">
        <f t="array" ref="AM287">IF(AK287="",""&amp;AJ287,IF(AK287="NEMA",AJ287,INDEX(klub_naziv,MATCH(INDEX(klubAlias_klubId,AK287),klub_id,0))))</f>
        <v/>
      </c>
      <c r="AN287" s="31" t="str" cm="1">
        <f t="array" ref="AN287">IFERROR(""&amp;INDEX(registarNatjecatelji,DL287,4),"")</f>
        <v/>
      </c>
      <c r="AO287" s="90" t="str">
        <f t="shared" si="359"/>
        <v/>
      </c>
      <c r="AP287" s="66" t="str">
        <f t="shared" si="360"/>
        <v/>
      </c>
      <c r="AQ287" s="47" t="s">
        <v>0</v>
      </c>
      <c r="AR287" s="52" t="str">
        <f>IF(V287&lt;&gt;"NEMA","",IF(IFERROR(MATCH(U287,U$10:U286,0),0)&lt;&gt;0,"",U287))</f>
        <v/>
      </c>
      <c r="AS287" s="73" t="str">
        <f t="shared" si="333"/>
        <v/>
      </c>
      <c r="AT287" s="31" t="str">
        <f>IF(OR(AS287="",AS287&lt;&gt;"NEMA"),"",MAX(AT$10:AT286)+1)</f>
        <v/>
      </c>
      <c r="AU287" s="66" t="str">
        <f t="shared" si="334"/>
        <v/>
      </c>
      <c r="AV287" s="47" t="s">
        <v>0</v>
      </c>
      <c r="AW287" s="19" t="str">
        <f t="shared" si="361"/>
        <v/>
      </c>
      <c r="AX287" s="47" t="s">
        <v>0</v>
      </c>
      <c r="AY287" s="82" t="str">
        <f>IF(AK287&lt;&gt;"NEMA","",IF(IFERROR(MATCH(AJ287,AJ$10:AJ286,0),0)&lt;&gt;0,"",AJ287))</f>
        <v/>
      </c>
      <c r="AZ287" s="47" t="s">
        <v>0</v>
      </c>
      <c r="BA287" s="130"/>
      <c r="BB287" s="47" t="s">
        <v>0</v>
      </c>
      <c r="BC287" s="58" t="str">
        <f t="shared" si="362"/>
        <v/>
      </c>
      <c r="BD287" s="31" t="str">
        <f t="shared" si="363"/>
        <v/>
      </c>
      <c r="BE287" s="31" t="str">
        <f>IF(BD287="","",MAX(BE$10:BE286)+1)</f>
        <v/>
      </c>
      <c r="BF287" s="31" t="str">
        <f t="shared" si="364"/>
        <v/>
      </c>
      <c r="BG287" s="31" t="str">
        <f t="shared" si="365"/>
        <v/>
      </c>
      <c r="BH287" s="31" t="str">
        <f>IF(BA287="","",MAX(BH$10:BH286)+1)</f>
        <v/>
      </c>
      <c r="BI287" s="31" t="str">
        <f t="shared" si="366"/>
        <v/>
      </c>
      <c r="BJ287" s="66" t="str">
        <f t="shared" si="367"/>
        <v/>
      </c>
      <c r="BK287" s="47" t="s">
        <v>0</v>
      </c>
      <c r="BL287" s="19" t="str">
        <f t="shared" si="368"/>
        <v/>
      </c>
      <c r="BM287" s="47" t="s">
        <v>0</v>
      </c>
      <c r="BN287" s="151" t="str">
        <f t="shared" si="335"/>
        <v/>
      </c>
      <c r="BO287" s="47" t="s">
        <v>0</v>
      </c>
      <c r="BP287" s="58" t="str">
        <f t="shared" si="326"/>
        <v/>
      </c>
      <c r="BQ287" s="73" t="str">
        <f t="shared" si="327"/>
        <v/>
      </c>
      <c r="BR287" s="266" t="str">
        <f t="shared" si="328"/>
        <v/>
      </c>
      <c r="BS287" s="267" t="str">
        <f t="shared" si="329"/>
        <v/>
      </c>
      <c r="BT287" s="191" t="str">
        <f t="shared" si="330"/>
        <v/>
      </c>
      <c r="BU287" s="47" t="s">
        <v>0</v>
      </c>
      <c r="BV287" s="52" t="str">
        <f t="shared" si="369"/>
        <v/>
      </c>
      <c r="BW287" s="31" t="str">
        <f t="shared" si="370"/>
        <v/>
      </c>
      <c r="BX287" s="73" t="str">
        <f t="shared" si="336"/>
        <v/>
      </c>
      <c r="BY287" s="73" t="str">
        <f t="shared" si="337"/>
        <v/>
      </c>
      <c r="BZ287" s="31" t="str">
        <f t="shared" si="338"/>
        <v/>
      </c>
      <c r="CA287" s="66" t="str">
        <f t="shared" si="339"/>
        <v/>
      </c>
      <c r="CB287" s="47" t="s">
        <v>0</v>
      </c>
      <c r="CC287" s="82" t="str">
        <f t="shared" si="371"/>
        <v/>
      </c>
      <c r="CD287" s="47" t="s">
        <v>0</v>
      </c>
      <c r="CE287" s="19" t="str">
        <f t="shared" si="372"/>
        <v/>
      </c>
      <c r="CF287" s="47" t="s">
        <v>0</v>
      </c>
      <c r="CG287" s="130"/>
      <c r="CH287" s="47" t="s">
        <v>0</v>
      </c>
      <c r="CI287" s="52" t="str">
        <f t="shared" si="373"/>
        <v/>
      </c>
      <c r="CJ287" s="73" t="str">
        <f>IF(CG287="","",MAX(CJ$10:CJ286)+1)</f>
        <v/>
      </c>
      <c r="CK287" s="53" t="str">
        <f t="shared" si="374"/>
        <v/>
      </c>
      <c r="CL287" s="47" t="s">
        <v>0</v>
      </c>
      <c r="CM287" s="19" t="str">
        <f t="shared" si="375"/>
        <v/>
      </c>
      <c r="CN287" s="47" t="s">
        <v>0</v>
      </c>
      <c r="CO287" s="108"/>
      <c r="CP287" s="110"/>
      <c r="CQ287" s="47"/>
      <c r="CR287" s="58" t="str">
        <f>IF(AND(BX287="NEMA",BY287="NEMA",OR(CG287="",CK287="NEMA")),MAX(CR$10:CR286)+1,"")</f>
        <v/>
      </c>
      <c r="CS287" s="53" t="str">
        <f t="shared" si="376"/>
        <v/>
      </c>
      <c r="CT287" t="s">
        <v>0</v>
      </c>
      <c r="CU287" s="133" t="str">
        <f t="shared" si="340"/>
        <v/>
      </c>
      <c r="CV287" t="s">
        <v>0</v>
      </c>
      <c r="CW287" s="52" t="str">
        <f t="shared" si="341"/>
        <v/>
      </c>
      <c r="CX287" s="66" t="str">
        <f t="shared" si="377"/>
        <v/>
      </c>
      <c r="CY287" t="s">
        <v>0</v>
      </c>
      <c r="CZ287" s="19" t="str">
        <f t="shared" si="378"/>
        <v/>
      </c>
      <c r="DA287" s="47" t="s">
        <v>0</v>
      </c>
      <c r="DB287" s="52" t="str">
        <f t="shared" si="379"/>
        <v/>
      </c>
      <c r="DC287" s="66" t="str">
        <f t="shared" si="380"/>
        <v/>
      </c>
      <c r="DD287" s="47" t="s">
        <v>0</v>
      </c>
      <c r="DE287" s="52" t="str">
        <f t="shared" si="381"/>
        <v/>
      </c>
      <c r="DF287" s="53" t="str">
        <f t="shared" si="342"/>
        <v/>
      </c>
      <c r="DG287" s="47" t="s">
        <v>0</v>
      </c>
      <c r="DH287" s="52" t="str">
        <f t="shared" si="382"/>
        <v/>
      </c>
      <c r="DI287" s="53" t="str">
        <f t="shared" si="343"/>
        <v/>
      </c>
      <c r="DJ287" s="47" t="s">
        <v>0</v>
      </c>
      <c r="DK287" s="52" t="str">
        <f t="shared" si="383"/>
        <v/>
      </c>
      <c r="DL287" s="53" t="str">
        <f t="shared" si="344"/>
        <v/>
      </c>
      <c r="DM287" s="47" t="s">
        <v>0</v>
      </c>
      <c r="DN287" s="58" t="str">
        <f t="shared" si="384"/>
        <v/>
      </c>
      <c r="DO287" s="53" t="str" cm="1">
        <f t="array" ref="DO287">IF(DN287&lt;&gt;"",INDEX(imePrezime_id,DN287,0),IF(CR287&lt;&gt;"",CR287,""))</f>
        <v/>
      </c>
      <c r="DP287" s="47" t="s">
        <v>0</v>
      </c>
      <c r="DQ287" s="58" t="str">
        <f t="shared" si="385"/>
        <v/>
      </c>
      <c r="DR287" s="73" t="str">
        <f t="shared" si="345"/>
        <v/>
      </c>
      <c r="DS287" s="73" t="str">
        <f t="shared" si="386"/>
        <v/>
      </c>
      <c r="DT287" s="73" t="str">
        <f t="shared" si="387"/>
        <v/>
      </c>
      <c r="DU287" s="66" t="str">
        <f t="shared" si="388"/>
        <v/>
      </c>
      <c r="DV287" s="47" t="s">
        <v>0</v>
      </c>
      <c r="DW287" s="58" t="str">
        <f>IF(BW287="","",MAX(DW$10:DW286)+1)</f>
        <v/>
      </c>
      <c r="DX287" s="73" t="str">
        <f t="shared" si="389"/>
        <v/>
      </c>
      <c r="DY287" s="73" t="str">
        <f t="shared" si="390"/>
        <v/>
      </c>
      <c r="DZ287" s="73" t="str">
        <f t="shared" si="391"/>
        <v/>
      </c>
      <c r="EA287" s="73" t="str">
        <f t="shared" si="392"/>
        <v/>
      </c>
      <c r="EB287" s="73" t="str">
        <f t="shared" si="393"/>
        <v/>
      </c>
      <c r="EC287" s="73" t="str">
        <f t="shared" si="394"/>
        <v/>
      </c>
      <c r="ED287" s="73" t="str">
        <f t="shared" si="395"/>
        <v/>
      </c>
      <c r="EE287" s="73" t="str">
        <f t="shared" si="396"/>
        <v/>
      </c>
      <c r="EF287" s="73" t="str">
        <f t="shared" si="397"/>
        <v/>
      </c>
      <c r="EG287" s="53" t="str">
        <f t="shared" si="346"/>
        <v/>
      </c>
      <c r="EH287" s="47" t="s">
        <v>0</v>
      </c>
      <c r="EI287" s="19" t="str">
        <f t="shared" si="398"/>
        <v/>
      </c>
      <c r="EJ287" s="47" t="s">
        <v>0</v>
      </c>
      <c r="EK287" s="19" t="str">
        <f t="shared" si="399"/>
        <v/>
      </c>
      <c r="EL287" s="47" t="s">
        <v>0</v>
      </c>
      <c r="EM287" s="208" t="str">
        <f t="shared" si="400"/>
        <v/>
      </c>
      <c r="EN287" s="47" t="s">
        <v>0</v>
      </c>
    </row>
    <row r="288" spans="1:144" x14ac:dyDescent="0.25">
      <c r="A288" t="s">
        <v>0</v>
      </c>
      <c r="B288" s="52" t="str">
        <f>IF(csv!F280="","",csv!T280)</f>
        <v/>
      </c>
      <c r="C288" s="31" t="s">
        <v>0</v>
      </c>
      <c r="D288" s="31" t="str">
        <f>IF(csv!F280="","",csv!F280)</f>
        <v/>
      </c>
      <c r="E288" s="31" t="str">
        <f>IF(csv!E280="","",csv!E280)</f>
        <v/>
      </c>
      <c r="F288" s="31" t="s">
        <v>0</v>
      </c>
      <c r="G288" s="73" t="str">
        <f>IF(csv!M280="","",csv!M280)</f>
        <v/>
      </c>
      <c r="H288" s="73" t="str">
        <f>IF(csv!N280="","",csv!N280)</f>
        <v/>
      </c>
      <c r="I288" s="31" t="s">
        <v>0</v>
      </c>
      <c r="J288" s="31" t="str">
        <f>IF(csv!P280="","",csv!P280)</f>
        <v/>
      </c>
      <c r="K288" s="31" t="str">
        <f>IF(csv!Q280="","",csv!Q280)</f>
        <v/>
      </c>
      <c r="L288" s="31" t="s">
        <v>0</v>
      </c>
      <c r="M288" s="66" t="str">
        <f>IF(csv!R280="","",csv!R280)</f>
        <v/>
      </c>
      <c r="N288" s="47" t="s">
        <v>0</v>
      </c>
      <c r="O288" s="52" t="str">
        <f t="shared" si="347"/>
        <v/>
      </c>
      <c r="P288" s="73" t="str">
        <f>IF(O288="","",IF(COUNTIF(O$10:O287,O288)=0,P287+1,P287))</f>
        <v/>
      </c>
      <c r="Q288" s="88" t="str">
        <f t="shared" si="348"/>
        <v/>
      </c>
      <c r="R288" s="89" t="str" cm="1">
        <f t="array" ref="R288">IF(S288="","",INDEX(natjecanjeStaze_naziv,MATCH(S288,natjecanjeStaze_stazaId,0)))</f>
        <v/>
      </c>
      <c r="S288" s="53" t="str">
        <f t="shared" si="331"/>
        <v/>
      </c>
      <c r="T288" s="47" t="s">
        <v>0</v>
      </c>
      <c r="U288" s="259" t="str">
        <f t="shared" si="332"/>
        <v/>
      </c>
      <c r="V288" s="260" t="str">
        <f t="shared" si="349"/>
        <v/>
      </c>
      <c r="W288" s="47" t="s">
        <v>0</v>
      </c>
      <c r="X288" s="52" t="str">
        <f t="shared" si="350"/>
        <v/>
      </c>
      <c r="Y288" s="73" t="str">
        <f t="shared" si="351"/>
        <v/>
      </c>
      <c r="Z288" s="31" t="str">
        <f t="shared" si="352"/>
        <v/>
      </c>
      <c r="AA288" s="66" t="str">
        <f>IF(Z288="","",MAX(AA$10:AA287)+1)</f>
        <v/>
      </c>
      <c r="AB288" s="47" t="s">
        <v>0</v>
      </c>
      <c r="AC288" s="130"/>
      <c r="AD288" s="47" t="s">
        <v>0</v>
      </c>
      <c r="AE288" s="19" t="str">
        <f t="shared" si="353"/>
        <v/>
      </c>
      <c r="AF288" s="47" t="s">
        <v>0</v>
      </c>
      <c r="AG288" s="151" t="str">
        <f t="shared" si="354"/>
        <v/>
      </c>
      <c r="AH288" s="47" t="s">
        <v>0</v>
      </c>
      <c r="AI288" s="52" t="str">
        <f t="shared" si="355"/>
        <v/>
      </c>
      <c r="AJ288" s="31" t="str">
        <f t="shared" si="356"/>
        <v/>
      </c>
      <c r="AK288" s="73" t="str">
        <f t="shared" si="357"/>
        <v/>
      </c>
      <c r="AL288" s="73" t="str">
        <f t="shared" si="358"/>
        <v/>
      </c>
      <c r="AM288" s="31" t="str" cm="1">
        <f t="array" ref="AM288">IF(AK288="",""&amp;AJ288,IF(AK288="NEMA",AJ288,INDEX(klub_naziv,MATCH(INDEX(klubAlias_klubId,AK288),klub_id,0))))</f>
        <v/>
      </c>
      <c r="AN288" s="31" t="str" cm="1">
        <f t="array" ref="AN288">IFERROR(""&amp;INDEX(registarNatjecatelji,DL288,4),"")</f>
        <v/>
      </c>
      <c r="AO288" s="90" t="str">
        <f t="shared" si="359"/>
        <v/>
      </c>
      <c r="AP288" s="66" t="str">
        <f t="shared" si="360"/>
        <v/>
      </c>
      <c r="AQ288" s="47" t="s">
        <v>0</v>
      </c>
      <c r="AR288" s="52" t="str">
        <f>IF(V288&lt;&gt;"NEMA","",IF(IFERROR(MATCH(U288,U$10:U287,0),0)&lt;&gt;0,"",U288))</f>
        <v/>
      </c>
      <c r="AS288" s="73" t="str">
        <f t="shared" si="333"/>
        <v/>
      </c>
      <c r="AT288" s="31" t="str">
        <f>IF(OR(AS288="",AS288&lt;&gt;"NEMA"),"",MAX(AT$10:AT287)+1)</f>
        <v/>
      </c>
      <c r="AU288" s="66" t="str">
        <f t="shared" si="334"/>
        <v/>
      </c>
      <c r="AV288" s="47" t="s">
        <v>0</v>
      </c>
      <c r="AW288" s="19" t="str">
        <f t="shared" si="361"/>
        <v/>
      </c>
      <c r="AX288" s="47" t="s">
        <v>0</v>
      </c>
      <c r="AY288" s="82" t="str">
        <f>IF(AK288&lt;&gt;"NEMA","",IF(IFERROR(MATCH(AJ288,AJ$10:AJ287,0),0)&lt;&gt;0,"",AJ288))</f>
        <v/>
      </c>
      <c r="AZ288" s="47" t="s">
        <v>0</v>
      </c>
      <c r="BA288" s="130"/>
      <c r="BB288" s="47" t="s">
        <v>0</v>
      </c>
      <c r="BC288" s="58" t="str">
        <f t="shared" si="362"/>
        <v/>
      </c>
      <c r="BD288" s="31" t="str">
        <f t="shared" si="363"/>
        <v/>
      </c>
      <c r="BE288" s="31" t="str">
        <f>IF(BD288="","",MAX(BE$10:BE287)+1)</f>
        <v/>
      </c>
      <c r="BF288" s="31" t="str">
        <f t="shared" si="364"/>
        <v/>
      </c>
      <c r="BG288" s="31" t="str">
        <f t="shared" si="365"/>
        <v/>
      </c>
      <c r="BH288" s="31" t="str">
        <f>IF(BA288="","",MAX(BH$10:BH287)+1)</f>
        <v/>
      </c>
      <c r="BI288" s="31" t="str">
        <f t="shared" si="366"/>
        <v/>
      </c>
      <c r="BJ288" s="66" t="str">
        <f t="shared" si="367"/>
        <v/>
      </c>
      <c r="BK288" s="47" t="s">
        <v>0</v>
      </c>
      <c r="BL288" s="19" t="str">
        <f t="shared" si="368"/>
        <v/>
      </c>
      <c r="BM288" s="47" t="s">
        <v>0</v>
      </c>
      <c r="BN288" s="151" t="str">
        <f t="shared" si="335"/>
        <v/>
      </c>
      <c r="BO288" s="47" t="s">
        <v>0</v>
      </c>
      <c r="BP288" s="58" t="str">
        <f t="shared" si="326"/>
        <v/>
      </c>
      <c r="BQ288" s="73" t="str">
        <f t="shared" si="327"/>
        <v/>
      </c>
      <c r="BR288" s="266" t="str">
        <f t="shared" si="328"/>
        <v/>
      </c>
      <c r="BS288" s="267" t="str">
        <f t="shared" si="329"/>
        <v/>
      </c>
      <c r="BT288" s="191" t="str">
        <f t="shared" si="330"/>
        <v/>
      </c>
      <c r="BU288" s="47" t="s">
        <v>0</v>
      </c>
      <c r="BV288" s="52" t="str">
        <f t="shared" si="369"/>
        <v/>
      </c>
      <c r="BW288" s="31" t="str">
        <f t="shared" si="370"/>
        <v/>
      </c>
      <c r="BX288" s="73" t="str">
        <f t="shared" si="336"/>
        <v/>
      </c>
      <c r="BY288" s="73" t="str">
        <f t="shared" si="337"/>
        <v/>
      </c>
      <c r="BZ288" s="31" t="str">
        <f t="shared" si="338"/>
        <v/>
      </c>
      <c r="CA288" s="66" t="str">
        <f t="shared" si="339"/>
        <v/>
      </c>
      <c r="CB288" s="47" t="s">
        <v>0</v>
      </c>
      <c r="CC288" s="82" t="str">
        <f t="shared" si="371"/>
        <v/>
      </c>
      <c r="CD288" s="47" t="s">
        <v>0</v>
      </c>
      <c r="CE288" s="19" t="str">
        <f t="shared" si="372"/>
        <v/>
      </c>
      <c r="CF288" s="47" t="s">
        <v>0</v>
      </c>
      <c r="CG288" s="130"/>
      <c r="CH288" s="47" t="s">
        <v>0</v>
      </c>
      <c r="CI288" s="52" t="str">
        <f t="shared" si="373"/>
        <v/>
      </c>
      <c r="CJ288" s="73" t="str">
        <f>IF(CG288="","",MAX(CJ$10:CJ287)+1)</f>
        <v/>
      </c>
      <c r="CK288" s="53" t="str">
        <f t="shared" si="374"/>
        <v/>
      </c>
      <c r="CL288" s="47" t="s">
        <v>0</v>
      </c>
      <c r="CM288" s="19" t="str">
        <f t="shared" si="375"/>
        <v/>
      </c>
      <c r="CN288" s="47" t="s">
        <v>0</v>
      </c>
      <c r="CO288" s="108"/>
      <c r="CP288" s="110"/>
      <c r="CQ288" s="47"/>
      <c r="CR288" s="58" t="str">
        <f>IF(AND(BX288="NEMA",BY288="NEMA",OR(CG288="",CK288="NEMA")),MAX(CR$10:CR287)+1,"")</f>
        <v/>
      </c>
      <c r="CS288" s="53" t="str">
        <f t="shared" si="376"/>
        <v/>
      </c>
      <c r="CT288" t="s">
        <v>0</v>
      </c>
      <c r="CU288" s="133" t="str">
        <f t="shared" si="340"/>
        <v/>
      </c>
      <c r="CV288" t="s">
        <v>0</v>
      </c>
      <c r="CW288" s="52" t="str">
        <f t="shared" si="341"/>
        <v/>
      </c>
      <c r="CX288" s="66" t="str">
        <f t="shared" si="377"/>
        <v/>
      </c>
      <c r="CY288" t="s">
        <v>0</v>
      </c>
      <c r="CZ288" s="19" t="str">
        <f t="shared" si="378"/>
        <v/>
      </c>
      <c r="DA288" s="47" t="s">
        <v>0</v>
      </c>
      <c r="DB288" s="52" t="str">
        <f t="shared" si="379"/>
        <v/>
      </c>
      <c r="DC288" s="66" t="str">
        <f t="shared" si="380"/>
        <v/>
      </c>
      <c r="DD288" s="47" t="s">
        <v>0</v>
      </c>
      <c r="DE288" s="52" t="str">
        <f t="shared" si="381"/>
        <v/>
      </c>
      <c r="DF288" s="53" t="str">
        <f t="shared" si="342"/>
        <v/>
      </c>
      <c r="DG288" s="47" t="s">
        <v>0</v>
      </c>
      <c r="DH288" s="52" t="str">
        <f t="shared" si="382"/>
        <v/>
      </c>
      <c r="DI288" s="53" t="str">
        <f t="shared" si="343"/>
        <v/>
      </c>
      <c r="DJ288" s="47" t="s">
        <v>0</v>
      </c>
      <c r="DK288" s="52" t="str">
        <f t="shared" si="383"/>
        <v/>
      </c>
      <c r="DL288" s="53" t="str">
        <f t="shared" si="344"/>
        <v/>
      </c>
      <c r="DM288" s="47" t="s">
        <v>0</v>
      </c>
      <c r="DN288" s="58" t="str">
        <f t="shared" si="384"/>
        <v/>
      </c>
      <c r="DO288" s="53" t="str" cm="1">
        <f t="array" ref="DO288">IF(DN288&lt;&gt;"",INDEX(imePrezime_id,DN288,0),IF(CR288&lt;&gt;"",CR288,""))</f>
        <v/>
      </c>
      <c r="DP288" s="47" t="s">
        <v>0</v>
      </c>
      <c r="DQ288" s="58" t="str">
        <f t="shared" si="385"/>
        <v/>
      </c>
      <c r="DR288" s="73" t="str">
        <f t="shared" si="345"/>
        <v/>
      </c>
      <c r="DS288" s="73" t="str">
        <f t="shared" si="386"/>
        <v/>
      </c>
      <c r="DT288" s="73" t="str">
        <f t="shared" si="387"/>
        <v/>
      </c>
      <c r="DU288" s="66" t="str">
        <f t="shared" si="388"/>
        <v/>
      </c>
      <c r="DV288" s="47" t="s">
        <v>0</v>
      </c>
      <c r="DW288" s="58" t="str">
        <f>IF(BW288="","",MAX(DW$10:DW287)+1)</f>
        <v/>
      </c>
      <c r="DX288" s="73" t="str">
        <f t="shared" si="389"/>
        <v/>
      </c>
      <c r="DY288" s="73" t="str">
        <f t="shared" si="390"/>
        <v/>
      </c>
      <c r="DZ288" s="73" t="str">
        <f t="shared" si="391"/>
        <v/>
      </c>
      <c r="EA288" s="73" t="str">
        <f t="shared" si="392"/>
        <v/>
      </c>
      <c r="EB288" s="73" t="str">
        <f t="shared" si="393"/>
        <v/>
      </c>
      <c r="EC288" s="73" t="str">
        <f t="shared" si="394"/>
        <v/>
      </c>
      <c r="ED288" s="73" t="str">
        <f t="shared" si="395"/>
        <v/>
      </c>
      <c r="EE288" s="73" t="str">
        <f t="shared" si="396"/>
        <v/>
      </c>
      <c r="EF288" s="73" t="str">
        <f t="shared" si="397"/>
        <v/>
      </c>
      <c r="EG288" s="53" t="str">
        <f t="shared" si="346"/>
        <v/>
      </c>
      <c r="EH288" s="47" t="s">
        <v>0</v>
      </c>
      <c r="EI288" s="19" t="str">
        <f t="shared" si="398"/>
        <v/>
      </c>
      <c r="EJ288" s="47" t="s">
        <v>0</v>
      </c>
      <c r="EK288" s="19" t="str">
        <f t="shared" si="399"/>
        <v/>
      </c>
      <c r="EL288" s="47" t="s">
        <v>0</v>
      </c>
      <c r="EM288" s="208" t="str">
        <f t="shared" si="400"/>
        <v/>
      </c>
      <c r="EN288" s="47" t="s">
        <v>0</v>
      </c>
    </row>
    <row r="289" spans="1:144" x14ac:dyDescent="0.25">
      <c r="A289" t="s">
        <v>0</v>
      </c>
      <c r="B289" s="52" t="str">
        <f>IF(csv!F281="","",csv!T281)</f>
        <v/>
      </c>
      <c r="C289" s="31" t="s">
        <v>0</v>
      </c>
      <c r="D289" s="31" t="str">
        <f>IF(csv!F281="","",csv!F281)</f>
        <v/>
      </c>
      <c r="E289" s="31" t="str">
        <f>IF(csv!E281="","",csv!E281)</f>
        <v/>
      </c>
      <c r="F289" s="31" t="s">
        <v>0</v>
      </c>
      <c r="G289" s="73" t="str">
        <f>IF(csv!M281="","",csv!M281)</f>
        <v/>
      </c>
      <c r="H289" s="73" t="str">
        <f>IF(csv!N281="","",csv!N281)</f>
        <v/>
      </c>
      <c r="I289" s="31" t="s">
        <v>0</v>
      </c>
      <c r="J289" s="31" t="str">
        <f>IF(csv!P281="","",csv!P281)</f>
        <v/>
      </c>
      <c r="K289" s="31" t="str">
        <f>IF(csv!Q281="","",csv!Q281)</f>
        <v/>
      </c>
      <c r="L289" s="31" t="s">
        <v>0</v>
      </c>
      <c r="M289" s="66" t="str">
        <f>IF(csv!R281="","",csv!R281)</f>
        <v/>
      </c>
      <c r="N289" s="47" t="s">
        <v>0</v>
      </c>
      <c r="O289" s="52" t="str">
        <f t="shared" si="347"/>
        <v/>
      </c>
      <c r="P289" s="73" t="str">
        <f>IF(O289="","",IF(COUNTIF(O$10:O288,O289)=0,P288+1,P288))</f>
        <v/>
      </c>
      <c r="Q289" s="88" t="str">
        <f t="shared" si="348"/>
        <v/>
      </c>
      <c r="R289" s="89" t="str" cm="1">
        <f t="array" ref="R289">IF(S289="","",INDEX(natjecanjeStaze_naziv,MATCH(S289,natjecanjeStaze_stazaId,0)))</f>
        <v/>
      </c>
      <c r="S289" s="53" t="str">
        <f t="shared" si="331"/>
        <v/>
      </c>
      <c r="T289" s="47" t="s">
        <v>0</v>
      </c>
      <c r="U289" s="259" t="str">
        <f t="shared" si="332"/>
        <v/>
      </c>
      <c r="V289" s="260" t="str">
        <f t="shared" si="349"/>
        <v/>
      </c>
      <c r="W289" s="47" t="s">
        <v>0</v>
      </c>
      <c r="X289" s="52" t="str">
        <f t="shared" si="350"/>
        <v/>
      </c>
      <c r="Y289" s="73" t="str">
        <f t="shared" si="351"/>
        <v/>
      </c>
      <c r="Z289" s="31" t="str">
        <f t="shared" si="352"/>
        <v/>
      </c>
      <c r="AA289" s="66" t="str">
        <f>IF(Z289="","",MAX(AA$10:AA288)+1)</f>
        <v/>
      </c>
      <c r="AB289" s="47" t="s">
        <v>0</v>
      </c>
      <c r="AC289" s="130"/>
      <c r="AD289" s="47" t="s">
        <v>0</v>
      </c>
      <c r="AE289" s="19" t="str">
        <f t="shared" si="353"/>
        <v/>
      </c>
      <c r="AF289" s="47" t="s">
        <v>0</v>
      </c>
      <c r="AG289" s="151" t="str">
        <f t="shared" si="354"/>
        <v/>
      </c>
      <c r="AH289" s="47" t="s">
        <v>0</v>
      </c>
      <c r="AI289" s="52" t="str">
        <f t="shared" si="355"/>
        <v/>
      </c>
      <c r="AJ289" s="31" t="str">
        <f t="shared" si="356"/>
        <v/>
      </c>
      <c r="AK289" s="73" t="str">
        <f t="shared" si="357"/>
        <v/>
      </c>
      <c r="AL289" s="73" t="str">
        <f t="shared" si="358"/>
        <v/>
      </c>
      <c r="AM289" s="31" t="str" cm="1">
        <f t="array" ref="AM289">IF(AK289="",""&amp;AJ289,IF(AK289="NEMA",AJ289,INDEX(klub_naziv,MATCH(INDEX(klubAlias_klubId,AK289),klub_id,0))))</f>
        <v/>
      </c>
      <c r="AN289" s="31" t="str" cm="1">
        <f t="array" ref="AN289">IFERROR(""&amp;INDEX(registarNatjecatelji,DL289,4),"")</f>
        <v/>
      </c>
      <c r="AO289" s="90" t="str">
        <f t="shared" si="359"/>
        <v/>
      </c>
      <c r="AP289" s="66" t="str">
        <f t="shared" si="360"/>
        <v/>
      </c>
      <c r="AQ289" s="47" t="s">
        <v>0</v>
      </c>
      <c r="AR289" s="52" t="str">
        <f>IF(V289&lt;&gt;"NEMA","",IF(IFERROR(MATCH(U289,U$10:U288,0),0)&lt;&gt;0,"",U289))</f>
        <v/>
      </c>
      <c r="AS289" s="73" t="str">
        <f t="shared" si="333"/>
        <v/>
      </c>
      <c r="AT289" s="31" t="str">
        <f>IF(OR(AS289="",AS289&lt;&gt;"NEMA"),"",MAX(AT$10:AT288)+1)</f>
        <v/>
      </c>
      <c r="AU289" s="66" t="str">
        <f t="shared" si="334"/>
        <v/>
      </c>
      <c r="AV289" s="47" t="s">
        <v>0</v>
      </c>
      <c r="AW289" s="19" t="str">
        <f t="shared" si="361"/>
        <v/>
      </c>
      <c r="AX289" s="47" t="s">
        <v>0</v>
      </c>
      <c r="AY289" s="82" t="str">
        <f>IF(AK289&lt;&gt;"NEMA","",IF(IFERROR(MATCH(AJ289,AJ$10:AJ288,0),0)&lt;&gt;0,"",AJ289))</f>
        <v/>
      </c>
      <c r="AZ289" s="47" t="s">
        <v>0</v>
      </c>
      <c r="BA289" s="130"/>
      <c r="BB289" s="47" t="s">
        <v>0</v>
      </c>
      <c r="BC289" s="58" t="str">
        <f t="shared" si="362"/>
        <v/>
      </c>
      <c r="BD289" s="31" t="str">
        <f t="shared" si="363"/>
        <v/>
      </c>
      <c r="BE289" s="31" t="str">
        <f>IF(BD289="","",MAX(BE$10:BE288)+1)</f>
        <v/>
      </c>
      <c r="BF289" s="31" t="str">
        <f t="shared" si="364"/>
        <v/>
      </c>
      <c r="BG289" s="31" t="str">
        <f t="shared" si="365"/>
        <v/>
      </c>
      <c r="BH289" s="31" t="str">
        <f>IF(BA289="","",MAX(BH$10:BH288)+1)</f>
        <v/>
      </c>
      <c r="BI289" s="31" t="str">
        <f t="shared" si="366"/>
        <v/>
      </c>
      <c r="BJ289" s="66" t="str">
        <f t="shared" si="367"/>
        <v/>
      </c>
      <c r="BK289" s="47" t="s">
        <v>0</v>
      </c>
      <c r="BL289" s="19" t="str">
        <f t="shared" si="368"/>
        <v/>
      </c>
      <c r="BM289" s="47" t="s">
        <v>0</v>
      </c>
      <c r="BN289" s="151" t="str">
        <f t="shared" si="335"/>
        <v/>
      </c>
      <c r="BO289" s="47" t="s">
        <v>0</v>
      </c>
      <c r="BP289" s="58" t="str">
        <f t="shared" si="326"/>
        <v/>
      </c>
      <c r="BQ289" s="73" t="str">
        <f t="shared" si="327"/>
        <v/>
      </c>
      <c r="BR289" s="266" t="str">
        <f t="shared" si="328"/>
        <v/>
      </c>
      <c r="BS289" s="267" t="str">
        <f t="shared" si="329"/>
        <v/>
      </c>
      <c r="BT289" s="191" t="str">
        <f t="shared" si="330"/>
        <v/>
      </c>
      <c r="BU289" s="47" t="s">
        <v>0</v>
      </c>
      <c r="BV289" s="52" t="str">
        <f t="shared" si="369"/>
        <v/>
      </c>
      <c r="BW289" s="31" t="str">
        <f t="shared" si="370"/>
        <v/>
      </c>
      <c r="BX289" s="73" t="str">
        <f t="shared" si="336"/>
        <v/>
      </c>
      <c r="BY289" s="73" t="str">
        <f t="shared" si="337"/>
        <v/>
      </c>
      <c r="BZ289" s="31" t="str">
        <f t="shared" si="338"/>
        <v/>
      </c>
      <c r="CA289" s="66" t="str">
        <f t="shared" si="339"/>
        <v/>
      </c>
      <c r="CB289" s="47" t="s">
        <v>0</v>
      </c>
      <c r="CC289" s="82" t="str">
        <f t="shared" si="371"/>
        <v/>
      </c>
      <c r="CD289" s="47" t="s">
        <v>0</v>
      </c>
      <c r="CE289" s="19" t="str">
        <f t="shared" si="372"/>
        <v/>
      </c>
      <c r="CF289" s="47" t="s">
        <v>0</v>
      </c>
      <c r="CG289" s="130"/>
      <c r="CH289" s="47" t="s">
        <v>0</v>
      </c>
      <c r="CI289" s="52" t="str">
        <f t="shared" si="373"/>
        <v/>
      </c>
      <c r="CJ289" s="73" t="str">
        <f>IF(CG289="","",MAX(CJ$10:CJ288)+1)</f>
        <v/>
      </c>
      <c r="CK289" s="53" t="str">
        <f t="shared" si="374"/>
        <v/>
      </c>
      <c r="CL289" s="47" t="s">
        <v>0</v>
      </c>
      <c r="CM289" s="19" t="str">
        <f t="shared" si="375"/>
        <v/>
      </c>
      <c r="CN289" s="47" t="s">
        <v>0</v>
      </c>
      <c r="CO289" s="108"/>
      <c r="CP289" s="110"/>
      <c r="CQ289" s="47"/>
      <c r="CR289" s="58" t="str">
        <f>IF(AND(BX289="NEMA",BY289="NEMA",OR(CG289="",CK289="NEMA")),MAX(CR$10:CR288)+1,"")</f>
        <v/>
      </c>
      <c r="CS289" s="53" t="str">
        <f t="shared" si="376"/>
        <v/>
      </c>
      <c r="CT289" t="s">
        <v>0</v>
      </c>
      <c r="CU289" s="133" t="str">
        <f t="shared" si="340"/>
        <v/>
      </c>
      <c r="CV289" t="s">
        <v>0</v>
      </c>
      <c r="CW289" s="52" t="str">
        <f t="shared" si="341"/>
        <v/>
      </c>
      <c r="CX289" s="66" t="str">
        <f t="shared" si="377"/>
        <v/>
      </c>
      <c r="CY289" t="s">
        <v>0</v>
      </c>
      <c r="CZ289" s="19" t="str">
        <f t="shared" si="378"/>
        <v/>
      </c>
      <c r="DA289" s="47" t="s">
        <v>0</v>
      </c>
      <c r="DB289" s="52" t="str">
        <f t="shared" si="379"/>
        <v/>
      </c>
      <c r="DC289" s="66" t="str">
        <f t="shared" si="380"/>
        <v/>
      </c>
      <c r="DD289" s="47" t="s">
        <v>0</v>
      </c>
      <c r="DE289" s="52" t="str">
        <f t="shared" si="381"/>
        <v/>
      </c>
      <c r="DF289" s="53" t="str">
        <f t="shared" si="342"/>
        <v/>
      </c>
      <c r="DG289" s="47" t="s">
        <v>0</v>
      </c>
      <c r="DH289" s="52" t="str">
        <f t="shared" si="382"/>
        <v/>
      </c>
      <c r="DI289" s="53" t="str">
        <f t="shared" si="343"/>
        <v/>
      </c>
      <c r="DJ289" s="47" t="s">
        <v>0</v>
      </c>
      <c r="DK289" s="52" t="str">
        <f t="shared" si="383"/>
        <v/>
      </c>
      <c r="DL289" s="53" t="str">
        <f t="shared" si="344"/>
        <v/>
      </c>
      <c r="DM289" s="47" t="s">
        <v>0</v>
      </c>
      <c r="DN289" s="58" t="str">
        <f t="shared" si="384"/>
        <v/>
      </c>
      <c r="DO289" s="53" t="str" cm="1">
        <f t="array" ref="DO289">IF(DN289&lt;&gt;"",INDEX(imePrezime_id,DN289,0),IF(CR289&lt;&gt;"",CR289,""))</f>
        <v/>
      </c>
      <c r="DP289" s="47" t="s">
        <v>0</v>
      </c>
      <c r="DQ289" s="58" t="str">
        <f t="shared" si="385"/>
        <v/>
      </c>
      <c r="DR289" s="73" t="str">
        <f t="shared" si="345"/>
        <v/>
      </c>
      <c r="DS289" s="73" t="str">
        <f t="shared" si="386"/>
        <v/>
      </c>
      <c r="DT289" s="73" t="str">
        <f t="shared" si="387"/>
        <v/>
      </c>
      <c r="DU289" s="66" t="str">
        <f t="shared" si="388"/>
        <v/>
      </c>
      <c r="DV289" s="47" t="s">
        <v>0</v>
      </c>
      <c r="DW289" s="58" t="str">
        <f>IF(BW289="","",MAX(DW$10:DW288)+1)</f>
        <v/>
      </c>
      <c r="DX289" s="73" t="str">
        <f t="shared" si="389"/>
        <v/>
      </c>
      <c r="DY289" s="73" t="str">
        <f t="shared" si="390"/>
        <v/>
      </c>
      <c r="DZ289" s="73" t="str">
        <f t="shared" si="391"/>
        <v/>
      </c>
      <c r="EA289" s="73" t="str">
        <f t="shared" si="392"/>
        <v/>
      </c>
      <c r="EB289" s="73" t="str">
        <f t="shared" si="393"/>
        <v/>
      </c>
      <c r="EC289" s="73" t="str">
        <f t="shared" si="394"/>
        <v/>
      </c>
      <c r="ED289" s="73" t="str">
        <f t="shared" si="395"/>
        <v/>
      </c>
      <c r="EE289" s="73" t="str">
        <f t="shared" si="396"/>
        <v/>
      </c>
      <c r="EF289" s="73" t="str">
        <f t="shared" si="397"/>
        <v/>
      </c>
      <c r="EG289" s="53" t="str">
        <f t="shared" si="346"/>
        <v/>
      </c>
      <c r="EH289" s="47" t="s">
        <v>0</v>
      </c>
      <c r="EI289" s="19" t="str">
        <f t="shared" si="398"/>
        <v/>
      </c>
      <c r="EJ289" s="47" t="s">
        <v>0</v>
      </c>
      <c r="EK289" s="19" t="str">
        <f t="shared" si="399"/>
        <v/>
      </c>
      <c r="EL289" s="47" t="s">
        <v>0</v>
      </c>
      <c r="EM289" s="208" t="str">
        <f t="shared" si="400"/>
        <v/>
      </c>
      <c r="EN289" s="47" t="s">
        <v>0</v>
      </c>
    </row>
    <row r="290" spans="1:144" x14ac:dyDescent="0.25">
      <c r="A290" t="s">
        <v>0</v>
      </c>
      <c r="B290" s="52" t="str">
        <f>IF(csv!F282="","",csv!T282)</f>
        <v/>
      </c>
      <c r="C290" s="31" t="s">
        <v>0</v>
      </c>
      <c r="D290" s="31" t="str">
        <f>IF(csv!F282="","",csv!F282)</f>
        <v/>
      </c>
      <c r="E290" s="31" t="str">
        <f>IF(csv!E282="","",csv!E282)</f>
        <v/>
      </c>
      <c r="F290" s="31" t="s">
        <v>0</v>
      </c>
      <c r="G290" s="73" t="str">
        <f>IF(csv!M282="","",csv!M282)</f>
        <v/>
      </c>
      <c r="H290" s="73" t="str">
        <f>IF(csv!N282="","",csv!N282)</f>
        <v/>
      </c>
      <c r="I290" s="31" t="s">
        <v>0</v>
      </c>
      <c r="J290" s="31" t="str">
        <f>IF(csv!P282="","",csv!P282)</f>
        <v/>
      </c>
      <c r="K290" s="31" t="str">
        <f>IF(csv!Q282="","",csv!Q282)</f>
        <v/>
      </c>
      <c r="L290" s="31" t="s">
        <v>0</v>
      </c>
      <c r="M290" s="66" t="str">
        <f>IF(csv!R282="","",csv!R282)</f>
        <v/>
      </c>
      <c r="N290" s="47" t="s">
        <v>0</v>
      </c>
      <c r="O290" s="52" t="str">
        <f t="shared" si="347"/>
        <v/>
      </c>
      <c r="P290" s="73" t="str">
        <f>IF(O290="","",IF(COUNTIF(O$10:O289,O290)=0,P289+1,P289))</f>
        <v/>
      </c>
      <c r="Q290" s="88" t="str">
        <f t="shared" si="348"/>
        <v/>
      </c>
      <c r="R290" s="89" t="str" cm="1">
        <f t="array" ref="R290">IF(S290="","",INDEX(natjecanjeStaze_naziv,MATCH(S290,natjecanjeStaze_stazaId,0)))</f>
        <v/>
      </c>
      <c r="S290" s="53" t="str">
        <f t="shared" si="331"/>
        <v/>
      </c>
      <c r="T290" s="47" t="s">
        <v>0</v>
      </c>
      <c r="U290" s="259" t="str">
        <f t="shared" si="332"/>
        <v/>
      </c>
      <c r="V290" s="260" t="str">
        <f t="shared" si="349"/>
        <v/>
      </c>
      <c r="W290" s="47" t="s">
        <v>0</v>
      </c>
      <c r="X290" s="52" t="str">
        <f t="shared" si="350"/>
        <v/>
      </c>
      <c r="Y290" s="73" t="str">
        <f t="shared" si="351"/>
        <v/>
      </c>
      <c r="Z290" s="31" t="str">
        <f t="shared" si="352"/>
        <v/>
      </c>
      <c r="AA290" s="66" t="str">
        <f>IF(Z290="","",MAX(AA$10:AA289)+1)</f>
        <v/>
      </c>
      <c r="AB290" s="47" t="s">
        <v>0</v>
      </c>
      <c r="AC290" s="130"/>
      <c r="AD290" s="47" t="s">
        <v>0</v>
      </c>
      <c r="AE290" s="19" t="str">
        <f t="shared" si="353"/>
        <v/>
      </c>
      <c r="AF290" s="47" t="s">
        <v>0</v>
      </c>
      <c r="AG290" s="151" t="str">
        <f t="shared" si="354"/>
        <v/>
      </c>
      <c r="AH290" s="47" t="s">
        <v>0</v>
      </c>
      <c r="AI290" s="52" t="str">
        <f t="shared" si="355"/>
        <v/>
      </c>
      <c r="AJ290" s="31" t="str">
        <f t="shared" si="356"/>
        <v/>
      </c>
      <c r="AK290" s="73" t="str">
        <f t="shared" si="357"/>
        <v/>
      </c>
      <c r="AL290" s="73" t="str">
        <f t="shared" si="358"/>
        <v/>
      </c>
      <c r="AM290" s="31" t="str" cm="1">
        <f t="array" ref="AM290">IF(AK290="",""&amp;AJ290,IF(AK290="NEMA",AJ290,INDEX(klub_naziv,MATCH(INDEX(klubAlias_klubId,AK290),klub_id,0))))</f>
        <v/>
      </c>
      <c r="AN290" s="31" t="str" cm="1">
        <f t="array" ref="AN290">IFERROR(""&amp;INDEX(registarNatjecatelji,DL290,4),"")</f>
        <v/>
      </c>
      <c r="AO290" s="90" t="str">
        <f t="shared" si="359"/>
        <v/>
      </c>
      <c r="AP290" s="66" t="str">
        <f t="shared" si="360"/>
        <v/>
      </c>
      <c r="AQ290" s="47" t="s">
        <v>0</v>
      </c>
      <c r="AR290" s="52" t="str">
        <f>IF(V290&lt;&gt;"NEMA","",IF(IFERROR(MATCH(U290,U$10:U289,0),0)&lt;&gt;0,"",U290))</f>
        <v/>
      </c>
      <c r="AS290" s="73" t="str">
        <f t="shared" si="333"/>
        <v/>
      </c>
      <c r="AT290" s="31" t="str">
        <f>IF(OR(AS290="",AS290&lt;&gt;"NEMA"),"",MAX(AT$10:AT289)+1)</f>
        <v/>
      </c>
      <c r="AU290" s="66" t="str">
        <f t="shared" si="334"/>
        <v/>
      </c>
      <c r="AV290" s="47" t="s">
        <v>0</v>
      </c>
      <c r="AW290" s="19" t="str">
        <f t="shared" si="361"/>
        <v/>
      </c>
      <c r="AX290" s="47" t="s">
        <v>0</v>
      </c>
      <c r="AY290" s="82" t="str">
        <f>IF(AK290&lt;&gt;"NEMA","",IF(IFERROR(MATCH(AJ290,AJ$10:AJ289,0),0)&lt;&gt;0,"",AJ290))</f>
        <v/>
      </c>
      <c r="AZ290" s="47" t="s">
        <v>0</v>
      </c>
      <c r="BA290" s="130"/>
      <c r="BB290" s="47" t="s">
        <v>0</v>
      </c>
      <c r="BC290" s="58" t="str">
        <f t="shared" si="362"/>
        <v/>
      </c>
      <c r="BD290" s="31" t="str">
        <f t="shared" si="363"/>
        <v/>
      </c>
      <c r="BE290" s="31" t="str">
        <f>IF(BD290="","",MAX(BE$10:BE289)+1)</f>
        <v/>
      </c>
      <c r="BF290" s="31" t="str">
        <f t="shared" si="364"/>
        <v/>
      </c>
      <c r="BG290" s="31" t="str">
        <f t="shared" si="365"/>
        <v/>
      </c>
      <c r="BH290" s="31" t="str">
        <f>IF(BA290="","",MAX(BH$10:BH289)+1)</f>
        <v/>
      </c>
      <c r="BI290" s="31" t="str">
        <f t="shared" si="366"/>
        <v/>
      </c>
      <c r="BJ290" s="66" t="str">
        <f t="shared" si="367"/>
        <v/>
      </c>
      <c r="BK290" s="47" t="s">
        <v>0</v>
      </c>
      <c r="BL290" s="19" t="str">
        <f t="shared" si="368"/>
        <v/>
      </c>
      <c r="BM290" s="47" t="s">
        <v>0</v>
      </c>
      <c r="BN290" s="151" t="str">
        <f t="shared" si="335"/>
        <v/>
      </c>
      <c r="BO290" s="47" t="s">
        <v>0</v>
      </c>
      <c r="BP290" s="58" t="str">
        <f t="shared" si="326"/>
        <v/>
      </c>
      <c r="BQ290" s="73" t="str">
        <f t="shared" si="327"/>
        <v/>
      </c>
      <c r="BR290" s="266" t="str">
        <f t="shared" si="328"/>
        <v/>
      </c>
      <c r="BS290" s="267" t="str">
        <f t="shared" si="329"/>
        <v/>
      </c>
      <c r="BT290" s="191" t="str">
        <f t="shared" si="330"/>
        <v/>
      </c>
      <c r="BU290" s="47" t="s">
        <v>0</v>
      </c>
      <c r="BV290" s="52" t="str">
        <f t="shared" si="369"/>
        <v/>
      </c>
      <c r="BW290" s="31" t="str">
        <f t="shared" si="370"/>
        <v/>
      </c>
      <c r="BX290" s="73" t="str">
        <f t="shared" si="336"/>
        <v/>
      </c>
      <c r="BY290" s="73" t="str">
        <f t="shared" si="337"/>
        <v/>
      </c>
      <c r="BZ290" s="31" t="str">
        <f t="shared" si="338"/>
        <v/>
      </c>
      <c r="CA290" s="66" t="str">
        <f t="shared" si="339"/>
        <v/>
      </c>
      <c r="CB290" s="47" t="s">
        <v>0</v>
      </c>
      <c r="CC290" s="82" t="str">
        <f t="shared" si="371"/>
        <v/>
      </c>
      <c r="CD290" s="47" t="s">
        <v>0</v>
      </c>
      <c r="CE290" s="19" t="str">
        <f t="shared" si="372"/>
        <v/>
      </c>
      <c r="CF290" s="47" t="s">
        <v>0</v>
      </c>
      <c r="CG290" s="130"/>
      <c r="CH290" s="47" t="s">
        <v>0</v>
      </c>
      <c r="CI290" s="52" t="str">
        <f t="shared" si="373"/>
        <v/>
      </c>
      <c r="CJ290" s="73" t="str">
        <f>IF(CG290="","",MAX(CJ$10:CJ289)+1)</f>
        <v/>
      </c>
      <c r="CK290" s="53" t="str">
        <f t="shared" si="374"/>
        <v/>
      </c>
      <c r="CL290" s="47" t="s">
        <v>0</v>
      </c>
      <c r="CM290" s="19" t="str">
        <f t="shared" si="375"/>
        <v/>
      </c>
      <c r="CN290" s="47" t="s">
        <v>0</v>
      </c>
      <c r="CO290" s="108"/>
      <c r="CP290" s="110"/>
      <c r="CQ290" s="47"/>
      <c r="CR290" s="58" t="str">
        <f>IF(AND(BX290="NEMA",BY290="NEMA",OR(CG290="",CK290="NEMA")),MAX(CR$10:CR289)+1,"")</f>
        <v/>
      </c>
      <c r="CS290" s="53" t="str">
        <f t="shared" si="376"/>
        <v/>
      </c>
      <c r="CT290" t="s">
        <v>0</v>
      </c>
      <c r="CU290" s="133" t="str">
        <f t="shared" si="340"/>
        <v/>
      </c>
      <c r="CV290" t="s">
        <v>0</v>
      </c>
      <c r="CW290" s="52" t="str">
        <f t="shared" si="341"/>
        <v/>
      </c>
      <c r="CX290" s="66" t="str">
        <f t="shared" si="377"/>
        <v/>
      </c>
      <c r="CY290" t="s">
        <v>0</v>
      </c>
      <c r="CZ290" s="19" t="str">
        <f t="shared" si="378"/>
        <v/>
      </c>
      <c r="DA290" s="47" t="s">
        <v>0</v>
      </c>
      <c r="DB290" s="52" t="str">
        <f t="shared" si="379"/>
        <v/>
      </c>
      <c r="DC290" s="66" t="str">
        <f t="shared" si="380"/>
        <v/>
      </c>
      <c r="DD290" s="47" t="s">
        <v>0</v>
      </c>
      <c r="DE290" s="52" t="str">
        <f t="shared" si="381"/>
        <v/>
      </c>
      <c r="DF290" s="53" t="str">
        <f t="shared" si="342"/>
        <v/>
      </c>
      <c r="DG290" s="47" t="s">
        <v>0</v>
      </c>
      <c r="DH290" s="52" t="str">
        <f t="shared" si="382"/>
        <v/>
      </c>
      <c r="DI290" s="53" t="str">
        <f t="shared" si="343"/>
        <v/>
      </c>
      <c r="DJ290" s="47" t="s">
        <v>0</v>
      </c>
      <c r="DK290" s="52" t="str">
        <f t="shared" si="383"/>
        <v/>
      </c>
      <c r="DL290" s="53" t="str">
        <f t="shared" si="344"/>
        <v/>
      </c>
      <c r="DM290" s="47" t="s">
        <v>0</v>
      </c>
      <c r="DN290" s="58" t="str">
        <f t="shared" si="384"/>
        <v/>
      </c>
      <c r="DO290" s="53" t="str" cm="1">
        <f t="array" ref="DO290">IF(DN290&lt;&gt;"",INDEX(imePrezime_id,DN290,0),IF(CR290&lt;&gt;"",CR290,""))</f>
        <v/>
      </c>
      <c r="DP290" s="47" t="s">
        <v>0</v>
      </c>
      <c r="DQ290" s="58" t="str">
        <f t="shared" si="385"/>
        <v/>
      </c>
      <c r="DR290" s="73" t="str">
        <f t="shared" si="345"/>
        <v/>
      </c>
      <c r="DS290" s="73" t="str">
        <f t="shared" si="386"/>
        <v/>
      </c>
      <c r="DT290" s="73" t="str">
        <f t="shared" si="387"/>
        <v/>
      </c>
      <c r="DU290" s="66" t="str">
        <f t="shared" si="388"/>
        <v/>
      </c>
      <c r="DV290" s="47" t="s">
        <v>0</v>
      </c>
      <c r="DW290" s="58" t="str">
        <f>IF(BW290="","",MAX(DW$10:DW289)+1)</f>
        <v/>
      </c>
      <c r="DX290" s="73" t="str">
        <f t="shared" si="389"/>
        <v/>
      </c>
      <c r="DY290" s="73" t="str">
        <f t="shared" si="390"/>
        <v/>
      </c>
      <c r="DZ290" s="73" t="str">
        <f t="shared" si="391"/>
        <v/>
      </c>
      <c r="EA290" s="73" t="str">
        <f t="shared" si="392"/>
        <v/>
      </c>
      <c r="EB290" s="73" t="str">
        <f t="shared" si="393"/>
        <v/>
      </c>
      <c r="EC290" s="73" t="str">
        <f t="shared" si="394"/>
        <v/>
      </c>
      <c r="ED290" s="73" t="str">
        <f t="shared" si="395"/>
        <v/>
      </c>
      <c r="EE290" s="73" t="str">
        <f t="shared" si="396"/>
        <v/>
      </c>
      <c r="EF290" s="73" t="str">
        <f t="shared" si="397"/>
        <v/>
      </c>
      <c r="EG290" s="53" t="str">
        <f t="shared" si="346"/>
        <v/>
      </c>
      <c r="EH290" s="47" t="s">
        <v>0</v>
      </c>
      <c r="EI290" s="19" t="str">
        <f t="shared" si="398"/>
        <v/>
      </c>
      <c r="EJ290" s="47" t="s">
        <v>0</v>
      </c>
      <c r="EK290" s="19" t="str">
        <f t="shared" si="399"/>
        <v/>
      </c>
      <c r="EL290" s="47" t="s">
        <v>0</v>
      </c>
      <c r="EM290" s="208" t="str">
        <f t="shared" si="400"/>
        <v/>
      </c>
      <c r="EN290" s="47" t="s">
        <v>0</v>
      </c>
    </row>
    <row r="291" spans="1:144" x14ac:dyDescent="0.25">
      <c r="A291" t="s">
        <v>0</v>
      </c>
      <c r="B291" s="52" t="str">
        <f>IF(csv!F283="","",csv!T283)</f>
        <v/>
      </c>
      <c r="C291" s="31" t="s">
        <v>0</v>
      </c>
      <c r="D291" s="31" t="str">
        <f>IF(csv!F283="","",csv!F283)</f>
        <v/>
      </c>
      <c r="E291" s="31" t="str">
        <f>IF(csv!E283="","",csv!E283)</f>
        <v/>
      </c>
      <c r="F291" s="31" t="s">
        <v>0</v>
      </c>
      <c r="G291" s="73" t="str">
        <f>IF(csv!M283="","",csv!M283)</f>
        <v/>
      </c>
      <c r="H291" s="73" t="str">
        <f>IF(csv!N283="","",csv!N283)</f>
        <v/>
      </c>
      <c r="I291" s="31" t="s">
        <v>0</v>
      </c>
      <c r="J291" s="31" t="str">
        <f>IF(csv!P283="","",csv!P283)</f>
        <v/>
      </c>
      <c r="K291" s="31" t="str">
        <f>IF(csv!Q283="","",csv!Q283)</f>
        <v/>
      </c>
      <c r="L291" s="31" t="s">
        <v>0</v>
      </c>
      <c r="M291" s="66" t="str">
        <f>IF(csv!R283="","",csv!R283)</f>
        <v/>
      </c>
      <c r="N291" s="47" t="s">
        <v>0</v>
      </c>
      <c r="O291" s="52" t="str">
        <f t="shared" si="347"/>
        <v/>
      </c>
      <c r="P291" s="73" t="str">
        <f>IF(O291="","",IF(COUNTIF(O$10:O290,O291)=0,P290+1,P290))</f>
        <v/>
      </c>
      <c r="Q291" s="88" t="str">
        <f t="shared" si="348"/>
        <v/>
      </c>
      <c r="R291" s="89" t="str" cm="1">
        <f t="array" ref="R291">IF(S291="","",INDEX(natjecanjeStaze_naziv,MATCH(S291,natjecanjeStaze_stazaId,0)))</f>
        <v/>
      </c>
      <c r="S291" s="53" t="str">
        <f t="shared" si="331"/>
        <v/>
      </c>
      <c r="T291" s="47" t="s">
        <v>0</v>
      </c>
      <c r="U291" s="259" t="str">
        <f t="shared" si="332"/>
        <v/>
      </c>
      <c r="V291" s="260" t="str">
        <f t="shared" si="349"/>
        <v/>
      </c>
      <c r="W291" s="47" t="s">
        <v>0</v>
      </c>
      <c r="X291" s="52" t="str">
        <f t="shared" si="350"/>
        <v/>
      </c>
      <c r="Y291" s="73" t="str">
        <f t="shared" si="351"/>
        <v/>
      </c>
      <c r="Z291" s="31" t="str">
        <f t="shared" si="352"/>
        <v/>
      </c>
      <c r="AA291" s="66" t="str">
        <f>IF(Z291="","",MAX(AA$10:AA290)+1)</f>
        <v/>
      </c>
      <c r="AB291" s="47" t="s">
        <v>0</v>
      </c>
      <c r="AC291" s="130"/>
      <c r="AD291" s="47" t="s">
        <v>0</v>
      </c>
      <c r="AE291" s="19" t="str">
        <f t="shared" si="353"/>
        <v/>
      </c>
      <c r="AF291" s="47" t="s">
        <v>0</v>
      </c>
      <c r="AG291" s="151" t="str">
        <f t="shared" si="354"/>
        <v/>
      </c>
      <c r="AH291" s="47" t="s">
        <v>0</v>
      </c>
      <c r="AI291" s="52" t="str">
        <f t="shared" si="355"/>
        <v/>
      </c>
      <c r="AJ291" s="31" t="str">
        <f t="shared" si="356"/>
        <v/>
      </c>
      <c r="AK291" s="73" t="str">
        <f t="shared" si="357"/>
        <v/>
      </c>
      <c r="AL291" s="73" t="str">
        <f t="shared" si="358"/>
        <v/>
      </c>
      <c r="AM291" s="31" t="str" cm="1">
        <f t="array" ref="AM291">IF(AK291="",""&amp;AJ291,IF(AK291="NEMA",AJ291,INDEX(klub_naziv,MATCH(INDEX(klubAlias_klubId,AK291),klub_id,0))))</f>
        <v/>
      </c>
      <c r="AN291" s="31" t="str" cm="1">
        <f t="array" ref="AN291">IFERROR(""&amp;INDEX(registarNatjecatelji,DL291,4),"")</f>
        <v/>
      </c>
      <c r="AO291" s="90" t="str">
        <f t="shared" si="359"/>
        <v/>
      </c>
      <c r="AP291" s="66" t="str">
        <f t="shared" si="360"/>
        <v/>
      </c>
      <c r="AQ291" s="47" t="s">
        <v>0</v>
      </c>
      <c r="AR291" s="52" t="str">
        <f>IF(V291&lt;&gt;"NEMA","",IF(IFERROR(MATCH(U291,U$10:U290,0),0)&lt;&gt;0,"",U291))</f>
        <v/>
      </c>
      <c r="AS291" s="73" t="str">
        <f t="shared" si="333"/>
        <v/>
      </c>
      <c r="AT291" s="31" t="str">
        <f>IF(OR(AS291="",AS291&lt;&gt;"NEMA"),"",MAX(AT$10:AT290)+1)</f>
        <v/>
      </c>
      <c r="AU291" s="66" t="str">
        <f t="shared" si="334"/>
        <v/>
      </c>
      <c r="AV291" s="47" t="s">
        <v>0</v>
      </c>
      <c r="AW291" s="19" t="str">
        <f t="shared" si="361"/>
        <v/>
      </c>
      <c r="AX291" s="47" t="s">
        <v>0</v>
      </c>
      <c r="AY291" s="82" t="str">
        <f>IF(AK291&lt;&gt;"NEMA","",IF(IFERROR(MATCH(AJ291,AJ$10:AJ290,0),0)&lt;&gt;0,"",AJ291))</f>
        <v/>
      </c>
      <c r="AZ291" s="47" t="s">
        <v>0</v>
      </c>
      <c r="BA291" s="130"/>
      <c r="BB291" s="47" t="s">
        <v>0</v>
      </c>
      <c r="BC291" s="58" t="str">
        <f t="shared" si="362"/>
        <v/>
      </c>
      <c r="BD291" s="31" t="str">
        <f t="shared" si="363"/>
        <v/>
      </c>
      <c r="BE291" s="31" t="str">
        <f>IF(BD291="","",MAX(BE$10:BE290)+1)</f>
        <v/>
      </c>
      <c r="BF291" s="31" t="str">
        <f t="shared" si="364"/>
        <v/>
      </c>
      <c r="BG291" s="31" t="str">
        <f t="shared" si="365"/>
        <v/>
      </c>
      <c r="BH291" s="31" t="str">
        <f>IF(BA291="","",MAX(BH$10:BH290)+1)</f>
        <v/>
      </c>
      <c r="BI291" s="31" t="str">
        <f t="shared" si="366"/>
        <v/>
      </c>
      <c r="BJ291" s="66" t="str">
        <f t="shared" si="367"/>
        <v/>
      </c>
      <c r="BK291" s="47" t="s">
        <v>0</v>
      </c>
      <c r="BL291" s="19" t="str">
        <f t="shared" si="368"/>
        <v/>
      </c>
      <c r="BM291" s="47" t="s">
        <v>0</v>
      </c>
      <c r="BN291" s="151" t="str">
        <f t="shared" si="335"/>
        <v/>
      </c>
      <c r="BO291" s="47" t="s">
        <v>0</v>
      </c>
      <c r="BP291" s="58" t="str">
        <f t="shared" si="326"/>
        <v/>
      </c>
      <c r="BQ291" s="73" t="str">
        <f t="shared" si="327"/>
        <v/>
      </c>
      <c r="BR291" s="266" t="str">
        <f t="shared" si="328"/>
        <v/>
      </c>
      <c r="BS291" s="267" t="str">
        <f t="shared" si="329"/>
        <v/>
      </c>
      <c r="BT291" s="191" t="str">
        <f t="shared" si="330"/>
        <v/>
      </c>
      <c r="BU291" s="47" t="s">
        <v>0</v>
      </c>
      <c r="BV291" s="52" t="str">
        <f t="shared" si="369"/>
        <v/>
      </c>
      <c r="BW291" s="31" t="str">
        <f t="shared" si="370"/>
        <v/>
      </c>
      <c r="BX291" s="73" t="str">
        <f t="shared" si="336"/>
        <v/>
      </c>
      <c r="BY291" s="73" t="str">
        <f t="shared" si="337"/>
        <v/>
      </c>
      <c r="BZ291" s="31" t="str">
        <f t="shared" si="338"/>
        <v/>
      </c>
      <c r="CA291" s="66" t="str">
        <f t="shared" si="339"/>
        <v/>
      </c>
      <c r="CB291" s="47" t="s">
        <v>0</v>
      </c>
      <c r="CC291" s="82" t="str">
        <f t="shared" si="371"/>
        <v/>
      </c>
      <c r="CD291" s="47" t="s">
        <v>0</v>
      </c>
      <c r="CE291" s="19" t="str">
        <f t="shared" si="372"/>
        <v/>
      </c>
      <c r="CF291" s="47" t="s">
        <v>0</v>
      </c>
      <c r="CG291" s="130"/>
      <c r="CH291" s="47" t="s">
        <v>0</v>
      </c>
      <c r="CI291" s="52" t="str">
        <f t="shared" si="373"/>
        <v/>
      </c>
      <c r="CJ291" s="73" t="str">
        <f>IF(CG291="","",MAX(CJ$10:CJ290)+1)</f>
        <v/>
      </c>
      <c r="CK291" s="53" t="str">
        <f t="shared" si="374"/>
        <v/>
      </c>
      <c r="CL291" s="47" t="s">
        <v>0</v>
      </c>
      <c r="CM291" s="19" t="str">
        <f t="shared" si="375"/>
        <v/>
      </c>
      <c r="CN291" s="47" t="s">
        <v>0</v>
      </c>
      <c r="CO291" s="108"/>
      <c r="CP291" s="110"/>
      <c r="CQ291" s="47"/>
      <c r="CR291" s="58" t="str">
        <f>IF(AND(BX291="NEMA",BY291="NEMA",OR(CG291="",CK291="NEMA")),MAX(CR$10:CR290)+1,"")</f>
        <v/>
      </c>
      <c r="CS291" s="53" t="str">
        <f t="shared" si="376"/>
        <v/>
      </c>
      <c r="CT291" t="s">
        <v>0</v>
      </c>
      <c r="CU291" s="133" t="str">
        <f t="shared" si="340"/>
        <v/>
      </c>
      <c r="CV291" t="s">
        <v>0</v>
      </c>
      <c r="CW291" s="52" t="str">
        <f t="shared" si="341"/>
        <v/>
      </c>
      <c r="CX291" s="66" t="str">
        <f t="shared" si="377"/>
        <v/>
      </c>
      <c r="CY291" t="s">
        <v>0</v>
      </c>
      <c r="CZ291" s="19" t="str">
        <f t="shared" si="378"/>
        <v/>
      </c>
      <c r="DA291" s="47" t="s">
        <v>0</v>
      </c>
      <c r="DB291" s="52" t="str">
        <f t="shared" si="379"/>
        <v/>
      </c>
      <c r="DC291" s="66" t="str">
        <f t="shared" si="380"/>
        <v/>
      </c>
      <c r="DD291" s="47" t="s">
        <v>0</v>
      </c>
      <c r="DE291" s="52" t="str">
        <f t="shared" si="381"/>
        <v/>
      </c>
      <c r="DF291" s="53" t="str">
        <f t="shared" si="342"/>
        <v/>
      </c>
      <c r="DG291" s="47" t="s">
        <v>0</v>
      </c>
      <c r="DH291" s="52" t="str">
        <f t="shared" si="382"/>
        <v/>
      </c>
      <c r="DI291" s="53" t="str">
        <f t="shared" si="343"/>
        <v/>
      </c>
      <c r="DJ291" s="47" t="s">
        <v>0</v>
      </c>
      <c r="DK291" s="52" t="str">
        <f t="shared" si="383"/>
        <v/>
      </c>
      <c r="DL291" s="53" t="str">
        <f t="shared" si="344"/>
        <v/>
      </c>
      <c r="DM291" s="47" t="s">
        <v>0</v>
      </c>
      <c r="DN291" s="58" t="str">
        <f t="shared" si="384"/>
        <v/>
      </c>
      <c r="DO291" s="53" t="str" cm="1">
        <f t="array" ref="DO291">IF(DN291&lt;&gt;"",INDEX(imePrezime_id,DN291,0),IF(CR291&lt;&gt;"",CR291,""))</f>
        <v/>
      </c>
      <c r="DP291" s="47" t="s">
        <v>0</v>
      </c>
      <c r="DQ291" s="58" t="str">
        <f t="shared" si="385"/>
        <v/>
      </c>
      <c r="DR291" s="73" t="str">
        <f t="shared" si="345"/>
        <v/>
      </c>
      <c r="DS291" s="73" t="str">
        <f t="shared" si="386"/>
        <v/>
      </c>
      <c r="DT291" s="73" t="str">
        <f t="shared" si="387"/>
        <v/>
      </c>
      <c r="DU291" s="66" t="str">
        <f t="shared" si="388"/>
        <v/>
      </c>
      <c r="DV291" s="47" t="s">
        <v>0</v>
      </c>
      <c r="DW291" s="58" t="str">
        <f>IF(BW291="","",MAX(DW$10:DW290)+1)</f>
        <v/>
      </c>
      <c r="DX291" s="73" t="str">
        <f t="shared" si="389"/>
        <v/>
      </c>
      <c r="DY291" s="73" t="str">
        <f t="shared" si="390"/>
        <v/>
      </c>
      <c r="DZ291" s="73" t="str">
        <f t="shared" si="391"/>
        <v/>
      </c>
      <c r="EA291" s="73" t="str">
        <f t="shared" si="392"/>
        <v/>
      </c>
      <c r="EB291" s="73" t="str">
        <f t="shared" si="393"/>
        <v/>
      </c>
      <c r="EC291" s="73" t="str">
        <f t="shared" si="394"/>
        <v/>
      </c>
      <c r="ED291" s="73" t="str">
        <f t="shared" si="395"/>
        <v/>
      </c>
      <c r="EE291" s="73" t="str">
        <f t="shared" si="396"/>
        <v/>
      </c>
      <c r="EF291" s="73" t="str">
        <f t="shared" si="397"/>
        <v/>
      </c>
      <c r="EG291" s="53" t="str">
        <f t="shared" si="346"/>
        <v/>
      </c>
      <c r="EH291" s="47" t="s">
        <v>0</v>
      </c>
      <c r="EI291" s="19" t="str">
        <f t="shared" si="398"/>
        <v/>
      </c>
      <c r="EJ291" s="47" t="s">
        <v>0</v>
      </c>
      <c r="EK291" s="19" t="str">
        <f t="shared" si="399"/>
        <v/>
      </c>
      <c r="EL291" s="47" t="s">
        <v>0</v>
      </c>
      <c r="EM291" s="208" t="str">
        <f t="shared" si="400"/>
        <v/>
      </c>
      <c r="EN291" s="47" t="s">
        <v>0</v>
      </c>
    </row>
    <row r="292" spans="1:144" x14ac:dyDescent="0.25">
      <c r="A292" t="s">
        <v>0</v>
      </c>
      <c r="B292" s="52" t="str">
        <f>IF(csv!F284="","",csv!T284)</f>
        <v/>
      </c>
      <c r="C292" s="31" t="s">
        <v>0</v>
      </c>
      <c r="D292" s="31" t="str">
        <f>IF(csv!F284="","",csv!F284)</f>
        <v/>
      </c>
      <c r="E292" s="31" t="str">
        <f>IF(csv!E284="","",csv!E284)</f>
        <v/>
      </c>
      <c r="F292" s="31" t="s">
        <v>0</v>
      </c>
      <c r="G292" s="73" t="str">
        <f>IF(csv!M284="","",csv!M284)</f>
        <v/>
      </c>
      <c r="H292" s="73" t="str">
        <f>IF(csv!N284="","",csv!N284)</f>
        <v/>
      </c>
      <c r="I292" s="31" t="s">
        <v>0</v>
      </c>
      <c r="J292" s="31" t="str">
        <f>IF(csv!P284="","",csv!P284)</f>
        <v/>
      </c>
      <c r="K292" s="31" t="str">
        <f>IF(csv!Q284="","",csv!Q284)</f>
        <v/>
      </c>
      <c r="L292" s="31" t="s">
        <v>0</v>
      </c>
      <c r="M292" s="66" t="str">
        <f>IF(csv!R284="","",csv!R284)</f>
        <v/>
      </c>
      <c r="N292" s="47" t="s">
        <v>0</v>
      </c>
      <c r="O292" s="52" t="str">
        <f t="shared" si="347"/>
        <v/>
      </c>
      <c r="P292" s="73" t="str">
        <f>IF(O292="","",IF(COUNTIF(O$10:O291,O292)=0,P291+1,P291))</f>
        <v/>
      </c>
      <c r="Q292" s="88" t="str">
        <f t="shared" si="348"/>
        <v/>
      </c>
      <c r="R292" s="89" t="str" cm="1">
        <f t="array" ref="R292">IF(S292="","",INDEX(natjecanjeStaze_naziv,MATCH(S292,natjecanjeStaze_stazaId,0)))</f>
        <v/>
      </c>
      <c r="S292" s="53" t="str">
        <f t="shared" si="331"/>
        <v/>
      </c>
      <c r="T292" s="47" t="s">
        <v>0</v>
      </c>
      <c r="U292" s="259" t="str">
        <f t="shared" si="332"/>
        <v/>
      </c>
      <c r="V292" s="260" t="str">
        <f t="shared" si="349"/>
        <v/>
      </c>
      <c r="W292" s="47" t="s">
        <v>0</v>
      </c>
      <c r="X292" s="52" t="str">
        <f t="shared" si="350"/>
        <v/>
      </c>
      <c r="Y292" s="73" t="str">
        <f t="shared" si="351"/>
        <v/>
      </c>
      <c r="Z292" s="31" t="str">
        <f t="shared" si="352"/>
        <v/>
      </c>
      <c r="AA292" s="66" t="str">
        <f>IF(Z292="","",MAX(AA$10:AA291)+1)</f>
        <v/>
      </c>
      <c r="AB292" s="47" t="s">
        <v>0</v>
      </c>
      <c r="AC292" s="130"/>
      <c r="AD292" s="47" t="s">
        <v>0</v>
      </c>
      <c r="AE292" s="19" t="str">
        <f t="shared" si="353"/>
        <v/>
      </c>
      <c r="AF292" s="47" t="s">
        <v>0</v>
      </c>
      <c r="AG292" s="151" t="str">
        <f t="shared" si="354"/>
        <v/>
      </c>
      <c r="AH292" s="47" t="s">
        <v>0</v>
      </c>
      <c r="AI292" s="52" t="str">
        <f t="shared" si="355"/>
        <v/>
      </c>
      <c r="AJ292" s="31" t="str">
        <f t="shared" si="356"/>
        <v/>
      </c>
      <c r="AK292" s="73" t="str">
        <f t="shared" si="357"/>
        <v/>
      </c>
      <c r="AL292" s="73" t="str">
        <f t="shared" si="358"/>
        <v/>
      </c>
      <c r="AM292" s="31" t="str" cm="1">
        <f t="array" ref="AM292">IF(AK292="",""&amp;AJ292,IF(AK292="NEMA",AJ292,INDEX(klub_naziv,MATCH(INDEX(klubAlias_klubId,AK292),klub_id,0))))</f>
        <v/>
      </c>
      <c r="AN292" s="31" t="str" cm="1">
        <f t="array" ref="AN292">IFERROR(""&amp;INDEX(registarNatjecatelji,DL292,4),"")</f>
        <v/>
      </c>
      <c r="AO292" s="90" t="str">
        <f t="shared" si="359"/>
        <v/>
      </c>
      <c r="AP292" s="66" t="str">
        <f t="shared" si="360"/>
        <v/>
      </c>
      <c r="AQ292" s="47" t="s">
        <v>0</v>
      </c>
      <c r="AR292" s="52" t="str">
        <f>IF(V292&lt;&gt;"NEMA","",IF(IFERROR(MATCH(U292,U$10:U291,0),0)&lt;&gt;0,"",U292))</f>
        <v/>
      </c>
      <c r="AS292" s="73" t="str">
        <f t="shared" si="333"/>
        <v/>
      </c>
      <c r="AT292" s="31" t="str">
        <f>IF(OR(AS292="",AS292&lt;&gt;"NEMA"),"",MAX(AT$10:AT291)+1)</f>
        <v/>
      </c>
      <c r="AU292" s="66" t="str">
        <f t="shared" si="334"/>
        <v/>
      </c>
      <c r="AV292" s="47" t="s">
        <v>0</v>
      </c>
      <c r="AW292" s="19" t="str">
        <f t="shared" si="361"/>
        <v/>
      </c>
      <c r="AX292" s="47" t="s">
        <v>0</v>
      </c>
      <c r="AY292" s="82" t="str">
        <f>IF(AK292&lt;&gt;"NEMA","",IF(IFERROR(MATCH(AJ292,AJ$10:AJ291,0),0)&lt;&gt;0,"",AJ292))</f>
        <v/>
      </c>
      <c r="AZ292" s="47" t="s">
        <v>0</v>
      </c>
      <c r="BA292" s="130"/>
      <c r="BB292" s="47" t="s">
        <v>0</v>
      </c>
      <c r="BC292" s="58" t="str">
        <f t="shared" si="362"/>
        <v/>
      </c>
      <c r="BD292" s="31" t="str">
        <f t="shared" si="363"/>
        <v/>
      </c>
      <c r="BE292" s="31" t="str">
        <f>IF(BD292="","",MAX(BE$10:BE291)+1)</f>
        <v/>
      </c>
      <c r="BF292" s="31" t="str">
        <f t="shared" si="364"/>
        <v/>
      </c>
      <c r="BG292" s="31" t="str">
        <f t="shared" si="365"/>
        <v/>
      </c>
      <c r="BH292" s="31" t="str">
        <f>IF(BA292="","",MAX(BH$10:BH291)+1)</f>
        <v/>
      </c>
      <c r="BI292" s="31" t="str">
        <f t="shared" si="366"/>
        <v/>
      </c>
      <c r="BJ292" s="66" t="str">
        <f t="shared" si="367"/>
        <v/>
      </c>
      <c r="BK292" s="47" t="s">
        <v>0</v>
      </c>
      <c r="BL292" s="19" t="str">
        <f t="shared" si="368"/>
        <v/>
      </c>
      <c r="BM292" s="47" t="s">
        <v>0</v>
      </c>
      <c r="BN292" s="151" t="str">
        <f t="shared" si="335"/>
        <v/>
      </c>
      <c r="BO292" s="47" t="s">
        <v>0</v>
      </c>
      <c r="BP292" s="58" t="str">
        <f t="shared" si="326"/>
        <v/>
      </c>
      <c r="BQ292" s="73" t="str">
        <f t="shared" si="327"/>
        <v/>
      </c>
      <c r="BR292" s="266" t="str">
        <f t="shared" si="328"/>
        <v/>
      </c>
      <c r="BS292" s="267" t="str">
        <f t="shared" si="329"/>
        <v/>
      </c>
      <c r="BT292" s="191" t="str">
        <f t="shared" si="330"/>
        <v/>
      </c>
      <c r="BU292" s="47" t="s">
        <v>0</v>
      </c>
      <c r="BV292" s="52" t="str">
        <f t="shared" si="369"/>
        <v/>
      </c>
      <c r="BW292" s="31" t="str">
        <f t="shared" si="370"/>
        <v/>
      </c>
      <c r="BX292" s="73" t="str">
        <f t="shared" si="336"/>
        <v/>
      </c>
      <c r="BY292" s="73" t="str">
        <f t="shared" si="337"/>
        <v/>
      </c>
      <c r="BZ292" s="31" t="str">
        <f t="shared" si="338"/>
        <v/>
      </c>
      <c r="CA292" s="66" t="str">
        <f t="shared" si="339"/>
        <v/>
      </c>
      <c r="CB292" s="47" t="s">
        <v>0</v>
      </c>
      <c r="CC292" s="82" t="str">
        <f t="shared" si="371"/>
        <v/>
      </c>
      <c r="CD292" s="47" t="s">
        <v>0</v>
      </c>
      <c r="CE292" s="19" t="str">
        <f t="shared" si="372"/>
        <v/>
      </c>
      <c r="CF292" s="47" t="s">
        <v>0</v>
      </c>
      <c r="CG292" s="130"/>
      <c r="CH292" s="47" t="s">
        <v>0</v>
      </c>
      <c r="CI292" s="52" t="str">
        <f t="shared" si="373"/>
        <v/>
      </c>
      <c r="CJ292" s="73" t="str">
        <f>IF(CG292="","",MAX(CJ$10:CJ291)+1)</f>
        <v/>
      </c>
      <c r="CK292" s="53" t="str">
        <f t="shared" si="374"/>
        <v/>
      </c>
      <c r="CL292" s="47" t="s">
        <v>0</v>
      </c>
      <c r="CM292" s="19" t="str">
        <f t="shared" si="375"/>
        <v/>
      </c>
      <c r="CN292" s="47" t="s">
        <v>0</v>
      </c>
      <c r="CO292" s="108"/>
      <c r="CP292" s="110"/>
      <c r="CQ292" s="47"/>
      <c r="CR292" s="58" t="str">
        <f>IF(AND(BX292="NEMA",BY292="NEMA",OR(CG292="",CK292="NEMA")),MAX(CR$10:CR291)+1,"")</f>
        <v/>
      </c>
      <c r="CS292" s="53" t="str">
        <f t="shared" si="376"/>
        <v/>
      </c>
      <c r="CT292" t="s">
        <v>0</v>
      </c>
      <c r="CU292" s="133" t="str">
        <f t="shared" si="340"/>
        <v/>
      </c>
      <c r="CV292" t="s">
        <v>0</v>
      </c>
      <c r="CW292" s="52" t="str">
        <f t="shared" si="341"/>
        <v/>
      </c>
      <c r="CX292" s="66" t="str">
        <f t="shared" si="377"/>
        <v/>
      </c>
      <c r="CY292" t="s">
        <v>0</v>
      </c>
      <c r="CZ292" s="19" t="str">
        <f t="shared" si="378"/>
        <v/>
      </c>
      <c r="DA292" s="47" t="s">
        <v>0</v>
      </c>
      <c r="DB292" s="52" t="str">
        <f t="shared" si="379"/>
        <v/>
      </c>
      <c r="DC292" s="66" t="str">
        <f t="shared" si="380"/>
        <v/>
      </c>
      <c r="DD292" s="47" t="s">
        <v>0</v>
      </c>
      <c r="DE292" s="52" t="str">
        <f t="shared" si="381"/>
        <v/>
      </c>
      <c r="DF292" s="53" t="str">
        <f t="shared" si="342"/>
        <v/>
      </c>
      <c r="DG292" s="47" t="s">
        <v>0</v>
      </c>
      <c r="DH292" s="52" t="str">
        <f t="shared" si="382"/>
        <v/>
      </c>
      <c r="DI292" s="53" t="str">
        <f t="shared" si="343"/>
        <v/>
      </c>
      <c r="DJ292" s="47" t="s">
        <v>0</v>
      </c>
      <c r="DK292" s="52" t="str">
        <f t="shared" si="383"/>
        <v/>
      </c>
      <c r="DL292" s="53" t="str">
        <f t="shared" si="344"/>
        <v/>
      </c>
      <c r="DM292" s="47" t="s">
        <v>0</v>
      </c>
      <c r="DN292" s="58" t="str">
        <f t="shared" si="384"/>
        <v/>
      </c>
      <c r="DO292" s="53" t="str" cm="1">
        <f t="array" ref="DO292">IF(DN292&lt;&gt;"",INDEX(imePrezime_id,DN292,0),IF(CR292&lt;&gt;"",CR292,""))</f>
        <v/>
      </c>
      <c r="DP292" s="47" t="s">
        <v>0</v>
      </c>
      <c r="DQ292" s="58" t="str">
        <f t="shared" si="385"/>
        <v/>
      </c>
      <c r="DR292" s="73" t="str">
        <f t="shared" si="345"/>
        <v/>
      </c>
      <c r="DS292" s="73" t="str">
        <f t="shared" si="386"/>
        <v/>
      </c>
      <c r="DT292" s="73" t="str">
        <f t="shared" si="387"/>
        <v/>
      </c>
      <c r="DU292" s="66" t="str">
        <f t="shared" si="388"/>
        <v/>
      </c>
      <c r="DV292" s="47" t="s">
        <v>0</v>
      </c>
      <c r="DW292" s="58" t="str">
        <f>IF(BW292="","",MAX(DW$10:DW291)+1)</f>
        <v/>
      </c>
      <c r="DX292" s="73" t="str">
        <f t="shared" si="389"/>
        <v/>
      </c>
      <c r="DY292" s="73" t="str">
        <f t="shared" si="390"/>
        <v/>
      </c>
      <c r="DZ292" s="73" t="str">
        <f t="shared" si="391"/>
        <v/>
      </c>
      <c r="EA292" s="73" t="str">
        <f t="shared" si="392"/>
        <v/>
      </c>
      <c r="EB292" s="73" t="str">
        <f t="shared" si="393"/>
        <v/>
      </c>
      <c r="EC292" s="73" t="str">
        <f t="shared" si="394"/>
        <v/>
      </c>
      <c r="ED292" s="73" t="str">
        <f t="shared" si="395"/>
        <v/>
      </c>
      <c r="EE292" s="73" t="str">
        <f t="shared" si="396"/>
        <v/>
      </c>
      <c r="EF292" s="73" t="str">
        <f t="shared" si="397"/>
        <v/>
      </c>
      <c r="EG292" s="53" t="str">
        <f t="shared" si="346"/>
        <v/>
      </c>
      <c r="EH292" s="47" t="s">
        <v>0</v>
      </c>
      <c r="EI292" s="19" t="str">
        <f t="shared" si="398"/>
        <v/>
      </c>
      <c r="EJ292" s="47" t="s">
        <v>0</v>
      </c>
      <c r="EK292" s="19" t="str">
        <f t="shared" si="399"/>
        <v/>
      </c>
      <c r="EL292" s="47" t="s">
        <v>0</v>
      </c>
      <c r="EM292" s="208" t="str">
        <f t="shared" si="400"/>
        <v/>
      </c>
      <c r="EN292" s="47" t="s">
        <v>0</v>
      </c>
    </row>
    <row r="293" spans="1:144" x14ac:dyDescent="0.25">
      <c r="A293" t="s">
        <v>0</v>
      </c>
      <c r="B293" s="52" t="str">
        <f>IF(csv!F285="","",csv!T285)</f>
        <v/>
      </c>
      <c r="C293" s="31" t="s">
        <v>0</v>
      </c>
      <c r="D293" s="31" t="str">
        <f>IF(csv!F285="","",csv!F285)</f>
        <v/>
      </c>
      <c r="E293" s="31" t="str">
        <f>IF(csv!E285="","",csv!E285)</f>
        <v/>
      </c>
      <c r="F293" s="31" t="s">
        <v>0</v>
      </c>
      <c r="G293" s="73" t="str">
        <f>IF(csv!M285="","",csv!M285)</f>
        <v/>
      </c>
      <c r="H293" s="73" t="str">
        <f>IF(csv!N285="","",csv!N285)</f>
        <v/>
      </c>
      <c r="I293" s="31" t="s">
        <v>0</v>
      </c>
      <c r="J293" s="31" t="str">
        <f>IF(csv!P285="","",csv!P285)</f>
        <v/>
      </c>
      <c r="K293" s="31" t="str">
        <f>IF(csv!Q285="","",csv!Q285)</f>
        <v/>
      </c>
      <c r="L293" s="31" t="s">
        <v>0</v>
      </c>
      <c r="M293" s="66" t="str">
        <f>IF(csv!R285="","",csv!R285)</f>
        <v/>
      </c>
      <c r="N293" s="47" t="s">
        <v>0</v>
      </c>
      <c r="O293" s="52" t="str">
        <f t="shared" si="347"/>
        <v/>
      </c>
      <c r="P293" s="73" t="str">
        <f>IF(O293="","",IF(COUNTIF(O$10:O292,O293)=0,P292+1,P292))</f>
        <v/>
      </c>
      <c r="Q293" s="88" t="str">
        <f t="shared" si="348"/>
        <v/>
      </c>
      <c r="R293" s="89" t="str" cm="1">
        <f t="array" ref="R293">IF(S293="","",INDEX(natjecanjeStaze_naziv,MATCH(S293,natjecanjeStaze_stazaId,0)))</f>
        <v/>
      </c>
      <c r="S293" s="53" t="str">
        <f t="shared" si="331"/>
        <v/>
      </c>
      <c r="T293" s="47" t="s">
        <v>0</v>
      </c>
      <c r="U293" s="259" t="str">
        <f t="shared" si="332"/>
        <v/>
      </c>
      <c r="V293" s="260" t="str">
        <f t="shared" si="349"/>
        <v/>
      </c>
      <c r="W293" s="47" t="s">
        <v>0</v>
      </c>
      <c r="X293" s="52" t="str">
        <f t="shared" si="350"/>
        <v/>
      </c>
      <c r="Y293" s="73" t="str">
        <f t="shared" si="351"/>
        <v/>
      </c>
      <c r="Z293" s="31" t="str">
        <f t="shared" si="352"/>
        <v/>
      </c>
      <c r="AA293" s="66" t="str">
        <f>IF(Z293="","",MAX(AA$10:AA292)+1)</f>
        <v/>
      </c>
      <c r="AB293" s="47" t="s">
        <v>0</v>
      </c>
      <c r="AC293" s="130"/>
      <c r="AD293" s="47" t="s">
        <v>0</v>
      </c>
      <c r="AE293" s="19" t="str">
        <f t="shared" si="353"/>
        <v/>
      </c>
      <c r="AF293" s="47" t="s">
        <v>0</v>
      </c>
      <c r="AG293" s="151" t="str">
        <f t="shared" si="354"/>
        <v/>
      </c>
      <c r="AH293" s="47" t="s">
        <v>0</v>
      </c>
      <c r="AI293" s="52" t="str">
        <f t="shared" si="355"/>
        <v/>
      </c>
      <c r="AJ293" s="31" t="str">
        <f t="shared" si="356"/>
        <v/>
      </c>
      <c r="AK293" s="73" t="str">
        <f t="shared" si="357"/>
        <v/>
      </c>
      <c r="AL293" s="73" t="str">
        <f t="shared" si="358"/>
        <v/>
      </c>
      <c r="AM293" s="31" t="str" cm="1">
        <f t="array" ref="AM293">IF(AK293="",""&amp;AJ293,IF(AK293="NEMA",AJ293,INDEX(klub_naziv,MATCH(INDEX(klubAlias_klubId,AK293),klub_id,0))))</f>
        <v/>
      </c>
      <c r="AN293" s="31" t="str" cm="1">
        <f t="array" ref="AN293">IFERROR(""&amp;INDEX(registarNatjecatelji,DL293,4),"")</f>
        <v/>
      </c>
      <c r="AO293" s="90" t="str">
        <f t="shared" si="359"/>
        <v/>
      </c>
      <c r="AP293" s="66" t="str">
        <f t="shared" si="360"/>
        <v/>
      </c>
      <c r="AQ293" s="47" t="s">
        <v>0</v>
      </c>
      <c r="AR293" s="52" t="str">
        <f>IF(V293&lt;&gt;"NEMA","",IF(IFERROR(MATCH(U293,U$10:U292,0),0)&lt;&gt;0,"",U293))</f>
        <v/>
      </c>
      <c r="AS293" s="73" t="str">
        <f t="shared" si="333"/>
        <v/>
      </c>
      <c r="AT293" s="31" t="str">
        <f>IF(OR(AS293="",AS293&lt;&gt;"NEMA"),"",MAX(AT$10:AT292)+1)</f>
        <v/>
      </c>
      <c r="AU293" s="66" t="str">
        <f t="shared" si="334"/>
        <v/>
      </c>
      <c r="AV293" s="47" t="s">
        <v>0</v>
      </c>
      <c r="AW293" s="19" t="str">
        <f t="shared" si="361"/>
        <v/>
      </c>
      <c r="AX293" s="47" t="s">
        <v>0</v>
      </c>
      <c r="AY293" s="82" t="str">
        <f>IF(AK293&lt;&gt;"NEMA","",IF(IFERROR(MATCH(AJ293,AJ$10:AJ292,0),0)&lt;&gt;0,"",AJ293))</f>
        <v/>
      </c>
      <c r="AZ293" s="47" t="s">
        <v>0</v>
      </c>
      <c r="BA293" s="130"/>
      <c r="BB293" s="47" t="s">
        <v>0</v>
      </c>
      <c r="BC293" s="58" t="str">
        <f t="shared" si="362"/>
        <v/>
      </c>
      <c r="BD293" s="31" t="str">
        <f t="shared" si="363"/>
        <v/>
      </c>
      <c r="BE293" s="31" t="str">
        <f>IF(BD293="","",MAX(BE$10:BE292)+1)</f>
        <v/>
      </c>
      <c r="BF293" s="31" t="str">
        <f t="shared" si="364"/>
        <v/>
      </c>
      <c r="BG293" s="31" t="str">
        <f t="shared" si="365"/>
        <v/>
      </c>
      <c r="BH293" s="31" t="str">
        <f>IF(BA293="","",MAX(BH$10:BH292)+1)</f>
        <v/>
      </c>
      <c r="BI293" s="31" t="str">
        <f t="shared" si="366"/>
        <v/>
      </c>
      <c r="BJ293" s="66" t="str">
        <f t="shared" si="367"/>
        <v/>
      </c>
      <c r="BK293" s="47" t="s">
        <v>0</v>
      </c>
      <c r="BL293" s="19" t="str">
        <f t="shared" si="368"/>
        <v/>
      </c>
      <c r="BM293" s="47" t="s">
        <v>0</v>
      </c>
      <c r="BN293" s="151" t="str">
        <f t="shared" si="335"/>
        <v/>
      </c>
      <c r="BO293" s="47" t="s">
        <v>0</v>
      </c>
      <c r="BP293" s="58" t="str">
        <f t="shared" si="326"/>
        <v/>
      </c>
      <c r="BQ293" s="73" t="str">
        <f t="shared" si="327"/>
        <v/>
      </c>
      <c r="BR293" s="266" t="str">
        <f t="shared" si="328"/>
        <v/>
      </c>
      <c r="BS293" s="267" t="str">
        <f t="shared" si="329"/>
        <v/>
      </c>
      <c r="BT293" s="191" t="str">
        <f t="shared" si="330"/>
        <v/>
      </c>
      <c r="BU293" s="47" t="s">
        <v>0</v>
      </c>
      <c r="BV293" s="52" t="str">
        <f t="shared" si="369"/>
        <v/>
      </c>
      <c r="BW293" s="31" t="str">
        <f t="shared" si="370"/>
        <v/>
      </c>
      <c r="BX293" s="73" t="str">
        <f t="shared" si="336"/>
        <v/>
      </c>
      <c r="BY293" s="73" t="str">
        <f t="shared" si="337"/>
        <v/>
      </c>
      <c r="BZ293" s="31" t="str">
        <f t="shared" si="338"/>
        <v/>
      </c>
      <c r="CA293" s="66" t="str">
        <f t="shared" si="339"/>
        <v/>
      </c>
      <c r="CB293" s="47" t="s">
        <v>0</v>
      </c>
      <c r="CC293" s="82" t="str">
        <f t="shared" si="371"/>
        <v/>
      </c>
      <c r="CD293" s="47" t="s">
        <v>0</v>
      </c>
      <c r="CE293" s="19" t="str">
        <f t="shared" si="372"/>
        <v/>
      </c>
      <c r="CF293" s="47" t="s">
        <v>0</v>
      </c>
      <c r="CG293" s="130"/>
      <c r="CH293" s="47" t="s">
        <v>0</v>
      </c>
      <c r="CI293" s="52" t="str">
        <f t="shared" si="373"/>
        <v/>
      </c>
      <c r="CJ293" s="73" t="str">
        <f>IF(CG293="","",MAX(CJ$10:CJ292)+1)</f>
        <v/>
      </c>
      <c r="CK293" s="53" t="str">
        <f t="shared" si="374"/>
        <v/>
      </c>
      <c r="CL293" s="47" t="s">
        <v>0</v>
      </c>
      <c r="CM293" s="19" t="str">
        <f t="shared" si="375"/>
        <v/>
      </c>
      <c r="CN293" s="47" t="s">
        <v>0</v>
      </c>
      <c r="CO293" s="108"/>
      <c r="CP293" s="110"/>
      <c r="CQ293" s="47"/>
      <c r="CR293" s="58" t="str">
        <f>IF(AND(BX293="NEMA",BY293="NEMA",OR(CG293="",CK293="NEMA")),MAX(CR$10:CR292)+1,"")</f>
        <v/>
      </c>
      <c r="CS293" s="53" t="str">
        <f t="shared" si="376"/>
        <v/>
      </c>
      <c r="CT293" t="s">
        <v>0</v>
      </c>
      <c r="CU293" s="133" t="str">
        <f t="shared" si="340"/>
        <v/>
      </c>
      <c r="CV293" t="s">
        <v>0</v>
      </c>
      <c r="CW293" s="52" t="str">
        <f t="shared" si="341"/>
        <v/>
      </c>
      <c r="CX293" s="66" t="str">
        <f t="shared" si="377"/>
        <v/>
      </c>
      <c r="CY293" t="s">
        <v>0</v>
      </c>
      <c r="CZ293" s="19" t="str">
        <f t="shared" si="378"/>
        <v/>
      </c>
      <c r="DA293" s="47" t="s">
        <v>0</v>
      </c>
      <c r="DB293" s="52" t="str">
        <f t="shared" si="379"/>
        <v/>
      </c>
      <c r="DC293" s="66" t="str">
        <f t="shared" si="380"/>
        <v/>
      </c>
      <c r="DD293" s="47" t="s">
        <v>0</v>
      </c>
      <c r="DE293" s="52" t="str">
        <f t="shared" si="381"/>
        <v/>
      </c>
      <c r="DF293" s="53" t="str">
        <f t="shared" si="342"/>
        <v/>
      </c>
      <c r="DG293" s="47" t="s">
        <v>0</v>
      </c>
      <c r="DH293" s="52" t="str">
        <f t="shared" si="382"/>
        <v/>
      </c>
      <c r="DI293" s="53" t="str">
        <f t="shared" si="343"/>
        <v/>
      </c>
      <c r="DJ293" s="47" t="s">
        <v>0</v>
      </c>
      <c r="DK293" s="52" t="str">
        <f t="shared" si="383"/>
        <v/>
      </c>
      <c r="DL293" s="53" t="str">
        <f t="shared" si="344"/>
        <v/>
      </c>
      <c r="DM293" s="47" t="s">
        <v>0</v>
      </c>
      <c r="DN293" s="58" t="str">
        <f t="shared" si="384"/>
        <v/>
      </c>
      <c r="DO293" s="53" t="str" cm="1">
        <f t="array" ref="DO293">IF(DN293&lt;&gt;"",INDEX(imePrezime_id,DN293,0),IF(CR293&lt;&gt;"",CR293,""))</f>
        <v/>
      </c>
      <c r="DP293" s="47" t="s">
        <v>0</v>
      </c>
      <c r="DQ293" s="58" t="str">
        <f t="shared" si="385"/>
        <v/>
      </c>
      <c r="DR293" s="73" t="str">
        <f t="shared" si="345"/>
        <v/>
      </c>
      <c r="DS293" s="73" t="str">
        <f t="shared" si="386"/>
        <v/>
      </c>
      <c r="DT293" s="73" t="str">
        <f t="shared" si="387"/>
        <v/>
      </c>
      <c r="DU293" s="66" t="str">
        <f t="shared" si="388"/>
        <v/>
      </c>
      <c r="DV293" s="47" t="s">
        <v>0</v>
      </c>
      <c r="DW293" s="58" t="str">
        <f>IF(BW293="","",MAX(DW$10:DW292)+1)</f>
        <v/>
      </c>
      <c r="DX293" s="73" t="str">
        <f t="shared" si="389"/>
        <v/>
      </c>
      <c r="DY293" s="73" t="str">
        <f t="shared" si="390"/>
        <v/>
      </c>
      <c r="DZ293" s="73" t="str">
        <f t="shared" si="391"/>
        <v/>
      </c>
      <c r="EA293" s="73" t="str">
        <f t="shared" si="392"/>
        <v/>
      </c>
      <c r="EB293" s="73" t="str">
        <f t="shared" si="393"/>
        <v/>
      </c>
      <c r="EC293" s="73" t="str">
        <f t="shared" si="394"/>
        <v/>
      </c>
      <c r="ED293" s="73" t="str">
        <f t="shared" si="395"/>
        <v/>
      </c>
      <c r="EE293" s="73" t="str">
        <f t="shared" si="396"/>
        <v/>
      </c>
      <c r="EF293" s="73" t="str">
        <f t="shared" si="397"/>
        <v/>
      </c>
      <c r="EG293" s="53" t="str">
        <f t="shared" si="346"/>
        <v/>
      </c>
      <c r="EH293" s="47" t="s">
        <v>0</v>
      </c>
      <c r="EI293" s="19" t="str">
        <f t="shared" si="398"/>
        <v/>
      </c>
      <c r="EJ293" s="47" t="s">
        <v>0</v>
      </c>
      <c r="EK293" s="19" t="str">
        <f t="shared" si="399"/>
        <v/>
      </c>
      <c r="EL293" s="47" t="s">
        <v>0</v>
      </c>
      <c r="EM293" s="208" t="str">
        <f t="shared" si="400"/>
        <v/>
      </c>
      <c r="EN293" s="47" t="s">
        <v>0</v>
      </c>
    </row>
    <row r="294" spans="1:144" x14ac:dyDescent="0.25">
      <c r="A294" t="s">
        <v>0</v>
      </c>
      <c r="B294" s="52" t="str">
        <f>IF(csv!F286="","",csv!T286)</f>
        <v/>
      </c>
      <c r="C294" s="31" t="s">
        <v>0</v>
      </c>
      <c r="D294" s="31" t="str">
        <f>IF(csv!F286="","",csv!F286)</f>
        <v/>
      </c>
      <c r="E294" s="31" t="str">
        <f>IF(csv!E286="","",csv!E286)</f>
        <v/>
      </c>
      <c r="F294" s="31" t="s">
        <v>0</v>
      </c>
      <c r="G294" s="73" t="str">
        <f>IF(csv!M286="","",csv!M286)</f>
        <v/>
      </c>
      <c r="H294" s="73" t="str">
        <f>IF(csv!N286="","",csv!N286)</f>
        <v/>
      </c>
      <c r="I294" s="31" t="s">
        <v>0</v>
      </c>
      <c r="J294" s="31" t="str">
        <f>IF(csv!P286="","",csv!P286)</f>
        <v/>
      </c>
      <c r="K294" s="31" t="str">
        <f>IF(csv!Q286="","",csv!Q286)</f>
        <v/>
      </c>
      <c r="L294" s="31" t="s">
        <v>0</v>
      </c>
      <c r="M294" s="66" t="str">
        <f>IF(csv!R286="","",csv!R286)</f>
        <v/>
      </c>
      <c r="N294" s="47" t="s">
        <v>0</v>
      </c>
      <c r="O294" s="52" t="str">
        <f t="shared" si="347"/>
        <v/>
      </c>
      <c r="P294" s="73" t="str">
        <f>IF(O294="","",IF(COUNTIF(O$10:O293,O294)=0,P293+1,P293))</f>
        <v/>
      </c>
      <c r="Q294" s="88" t="str">
        <f t="shared" si="348"/>
        <v/>
      </c>
      <c r="R294" s="89" t="str" cm="1">
        <f t="array" ref="R294">IF(S294="","",INDEX(natjecanjeStaze_naziv,MATCH(S294,natjecanjeStaze_stazaId,0)))</f>
        <v/>
      </c>
      <c r="S294" s="53" t="str">
        <f t="shared" si="331"/>
        <v/>
      </c>
      <c r="T294" s="47" t="s">
        <v>0</v>
      </c>
      <c r="U294" s="259" t="str">
        <f t="shared" si="332"/>
        <v/>
      </c>
      <c r="V294" s="260" t="str">
        <f t="shared" si="349"/>
        <v/>
      </c>
      <c r="W294" s="47" t="s">
        <v>0</v>
      </c>
      <c r="X294" s="52" t="str">
        <f t="shared" si="350"/>
        <v/>
      </c>
      <c r="Y294" s="73" t="str">
        <f t="shared" si="351"/>
        <v/>
      </c>
      <c r="Z294" s="31" t="str">
        <f t="shared" si="352"/>
        <v/>
      </c>
      <c r="AA294" s="66" t="str">
        <f>IF(Z294="","",MAX(AA$10:AA293)+1)</f>
        <v/>
      </c>
      <c r="AB294" s="47" t="s">
        <v>0</v>
      </c>
      <c r="AC294" s="130"/>
      <c r="AD294" s="47" t="s">
        <v>0</v>
      </c>
      <c r="AE294" s="19" t="str">
        <f t="shared" si="353"/>
        <v/>
      </c>
      <c r="AF294" s="47" t="s">
        <v>0</v>
      </c>
      <c r="AG294" s="151" t="str">
        <f t="shared" si="354"/>
        <v/>
      </c>
      <c r="AH294" s="47" t="s">
        <v>0</v>
      </c>
      <c r="AI294" s="52" t="str">
        <f t="shared" si="355"/>
        <v/>
      </c>
      <c r="AJ294" s="31" t="str">
        <f t="shared" si="356"/>
        <v/>
      </c>
      <c r="AK294" s="73" t="str">
        <f t="shared" si="357"/>
        <v/>
      </c>
      <c r="AL294" s="73" t="str">
        <f t="shared" si="358"/>
        <v/>
      </c>
      <c r="AM294" s="31" t="str" cm="1">
        <f t="array" ref="AM294">IF(AK294="",""&amp;AJ294,IF(AK294="NEMA",AJ294,INDEX(klub_naziv,MATCH(INDEX(klubAlias_klubId,AK294),klub_id,0))))</f>
        <v/>
      </c>
      <c r="AN294" s="31" t="str" cm="1">
        <f t="array" ref="AN294">IFERROR(""&amp;INDEX(registarNatjecatelji,DL294,4),"")</f>
        <v/>
      </c>
      <c r="AO294" s="90" t="str">
        <f t="shared" si="359"/>
        <v/>
      </c>
      <c r="AP294" s="66" t="str">
        <f t="shared" si="360"/>
        <v/>
      </c>
      <c r="AQ294" s="47" t="s">
        <v>0</v>
      </c>
      <c r="AR294" s="52" t="str">
        <f>IF(V294&lt;&gt;"NEMA","",IF(IFERROR(MATCH(U294,U$10:U293,0),0)&lt;&gt;0,"",U294))</f>
        <v/>
      </c>
      <c r="AS294" s="73" t="str">
        <f t="shared" si="333"/>
        <v/>
      </c>
      <c r="AT294" s="31" t="str">
        <f>IF(OR(AS294="",AS294&lt;&gt;"NEMA"),"",MAX(AT$10:AT293)+1)</f>
        <v/>
      </c>
      <c r="AU294" s="66" t="str">
        <f t="shared" si="334"/>
        <v/>
      </c>
      <c r="AV294" s="47" t="s">
        <v>0</v>
      </c>
      <c r="AW294" s="19" t="str">
        <f t="shared" si="361"/>
        <v/>
      </c>
      <c r="AX294" s="47" t="s">
        <v>0</v>
      </c>
      <c r="AY294" s="82" t="str">
        <f>IF(AK294&lt;&gt;"NEMA","",IF(IFERROR(MATCH(AJ294,AJ$10:AJ293,0),0)&lt;&gt;0,"",AJ294))</f>
        <v/>
      </c>
      <c r="AZ294" s="47" t="s">
        <v>0</v>
      </c>
      <c r="BA294" s="130"/>
      <c r="BB294" s="47" t="s">
        <v>0</v>
      </c>
      <c r="BC294" s="58" t="str">
        <f t="shared" si="362"/>
        <v/>
      </c>
      <c r="BD294" s="31" t="str">
        <f t="shared" si="363"/>
        <v/>
      </c>
      <c r="BE294" s="31" t="str">
        <f>IF(BD294="","",MAX(BE$10:BE293)+1)</f>
        <v/>
      </c>
      <c r="BF294" s="31" t="str">
        <f t="shared" si="364"/>
        <v/>
      </c>
      <c r="BG294" s="31" t="str">
        <f t="shared" si="365"/>
        <v/>
      </c>
      <c r="BH294" s="31" t="str">
        <f>IF(BA294="","",MAX(BH$10:BH293)+1)</f>
        <v/>
      </c>
      <c r="BI294" s="31" t="str">
        <f t="shared" si="366"/>
        <v/>
      </c>
      <c r="BJ294" s="66" t="str">
        <f t="shared" si="367"/>
        <v/>
      </c>
      <c r="BK294" s="47" t="s">
        <v>0</v>
      </c>
      <c r="BL294" s="19" t="str">
        <f t="shared" si="368"/>
        <v/>
      </c>
      <c r="BM294" s="47" t="s">
        <v>0</v>
      </c>
      <c r="BN294" s="151" t="str">
        <f t="shared" si="335"/>
        <v/>
      </c>
      <c r="BO294" s="47" t="s">
        <v>0</v>
      </c>
      <c r="BP294" s="58" t="str">
        <f t="shared" si="326"/>
        <v/>
      </c>
      <c r="BQ294" s="73" t="str">
        <f t="shared" si="327"/>
        <v/>
      </c>
      <c r="BR294" s="266" t="str">
        <f t="shared" si="328"/>
        <v/>
      </c>
      <c r="BS294" s="267" t="str">
        <f t="shared" si="329"/>
        <v/>
      </c>
      <c r="BT294" s="191" t="str">
        <f t="shared" si="330"/>
        <v/>
      </c>
      <c r="BU294" s="47" t="s">
        <v>0</v>
      </c>
      <c r="BV294" s="52" t="str">
        <f t="shared" si="369"/>
        <v/>
      </c>
      <c r="BW294" s="31" t="str">
        <f t="shared" si="370"/>
        <v/>
      </c>
      <c r="BX294" s="73" t="str">
        <f t="shared" si="336"/>
        <v/>
      </c>
      <c r="BY294" s="73" t="str">
        <f t="shared" si="337"/>
        <v/>
      </c>
      <c r="BZ294" s="31" t="str">
        <f t="shared" si="338"/>
        <v/>
      </c>
      <c r="CA294" s="66" t="str">
        <f t="shared" si="339"/>
        <v/>
      </c>
      <c r="CB294" s="47" t="s">
        <v>0</v>
      </c>
      <c r="CC294" s="82" t="str">
        <f t="shared" si="371"/>
        <v/>
      </c>
      <c r="CD294" s="47" t="s">
        <v>0</v>
      </c>
      <c r="CE294" s="19" t="str">
        <f t="shared" si="372"/>
        <v/>
      </c>
      <c r="CF294" s="47" t="s">
        <v>0</v>
      </c>
      <c r="CG294" s="130"/>
      <c r="CH294" s="47" t="s">
        <v>0</v>
      </c>
      <c r="CI294" s="52" t="str">
        <f t="shared" si="373"/>
        <v/>
      </c>
      <c r="CJ294" s="73" t="str">
        <f>IF(CG294="","",MAX(CJ$10:CJ293)+1)</f>
        <v/>
      </c>
      <c r="CK294" s="53" t="str">
        <f t="shared" si="374"/>
        <v/>
      </c>
      <c r="CL294" s="47" t="s">
        <v>0</v>
      </c>
      <c r="CM294" s="19" t="str">
        <f t="shared" si="375"/>
        <v/>
      </c>
      <c r="CN294" s="47" t="s">
        <v>0</v>
      </c>
      <c r="CO294" s="108"/>
      <c r="CP294" s="110"/>
      <c r="CQ294" s="47"/>
      <c r="CR294" s="58" t="str">
        <f>IF(AND(BX294="NEMA",BY294="NEMA",OR(CG294="",CK294="NEMA")),MAX(CR$10:CR293)+1,"")</f>
        <v/>
      </c>
      <c r="CS294" s="53" t="str">
        <f t="shared" si="376"/>
        <v/>
      </c>
      <c r="CT294" t="s">
        <v>0</v>
      </c>
      <c r="CU294" s="133" t="str">
        <f t="shared" si="340"/>
        <v/>
      </c>
      <c r="CV294" t="s">
        <v>0</v>
      </c>
      <c r="CW294" s="52" t="str">
        <f t="shared" si="341"/>
        <v/>
      </c>
      <c r="CX294" s="66" t="str">
        <f t="shared" si="377"/>
        <v/>
      </c>
      <c r="CY294" t="s">
        <v>0</v>
      </c>
      <c r="CZ294" s="19" t="str">
        <f t="shared" si="378"/>
        <v/>
      </c>
      <c r="DA294" s="47" t="s">
        <v>0</v>
      </c>
      <c r="DB294" s="52" t="str">
        <f t="shared" si="379"/>
        <v/>
      </c>
      <c r="DC294" s="66" t="str">
        <f t="shared" si="380"/>
        <v/>
      </c>
      <c r="DD294" s="47" t="s">
        <v>0</v>
      </c>
      <c r="DE294" s="52" t="str">
        <f t="shared" si="381"/>
        <v/>
      </c>
      <c r="DF294" s="53" t="str">
        <f t="shared" si="342"/>
        <v/>
      </c>
      <c r="DG294" s="47" t="s">
        <v>0</v>
      </c>
      <c r="DH294" s="52" t="str">
        <f t="shared" si="382"/>
        <v/>
      </c>
      <c r="DI294" s="53" t="str">
        <f t="shared" si="343"/>
        <v/>
      </c>
      <c r="DJ294" s="47" t="s">
        <v>0</v>
      </c>
      <c r="DK294" s="52" t="str">
        <f t="shared" si="383"/>
        <v/>
      </c>
      <c r="DL294" s="53" t="str">
        <f t="shared" si="344"/>
        <v/>
      </c>
      <c r="DM294" s="47" t="s">
        <v>0</v>
      </c>
      <c r="DN294" s="58" t="str">
        <f t="shared" si="384"/>
        <v/>
      </c>
      <c r="DO294" s="53" t="str" cm="1">
        <f t="array" ref="DO294">IF(DN294&lt;&gt;"",INDEX(imePrezime_id,DN294,0),IF(CR294&lt;&gt;"",CR294,""))</f>
        <v/>
      </c>
      <c r="DP294" s="47" t="s">
        <v>0</v>
      </c>
      <c r="DQ294" s="58" t="str">
        <f t="shared" si="385"/>
        <v/>
      </c>
      <c r="DR294" s="73" t="str">
        <f t="shared" si="345"/>
        <v/>
      </c>
      <c r="DS294" s="73" t="str">
        <f t="shared" si="386"/>
        <v/>
      </c>
      <c r="DT294" s="73" t="str">
        <f t="shared" si="387"/>
        <v/>
      </c>
      <c r="DU294" s="66" t="str">
        <f t="shared" si="388"/>
        <v/>
      </c>
      <c r="DV294" s="47" t="s">
        <v>0</v>
      </c>
      <c r="DW294" s="58" t="str">
        <f>IF(BW294="","",MAX(DW$10:DW293)+1)</f>
        <v/>
      </c>
      <c r="DX294" s="73" t="str">
        <f t="shared" si="389"/>
        <v/>
      </c>
      <c r="DY294" s="73" t="str">
        <f t="shared" si="390"/>
        <v/>
      </c>
      <c r="DZ294" s="73" t="str">
        <f t="shared" si="391"/>
        <v/>
      </c>
      <c r="EA294" s="73" t="str">
        <f t="shared" si="392"/>
        <v/>
      </c>
      <c r="EB294" s="73" t="str">
        <f t="shared" si="393"/>
        <v/>
      </c>
      <c r="EC294" s="73" t="str">
        <f t="shared" si="394"/>
        <v/>
      </c>
      <c r="ED294" s="73" t="str">
        <f t="shared" si="395"/>
        <v/>
      </c>
      <c r="EE294" s="73" t="str">
        <f t="shared" si="396"/>
        <v/>
      </c>
      <c r="EF294" s="73" t="str">
        <f t="shared" si="397"/>
        <v/>
      </c>
      <c r="EG294" s="53" t="str">
        <f t="shared" si="346"/>
        <v/>
      </c>
      <c r="EH294" s="47" t="s">
        <v>0</v>
      </c>
      <c r="EI294" s="19" t="str">
        <f t="shared" si="398"/>
        <v/>
      </c>
      <c r="EJ294" s="47" t="s">
        <v>0</v>
      </c>
      <c r="EK294" s="19" t="str">
        <f t="shared" si="399"/>
        <v/>
      </c>
      <c r="EL294" s="47" t="s">
        <v>0</v>
      </c>
      <c r="EM294" s="208" t="str">
        <f t="shared" si="400"/>
        <v/>
      </c>
      <c r="EN294" s="47" t="s">
        <v>0</v>
      </c>
    </row>
    <row r="295" spans="1:144" x14ac:dyDescent="0.25">
      <c r="A295" t="s">
        <v>0</v>
      </c>
      <c r="B295" s="52" t="str">
        <f>IF(csv!F287="","",csv!T287)</f>
        <v/>
      </c>
      <c r="C295" s="31" t="s">
        <v>0</v>
      </c>
      <c r="D295" s="31" t="str">
        <f>IF(csv!F287="","",csv!F287)</f>
        <v/>
      </c>
      <c r="E295" s="31" t="str">
        <f>IF(csv!E287="","",csv!E287)</f>
        <v/>
      </c>
      <c r="F295" s="31" t="s">
        <v>0</v>
      </c>
      <c r="G295" s="73" t="str">
        <f>IF(csv!M287="","",csv!M287)</f>
        <v/>
      </c>
      <c r="H295" s="73" t="str">
        <f>IF(csv!N287="","",csv!N287)</f>
        <v/>
      </c>
      <c r="I295" s="31" t="s">
        <v>0</v>
      </c>
      <c r="J295" s="31" t="str">
        <f>IF(csv!P287="","",csv!P287)</f>
        <v/>
      </c>
      <c r="K295" s="31" t="str">
        <f>IF(csv!Q287="","",csv!Q287)</f>
        <v/>
      </c>
      <c r="L295" s="31" t="s">
        <v>0</v>
      </c>
      <c r="M295" s="66" t="str">
        <f>IF(csv!R287="","",csv!R287)</f>
        <v/>
      </c>
      <c r="N295" s="47" t="s">
        <v>0</v>
      </c>
      <c r="O295" s="52" t="str">
        <f t="shared" si="347"/>
        <v/>
      </c>
      <c r="P295" s="73" t="str">
        <f>IF(O295="","",IF(COUNTIF(O$10:O294,O295)=0,P294+1,P294))</f>
        <v/>
      </c>
      <c r="Q295" s="88" t="str">
        <f t="shared" si="348"/>
        <v/>
      </c>
      <c r="R295" s="89" t="str" cm="1">
        <f t="array" ref="R295">IF(S295="","",INDEX(natjecanjeStaze_naziv,MATCH(S295,natjecanjeStaze_stazaId,0)))</f>
        <v/>
      </c>
      <c r="S295" s="53" t="str">
        <f t="shared" si="331"/>
        <v/>
      </c>
      <c r="T295" s="47" t="s">
        <v>0</v>
      </c>
      <c r="U295" s="259" t="str">
        <f t="shared" si="332"/>
        <v/>
      </c>
      <c r="V295" s="260" t="str">
        <f t="shared" si="349"/>
        <v/>
      </c>
      <c r="W295" s="47" t="s">
        <v>0</v>
      </c>
      <c r="X295" s="52" t="str">
        <f t="shared" si="350"/>
        <v/>
      </c>
      <c r="Y295" s="73" t="str">
        <f t="shared" si="351"/>
        <v/>
      </c>
      <c r="Z295" s="31" t="str">
        <f t="shared" si="352"/>
        <v/>
      </c>
      <c r="AA295" s="66" t="str">
        <f>IF(Z295="","",MAX(AA$10:AA294)+1)</f>
        <v/>
      </c>
      <c r="AB295" s="47" t="s">
        <v>0</v>
      </c>
      <c r="AC295" s="130"/>
      <c r="AD295" s="47" t="s">
        <v>0</v>
      </c>
      <c r="AE295" s="19" t="str">
        <f t="shared" si="353"/>
        <v/>
      </c>
      <c r="AF295" s="47" t="s">
        <v>0</v>
      </c>
      <c r="AG295" s="151" t="str">
        <f t="shared" si="354"/>
        <v/>
      </c>
      <c r="AH295" s="47" t="s">
        <v>0</v>
      </c>
      <c r="AI295" s="52" t="str">
        <f t="shared" si="355"/>
        <v/>
      </c>
      <c r="AJ295" s="31" t="str">
        <f t="shared" si="356"/>
        <v/>
      </c>
      <c r="AK295" s="73" t="str">
        <f t="shared" si="357"/>
        <v/>
      </c>
      <c r="AL295" s="73" t="str">
        <f t="shared" si="358"/>
        <v/>
      </c>
      <c r="AM295" s="31" t="str" cm="1">
        <f t="array" ref="AM295">IF(AK295="",""&amp;AJ295,IF(AK295="NEMA",AJ295,INDEX(klub_naziv,MATCH(INDEX(klubAlias_klubId,AK295),klub_id,0))))</f>
        <v/>
      </c>
      <c r="AN295" s="31" t="str" cm="1">
        <f t="array" ref="AN295">IFERROR(""&amp;INDEX(registarNatjecatelji,DL295,4),"")</f>
        <v/>
      </c>
      <c r="AO295" s="90" t="str">
        <f t="shared" si="359"/>
        <v/>
      </c>
      <c r="AP295" s="66" t="str">
        <f t="shared" si="360"/>
        <v/>
      </c>
      <c r="AQ295" s="47" t="s">
        <v>0</v>
      </c>
      <c r="AR295" s="52" t="str">
        <f>IF(V295&lt;&gt;"NEMA","",IF(IFERROR(MATCH(U295,U$10:U294,0),0)&lt;&gt;0,"",U295))</f>
        <v/>
      </c>
      <c r="AS295" s="73" t="str">
        <f t="shared" si="333"/>
        <v/>
      </c>
      <c r="AT295" s="31" t="str">
        <f>IF(OR(AS295="",AS295&lt;&gt;"NEMA"),"",MAX(AT$10:AT294)+1)</f>
        <v/>
      </c>
      <c r="AU295" s="66" t="str">
        <f t="shared" si="334"/>
        <v/>
      </c>
      <c r="AV295" s="47" t="s">
        <v>0</v>
      </c>
      <c r="AW295" s="19" t="str">
        <f t="shared" si="361"/>
        <v/>
      </c>
      <c r="AX295" s="47" t="s">
        <v>0</v>
      </c>
      <c r="AY295" s="82" t="str">
        <f>IF(AK295&lt;&gt;"NEMA","",IF(IFERROR(MATCH(AJ295,AJ$10:AJ294,0),0)&lt;&gt;0,"",AJ295))</f>
        <v/>
      </c>
      <c r="AZ295" s="47" t="s">
        <v>0</v>
      </c>
      <c r="BA295" s="130"/>
      <c r="BB295" s="47" t="s">
        <v>0</v>
      </c>
      <c r="BC295" s="58" t="str">
        <f t="shared" si="362"/>
        <v/>
      </c>
      <c r="BD295" s="31" t="str">
        <f t="shared" si="363"/>
        <v/>
      </c>
      <c r="BE295" s="31" t="str">
        <f>IF(BD295="","",MAX(BE$10:BE294)+1)</f>
        <v/>
      </c>
      <c r="BF295" s="31" t="str">
        <f t="shared" si="364"/>
        <v/>
      </c>
      <c r="BG295" s="31" t="str">
        <f t="shared" si="365"/>
        <v/>
      </c>
      <c r="BH295" s="31" t="str">
        <f>IF(BA295="","",MAX(BH$10:BH294)+1)</f>
        <v/>
      </c>
      <c r="BI295" s="31" t="str">
        <f t="shared" si="366"/>
        <v/>
      </c>
      <c r="BJ295" s="66" t="str">
        <f t="shared" si="367"/>
        <v/>
      </c>
      <c r="BK295" s="47" t="s">
        <v>0</v>
      </c>
      <c r="BL295" s="19" t="str">
        <f t="shared" si="368"/>
        <v/>
      </c>
      <c r="BM295" s="47" t="s">
        <v>0</v>
      </c>
      <c r="BN295" s="151" t="str">
        <f t="shared" si="335"/>
        <v/>
      </c>
      <c r="BO295" s="47" t="s">
        <v>0</v>
      </c>
      <c r="BP295" s="58" t="str">
        <f t="shared" si="326"/>
        <v/>
      </c>
      <c r="BQ295" s="73" t="str">
        <f t="shared" si="327"/>
        <v/>
      </c>
      <c r="BR295" s="266" t="str">
        <f t="shared" si="328"/>
        <v/>
      </c>
      <c r="BS295" s="267" t="str">
        <f t="shared" si="329"/>
        <v/>
      </c>
      <c r="BT295" s="191" t="str">
        <f t="shared" si="330"/>
        <v/>
      </c>
      <c r="BU295" s="47" t="s">
        <v>0</v>
      </c>
      <c r="BV295" s="52" t="str">
        <f t="shared" si="369"/>
        <v/>
      </c>
      <c r="BW295" s="31" t="str">
        <f t="shared" si="370"/>
        <v/>
      </c>
      <c r="BX295" s="73" t="str">
        <f t="shared" si="336"/>
        <v/>
      </c>
      <c r="BY295" s="73" t="str">
        <f t="shared" si="337"/>
        <v/>
      </c>
      <c r="BZ295" s="31" t="str">
        <f t="shared" si="338"/>
        <v/>
      </c>
      <c r="CA295" s="66" t="str">
        <f t="shared" si="339"/>
        <v/>
      </c>
      <c r="CB295" s="47" t="s">
        <v>0</v>
      </c>
      <c r="CC295" s="82" t="str">
        <f t="shared" si="371"/>
        <v/>
      </c>
      <c r="CD295" s="47" t="s">
        <v>0</v>
      </c>
      <c r="CE295" s="19" t="str">
        <f t="shared" si="372"/>
        <v/>
      </c>
      <c r="CF295" s="47" t="s">
        <v>0</v>
      </c>
      <c r="CG295" s="130"/>
      <c r="CH295" s="47" t="s">
        <v>0</v>
      </c>
      <c r="CI295" s="52" t="str">
        <f t="shared" si="373"/>
        <v/>
      </c>
      <c r="CJ295" s="73" t="str">
        <f>IF(CG295="","",MAX(CJ$10:CJ294)+1)</f>
        <v/>
      </c>
      <c r="CK295" s="53" t="str">
        <f t="shared" si="374"/>
        <v/>
      </c>
      <c r="CL295" s="47" t="s">
        <v>0</v>
      </c>
      <c r="CM295" s="19" t="str">
        <f t="shared" si="375"/>
        <v/>
      </c>
      <c r="CN295" s="47" t="s">
        <v>0</v>
      </c>
      <c r="CO295" s="108"/>
      <c r="CP295" s="110"/>
      <c r="CQ295" s="47"/>
      <c r="CR295" s="58" t="str">
        <f>IF(AND(BX295="NEMA",BY295="NEMA",OR(CG295="",CK295="NEMA")),MAX(CR$10:CR294)+1,"")</f>
        <v/>
      </c>
      <c r="CS295" s="53" t="str">
        <f t="shared" si="376"/>
        <v/>
      </c>
      <c r="CT295" t="s">
        <v>0</v>
      </c>
      <c r="CU295" s="133" t="str">
        <f t="shared" si="340"/>
        <v/>
      </c>
      <c r="CV295" t="s">
        <v>0</v>
      </c>
      <c r="CW295" s="52" t="str">
        <f t="shared" si="341"/>
        <v/>
      </c>
      <c r="CX295" s="66" t="str">
        <f t="shared" si="377"/>
        <v/>
      </c>
      <c r="CY295" t="s">
        <v>0</v>
      </c>
      <c r="CZ295" s="19" t="str">
        <f t="shared" si="378"/>
        <v/>
      </c>
      <c r="DA295" s="47" t="s">
        <v>0</v>
      </c>
      <c r="DB295" s="52" t="str">
        <f t="shared" si="379"/>
        <v/>
      </c>
      <c r="DC295" s="66" t="str">
        <f t="shared" si="380"/>
        <v/>
      </c>
      <c r="DD295" s="47" t="s">
        <v>0</v>
      </c>
      <c r="DE295" s="52" t="str">
        <f t="shared" si="381"/>
        <v/>
      </c>
      <c r="DF295" s="53" t="str">
        <f t="shared" si="342"/>
        <v/>
      </c>
      <c r="DG295" s="47" t="s">
        <v>0</v>
      </c>
      <c r="DH295" s="52" t="str">
        <f t="shared" si="382"/>
        <v/>
      </c>
      <c r="DI295" s="53" t="str">
        <f t="shared" si="343"/>
        <v/>
      </c>
      <c r="DJ295" s="47" t="s">
        <v>0</v>
      </c>
      <c r="DK295" s="52" t="str">
        <f t="shared" si="383"/>
        <v/>
      </c>
      <c r="DL295" s="53" t="str">
        <f t="shared" si="344"/>
        <v/>
      </c>
      <c r="DM295" s="47" t="s">
        <v>0</v>
      </c>
      <c r="DN295" s="58" t="str">
        <f t="shared" si="384"/>
        <v/>
      </c>
      <c r="DO295" s="53" t="str" cm="1">
        <f t="array" ref="DO295">IF(DN295&lt;&gt;"",INDEX(imePrezime_id,DN295,0),IF(CR295&lt;&gt;"",CR295,""))</f>
        <v/>
      </c>
      <c r="DP295" s="47" t="s">
        <v>0</v>
      </c>
      <c r="DQ295" s="58" t="str">
        <f t="shared" si="385"/>
        <v/>
      </c>
      <c r="DR295" s="73" t="str">
        <f t="shared" si="345"/>
        <v/>
      </c>
      <c r="DS295" s="73" t="str">
        <f t="shared" si="386"/>
        <v/>
      </c>
      <c r="DT295" s="73" t="str">
        <f t="shared" si="387"/>
        <v/>
      </c>
      <c r="DU295" s="66" t="str">
        <f t="shared" si="388"/>
        <v/>
      </c>
      <c r="DV295" s="47" t="s">
        <v>0</v>
      </c>
      <c r="DW295" s="58" t="str">
        <f>IF(BW295="","",MAX(DW$10:DW294)+1)</f>
        <v/>
      </c>
      <c r="DX295" s="73" t="str">
        <f t="shared" si="389"/>
        <v/>
      </c>
      <c r="DY295" s="73" t="str">
        <f t="shared" si="390"/>
        <v/>
      </c>
      <c r="DZ295" s="73" t="str">
        <f t="shared" si="391"/>
        <v/>
      </c>
      <c r="EA295" s="73" t="str">
        <f t="shared" si="392"/>
        <v/>
      </c>
      <c r="EB295" s="73" t="str">
        <f t="shared" si="393"/>
        <v/>
      </c>
      <c r="EC295" s="73" t="str">
        <f t="shared" si="394"/>
        <v/>
      </c>
      <c r="ED295" s="73" t="str">
        <f t="shared" si="395"/>
        <v/>
      </c>
      <c r="EE295" s="73" t="str">
        <f t="shared" si="396"/>
        <v/>
      </c>
      <c r="EF295" s="73" t="str">
        <f t="shared" si="397"/>
        <v/>
      </c>
      <c r="EG295" s="53" t="str">
        <f t="shared" si="346"/>
        <v/>
      </c>
      <c r="EH295" s="47" t="s">
        <v>0</v>
      </c>
      <c r="EI295" s="19" t="str">
        <f t="shared" si="398"/>
        <v/>
      </c>
      <c r="EJ295" s="47" t="s">
        <v>0</v>
      </c>
      <c r="EK295" s="19" t="str">
        <f t="shared" si="399"/>
        <v/>
      </c>
      <c r="EL295" s="47" t="s">
        <v>0</v>
      </c>
      <c r="EM295" s="208" t="str">
        <f t="shared" si="400"/>
        <v/>
      </c>
      <c r="EN295" s="47" t="s">
        <v>0</v>
      </c>
    </row>
    <row r="296" spans="1:144" x14ac:dyDescent="0.25">
      <c r="A296" t="s">
        <v>0</v>
      </c>
      <c r="B296" s="52" t="str">
        <f>IF(csv!F288="","",csv!T288)</f>
        <v/>
      </c>
      <c r="C296" s="31" t="s">
        <v>0</v>
      </c>
      <c r="D296" s="31" t="str">
        <f>IF(csv!F288="","",csv!F288)</f>
        <v/>
      </c>
      <c r="E296" s="31" t="str">
        <f>IF(csv!E288="","",csv!E288)</f>
        <v/>
      </c>
      <c r="F296" s="31" t="s">
        <v>0</v>
      </c>
      <c r="G296" s="73" t="str">
        <f>IF(csv!M288="","",csv!M288)</f>
        <v/>
      </c>
      <c r="H296" s="73" t="str">
        <f>IF(csv!N288="","",csv!N288)</f>
        <v/>
      </c>
      <c r="I296" s="31" t="s">
        <v>0</v>
      </c>
      <c r="J296" s="31" t="str">
        <f>IF(csv!P288="","",csv!P288)</f>
        <v/>
      </c>
      <c r="K296" s="31" t="str">
        <f>IF(csv!Q288="","",csv!Q288)</f>
        <v/>
      </c>
      <c r="L296" s="31" t="s">
        <v>0</v>
      </c>
      <c r="M296" s="66" t="str">
        <f>IF(csv!R288="","",csv!R288)</f>
        <v/>
      </c>
      <c r="N296" s="47" t="s">
        <v>0</v>
      </c>
      <c r="O296" s="52" t="str">
        <f t="shared" si="347"/>
        <v/>
      </c>
      <c r="P296" s="73" t="str">
        <f>IF(O296="","",IF(COUNTIF(O$10:O295,O296)=0,P295+1,P295))</f>
        <v/>
      </c>
      <c r="Q296" s="88" t="str">
        <f t="shared" si="348"/>
        <v/>
      </c>
      <c r="R296" s="89" t="str" cm="1">
        <f t="array" ref="R296">IF(S296="","",INDEX(natjecanjeStaze_naziv,MATCH(S296,natjecanjeStaze_stazaId,0)))</f>
        <v/>
      </c>
      <c r="S296" s="53" t="str">
        <f t="shared" si="331"/>
        <v/>
      </c>
      <c r="T296" s="47" t="s">
        <v>0</v>
      </c>
      <c r="U296" s="259" t="str">
        <f t="shared" si="332"/>
        <v/>
      </c>
      <c r="V296" s="260" t="str">
        <f t="shared" si="349"/>
        <v/>
      </c>
      <c r="W296" s="47" t="s">
        <v>0</v>
      </c>
      <c r="X296" s="52" t="str">
        <f t="shared" si="350"/>
        <v/>
      </c>
      <c r="Y296" s="73" t="str">
        <f t="shared" si="351"/>
        <v/>
      </c>
      <c r="Z296" s="31" t="str">
        <f t="shared" si="352"/>
        <v/>
      </c>
      <c r="AA296" s="66" t="str">
        <f>IF(Z296="","",MAX(AA$10:AA295)+1)</f>
        <v/>
      </c>
      <c r="AB296" s="47" t="s">
        <v>0</v>
      </c>
      <c r="AC296" s="130"/>
      <c r="AD296" s="47" t="s">
        <v>0</v>
      </c>
      <c r="AE296" s="19" t="str">
        <f t="shared" si="353"/>
        <v/>
      </c>
      <c r="AF296" s="47" t="s">
        <v>0</v>
      </c>
      <c r="AG296" s="151" t="str">
        <f t="shared" si="354"/>
        <v/>
      </c>
      <c r="AH296" s="47" t="s">
        <v>0</v>
      </c>
      <c r="AI296" s="52" t="str">
        <f t="shared" si="355"/>
        <v/>
      </c>
      <c r="AJ296" s="31" t="str">
        <f t="shared" si="356"/>
        <v/>
      </c>
      <c r="AK296" s="73" t="str">
        <f t="shared" si="357"/>
        <v/>
      </c>
      <c r="AL296" s="73" t="str">
        <f t="shared" si="358"/>
        <v/>
      </c>
      <c r="AM296" s="31" t="str" cm="1">
        <f t="array" ref="AM296">IF(AK296="",""&amp;AJ296,IF(AK296="NEMA",AJ296,INDEX(klub_naziv,MATCH(INDEX(klubAlias_klubId,AK296),klub_id,0))))</f>
        <v/>
      </c>
      <c r="AN296" s="31" t="str" cm="1">
        <f t="array" ref="AN296">IFERROR(""&amp;INDEX(registarNatjecatelji,DL296,4),"")</f>
        <v/>
      </c>
      <c r="AO296" s="90" t="str">
        <f t="shared" si="359"/>
        <v/>
      </c>
      <c r="AP296" s="66" t="str">
        <f t="shared" si="360"/>
        <v/>
      </c>
      <c r="AQ296" s="47" t="s">
        <v>0</v>
      </c>
      <c r="AR296" s="52" t="str">
        <f>IF(V296&lt;&gt;"NEMA","",IF(IFERROR(MATCH(U296,U$10:U295,0),0)&lt;&gt;0,"",U296))</f>
        <v/>
      </c>
      <c r="AS296" s="73" t="str">
        <f t="shared" si="333"/>
        <v/>
      </c>
      <c r="AT296" s="31" t="str">
        <f>IF(OR(AS296="",AS296&lt;&gt;"NEMA"),"",MAX(AT$10:AT295)+1)</f>
        <v/>
      </c>
      <c r="AU296" s="66" t="str">
        <f t="shared" si="334"/>
        <v/>
      </c>
      <c r="AV296" s="47" t="s">
        <v>0</v>
      </c>
      <c r="AW296" s="19" t="str">
        <f t="shared" si="361"/>
        <v/>
      </c>
      <c r="AX296" s="47" t="s">
        <v>0</v>
      </c>
      <c r="AY296" s="82" t="str">
        <f>IF(AK296&lt;&gt;"NEMA","",IF(IFERROR(MATCH(AJ296,AJ$10:AJ295,0),0)&lt;&gt;0,"",AJ296))</f>
        <v/>
      </c>
      <c r="AZ296" s="47" t="s">
        <v>0</v>
      </c>
      <c r="BA296" s="130"/>
      <c r="BB296" s="47" t="s">
        <v>0</v>
      </c>
      <c r="BC296" s="58" t="str">
        <f t="shared" si="362"/>
        <v/>
      </c>
      <c r="BD296" s="31" t="str">
        <f t="shared" si="363"/>
        <v/>
      </c>
      <c r="BE296" s="31" t="str">
        <f>IF(BD296="","",MAX(BE$10:BE295)+1)</f>
        <v/>
      </c>
      <c r="BF296" s="31" t="str">
        <f t="shared" si="364"/>
        <v/>
      </c>
      <c r="BG296" s="31" t="str">
        <f t="shared" si="365"/>
        <v/>
      </c>
      <c r="BH296" s="31" t="str">
        <f>IF(BA296="","",MAX(BH$10:BH295)+1)</f>
        <v/>
      </c>
      <c r="BI296" s="31" t="str">
        <f t="shared" si="366"/>
        <v/>
      </c>
      <c r="BJ296" s="66" t="str">
        <f t="shared" si="367"/>
        <v/>
      </c>
      <c r="BK296" s="47" t="s">
        <v>0</v>
      </c>
      <c r="BL296" s="19" t="str">
        <f t="shared" si="368"/>
        <v/>
      </c>
      <c r="BM296" s="47" t="s">
        <v>0</v>
      </c>
      <c r="BN296" s="151" t="str">
        <f t="shared" si="335"/>
        <v/>
      </c>
      <c r="BO296" s="47" t="s">
        <v>0</v>
      </c>
      <c r="BP296" s="58" t="str">
        <f t="shared" si="326"/>
        <v/>
      </c>
      <c r="BQ296" s="73" t="str">
        <f t="shared" si="327"/>
        <v/>
      </c>
      <c r="BR296" s="266" t="str">
        <f t="shared" si="328"/>
        <v/>
      </c>
      <c r="BS296" s="267" t="str">
        <f t="shared" si="329"/>
        <v/>
      </c>
      <c r="BT296" s="191" t="str">
        <f t="shared" si="330"/>
        <v/>
      </c>
      <c r="BU296" s="47" t="s">
        <v>0</v>
      </c>
      <c r="BV296" s="52" t="str">
        <f t="shared" si="369"/>
        <v/>
      </c>
      <c r="BW296" s="31" t="str">
        <f t="shared" si="370"/>
        <v/>
      </c>
      <c r="BX296" s="73" t="str">
        <f t="shared" si="336"/>
        <v/>
      </c>
      <c r="BY296" s="73" t="str">
        <f t="shared" si="337"/>
        <v/>
      </c>
      <c r="BZ296" s="31" t="str">
        <f t="shared" si="338"/>
        <v/>
      </c>
      <c r="CA296" s="66" t="str">
        <f t="shared" si="339"/>
        <v/>
      </c>
      <c r="CB296" s="47" t="s">
        <v>0</v>
      </c>
      <c r="CC296" s="82" t="str">
        <f t="shared" si="371"/>
        <v/>
      </c>
      <c r="CD296" s="47" t="s">
        <v>0</v>
      </c>
      <c r="CE296" s="19" t="str">
        <f t="shared" si="372"/>
        <v/>
      </c>
      <c r="CF296" s="47" t="s">
        <v>0</v>
      </c>
      <c r="CG296" s="130"/>
      <c r="CH296" s="47" t="s">
        <v>0</v>
      </c>
      <c r="CI296" s="52" t="str">
        <f t="shared" si="373"/>
        <v/>
      </c>
      <c r="CJ296" s="73" t="str">
        <f>IF(CG296="","",MAX(CJ$10:CJ295)+1)</f>
        <v/>
      </c>
      <c r="CK296" s="53" t="str">
        <f t="shared" si="374"/>
        <v/>
      </c>
      <c r="CL296" s="47" t="s">
        <v>0</v>
      </c>
      <c r="CM296" s="19" t="str">
        <f t="shared" si="375"/>
        <v/>
      </c>
      <c r="CN296" s="47" t="s">
        <v>0</v>
      </c>
      <c r="CO296" s="108"/>
      <c r="CP296" s="110"/>
      <c r="CQ296" s="47"/>
      <c r="CR296" s="58" t="str">
        <f>IF(AND(BX296="NEMA",BY296="NEMA",OR(CG296="",CK296="NEMA")),MAX(CR$10:CR295)+1,"")</f>
        <v/>
      </c>
      <c r="CS296" s="53" t="str">
        <f t="shared" si="376"/>
        <v/>
      </c>
      <c r="CT296" t="s">
        <v>0</v>
      </c>
      <c r="CU296" s="133" t="str">
        <f t="shared" si="340"/>
        <v/>
      </c>
      <c r="CV296" t="s">
        <v>0</v>
      </c>
      <c r="CW296" s="52" t="str">
        <f t="shared" si="341"/>
        <v/>
      </c>
      <c r="CX296" s="66" t="str">
        <f t="shared" si="377"/>
        <v/>
      </c>
      <c r="CY296" t="s">
        <v>0</v>
      </c>
      <c r="CZ296" s="19" t="str">
        <f t="shared" si="378"/>
        <v/>
      </c>
      <c r="DA296" s="47" t="s">
        <v>0</v>
      </c>
      <c r="DB296" s="52" t="str">
        <f t="shared" si="379"/>
        <v/>
      </c>
      <c r="DC296" s="66" t="str">
        <f t="shared" si="380"/>
        <v/>
      </c>
      <c r="DD296" s="47" t="s">
        <v>0</v>
      </c>
      <c r="DE296" s="52" t="str">
        <f t="shared" si="381"/>
        <v/>
      </c>
      <c r="DF296" s="53" t="str">
        <f t="shared" si="342"/>
        <v/>
      </c>
      <c r="DG296" s="47" t="s">
        <v>0</v>
      </c>
      <c r="DH296" s="52" t="str">
        <f t="shared" si="382"/>
        <v/>
      </c>
      <c r="DI296" s="53" t="str">
        <f t="shared" si="343"/>
        <v/>
      </c>
      <c r="DJ296" s="47" t="s">
        <v>0</v>
      </c>
      <c r="DK296" s="52" t="str">
        <f t="shared" si="383"/>
        <v/>
      </c>
      <c r="DL296" s="53" t="str">
        <f t="shared" si="344"/>
        <v/>
      </c>
      <c r="DM296" s="47" t="s">
        <v>0</v>
      </c>
      <c r="DN296" s="58" t="str">
        <f t="shared" si="384"/>
        <v/>
      </c>
      <c r="DO296" s="53" t="str" cm="1">
        <f t="array" ref="DO296">IF(DN296&lt;&gt;"",INDEX(imePrezime_id,DN296,0),IF(CR296&lt;&gt;"",CR296,""))</f>
        <v/>
      </c>
      <c r="DP296" s="47" t="s">
        <v>0</v>
      </c>
      <c r="DQ296" s="58" t="str">
        <f t="shared" si="385"/>
        <v/>
      </c>
      <c r="DR296" s="73" t="str">
        <f t="shared" si="345"/>
        <v/>
      </c>
      <c r="DS296" s="73" t="str">
        <f t="shared" si="386"/>
        <v/>
      </c>
      <c r="DT296" s="73" t="str">
        <f t="shared" si="387"/>
        <v/>
      </c>
      <c r="DU296" s="66" t="str">
        <f t="shared" si="388"/>
        <v/>
      </c>
      <c r="DV296" s="47" t="s">
        <v>0</v>
      </c>
      <c r="DW296" s="58" t="str">
        <f>IF(BW296="","",MAX(DW$10:DW295)+1)</f>
        <v/>
      </c>
      <c r="DX296" s="73" t="str">
        <f t="shared" si="389"/>
        <v/>
      </c>
      <c r="DY296" s="73" t="str">
        <f t="shared" si="390"/>
        <v/>
      </c>
      <c r="DZ296" s="73" t="str">
        <f t="shared" si="391"/>
        <v/>
      </c>
      <c r="EA296" s="73" t="str">
        <f t="shared" si="392"/>
        <v/>
      </c>
      <c r="EB296" s="73" t="str">
        <f t="shared" si="393"/>
        <v/>
      </c>
      <c r="EC296" s="73" t="str">
        <f t="shared" si="394"/>
        <v/>
      </c>
      <c r="ED296" s="73" t="str">
        <f t="shared" si="395"/>
        <v/>
      </c>
      <c r="EE296" s="73" t="str">
        <f t="shared" si="396"/>
        <v/>
      </c>
      <c r="EF296" s="73" t="str">
        <f t="shared" si="397"/>
        <v/>
      </c>
      <c r="EG296" s="53" t="str">
        <f t="shared" si="346"/>
        <v/>
      </c>
      <c r="EH296" s="47" t="s">
        <v>0</v>
      </c>
      <c r="EI296" s="19" t="str">
        <f t="shared" si="398"/>
        <v/>
      </c>
      <c r="EJ296" s="47" t="s">
        <v>0</v>
      </c>
      <c r="EK296" s="19" t="str">
        <f t="shared" si="399"/>
        <v/>
      </c>
      <c r="EL296" s="47" t="s">
        <v>0</v>
      </c>
      <c r="EM296" s="208" t="str">
        <f t="shared" si="400"/>
        <v/>
      </c>
      <c r="EN296" s="47" t="s">
        <v>0</v>
      </c>
    </row>
    <row r="297" spans="1:144" x14ac:dyDescent="0.25">
      <c r="A297" t="s">
        <v>0</v>
      </c>
      <c r="B297" s="52" t="str">
        <f>IF(csv!F289="","",csv!T289)</f>
        <v/>
      </c>
      <c r="C297" s="31" t="s">
        <v>0</v>
      </c>
      <c r="D297" s="31" t="str">
        <f>IF(csv!F289="","",csv!F289)</f>
        <v/>
      </c>
      <c r="E297" s="31" t="str">
        <f>IF(csv!E289="","",csv!E289)</f>
        <v/>
      </c>
      <c r="F297" s="31" t="s">
        <v>0</v>
      </c>
      <c r="G297" s="73" t="str">
        <f>IF(csv!M289="","",csv!M289)</f>
        <v/>
      </c>
      <c r="H297" s="73" t="str">
        <f>IF(csv!N289="","",csv!N289)</f>
        <v/>
      </c>
      <c r="I297" s="31" t="s">
        <v>0</v>
      </c>
      <c r="J297" s="31" t="str">
        <f>IF(csv!P289="","",csv!P289)</f>
        <v/>
      </c>
      <c r="K297" s="31" t="str">
        <f>IF(csv!Q289="","",csv!Q289)</f>
        <v/>
      </c>
      <c r="L297" s="31" t="s">
        <v>0</v>
      </c>
      <c r="M297" s="66" t="str">
        <f>IF(csv!R289="","",csv!R289)</f>
        <v/>
      </c>
      <c r="N297" s="47" t="s">
        <v>0</v>
      </c>
      <c r="O297" s="52" t="str">
        <f t="shared" si="347"/>
        <v/>
      </c>
      <c r="P297" s="73" t="str">
        <f>IF(O297="","",IF(COUNTIF(O$10:O296,O297)=0,P296+1,P296))</f>
        <v/>
      </c>
      <c r="Q297" s="88" t="str">
        <f t="shared" si="348"/>
        <v/>
      </c>
      <c r="R297" s="89" t="str" cm="1">
        <f t="array" ref="R297">IF(S297="","",INDEX(natjecanjeStaze_naziv,MATCH(S297,natjecanjeStaze_stazaId,0)))</f>
        <v/>
      </c>
      <c r="S297" s="53" t="str">
        <f t="shared" si="331"/>
        <v/>
      </c>
      <c r="T297" s="47" t="s">
        <v>0</v>
      </c>
      <c r="U297" s="259" t="str">
        <f t="shared" si="332"/>
        <v/>
      </c>
      <c r="V297" s="260" t="str">
        <f t="shared" si="349"/>
        <v/>
      </c>
      <c r="W297" s="47" t="s">
        <v>0</v>
      </c>
      <c r="X297" s="52" t="str">
        <f t="shared" si="350"/>
        <v/>
      </c>
      <c r="Y297" s="73" t="str">
        <f t="shared" si="351"/>
        <v/>
      </c>
      <c r="Z297" s="31" t="str">
        <f t="shared" si="352"/>
        <v/>
      </c>
      <c r="AA297" s="66" t="str">
        <f>IF(Z297="","",MAX(AA$10:AA296)+1)</f>
        <v/>
      </c>
      <c r="AB297" s="47" t="s">
        <v>0</v>
      </c>
      <c r="AC297" s="130"/>
      <c r="AD297" s="47" t="s">
        <v>0</v>
      </c>
      <c r="AE297" s="19" t="str">
        <f t="shared" si="353"/>
        <v/>
      </c>
      <c r="AF297" s="47" t="s">
        <v>0</v>
      </c>
      <c r="AG297" s="151" t="str">
        <f t="shared" si="354"/>
        <v/>
      </c>
      <c r="AH297" s="47" t="s">
        <v>0</v>
      </c>
      <c r="AI297" s="52" t="str">
        <f t="shared" si="355"/>
        <v/>
      </c>
      <c r="AJ297" s="31" t="str">
        <f t="shared" si="356"/>
        <v/>
      </c>
      <c r="AK297" s="73" t="str">
        <f t="shared" si="357"/>
        <v/>
      </c>
      <c r="AL297" s="73" t="str">
        <f t="shared" si="358"/>
        <v/>
      </c>
      <c r="AM297" s="31" t="str" cm="1">
        <f t="array" ref="AM297">IF(AK297="",""&amp;AJ297,IF(AK297="NEMA",AJ297,INDEX(klub_naziv,MATCH(INDEX(klubAlias_klubId,AK297),klub_id,0))))</f>
        <v/>
      </c>
      <c r="AN297" s="31" t="str" cm="1">
        <f t="array" ref="AN297">IFERROR(""&amp;INDEX(registarNatjecatelji,DL297,4),"")</f>
        <v/>
      </c>
      <c r="AO297" s="90" t="str">
        <f t="shared" si="359"/>
        <v/>
      </c>
      <c r="AP297" s="66" t="str">
        <f t="shared" si="360"/>
        <v/>
      </c>
      <c r="AQ297" s="47" t="s">
        <v>0</v>
      </c>
      <c r="AR297" s="52" t="str">
        <f>IF(V297&lt;&gt;"NEMA","",IF(IFERROR(MATCH(U297,U$10:U296,0),0)&lt;&gt;0,"",U297))</f>
        <v/>
      </c>
      <c r="AS297" s="73" t="str">
        <f t="shared" si="333"/>
        <v/>
      </c>
      <c r="AT297" s="31" t="str">
        <f>IF(OR(AS297="",AS297&lt;&gt;"NEMA"),"",MAX(AT$10:AT296)+1)</f>
        <v/>
      </c>
      <c r="AU297" s="66" t="str">
        <f t="shared" si="334"/>
        <v/>
      </c>
      <c r="AV297" s="47" t="s">
        <v>0</v>
      </c>
      <c r="AW297" s="19" t="str">
        <f t="shared" si="361"/>
        <v/>
      </c>
      <c r="AX297" s="47" t="s">
        <v>0</v>
      </c>
      <c r="AY297" s="82" t="str">
        <f>IF(AK297&lt;&gt;"NEMA","",IF(IFERROR(MATCH(AJ297,AJ$10:AJ296,0),0)&lt;&gt;0,"",AJ297))</f>
        <v/>
      </c>
      <c r="AZ297" s="47" t="s">
        <v>0</v>
      </c>
      <c r="BA297" s="130"/>
      <c r="BB297" s="47" t="s">
        <v>0</v>
      </c>
      <c r="BC297" s="58" t="str">
        <f t="shared" si="362"/>
        <v/>
      </c>
      <c r="BD297" s="31" t="str">
        <f t="shared" si="363"/>
        <v/>
      </c>
      <c r="BE297" s="31" t="str">
        <f>IF(BD297="","",MAX(BE$10:BE296)+1)</f>
        <v/>
      </c>
      <c r="BF297" s="31" t="str">
        <f t="shared" si="364"/>
        <v/>
      </c>
      <c r="BG297" s="31" t="str">
        <f t="shared" si="365"/>
        <v/>
      </c>
      <c r="BH297" s="31" t="str">
        <f>IF(BA297="","",MAX(BH$10:BH296)+1)</f>
        <v/>
      </c>
      <c r="BI297" s="31" t="str">
        <f t="shared" si="366"/>
        <v/>
      </c>
      <c r="BJ297" s="66" t="str">
        <f t="shared" si="367"/>
        <v/>
      </c>
      <c r="BK297" s="47" t="s">
        <v>0</v>
      </c>
      <c r="BL297" s="19" t="str">
        <f t="shared" si="368"/>
        <v/>
      </c>
      <c r="BM297" s="47" t="s">
        <v>0</v>
      </c>
      <c r="BN297" s="151" t="str">
        <f t="shared" si="335"/>
        <v/>
      </c>
      <c r="BO297" s="47" t="s">
        <v>0</v>
      </c>
      <c r="BP297" s="58" t="str">
        <f t="shared" si="326"/>
        <v/>
      </c>
      <c r="BQ297" s="73" t="str">
        <f t="shared" si="327"/>
        <v/>
      </c>
      <c r="BR297" s="266" t="str">
        <f t="shared" si="328"/>
        <v/>
      </c>
      <c r="BS297" s="267" t="str">
        <f t="shared" si="329"/>
        <v/>
      </c>
      <c r="BT297" s="191" t="str">
        <f t="shared" si="330"/>
        <v/>
      </c>
      <c r="BU297" s="47" t="s">
        <v>0</v>
      </c>
      <c r="BV297" s="52" t="str">
        <f t="shared" si="369"/>
        <v/>
      </c>
      <c r="BW297" s="31" t="str">
        <f t="shared" si="370"/>
        <v/>
      </c>
      <c r="BX297" s="73" t="str">
        <f t="shared" si="336"/>
        <v/>
      </c>
      <c r="BY297" s="73" t="str">
        <f t="shared" si="337"/>
        <v/>
      </c>
      <c r="BZ297" s="31" t="str">
        <f t="shared" si="338"/>
        <v/>
      </c>
      <c r="CA297" s="66" t="str">
        <f t="shared" si="339"/>
        <v/>
      </c>
      <c r="CB297" s="47" t="s">
        <v>0</v>
      </c>
      <c r="CC297" s="82" t="str">
        <f t="shared" si="371"/>
        <v/>
      </c>
      <c r="CD297" s="47" t="s">
        <v>0</v>
      </c>
      <c r="CE297" s="19" t="str">
        <f t="shared" si="372"/>
        <v/>
      </c>
      <c r="CF297" s="47" t="s">
        <v>0</v>
      </c>
      <c r="CG297" s="130"/>
      <c r="CH297" s="47" t="s">
        <v>0</v>
      </c>
      <c r="CI297" s="52" t="str">
        <f t="shared" si="373"/>
        <v/>
      </c>
      <c r="CJ297" s="73" t="str">
        <f>IF(CG297="","",MAX(CJ$10:CJ296)+1)</f>
        <v/>
      </c>
      <c r="CK297" s="53" t="str">
        <f t="shared" si="374"/>
        <v/>
      </c>
      <c r="CL297" s="47" t="s">
        <v>0</v>
      </c>
      <c r="CM297" s="19" t="str">
        <f t="shared" si="375"/>
        <v/>
      </c>
      <c r="CN297" s="47" t="s">
        <v>0</v>
      </c>
      <c r="CO297" s="108"/>
      <c r="CP297" s="110"/>
      <c r="CQ297" s="47"/>
      <c r="CR297" s="58" t="str">
        <f>IF(AND(BX297="NEMA",BY297="NEMA",OR(CG297="",CK297="NEMA")),MAX(CR$10:CR296)+1,"")</f>
        <v/>
      </c>
      <c r="CS297" s="53" t="str">
        <f t="shared" si="376"/>
        <v/>
      </c>
      <c r="CT297" t="s">
        <v>0</v>
      </c>
      <c r="CU297" s="133" t="str">
        <f t="shared" si="340"/>
        <v/>
      </c>
      <c r="CV297" t="s">
        <v>0</v>
      </c>
      <c r="CW297" s="52" t="str">
        <f t="shared" si="341"/>
        <v/>
      </c>
      <c r="CX297" s="66" t="str">
        <f t="shared" si="377"/>
        <v/>
      </c>
      <c r="CY297" t="s">
        <v>0</v>
      </c>
      <c r="CZ297" s="19" t="str">
        <f t="shared" si="378"/>
        <v/>
      </c>
      <c r="DA297" s="47" t="s">
        <v>0</v>
      </c>
      <c r="DB297" s="52" t="str">
        <f t="shared" si="379"/>
        <v/>
      </c>
      <c r="DC297" s="66" t="str">
        <f t="shared" si="380"/>
        <v/>
      </c>
      <c r="DD297" s="47" t="s">
        <v>0</v>
      </c>
      <c r="DE297" s="52" t="str">
        <f t="shared" si="381"/>
        <v/>
      </c>
      <c r="DF297" s="53" t="str">
        <f t="shared" si="342"/>
        <v/>
      </c>
      <c r="DG297" s="47" t="s">
        <v>0</v>
      </c>
      <c r="DH297" s="52" t="str">
        <f t="shared" si="382"/>
        <v/>
      </c>
      <c r="DI297" s="53" t="str">
        <f t="shared" si="343"/>
        <v/>
      </c>
      <c r="DJ297" s="47" t="s">
        <v>0</v>
      </c>
      <c r="DK297" s="52" t="str">
        <f t="shared" si="383"/>
        <v/>
      </c>
      <c r="DL297" s="53" t="str">
        <f t="shared" si="344"/>
        <v/>
      </c>
      <c r="DM297" s="47" t="s">
        <v>0</v>
      </c>
      <c r="DN297" s="58" t="str">
        <f t="shared" si="384"/>
        <v/>
      </c>
      <c r="DO297" s="53" t="str" cm="1">
        <f t="array" ref="DO297">IF(DN297&lt;&gt;"",INDEX(imePrezime_id,DN297,0),IF(CR297&lt;&gt;"",CR297,""))</f>
        <v/>
      </c>
      <c r="DP297" s="47" t="s">
        <v>0</v>
      </c>
      <c r="DQ297" s="58" t="str">
        <f t="shared" si="385"/>
        <v/>
      </c>
      <c r="DR297" s="73" t="str">
        <f t="shared" si="345"/>
        <v/>
      </c>
      <c r="DS297" s="73" t="str">
        <f t="shared" si="386"/>
        <v/>
      </c>
      <c r="DT297" s="73" t="str">
        <f t="shared" si="387"/>
        <v/>
      </c>
      <c r="DU297" s="66" t="str">
        <f t="shared" si="388"/>
        <v/>
      </c>
      <c r="DV297" s="47" t="s">
        <v>0</v>
      </c>
      <c r="DW297" s="58" t="str">
        <f>IF(BW297="","",MAX(DW$10:DW296)+1)</f>
        <v/>
      </c>
      <c r="DX297" s="73" t="str">
        <f t="shared" si="389"/>
        <v/>
      </c>
      <c r="DY297" s="73" t="str">
        <f t="shared" si="390"/>
        <v/>
      </c>
      <c r="DZ297" s="73" t="str">
        <f t="shared" si="391"/>
        <v/>
      </c>
      <c r="EA297" s="73" t="str">
        <f t="shared" si="392"/>
        <v/>
      </c>
      <c r="EB297" s="73" t="str">
        <f t="shared" si="393"/>
        <v/>
      </c>
      <c r="EC297" s="73" t="str">
        <f t="shared" si="394"/>
        <v/>
      </c>
      <c r="ED297" s="73" t="str">
        <f t="shared" si="395"/>
        <v/>
      </c>
      <c r="EE297" s="73" t="str">
        <f t="shared" si="396"/>
        <v/>
      </c>
      <c r="EF297" s="73" t="str">
        <f t="shared" si="397"/>
        <v/>
      </c>
      <c r="EG297" s="53" t="str">
        <f t="shared" si="346"/>
        <v/>
      </c>
      <c r="EH297" s="47" t="s">
        <v>0</v>
      </c>
      <c r="EI297" s="19" t="str">
        <f t="shared" si="398"/>
        <v/>
      </c>
      <c r="EJ297" s="47" t="s">
        <v>0</v>
      </c>
      <c r="EK297" s="19" t="str">
        <f t="shared" si="399"/>
        <v/>
      </c>
      <c r="EL297" s="47" t="s">
        <v>0</v>
      </c>
      <c r="EM297" s="208" t="str">
        <f t="shared" si="400"/>
        <v/>
      </c>
      <c r="EN297" s="47" t="s">
        <v>0</v>
      </c>
    </row>
    <row r="298" spans="1:144" x14ac:dyDescent="0.25">
      <c r="A298" t="s">
        <v>0</v>
      </c>
      <c r="B298" s="52" t="str">
        <f>IF(csv!F290="","",csv!T290)</f>
        <v/>
      </c>
      <c r="C298" s="31" t="s">
        <v>0</v>
      </c>
      <c r="D298" s="31" t="str">
        <f>IF(csv!F290="","",csv!F290)</f>
        <v/>
      </c>
      <c r="E298" s="31" t="str">
        <f>IF(csv!E290="","",csv!E290)</f>
        <v/>
      </c>
      <c r="F298" s="31" t="s">
        <v>0</v>
      </c>
      <c r="G298" s="73" t="str">
        <f>IF(csv!M290="","",csv!M290)</f>
        <v/>
      </c>
      <c r="H298" s="73" t="str">
        <f>IF(csv!N290="","",csv!N290)</f>
        <v/>
      </c>
      <c r="I298" s="31" t="s">
        <v>0</v>
      </c>
      <c r="J298" s="31" t="str">
        <f>IF(csv!P290="","",csv!P290)</f>
        <v/>
      </c>
      <c r="K298" s="31" t="str">
        <f>IF(csv!Q290="","",csv!Q290)</f>
        <v/>
      </c>
      <c r="L298" s="31" t="s">
        <v>0</v>
      </c>
      <c r="M298" s="66" t="str">
        <f>IF(csv!R290="","",csv!R290)</f>
        <v/>
      </c>
      <c r="N298" s="47" t="s">
        <v>0</v>
      </c>
      <c r="O298" s="52" t="str">
        <f t="shared" si="347"/>
        <v/>
      </c>
      <c r="P298" s="73" t="str">
        <f>IF(O298="","",IF(COUNTIF(O$10:O297,O298)=0,P297+1,P297))</f>
        <v/>
      </c>
      <c r="Q298" s="88" t="str">
        <f t="shared" si="348"/>
        <v/>
      </c>
      <c r="R298" s="89" t="str" cm="1">
        <f t="array" ref="R298">IF(S298="","",INDEX(natjecanjeStaze_naziv,MATCH(S298,natjecanjeStaze_stazaId,0)))</f>
        <v/>
      </c>
      <c r="S298" s="53" t="str">
        <f t="shared" si="331"/>
        <v/>
      </c>
      <c r="T298" s="47" t="s">
        <v>0</v>
      </c>
      <c r="U298" s="259" t="str">
        <f t="shared" si="332"/>
        <v/>
      </c>
      <c r="V298" s="260" t="str">
        <f t="shared" si="349"/>
        <v/>
      </c>
      <c r="W298" s="47" t="s">
        <v>0</v>
      </c>
      <c r="X298" s="52" t="str">
        <f t="shared" si="350"/>
        <v/>
      </c>
      <c r="Y298" s="73" t="str">
        <f t="shared" si="351"/>
        <v/>
      </c>
      <c r="Z298" s="31" t="str">
        <f t="shared" si="352"/>
        <v/>
      </c>
      <c r="AA298" s="66" t="str">
        <f>IF(Z298="","",MAX(AA$10:AA297)+1)</f>
        <v/>
      </c>
      <c r="AB298" s="47" t="s">
        <v>0</v>
      </c>
      <c r="AC298" s="130"/>
      <c r="AD298" s="47" t="s">
        <v>0</v>
      </c>
      <c r="AE298" s="19" t="str">
        <f t="shared" si="353"/>
        <v/>
      </c>
      <c r="AF298" s="47" t="s">
        <v>0</v>
      </c>
      <c r="AG298" s="151" t="str">
        <f t="shared" si="354"/>
        <v/>
      </c>
      <c r="AH298" s="47" t="s">
        <v>0</v>
      </c>
      <c r="AI298" s="52" t="str">
        <f t="shared" si="355"/>
        <v/>
      </c>
      <c r="AJ298" s="31" t="str">
        <f t="shared" si="356"/>
        <v/>
      </c>
      <c r="AK298" s="73" t="str">
        <f t="shared" si="357"/>
        <v/>
      </c>
      <c r="AL298" s="73" t="str">
        <f t="shared" si="358"/>
        <v/>
      </c>
      <c r="AM298" s="31" t="str" cm="1">
        <f t="array" ref="AM298">IF(AK298="",""&amp;AJ298,IF(AK298="NEMA",AJ298,INDEX(klub_naziv,MATCH(INDEX(klubAlias_klubId,AK298),klub_id,0))))</f>
        <v/>
      </c>
      <c r="AN298" s="31" t="str" cm="1">
        <f t="array" ref="AN298">IFERROR(""&amp;INDEX(registarNatjecatelji,DL298,4),"")</f>
        <v/>
      </c>
      <c r="AO298" s="90" t="str">
        <f t="shared" si="359"/>
        <v/>
      </c>
      <c r="AP298" s="66" t="str">
        <f t="shared" si="360"/>
        <v/>
      </c>
      <c r="AQ298" s="47" t="s">
        <v>0</v>
      </c>
      <c r="AR298" s="52" t="str">
        <f>IF(V298&lt;&gt;"NEMA","",IF(IFERROR(MATCH(U298,U$10:U297,0),0)&lt;&gt;0,"",U298))</f>
        <v/>
      </c>
      <c r="AS298" s="73" t="str">
        <f t="shared" si="333"/>
        <v/>
      </c>
      <c r="AT298" s="31" t="str">
        <f>IF(OR(AS298="",AS298&lt;&gt;"NEMA"),"",MAX(AT$10:AT297)+1)</f>
        <v/>
      </c>
      <c r="AU298" s="66" t="str">
        <f t="shared" si="334"/>
        <v/>
      </c>
      <c r="AV298" s="47" t="s">
        <v>0</v>
      </c>
      <c r="AW298" s="19" t="str">
        <f t="shared" si="361"/>
        <v/>
      </c>
      <c r="AX298" s="47" t="s">
        <v>0</v>
      </c>
      <c r="AY298" s="82" t="str">
        <f>IF(AK298&lt;&gt;"NEMA","",IF(IFERROR(MATCH(AJ298,AJ$10:AJ297,0),0)&lt;&gt;0,"",AJ298))</f>
        <v/>
      </c>
      <c r="AZ298" s="47" t="s">
        <v>0</v>
      </c>
      <c r="BA298" s="130"/>
      <c r="BB298" s="47" t="s">
        <v>0</v>
      </c>
      <c r="BC298" s="58" t="str">
        <f t="shared" si="362"/>
        <v/>
      </c>
      <c r="BD298" s="31" t="str">
        <f t="shared" si="363"/>
        <v/>
      </c>
      <c r="BE298" s="31" t="str">
        <f>IF(BD298="","",MAX(BE$10:BE297)+1)</f>
        <v/>
      </c>
      <c r="BF298" s="31" t="str">
        <f t="shared" si="364"/>
        <v/>
      </c>
      <c r="BG298" s="31" t="str">
        <f t="shared" si="365"/>
        <v/>
      </c>
      <c r="BH298" s="31" t="str">
        <f>IF(BA298="","",MAX(BH$10:BH297)+1)</f>
        <v/>
      </c>
      <c r="BI298" s="31" t="str">
        <f t="shared" si="366"/>
        <v/>
      </c>
      <c r="BJ298" s="66" t="str">
        <f t="shared" si="367"/>
        <v/>
      </c>
      <c r="BK298" s="47" t="s">
        <v>0</v>
      </c>
      <c r="BL298" s="19" t="str">
        <f t="shared" si="368"/>
        <v/>
      </c>
      <c r="BM298" s="47" t="s">
        <v>0</v>
      </c>
      <c r="BN298" s="151" t="str">
        <f t="shared" si="335"/>
        <v/>
      </c>
      <c r="BO298" s="47" t="s">
        <v>0</v>
      </c>
      <c r="BP298" s="58" t="str">
        <f t="shared" si="326"/>
        <v/>
      </c>
      <c r="BQ298" s="73" t="str">
        <f t="shared" si="327"/>
        <v/>
      </c>
      <c r="BR298" s="266" t="str">
        <f t="shared" si="328"/>
        <v/>
      </c>
      <c r="BS298" s="267" t="str">
        <f t="shared" si="329"/>
        <v/>
      </c>
      <c r="BT298" s="191" t="str">
        <f t="shared" si="330"/>
        <v/>
      </c>
      <c r="BU298" s="47" t="s">
        <v>0</v>
      </c>
      <c r="BV298" s="52" t="str">
        <f t="shared" si="369"/>
        <v/>
      </c>
      <c r="BW298" s="31" t="str">
        <f t="shared" si="370"/>
        <v/>
      </c>
      <c r="BX298" s="73" t="str">
        <f t="shared" si="336"/>
        <v/>
      </c>
      <c r="BY298" s="73" t="str">
        <f t="shared" si="337"/>
        <v/>
      </c>
      <c r="BZ298" s="31" t="str">
        <f t="shared" si="338"/>
        <v/>
      </c>
      <c r="CA298" s="66" t="str">
        <f t="shared" si="339"/>
        <v/>
      </c>
      <c r="CB298" s="47" t="s">
        <v>0</v>
      </c>
      <c r="CC298" s="82" t="str">
        <f t="shared" si="371"/>
        <v/>
      </c>
      <c r="CD298" s="47" t="s">
        <v>0</v>
      </c>
      <c r="CE298" s="19" t="str">
        <f t="shared" si="372"/>
        <v/>
      </c>
      <c r="CF298" s="47" t="s">
        <v>0</v>
      </c>
      <c r="CG298" s="130"/>
      <c r="CH298" s="47" t="s">
        <v>0</v>
      </c>
      <c r="CI298" s="52" t="str">
        <f t="shared" si="373"/>
        <v/>
      </c>
      <c r="CJ298" s="73" t="str">
        <f>IF(CG298="","",MAX(CJ$10:CJ297)+1)</f>
        <v/>
      </c>
      <c r="CK298" s="53" t="str">
        <f t="shared" si="374"/>
        <v/>
      </c>
      <c r="CL298" s="47" t="s">
        <v>0</v>
      </c>
      <c r="CM298" s="19" t="str">
        <f t="shared" si="375"/>
        <v/>
      </c>
      <c r="CN298" s="47" t="s">
        <v>0</v>
      </c>
      <c r="CO298" s="108"/>
      <c r="CP298" s="110"/>
      <c r="CQ298" s="47"/>
      <c r="CR298" s="58" t="str">
        <f>IF(AND(BX298="NEMA",BY298="NEMA",OR(CG298="",CK298="NEMA")),MAX(CR$10:CR297)+1,"")</f>
        <v/>
      </c>
      <c r="CS298" s="53" t="str">
        <f t="shared" si="376"/>
        <v/>
      </c>
      <c r="CT298" t="s">
        <v>0</v>
      </c>
      <c r="CU298" s="133" t="str">
        <f t="shared" si="340"/>
        <v/>
      </c>
      <c r="CV298" t="s">
        <v>0</v>
      </c>
      <c r="CW298" s="52" t="str">
        <f t="shared" si="341"/>
        <v/>
      </c>
      <c r="CX298" s="66" t="str">
        <f t="shared" si="377"/>
        <v/>
      </c>
      <c r="CY298" t="s">
        <v>0</v>
      </c>
      <c r="CZ298" s="19" t="str">
        <f t="shared" si="378"/>
        <v/>
      </c>
      <c r="DA298" s="47" t="s">
        <v>0</v>
      </c>
      <c r="DB298" s="52" t="str">
        <f t="shared" si="379"/>
        <v/>
      </c>
      <c r="DC298" s="66" t="str">
        <f t="shared" si="380"/>
        <v/>
      </c>
      <c r="DD298" s="47" t="s">
        <v>0</v>
      </c>
      <c r="DE298" s="52" t="str">
        <f t="shared" si="381"/>
        <v/>
      </c>
      <c r="DF298" s="53" t="str">
        <f t="shared" si="342"/>
        <v/>
      </c>
      <c r="DG298" s="47" t="s">
        <v>0</v>
      </c>
      <c r="DH298" s="52" t="str">
        <f t="shared" si="382"/>
        <v/>
      </c>
      <c r="DI298" s="53" t="str">
        <f t="shared" si="343"/>
        <v/>
      </c>
      <c r="DJ298" s="47" t="s">
        <v>0</v>
      </c>
      <c r="DK298" s="52" t="str">
        <f t="shared" si="383"/>
        <v/>
      </c>
      <c r="DL298" s="53" t="str">
        <f t="shared" si="344"/>
        <v/>
      </c>
      <c r="DM298" s="47" t="s">
        <v>0</v>
      </c>
      <c r="DN298" s="58" t="str">
        <f t="shared" si="384"/>
        <v/>
      </c>
      <c r="DO298" s="53" t="str" cm="1">
        <f t="array" ref="DO298">IF(DN298&lt;&gt;"",INDEX(imePrezime_id,DN298,0),IF(CR298&lt;&gt;"",CR298,""))</f>
        <v/>
      </c>
      <c r="DP298" s="47" t="s">
        <v>0</v>
      </c>
      <c r="DQ298" s="58" t="str">
        <f t="shared" si="385"/>
        <v/>
      </c>
      <c r="DR298" s="73" t="str">
        <f t="shared" si="345"/>
        <v/>
      </c>
      <c r="DS298" s="73" t="str">
        <f t="shared" si="386"/>
        <v/>
      </c>
      <c r="DT298" s="73" t="str">
        <f t="shared" si="387"/>
        <v/>
      </c>
      <c r="DU298" s="66" t="str">
        <f t="shared" si="388"/>
        <v/>
      </c>
      <c r="DV298" s="47" t="s">
        <v>0</v>
      </c>
      <c r="DW298" s="58" t="str">
        <f>IF(BW298="","",MAX(DW$10:DW297)+1)</f>
        <v/>
      </c>
      <c r="DX298" s="73" t="str">
        <f t="shared" si="389"/>
        <v/>
      </c>
      <c r="DY298" s="73" t="str">
        <f t="shared" si="390"/>
        <v/>
      </c>
      <c r="DZ298" s="73" t="str">
        <f t="shared" si="391"/>
        <v/>
      </c>
      <c r="EA298" s="73" t="str">
        <f t="shared" si="392"/>
        <v/>
      </c>
      <c r="EB298" s="73" t="str">
        <f t="shared" si="393"/>
        <v/>
      </c>
      <c r="EC298" s="73" t="str">
        <f t="shared" si="394"/>
        <v/>
      </c>
      <c r="ED298" s="73" t="str">
        <f t="shared" si="395"/>
        <v/>
      </c>
      <c r="EE298" s="73" t="str">
        <f t="shared" si="396"/>
        <v/>
      </c>
      <c r="EF298" s="73" t="str">
        <f t="shared" si="397"/>
        <v/>
      </c>
      <c r="EG298" s="53" t="str">
        <f t="shared" si="346"/>
        <v/>
      </c>
      <c r="EH298" s="47" t="s">
        <v>0</v>
      </c>
      <c r="EI298" s="19" t="str">
        <f t="shared" si="398"/>
        <v/>
      </c>
      <c r="EJ298" s="47" t="s">
        <v>0</v>
      </c>
      <c r="EK298" s="19" t="str">
        <f t="shared" si="399"/>
        <v/>
      </c>
      <c r="EL298" s="47" t="s">
        <v>0</v>
      </c>
      <c r="EM298" s="208" t="str">
        <f t="shared" si="400"/>
        <v/>
      </c>
      <c r="EN298" s="47" t="s">
        <v>0</v>
      </c>
    </row>
    <row r="299" spans="1:144" x14ac:dyDescent="0.25">
      <c r="A299" t="s">
        <v>0</v>
      </c>
      <c r="B299" s="52" t="str">
        <f>IF(csv!F291="","",csv!T291)</f>
        <v/>
      </c>
      <c r="C299" s="31" t="s">
        <v>0</v>
      </c>
      <c r="D299" s="31" t="str">
        <f>IF(csv!F291="","",csv!F291)</f>
        <v/>
      </c>
      <c r="E299" s="31" t="str">
        <f>IF(csv!E291="","",csv!E291)</f>
        <v/>
      </c>
      <c r="F299" s="31" t="s">
        <v>0</v>
      </c>
      <c r="G299" s="73" t="str">
        <f>IF(csv!M291="","",csv!M291)</f>
        <v/>
      </c>
      <c r="H299" s="73" t="str">
        <f>IF(csv!N291="","",csv!N291)</f>
        <v/>
      </c>
      <c r="I299" s="31" t="s">
        <v>0</v>
      </c>
      <c r="J299" s="31" t="str">
        <f>IF(csv!P291="","",csv!P291)</f>
        <v/>
      </c>
      <c r="K299" s="31" t="str">
        <f>IF(csv!Q291="","",csv!Q291)</f>
        <v/>
      </c>
      <c r="L299" s="31" t="s">
        <v>0</v>
      </c>
      <c r="M299" s="66" t="str">
        <f>IF(csv!R291="","",csv!R291)</f>
        <v/>
      </c>
      <c r="N299" s="47" t="s">
        <v>0</v>
      </c>
      <c r="O299" s="52" t="str">
        <f t="shared" si="347"/>
        <v/>
      </c>
      <c r="P299" s="73" t="str">
        <f>IF(O299="","",IF(COUNTIF(O$10:O298,O299)=0,P298+1,P298))</f>
        <v/>
      </c>
      <c r="Q299" s="88" t="str">
        <f t="shared" si="348"/>
        <v/>
      </c>
      <c r="R299" s="89" t="str" cm="1">
        <f t="array" ref="R299">IF(S299="","",INDEX(natjecanjeStaze_naziv,MATCH(S299,natjecanjeStaze_stazaId,0)))</f>
        <v/>
      </c>
      <c r="S299" s="53" t="str">
        <f t="shared" si="331"/>
        <v/>
      </c>
      <c r="T299" s="47" t="s">
        <v>0</v>
      </c>
      <c r="U299" s="259" t="str">
        <f t="shared" si="332"/>
        <v/>
      </c>
      <c r="V299" s="260" t="str">
        <f t="shared" si="349"/>
        <v/>
      </c>
      <c r="W299" s="47" t="s">
        <v>0</v>
      </c>
      <c r="X299" s="52" t="str">
        <f t="shared" si="350"/>
        <v/>
      </c>
      <c r="Y299" s="73" t="str">
        <f t="shared" si="351"/>
        <v/>
      </c>
      <c r="Z299" s="31" t="str">
        <f t="shared" si="352"/>
        <v/>
      </c>
      <c r="AA299" s="66" t="str">
        <f>IF(Z299="","",MAX(AA$10:AA298)+1)</f>
        <v/>
      </c>
      <c r="AB299" s="47" t="s">
        <v>0</v>
      </c>
      <c r="AC299" s="130"/>
      <c r="AD299" s="47" t="s">
        <v>0</v>
      </c>
      <c r="AE299" s="19" t="str">
        <f t="shared" si="353"/>
        <v/>
      </c>
      <c r="AF299" s="47" t="s">
        <v>0</v>
      </c>
      <c r="AG299" s="151" t="str">
        <f t="shared" si="354"/>
        <v/>
      </c>
      <c r="AH299" s="47" t="s">
        <v>0</v>
      </c>
      <c r="AI299" s="52" t="str">
        <f t="shared" si="355"/>
        <v/>
      </c>
      <c r="AJ299" s="31" t="str">
        <f t="shared" si="356"/>
        <v/>
      </c>
      <c r="AK299" s="73" t="str">
        <f t="shared" si="357"/>
        <v/>
      </c>
      <c r="AL299" s="73" t="str">
        <f t="shared" si="358"/>
        <v/>
      </c>
      <c r="AM299" s="31" t="str" cm="1">
        <f t="array" ref="AM299">IF(AK299="",""&amp;AJ299,IF(AK299="NEMA",AJ299,INDEX(klub_naziv,MATCH(INDEX(klubAlias_klubId,AK299),klub_id,0))))</f>
        <v/>
      </c>
      <c r="AN299" s="31" t="str" cm="1">
        <f t="array" ref="AN299">IFERROR(""&amp;INDEX(registarNatjecatelji,DL299,4),"")</f>
        <v/>
      </c>
      <c r="AO299" s="90" t="str">
        <f t="shared" si="359"/>
        <v/>
      </c>
      <c r="AP299" s="66" t="str">
        <f t="shared" si="360"/>
        <v/>
      </c>
      <c r="AQ299" s="47" t="s">
        <v>0</v>
      </c>
      <c r="AR299" s="52" t="str">
        <f>IF(V299&lt;&gt;"NEMA","",IF(IFERROR(MATCH(U299,U$10:U298,0),0)&lt;&gt;0,"",U299))</f>
        <v/>
      </c>
      <c r="AS299" s="73" t="str">
        <f t="shared" si="333"/>
        <v/>
      </c>
      <c r="AT299" s="31" t="str">
        <f>IF(OR(AS299="",AS299&lt;&gt;"NEMA"),"",MAX(AT$10:AT298)+1)</f>
        <v/>
      </c>
      <c r="AU299" s="66" t="str">
        <f t="shared" si="334"/>
        <v/>
      </c>
      <c r="AV299" s="47" t="s">
        <v>0</v>
      </c>
      <c r="AW299" s="19" t="str">
        <f t="shared" si="361"/>
        <v/>
      </c>
      <c r="AX299" s="47" t="s">
        <v>0</v>
      </c>
      <c r="AY299" s="82" t="str">
        <f>IF(AK299&lt;&gt;"NEMA","",IF(IFERROR(MATCH(AJ299,AJ$10:AJ298,0),0)&lt;&gt;0,"",AJ299))</f>
        <v/>
      </c>
      <c r="AZ299" s="47" t="s">
        <v>0</v>
      </c>
      <c r="BA299" s="130"/>
      <c r="BB299" s="47" t="s">
        <v>0</v>
      </c>
      <c r="BC299" s="58" t="str">
        <f t="shared" si="362"/>
        <v/>
      </c>
      <c r="BD299" s="31" t="str">
        <f t="shared" si="363"/>
        <v/>
      </c>
      <c r="BE299" s="31" t="str">
        <f>IF(BD299="","",MAX(BE$10:BE298)+1)</f>
        <v/>
      </c>
      <c r="BF299" s="31" t="str">
        <f t="shared" si="364"/>
        <v/>
      </c>
      <c r="BG299" s="31" t="str">
        <f t="shared" si="365"/>
        <v/>
      </c>
      <c r="BH299" s="31" t="str">
        <f>IF(BA299="","",MAX(BH$10:BH298)+1)</f>
        <v/>
      </c>
      <c r="BI299" s="31" t="str">
        <f t="shared" si="366"/>
        <v/>
      </c>
      <c r="BJ299" s="66" t="str">
        <f t="shared" si="367"/>
        <v/>
      </c>
      <c r="BK299" s="47" t="s">
        <v>0</v>
      </c>
      <c r="BL299" s="19" t="str">
        <f t="shared" si="368"/>
        <v/>
      </c>
      <c r="BM299" s="47" t="s">
        <v>0</v>
      </c>
      <c r="BN299" s="151" t="str">
        <f t="shared" si="335"/>
        <v/>
      </c>
      <c r="BO299" s="47" t="s">
        <v>0</v>
      </c>
      <c r="BP299" s="58" t="str">
        <f t="shared" si="326"/>
        <v/>
      </c>
      <c r="BQ299" s="73" t="str">
        <f t="shared" si="327"/>
        <v/>
      </c>
      <c r="BR299" s="266" t="str">
        <f t="shared" si="328"/>
        <v/>
      </c>
      <c r="BS299" s="267" t="str">
        <f t="shared" si="329"/>
        <v/>
      </c>
      <c r="BT299" s="191" t="str">
        <f t="shared" si="330"/>
        <v/>
      </c>
      <c r="BU299" s="47" t="s">
        <v>0</v>
      </c>
      <c r="BV299" s="52" t="str">
        <f t="shared" si="369"/>
        <v/>
      </c>
      <c r="BW299" s="31" t="str">
        <f t="shared" si="370"/>
        <v/>
      </c>
      <c r="BX299" s="73" t="str">
        <f t="shared" si="336"/>
        <v/>
      </c>
      <c r="BY299" s="73" t="str">
        <f t="shared" si="337"/>
        <v/>
      </c>
      <c r="BZ299" s="31" t="str">
        <f t="shared" si="338"/>
        <v/>
      </c>
      <c r="CA299" s="66" t="str">
        <f t="shared" si="339"/>
        <v/>
      </c>
      <c r="CB299" s="47" t="s">
        <v>0</v>
      </c>
      <c r="CC299" s="82" t="str">
        <f t="shared" si="371"/>
        <v/>
      </c>
      <c r="CD299" s="47" t="s">
        <v>0</v>
      </c>
      <c r="CE299" s="19" t="str">
        <f t="shared" si="372"/>
        <v/>
      </c>
      <c r="CF299" s="47" t="s">
        <v>0</v>
      </c>
      <c r="CG299" s="130"/>
      <c r="CH299" s="47" t="s">
        <v>0</v>
      </c>
      <c r="CI299" s="52" t="str">
        <f t="shared" si="373"/>
        <v/>
      </c>
      <c r="CJ299" s="73" t="str">
        <f>IF(CG299="","",MAX(CJ$10:CJ298)+1)</f>
        <v/>
      </c>
      <c r="CK299" s="53" t="str">
        <f t="shared" si="374"/>
        <v/>
      </c>
      <c r="CL299" s="47" t="s">
        <v>0</v>
      </c>
      <c r="CM299" s="19" t="str">
        <f t="shared" si="375"/>
        <v/>
      </c>
      <c r="CN299" s="47" t="s">
        <v>0</v>
      </c>
      <c r="CO299" s="108"/>
      <c r="CP299" s="110"/>
      <c r="CQ299" s="47"/>
      <c r="CR299" s="58" t="str">
        <f>IF(AND(BX299="NEMA",BY299="NEMA",OR(CG299="",CK299="NEMA")),MAX(CR$10:CR298)+1,"")</f>
        <v/>
      </c>
      <c r="CS299" s="53" t="str">
        <f t="shared" si="376"/>
        <v/>
      </c>
      <c r="CT299" t="s">
        <v>0</v>
      </c>
      <c r="CU299" s="133" t="str">
        <f t="shared" si="340"/>
        <v/>
      </c>
      <c r="CV299" t="s">
        <v>0</v>
      </c>
      <c r="CW299" s="52" t="str">
        <f t="shared" si="341"/>
        <v/>
      </c>
      <c r="CX299" s="66" t="str">
        <f t="shared" si="377"/>
        <v/>
      </c>
      <c r="CY299" t="s">
        <v>0</v>
      </c>
      <c r="CZ299" s="19" t="str">
        <f t="shared" si="378"/>
        <v/>
      </c>
      <c r="DA299" s="47" t="s">
        <v>0</v>
      </c>
      <c r="DB299" s="52" t="str">
        <f t="shared" si="379"/>
        <v/>
      </c>
      <c r="DC299" s="66" t="str">
        <f t="shared" si="380"/>
        <v/>
      </c>
      <c r="DD299" s="47" t="s">
        <v>0</v>
      </c>
      <c r="DE299" s="52" t="str">
        <f t="shared" si="381"/>
        <v/>
      </c>
      <c r="DF299" s="53" t="str">
        <f t="shared" si="342"/>
        <v/>
      </c>
      <c r="DG299" s="47" t="s">
        <v>0</v>
      </c>
      <c r="DH299" s="52" t="str">
        <f t="shared" si="382"/>
        <v/>
      </c>
      <c r="DI299" s="53" t="str">
        <f t="shared" si="343"/>
        <v/>
      </c>
      <c r="DJ299" s="47" t="s">
        <v>0</v>
      </c>
      <c r="DK299" s="52" t="str">
        <f t="shared" si="383"/>
        <v/>
      </c>
      <c r="DL299" s="53" t="str">
        <f t="shared" si="344"/>
        <v/>
      </c>
      <c r="DM299" s="47" t="s">
        <v>0</v>
      </c>
      <c r="DN299" s="58" t="str">
        <f t="shared" si="384"/>
        <v/>
      </c>
      <c r="DO299" s="53" t="str" cm="1">
        <f t="array" ref="DO299">IF(DN299&lt;&gt;"",INDEX(imePrezime_id,DN299,0),IF(CR299&lt;&gt;"",CR299,""))</f>
        <v/>
      </c>
      <c r="DP299" s="47" t="s">
        <v>0</v>
      </c>
      <c r="DQ299" s="58" t="str">
        <f t="shared" si="385"/>
        <v/>
      </c>
      <c r="DR299" s="73" t="str">
        <f t="shared" si="345"/>
        <v/>
      </c>
      <c r="DS299" s="73" t="str">
        <f t="shared" si="386"/>
        <v/>
      </c>
      <c r="DT299" s="73" t="str">
        <f t="shared" si="387"/>
        <v/>
      </c>
      <c r="DU299" s="66" t="str">
        <f t="shared" si="388"/>
        <v/>
      </c>
      <c r="DV299" s="47" t="s">
        <v>0</v>
      </c>
      <c r="DW299" s="58" t="str">
        <f>IF(BW299="","",MAX(DW$10:DW298)+1)</f>
        <v/>
      </c>
      <c r="DX299" s="73" t="str">
        <f t="shared" si="389"/>
        <v/>
      </c>
      <c r="DY299" s="73" t="str">
        <f t="shared" si="390"/>
        <v/>
      </c>
      <c r="DZ299" s="73" t="str">
        <f t="shared" si="391"/>
        <v/>
      </c>
      <c r="EA299" s="73" t="str">
        <f t="shared" si="392"/>
        <v/>
      </c>
      <c r="EB299" s="73" t="str">
        <f t="shared" si="393"/>
        <v/>
      </c>
      <c r="EC299" s="73" t="str">
        <f t="shared" si="394"/>
        <v/>
      </c>
      <c r="ED299" s="73" t="str">
        <f t="shared" si="395"/>
        <v/>
      </c>
      <c r="EE299" s="73" t="str">
        <f t="shared" si="396"/>
        <v/>
      </c>
      <c r="EF299" s="73" t="str">
        <f t="shared" si="397"/>
        <v/>
      </c>
      <c r="EG299" s="53" t="str">
        <f t="shared" si="346"/>
        <v/>
      </c>
      <c r="EH299" s="47" t="s">
        <v>0</v>
      </c>
      <c r="EI299" s="19" t="str">
        <f t="shared" si="398"/>
        <v/>
      </c>
      <c r="EJ299" s="47" t="s">
        <v>0</v>
      </c>
      <c r="EK299" s="19" t="str">
        <f t="shared" si="399"/>
        <v/>
      </c>
      <c r="EL299" s="47" t="s">
        <v>0</v>
      </c>
      <c r="EM299" s="208" t="str">
        <f t="shared" si="400"/>
        <v/>
      </c>
      <c r="EN299" s="47" t="s">
        <v>0</v>
      </c>
    </row>
    <row r="300" spans="1:144" x14ac:dyDescent="0.25">
      <c r="A300" t="s">
        <v>0</v>
      </c>
      <c r="B300" s="52" t="str">
        <f>IF(csv!F292="","",csv!T292)</f>
        <v/>
      </c>
      <c r="C300" s="31" t="s">
        <v>0</v>
      </c>
      <c r="D300" s="31" t="str">
        <f>IF(csv!F292="","",csv!F292)</f>
        <v/>
      </c>
      <c r="E300" s="31" t="str">
        <f>IF(csv!E292="","",csv!E292)</f>
        <v/>
      </c>
      <c r="F300" s="31" t="s">
        <v>0</v>
      </c>
      <c r="G300" s="73" t="str">
        <f>IF(csv!M292="","",csv!M292)</f>
        <v/>
      </c>
      <c r="H300" s="73" t="str">
        <f>IF(csv!N292="","",csv!N292)</f>
        <v/>
      </c>
      <c r="I300" s="31" t="s">
        <v>0</v>
      </c>
      <c r="J300" s="31" t="str">
        <f>IF(csv!P292="","",csv!P292)</f>
        <v/>
      </c>
      <c r="K300" s="31" t="str">
        <f>IF(csv!Q292="","",csv!Q292)</f>
        <v/>
      </c>
      <c r="L300" s="31" t="s">
        <v>0</v>
      </c>
      <c r="M300" s="66" t="str">
        <f>IF(csv!R292="","",csv!R292)</f>
        <v/>
      </c>
      <c r="N300" s="47" t="s">
        <v>0</v>
      </c>
      <c r="O300" s="52" t="str">
        <f t="shared" si="347"/>
        <v/>
      </c>
      <c r="P300" s="73" t="str">
        <f>IF(O300="","",IF(COUNTIF(O$10:O299,O300)=0,P299+1,P299))</f>
        <v/>
      </c>
      <c r="Q300" s="88" t="str">
        <f t="shared" si="348"/>
        <v/>
      </c>
      <c r="R300" s="89" t="str" cm="1">
        <f t="array" ref="R300">IF(S300="","",INDEX(natjecanjeStaze_naziv,MATCH(S300,natjecanjeStaze_stazaId,0)))</f>
        <v/>
      </c>
      <c r="S300" s="53" t="str">
        <f t="shared" si="331"/>
        <v/>
      </c>
      <c r="T300" s="47" t="s">
        <v>0</v>
      </c>
      <c r="U300" s="259" t="str">
        <f t="shared" si="332"/>
        <v/>
      </c>
      <c r="V300" s="260" t="str">
        <f t="shared" si="349"/>
        <v/>
      </c>
      <c r="W300" s="47" t="s">
        <v>0</v>
      </c>
      <c r="X300" s="52" t="str">
        <f t="shared" si="350"/>
        <v/>
      </c>
      <c r="Y300" s="73" t="str">
        <f t="shared" si="351"/>
        <v/>
      </c>
      <c r="Z300" s="31" t="str">
        <f t="shared" si="352"/>
        <v/>
      </c>
      <c r="AA300" s="66" t="str">
        <f>IF(Z300="","",MAX(AA$10:AA299)+1)</f>
        <v/>
      </c>
      <c r="AB300" s="47" t="s">
        <v>0</v>
      </c>
      <c r="AC300" s="130"/>
      <c r="AD300" s="47" t="s">
        <v>0</v>
      </c>
      <c r="AE300" s="19" t="str">
        <f t="shared" si="353"/>
        <v/>
      </c>
      <c r="AF300" s="47" t="s">
        <v>0</v>
      </c>
      <c r="AG300" s="151" t="str">
        <f t="shared" si="354"/>
        <v/>
      </c>
      <c r="AH300" s="47" t="s">
        <v>0</v>
      </c>
      <c r="AI300" s="52" t="str">
        <f t="shared" si="355"/>
        <v/>
      </c>
      <c r="AJ300" s="31" t="str">
        <f t="shared" si="356"/>
        <v/>
      </c>
      <c r="AK300" s="73" t="str">
        <f t="shared" si="357"/>
        <v/>
      </c>
      <c r="AL300" s="73" t="str">
        <f t="shared" si="358"/>
        <v/>
      </c>
      <c r="AM300" s="31" t="str" cm="1">
        <f t="array" ref="AM300">IF(AK300="",""&amp;AJ300,IF(AK300="NEMA",AJ300,INDEX(klub_naziv,MATCH(INDEX(klubAlias_klubId,AK300),klub_id,0))))</f>
        <v/>
      </c>
      <c r="AN300" s="31" t="str" cm="1">
        <f t="array" ref="AN300">IFERROR(""&amp;INDEX(registarNatjecatelji,DL300,4),"")</f>
        <v/>
      </c>
      <c r="AO300" s="90" t="str">
        <f t="shared" si="359"/>
        <v/>
      </c>
      <c r="AP300" s="66" t="str">
        <f t="shared" si="360"/>
        <v/>
      </c>
      <c r="AQ300" s="47" t="s">
        <v>0</v>
      </c>
      <c r="AR300" s="52" t="str">
        <f>IF(V300&lt;&gt;"NEMA","",IF(IFERROR(MATCH(U300,U$10:U299,0),0)&lt;&gt;0,"",U300))</f>
        <v/>
      </c>
      <c r="AS300" s="73" t="str">
        <f t="shared" si="333"/>
        <v/>
      </c>
      <c r="AT300" s="31" t="str">
        <f>IF(OR(AS300="",AS300&lt;&gt;"NEMA"),"",MAX(AT$10:AT299)+1)</f>
        <v/>
      </c>
      <c r="AU300" s="66" t="str">
        <f t="shared" si="334"/>
        <v/>
      </c>
      <c r="AV300" s="47" t="s">
        <v>0</v>
      </c>
      <c r="AW300" s="19" t="str">
        <f t="shared" si="361"/>
        <v/>
      </c>
      <c r="AX300" s="47" t="s">
        <v>0</v>
      </c>
      <c r="AY300" s="82" t="str">
        <f>IF(AK300&lt;&gt;"NEMA","",IF(IFERROR(MATCH(AJ300,AJ$10:AJ299,0),0)&lt;&gt;0,"",AJ300))</f>
        <v/>
      </c>
      <c r="AZ300" s="47" t="s">
        <v>0</v>
      </c>
      <c r="BA300" s="130"/>
      <c r="BB300" s="47" t="s">
        <v>0</v>
      </c>
      <c r="BC300" s="58" t="str">
        <f t="shared" si="362"/>
        <v/>
      </c>
      <c r="BD300" s="31" t="str">
        <f t="shared" si="363"/>
        <v/>
      </c>
      <c r="BE300" s="31" t="str">
        <f>IF(BD300="","",MAX(BE$10:BE299)+1)</f>
        <v/>
      </c>
      <c r="BF300" s="31" t="str">
        <f t="shared" si="364"/>
        <v/>
      </c>
      <c r="BG300" s="31" t="str">
        <f t="shared" si="365"/>
        <v/>
      </c>
      <c r="BH300" s="31" t="str">
        <f>IF(BA300="","",MAX(BH$10:BH299)+1)</f>
        <v/>
      </c>
      <c r="BI300" s="31" t="str">
        <f t="shared" si="366"/>
        <v/>
      </c>
      <c r="BJ300" s="66" t="str">
        <f t="shared" si="367"/>
        <v/>
      </c>
      <c r="BK300" s="47" t="s">
        <v>0</v>
      </c>
      <c r="BL300" s="19" t="str">
        <f t="shared" si="368"/>
        <v/>
      </c>
      <c r="BM300" s="47" t="s">
        <v>0</v>
      </c>
      <c r="BN300" s="151" t="str">
        <f t="shared" si="335"/>
        <v/>
      </c>
      <c r="BO300" s="47" t="s">
        <v>0</v>
      </c>
      <c r="BP300" s="58" t="str">
        <f t="shared" si="326"/>
        <v/>
      </c>
      <c r="BQ300" s="73" t="str">
        <f t="shared" si="327"/>
        <v/>
      </c>
      <c r="BR300" s="266" t="str">
        <f t="shared" si="328"/>
        <v/>
      </c>
      <c r="BS300" s="267" t="str">
        <f t="shared" si="329"/>
        <v/>
      </c>
      <c r="BT300" s="191" t="str">
        <f t="shared" si="330"/>
        <v/>
      </c>
      <c r="BU300" s="47" t="s">
        <v>0</v>
      </c>
      <c r="BV300" s="52" t="str">
        <f t="shared" si="369"/>
        <v/>
      </c>
      <c r="BW300" s="31" t="str">
        <f t="shared" si="370"/>
        <v/>
      </c>
      <c r="BX300" s="73" t="str">
        <f t="shared" si="336"/>
        <v/>
      </c>
      <c r="BY300" s="73" t="str">
        <f t="shared" si="337"/>
        <v/>
      </c>
      <c r="BZ300" s="31" t="str">
        <f t="shared" si="338"/>
        <v/>
      </c>
      <c r="CA300" s="66" t="str">
        <f t="shared" si="339"/>
        <v/>
      </c>
      <c r="CB300" s="47" t="s">
        <v>0</v>
      </c>
      <c r="CC300" s="82" t="str">
        <f t="shared" si="371"/>
        <v/>
      </c>
      <c r="CD300" s="47" t="s">
        <v>0</v>
      </c>
      <c r="CE300" s="19" t="str">
        <f t="shared" si="372"/>
        <v/>
      </c>
      <c r="CF300" s="47" t="s">
        <v>0</v>
      </c>
      <c r="CG300" s="130"/>
      <c r="CH300" s="47" t="s">
        <v>0</v>
      </c>
      <c r="CI300" s="52" t="str">
        <f t="shared" si="373"/>
        <v/>
      </c>
      <c r="CJ300" s="73" t="str">
        <f>IF(CG300="","",MAX(CJ$10:CJ299)+1)</f>
        <v/>
      </c>
      <c r="CK300" s="53" t="str">
        <f t="shared" si="374"/>
        <v/>
      </c>
      <c r="CL300" s="47" t="s">
        <v>0</v>
      </c>
      <c r="CM300" s="19" t="str">
        <f t="shared" si="375"/>
        <v/>
      </c>
      <c r="CN300" s="47" t="s">
        <v>0</v>
      </c>
      <c r="CO300" s="108"/>
      <c r="CP300" s="110"/>
      <c r="CQ300" s="47"/>
      <c r="CR300" s="58" t="str">
        <f>IF(AND(BX300="NEMA",BY300="NEMA",OR(CG300="",CK300="NEMA")),MAX(CR$10:CR299)+1,"")</f>
        <v/>
      </c>
      <c r="CS300" s="53" t="str">
        <f t="shared" si="376"/>
        <v/>
      </c>
      <c r="CT300" t="s">
        <v>0</v>
      </c>
      <c r="CU300" s="133" t="str">
        <f t="shared" si="340"/>
        <v/>
      </c>
      <c r="CV300" t="s">
        <v>0</v>
      </c>
      <c r="CW300" s="52" t="str">
        <f t="shared" si="341"/>
        <v/>
      </c>
      <c r="CX300" s="66" t="str">
        <f t="shared" si="377"/>
        <v/>
      </c>
      <c r="CY300" t="s">
        <v>0</v>
      </c>
      <c r="CZ300" s="19" t="str">
        <f t="shared" si="378"/>
        <v/>
      </c>
      <c r="DA300" s="47" t="s">
        <v>0</v>
      </c>
      <c r="DB300" s="52" t="str">
        <f t="shared" si="379"/>
        <v/>
      </c>
      <c r="DC300" s="66" t="str">
        <f t="shared" si="380"/>
        <v/>
      </c>
      <c r="DD300" s="47" t="s">
        <v>0</v>
      </c>
      <c r="DE300" s="52" t="str">
        <f t="shared" si="381"/>
        <v/>
      </c>
      <c r="DF300" s="53" t="str">
        <f t="shared" si="342"/>
        <v/>
      </c>
      <c r="DG300" s="47" t="s">
        <v>0</v>
      </c>
      <c r="DH300" s="52" t="str">
        <f t="shared" si="382"/>
        <v/>
      </c>
      <c r="DI300" s="53" t="str">
        <f t="shared" si="343"/>
        <v/>
      </c>
      <c r="DJ300" s="47" t="s">
        <v>0</v>
      </c>
      <c r="DK300" s="52" t="str">
        <f t="shared" si="383"/>
        <v/>
      </c>
      <c r="DL300" s="53" t="str">
        <f t="shared" si="344"/>
        <v/>
      </c>
      <c r="DM300" s="47" t="s">
        <v>0</v>
      </c>
      <c r="DN300" s="58" t="str">
        <f t="shared" si="384"/>
        <v/>
      </c>
      <c r="DO300" s="53" t="str" cm="1">
        <f t="array" ref="DO300">IF(DN300&lt;&gt;"",INDEX(imePrezime_id,DN300,0),IF(CR300&lt;&gt;"",CR300,""))</f>
        <v/>
      </c>
      <c r="DP300" s="47" t="s">
        <v>0</v>
      </c>
      <c r="DQ300" s="58" t="str">
        <f t="shared" si="385"/>
        <v/>
      </c>
      <c r="DR300" s="73" t="str">
        <f t="shared" si="345"/>
        <v/>
      </c>
      <c r="DS300" s="73" t="str">
        <f t="shared" si="386"/>
        <v/>
      </c>
      <c r="DT300" s="73" t="str">
        <f t="shared" si="387"/>
        <v/>
      </c>
      <c r="DU300" s="66" t="str">
        <f t="shared" si="388"/>
        <v/>
      </c>
      <c r="DV300" s="47" t="s">
        <v>0</v>
      </c>
      <c r="DW300" s="58" t="str">
        <f>IF(BW300="","",MAX(DW$10:DW299)+1)</f>
        <v/>
      </c>
      <c r="DX300" s="73" t="str">
        <f t="shared" si="389"/>
        <v/>
      </c>
      <c r="DY300" s="73" t="str">
        <f t="shared" si="390"/>
        <v/>
      </c>
      <c r="DZ300" s="73" t="str">
        <f t="shared" si="391"/>
        <v/>
      </c>
      <c r="EA300" s="73" t="str">
        <f t="shared" si="392"/>
        <v/>
      </c>
      <c r="EB300" s="73" t="str">
        <f t="shared" si="393"/>
        <v/>
      </c>
      <c r="EC300" s="73" t="str">
        <f t="shared" si="394"/>
        <v/>
      </c>
      <c r="ED300" s="73" t="str">
        <f t="shared" si="395"/>
        <v/>
      </c>
      <c r="EE300" s="73" t="str">
        <f t="shared" si="396"/>
        <v/>
      </c>
      <c r="EF300" s="73" t="str">
        <f t="shared" si="397"/>
        <v/>
      </c>
      <c r="EG300" s="53" t="str">
        <f t="shared" si="346"/>
        <v/>
      </c>
      <c r="EH300" s="47" t="s">
        <v>0</v>
      </c>
      <c r="EI300" s="19" t="str">
        <f t="shared" si="398"/>
        <v/>
      </c>
      <c r="EJ300" s="47" t="s">
        <v>0</v>
      </c>
      <c r="EK300" s="19" t="str">
        <f t="shared" si="399"/>
        <v/>
      </c>
      <c r="EL300" s="47" t="s">
        <v>0</v>
      </c>
      <c r="EM300" s="208" t="str">
        <f t="shared" si="400"/>
        <v/>
      </c>
      <c r="EN300" s="47" t="s">
        <v>0</v>
      </c>
    </row>
    <row r="301" spans="1:144" x14ac:dyDescent="0.25">
      <c r="A301" t="s">
        <v>0</v>
      </c>
      <c r="B301" s="52" t="str">
        <f>IF(csv!F293="","",csv!T293)</f>
        <v/>
      </c>
      <c r="C301" s="31" t="s">
        <v>0</v>
      </c>
      <c r="D301" s="31" t="str">
        <f>IF(csv!F293="","",csv!F293)</f>
        <v/>
      </c>
      <c r="E301" s="31" t="str">
        <f>IF(csv!E293="","",csv!E293)</f>
        <v/>
      </c>
      <c r="F301" s="31" t="s">
        <v>0</v>
      </c>
      <c r="G301" s="73" t="str">
        <f>IF(csv!M293="","",csv!M293)</f>
        <v/>
      </c>
      <c r="H301" s="73" t="str">
        <f>IF(csv!N293="","",csv!N293)</f>
        <v/>
      </c>
      <c r="I301" s="31" t="s">
        <v>0</v>
      </c>
      <c r="J301" s="31" t="str">
        <f>IF(csv!P293="","",csv!P293)</f>
        <v/>
      </c>
      <c r="K301" s="31" t="str">
        <f>IF(csv!Q293="","",csv!Q293)</f>
        <v/>
      </c>
      <c r="L301" s="31" t="s">
        <v>0</v>
      </c>
      <c r="M301" s="66" t="str">
        <f>IF(csv!R293="","",csv!R293)</f>
        <v/>
      </c>
      <c r="N301" s="47" t="s">
        <v>0</v>
      </c>
      <c r="O301" s="52" t="str">
        <f t="shared" si="347"/>
        <v/>
      </c>
      <c r="P301" s="73" t="str">
        <f>IF(O301="","",IF(COUNTIF(O$10:O300,O301)=0,P300+1,P300))</f>
        <v/>
      </c>
      <c r="Q301" s="88" t="str">
        <f t="shared" si="348"/>
        <v/>
      </c>
      <c r="R301" s="89" t="str" cm="1">
        <f t="array" ref="R301">IF(S301="","",INDEX(natjecanjeStaze_naziv,MATCH(S301,natjecanjeStaze_stazaId,0)))</f>
        <v/>
      </c>
      <c r="S301" s="53" t="str">
        <f t="shared" si="331"/>
        <v/>
      </c>
      <c r="T301" s="47" t="s">
        <v>0</v>
      </c>
      <c r="U301" s="259" t="str">
        <f t="shared" si="332"/>
        <v/>
      </c>
      <c r="V301" s="260" t="str">
        <f t="shared" si="349"/>
        <v/>
      </c>
      <c r="W301" s="47" t="s">
        <v>0</v>
      </c>
      <c r="X301" s="52" t="str">
        <f t="shared" si="350"/>
        <v/>
      </c>
      <c r="Y301" s="73" t="str">
        <f t="shared" si="351"/>
        <v/>
      </c>
      <c r="Z301" s="31" t="str">
        <f t="shared" si="352"/>
        <v/>
      </c>
      <c r="AA301" s="66" t="str">
        <f>IF(Z301="","",MAX(AA$10:AA300)+1)</f>
        <v/>
      </c>
      <c r="AB301" s="47" t="s">
        <v>0</v>
      </c>
      <c r="AC301" s="130"/>
      <c r="AD301" s="47" t="s">
        <v>0</v>
      </c>
      <c r="AE301" s="19" t="str">
        <f t="shared" si="353"/>
        <v/>
      </c>
      <c r="AF301" s="47" t="s">
        <v>0</v>
      </c>
      <c r="AG301" s="151" t="str">
        <f t="shared" si="354"/>
        <v/>
      </c>
      <c r="AH301" s="47" t="s">
        <v>0</v>
      </c>
      <c r="AI301" s="52" t="str">
        <f t="shared" si="355"/>
        <v/>
      </c>
      <c r="AJ301" s="31" t="str">
        <f t="shared" si="356"/>
        <v/>
      </c>
      <c r="AK301" s="73" t="str">
        <f t="shared" si="357"/>
        <v/>
      </c>
      <c r="AL301" s="73" t="str">
        <f t="shared" si="358"/>
        <v/>
      </c>
      <c r="AM301" s="31" t="str" cm="1">
        <f t="array" ref="AM301">IF(AK301="",""&amp;AJ301,IF(AK301="NEMA",AJ301,INDEX(klub_naziv,MATCH(INDEX(klubAlias_klubId,AK301),klub_id,0))))</f>
        <v/>
      </c>
      <c r="AN301" s="31" t="str" cm="1">
        <f t="array" ref="AN301">IFERROR(""&amp;INDEX(registarNatjecatelji,DL301,4),"")</f>
        <v/>
      </c>
      <c r="AO301" s="90" t="str">
        <f t="shared" si="359"/>
        <v/>
      </c>
      <c r="AP301" s="66" t="str">
        <f t="shared" si="360"/>
        <v/>
      </c>
      <c r="AQ301" s="47" t="s">
        <v>0</v>
      </c>
      <c r="AR301" s="52" t="str">
        <f>IF(V301&lt;&gt;"NEMA","",IF(IFERROR(MATCH(U301,U$10:U300,0),0)&lt;&gt;0,"",U301))</f>
        <v/>
      </c>
      <c r="AS301" s="73" t="str">
        <f t="shared" si="333"/>
        <v/>
      </c>
      <c r="AT301" s="31" t="str">
        <f>IF(OR(AS301="",AS301&lt;&gt;"NEMA"),"",MAX(AT$10:AT300)+1)</f>
        <v/>
      </c>
      <c r="AU301" s="66" t="str">
        <f t="shared" si="334"/>
        <v/>
      </c>
      <c r="AV301" s="47" t="s">
        <v>0</v>
      </c>
      <c r="AW301" s="19" t="str">
        <f t="shared" si="361"/>
        <v/>
      </c>
      <c r="AX301" s="47" t="s">
        <v>0</v>
      </c>
      <c r="AY301" s="82" t="str">
        <f>IF(AK301&lt;&gt;"NEMA","",IF(IFERROR(MATCH(AJ301,AJ$10:AJ300,0),0)&lt;&gt;0,"",AJ301))</f>
        <v/>
      </c>
      <c r="AZ301" s="47" t="s">
        <v>0</v>
      </c>
      <c r="BA301" s="130"/>
      <c r="BB301" s="47" t="s">
        <v>0</v>
      </c>
      <c r="BC301" s="58" t="str">
        <f t="shared" si="362"/>
        <v/>
      </c>
      <c r="BD301" s="31" t="str">
        <f t="shared" si="363"/>
        <v/>
      </c>
      <c r="BE301" s="31" t="str">
        <f>IF(BD301="","",MAX(BE$10:BE300)+1)</f>
        <v/>
      </c>
      <c r="BF301" s="31" t="str">
        <f t="shared" si="364"/>
        <v/>
      </c>
      <c r="BG301" s="31" t="str">
        <f t="shared" si="365"/>
        <v/>
      </c>
      <c r="BH301" s="31" t="str">
        <f>IF(BA301="","",MAX(BH$10:BH300)+1)</f>
        <v/>
      </c>
      <c r="BI301" s="31" t="str">
        <f t="shared" si="366"/>
        <v/>
      </c>
      <c r="BJ301" s="66" t="str">
        <f t="shared" si="367"/>
        <v/>
      </c>
      <c r="BK301" s="47" t="s">
        <v>0</v>
      </c>
      <c r="BL301" s="19" t="str">
        <f t="shared" si="368"/>
        <v/>
      </c>
      <c r="BM301" s="47" t="s">
        <v>0</v>
      </c>
      <c r="BN301" s="151" t="str">
        <f t="shared" si="335"/>
        <v/>
      </c>
      <c r="BO301" s="47" t="s">
        <v>0</v>
      </c>
      <c r="BP301" s="58" t="str">
        <f t="shared" si="326"/>
        <v/>
      </c>
      <c r="BQ301" s="73" t="str">
        <f t="shared" si="327"/>
        <v/>
      </c>
      <c r="BR301" s="266" t="str">
        <f t="shared" si="328"/>
        <v/>
      </c>
      <c r="BS301" s="267" t="str">
        <f t="shared" si="329"/>
        <v/>
      </c>
      <c r="BT301" s="191" t="str">
        <f t="shared" si="330"/>
        <v/>
      </c>
      <c r="BU301" s="47" t="s">
        <v>0</v>
      </c>
      <c r="BV301" s="52" t="str">
        <f t="shared" si="369"/>
        <v/>
      </c>
      <c r="BW301" s="31" t="str">
        <f t="shared" si="370"/>
        <v/>
      </c>
      <c r="BX301" s="73" t="str">
        <f t="shared" si="336"/>
        <v/>
      </c>
      <c r="BY301" s="73" t="str">
        <f t="shared" si="337"/>
        <v/>
      </c>
      <c r="BZ301" s="31" t="str">
        <f t="shared" si="338"/>
        <v/>
      </c>
      <c r="CA301" s="66" t="str">
        <f t="shared" si="339"/>
        <v/>
      </c>
      <c r="CB301" s="47" t="s">
        <v>0</v>
      </c>
      <c r="CC301" s="82" t="str">
        <f t="shared" si="371"/>
        <v/>
      </c>
      <c r="CD301" s="47" t="s">
        <v>0</v>
      </c>
      <c r="CE301" s="19" t="str">
        <f t="shared" si="372"/>
        <v/>
      </c>
      <c r="CF301" s="47" t="s">
        <v>0</v>
      </c>
      <c r="CG301" s="130"/>
      <c r="CH301" s="47" t="s">
        <v>0</v>
      </c>
      <c r="CI301" s="52" t="str">
        <f t="shared" si="373"/>
        <v/>
      </c>
      <c r="CJ301" s="73" t="str">
        <f>IF(CG301="","",MAX(CJ$10:CJ300)+1)</f>
        <v/>
      </c>
      <c r="CK301" s="53" t="str">
        <f t="shared" si="374"/>
        <v/>
      </c>
      <c r="CL301" s="47" t="s">
        <v>0</v>
      </c>
      <c r="CM301" s="19" t="str">
        <f t="shared" si="375"/>
        <v/>
      </c>
      <c r="CN301" s="47" t="s">
        <v>0</v>
      </c>
      <c r="CO301" s="108"/>
      <c r="CP301" s="110"/>
      <c r="CQ301" s="47"/>
      <c r="CR301" s="58" t="str">
        <f>IF(AND(BX301="NEMA",BY301="NEMA",OR(CG301="",CK301="NEMA")),MAX(CR$10:CR300)+1,"")</f>
        <v/>
      </c>
      <c r="CS301" s="53" t="str">
        <f t="shared" si="376"/>
        <v/>
      </c>
      <c r="CT301" t="s">
        <v>0</v>
      </c>
      <c r="CU301" s="133" t="str">
        <f t="shared" si="340"/>
        <v/>
      </c>
      <c r="CV301" t="s">
        <v>0</v>
      </c>
      <c r="CW301" s="52" t="str">
        <f t="shared" si="341"/>
        <v/>
      </c>
      <c r="CX301" s="66" t="str">
        <f t="shared" si="377"/>
        <v/>
      </c>
      <c r="CY301" t="s">
        <v>0</v>
      </c>
      <c r="CZ301" s="19" t="str">
        <f t="shared" si="378"/>
        <v/>
      </c>
      <c r="DA301" s="47" t="s">
        <v>0</v>
      </c>
      <c r="DB301" s="52" t="str">
        <f t="shared" si="379"/>
        <v/>
      </c>
      <c r="DC301" s="66" t="str">
        <f t="shared" si="380"/>
        <v/>
      </c>
      <c r="DD301" s="47" t="s">
        <v>0</v>
      </c>
      <c r="DE301" s="52" t="str">
        <f t="shared" si="381"/>
        <v/>
      </c>
      <c r="DF301" s="53" t="str">
        <f t="shared" si="342"/>
        <v/>
      </c>
      <c r="DG301" s="47" t="s">
        <v>0</v>
      </c>
      <c r="DH301" s="52" t="str">
        <f t="shared" si="382"/>
        <v/>
      </c>
      <c r="DI301" s="53" t="str">
        <f t="shared" si="343"/>
        <v/>
      </c>
      <c r="DJ301" s="47" t="s">
        <v>0</v>
      </c>
      <c r="DK301" s="52" t="str">
        <f t="shared" si="383"/>
        <v/>
      </c>
      <c r="DL301" s="53" t="str">
        <f t="shared" si="344"/>
        <v/>
      </c>
      <c r="DM301" s="47" t="s">
        <v>0</v>
      </c>
      <c r="DN301" s="58" t="str">
        <f t="shared" si="384"/>
        <v/>
      </c>
      <c r="DO301" s="53" t="str" cm="1">
        <f t="array" ref="DO301">IF(DN301&lt;&gt;"",INDEX(imePrezime_id,DN301,0),IF(CR301&lt;&gt;"",CR301,""))</f>
        <v/>
      </c>
      <c r="DP301" s="47" t="s">
        <v>0</v>
      </c>
      <c r="DQ301" s="58" t="str">
        <f t="shared" si="385"/>
        <v/>
      </c>
      <c r="DR301" s="73" t="str">
        <f t="shared" si="345"/>
        <v/>
      </c>
      <c r="DS301" s="73" t="str">
        <f t="shared" si="386"/>
        <v/>
      </c>
      <c r="DT301" s="73" t="str">
        <f t="shared" si="387"/>
        <v/>
      </c>
      <c r="DU301" s="66" t="str">
        <f t="shared" si="388"/>
        <v/>
      </c>
      <c r="DV301" s="47" t="s">
        <v>0</v>
      </c>
      <c r="DW301" s="58" t="str">
        <f>IF(BW301="","",MAX(DW$10:DW300)+1)</f>
        <v/>
      </c>
      <c r="DX301" s="73" t="str">
        <f t="shared" si="389"/>
        <v/>
      </c>
      <c r="DY301" s="73" t="str">
        <f t="shared" si="390"/>
        <v/>
      </c>
      <c r="DZ301" s="73" t="str">
        <f t="shared" si="391"/>
        <v/>
      </c>
      <c r="EA301" s="73" t="str">
        <f t="shared" si="392"/>
        <v/>
      </c>
      <c r="EB301" s="73" t="str">
        <f t="shared" si="393"/>
        <v/>
      </c>
      <c r="EC301" s="73" t="str">
        <f t="shared" si="394"/>
        <v/>
      </c>
      <c r="ED301" s="73" t="str">
        <f t="shared" si="395"/>
        <v/>
      </c>
      <c r="EE301" s="73" t="str">
        <f t="shared" si="396"/>
        <v/>
      </c>
      <c r="EF301" s="73" t="str">
        <f t="shared" si="397"/>
        <v/>
      </c>
      <c r="EG301" s="53" t="str">
        <f t="shared" si="346"/>
        <v/>
      </c>
      <c r="EH301" s="47" t="s">
        <v>0</v>
      </c>
      <c r="EI301" s="19" t="str">
        <f t="shared" si="398"/>
        <v/>
      </c>
      <c r="EJ301" s="47" t="s">
        <v>0</v>
      </c>
      <c r="EK301" s="19" t="str">
        <f t="shared" si="399"/>
        <v/>
      </c>
      <c r="EL301" s="47" t="s">
        <v>0</v>
      </c>
      <c r="EM301" s="208" t="str">
        <f t="shared" si="400"/>
        <v/>
      </c>
      <c r="EN301" s="47" t="s">
        <v>0</v>
      </c>
    </row>
    <row r="302" spans="1:144" x14ac:dyDescent="0.25">
      <c r="A302" t="s">
        <v>0</v>
      </c>
      <c r="B302" s="52" t="str">
        <f>IF(csv!F294="","",csv!T294)</f>
        <v/>
      </c>
      <c r="C302" s="31" t="s">
        <v>0</v>
      </c>
      <c r="D302" s="31" t="str">
        <f>IF(csv!F294="","",csv!F294)</f>
        <v/>
      </c>
      <c r="E302" s="31" t="str">
        <f>IF(csv!E294="","",csv!E294)</f>
        <v/>
      </c>
      <c r="F302" s="31" t="s">
        <v>0</v>
      </c>
      <c r="G302" s="73" t="str">
        <f>IF(csv!M294="","",csv!M294)</f>
        <v/>
      </c>
      <c r="H302" s="73" t="str">
        <f>IF(csv!N294="","",csv!N294)</f>
        <v/>
      </c>
      <c r="I302" s="31" t="s">
        <v>0</v>
      </c>
      <c r="J302" s="31" t="str">
        <f>IF(csv!P294="","",csv!P294)</f>
        <v/>
      </c>
      <c r="K302" s="31" t="str">
        <f>IF(csv!Q294="","",csv!Q294)</f>
        <v/>
      </c>
      <c r="L302" s="31" t="s">
        <v>0</v>
      </c>
      <c r="M302" s="66" t="str">
        <f>IF(csv!R294="","",csv!R294)</f>
        <v/>
      </c>
      <c r="N302" s="47" t="s">
        <v>0</v>
      </c>
      <c r="O302" s="52" t="str">
        <f t="shared" si="347"/>
        <v/>
      </c>
      <c r="P302" s="73" t="str">
        <f>IF(O302="","",IF(COUNTIF(O$10:O301,O302)=0,P301+1,P301))</f>
        <v/>
      </c>
      <c r="Q302" s="88" t="str">
        <f t="shared" si="348"/>
        <v/>
      </c>
      <c r="R302" s="89" t="str" cm="1">
        <f t="array" ref="R302">IF(S302="","",INDEX(natjecanjeStaze_naziv,MATCH(S302,natjecanjeStaze_stazaId,0)))</f>
        <v/>
      </c>
      <c r="S302" s="53" t="str">
        <f t="shared" si="331"/>
        <v/>
      </c>
      <c r="T302" s="47" t="s">
        <v>0</v>
      </c>
      <c r="U302" s="259" t="str">
        <f t="shared" si="332"/>
        <v/>
      </c>
      <c r="V302" s="260" t="str">
        <f t="shared" si="349"/>
        <v/>
      </c>
      <c r="W302" s="47" t="s">
        <v>0</v>
      </c>
      <c r="X302" s="52" t="str">
        <f t="shared" si="350"/>
        <v/>
      </c>
      <c r="Y302" s="73" t="str">
        <f t="shared" si="351"/>
        <v/>
      </c>
      <c r="Z302" s="31" t="str">
        <f t="shared" si="352"/>
        <v/>
      </c>
      <c r="AA302" s="66" t="str">
        <f>IF(Z302="","",MAX(AA$10:AA301)+1)</f>
        <v/>
      </c>
      <c r="AB302" s="47" t="s">
        <v>0</v>
      </c>
      <c r="AC302" s="130"/>
      <c r="AD302" s="47" t="s">
        <v>0</v>
      </c>
      <c r="AE302" s="19" t="str">
        <f t="shared" si="353"/>
        <v/>
      </c>
      <c r="AF302" s="47" t="s">
        <v>0</v>
      </c>
      <c r="AG302" s="151" t="str">
        <f t="shared" si="354"/>
        <v/>
      </c>
      <c r="AH302" s="47" t="s">
        <v>0</v>
      </c>
      <c r="AI302" s="52" t="str">
        <f t="shared" si="355"/>
        <v/>
      </c>
      <c r="AJ302" s="31" t="str">
        <f t="shared" si="356"/>
        <v/>
      </c>
      <c r="AK302" s="73" t="str">
        <f t="shared" si="357"/>
        <v/>
      </c>
      <c r="AL302" s="73" t="str">
        <f t="shared" si="358"/>
        <v/>
      </c>
      <c r="AM302" s="31" t="str" cm="1">
        <f t="array" ref="AM302">IF(AK302="",""&amp;AJ302,IF(AK302="NEMA",AJ302,INDEX(klub_naziv,MATCH(INDEX(klubAlias_klubId,AK302),klub_id,0))))</f>
        <v/>
      </c>
      <c r="AN302" s="31" t="str" cm="1">
        <f t="array" ref="AN302">IFERROR(""&amp;INDEX(registarNatjecatelji,DL302,4),"")</f>
        <v/>
      </c>
      <c r="AO302" s="90" t="str">
        <f t="shared" si="359"/>
        <v/>
      </c>
      <c r="AP302" s="66" t="str">
        <f t="shared" si="360"/>
        <v/>
      </c>
      <c r="AQ302" s="47" t="s">
        <v>0</v>
      </c>
      <c r="AR302" s="52" t="str">
        <f>IF(V302&lt;&gt;"NEMA","",IF(IFERROR(MATCH(U302,U$10:U301,0),0)&lt;&gt;0,"",U302))</f>
        <v/>
      </c>
      <c r="AS302" s="73" t="str">
        <f t="shared" si="333"/>
        <v/>
      </c>
      <c r="AT302" s="31" t="str">
        <f>IF(OR(AS302="",AS302&lt;&gt;"NEMA"),"",MAX(AT$10:AT301)+1)</f>
        <v/>
      </c>
      <c r="AU302" s="66" t="str">
        <f t="shared" si="334"/>
        <v/>
      </c>
      <c r="AV302" s="47" t="s">
        <v>0</v>
      </c>
      <c r="AW302" s="19" t="str">
        <f t="shared" si="361"/>
        <v/>
      </c>
      <c r="AX302" s="47" t="s">
        <v>0</v>
      </c>
      <c r="AY302" s="82" t="str">
        <f>IF(AK302&lt;&gt;"NEMA","",IF(IFERROR(MATCH(AJ302,AJ$10:AJ301,0),0)&lt;&gt;0,"",AJ302))</f>
        <v/>
      </c>
      <c r="AZ302" s="47" t="s">
        <v>0</v>
      </c>
      <c r="BA302" s="130"/>
      <c r="BB302" s="47" t="s">
        <v>0</v>
      </c>
      <c r="BC302" s="58" t="str">
        <f t="shared" si="362"/>
        <v/>
      </c>
      <c r="BD302" s="31" t="str">
        <f t="shared" si="363"/>
        <v/>
      </c>
      <c r="BE302" s="31" t="str">
        <f>IF(BD302="","",MAX(BE$10:BE301)+1)</f>
        <v/>
      </c>
      <c r="BF302" s="31" t="str">
        <f t="shared" si="364"/>
        <v/>
      </c>
      <c r="BG302" s="31" t="str">
        <f t="shared" si="365"/>
        <v/>
      </c>
      <c r="BH302" s="31" t="str">
        <f>IF(BA302="","",MAX(BH$10:BH301)+1)</f>
        <v/>
      </c>
      <c r="BI302" s="31" t="str">
        <f t="shared" si="366"/>
        <v/>
      </c>
      <c r="BJ302" s="66" t="str">
        <f t="shared" si="367"/>
        <v/>
      </c>
      <c r="BK302" s="47" t="s">
        <v>0</v>
      </c>
      <c r="BL302" s="19" t="str">
        <f t="shared" si="368"/>
        <v/>
      </c>
      <c r="BM302" s="47" t="s">
        <v>0</v>
      </c>
      <c r="BN302" s="151" t="str">
        <f t="shared" si="335"/>
        <v/>
      </c>
      <c r="BO302" s="47" t="s">
        <v>0</v>
      </c>
      <c r="BP302" s="58" t="str">
        <f t="shared" si="326"/>
        <v/>
      </c>
      <c r="BQ302" s="73" t="str">
        <f t="shared" si="327"/>
        <v/>
      </c>
      <c r="BR302" s="266" t="str">
        <f t="shared" si="328"/>
        <v/>
      </c>
      <c r="BS302" s="267" t="str">
        <f t="shared" si="329"/>
        <v/>
      </c>
      <c r="BT302" s="191" t="str">
        <f t="shared" si="330"/>
        <v/>
      </c>
      <c r="BU302" s="47" t="s">
        <v>0</v>
      </c>
      <c r="BV302" s="52" t="str">
        <f t="shared" si="369"/>
        <v/>
      </c>
      <c r="BW302" s="31" t="str">
        <f t="shared" si="370"/>
        <v/>
      </c>
      <c r="BX302" s="73" t="str">
        <f t="shared" si="336"/>
        <v/>
      </c>
      <c r="BY302" s="73" t="str">
        <f t="shared" si="337"/>
        <v/>
      </c>
      <c r="BZ302" s="31" t="str">
        <f t="shared" si="338"/>
        <v/>
      </c>
      <c r="CA302" s="66" t="str">
        <f t="shared" si="339"/>
        <v/>
      </c>
      <c r="CB302" s="47" t="s">
        <v>0</v>
      </c>
      <c r="CC302" s="82" t="str">
        <f t="shared" si="371"/>
        <v/>
      </c>
      <c r="CD302" s="47" t="s">
        <v>0</v>
      </c>
      <c r="CE302" s="19" t="str">
        <f t="shared" si="372"/>
        <v/>
      </c>
      <c r="CF302" s="47" t="s">
        <v>0</v>
      </c>
      <c r="CG302" s="130"/>
      <c r="CH302" s="47" t="s">
        <v>0</v>
      </c>
      <c r="CI302" s="52" t="str">
        <f t="shared" si="373"/>
        <v/>
      </c>
      <c r="CJ302" s="73" t="str">
        <f>IF(CG302="","",MAX(CJ$10:CJ301)+1)</f>
        <v/>
      </c>
      <c r="CK302" s="53" t="str">
        <f t="shared" si="374"/>
        <v/>
      </c>
      <c r="CL302" s="47" t="s">
        <v>0</v>
      </c>
      <c r="CM302" s="19" t="str">
        <f t="shared" si="375"/>
        <v/>
      </c>
      <c r="CN302" s="47" t="s">
        <v>0</v>
      </c>
      <c r="CO302" s="108"/>
      <c r="CP302" s="110"/>
      <c r="CQ302" s="47"/>
      <c r="CR302" s="58" t="str">
        <f>IF(AND(BX302="NEMA",BY302="NEMA",OR(CG302="",CK302="NEMA")),MAX(CR$10:CR301)+1,"")</f>
        <v/>
      </c>
      <c r="CS302" s="53" t="str">
        <f t="shared" si="376"/>
        <v/>
      </c>
      <c r="CT302" t="s">
        <v>0</v>
      </c>
      <c r="CU302" s="133" t="str">
        <f t="shared" si="340"/>
        <v/>
      </c>
      <c r="CV302" t="s">
        <v>0</v>
      </c>
      <c r="CW302" s="52" t="str">
        <f t="shared" si="341"/>
        <v/>
      </c>
      <c r="CX302" s="66" t="str">
        <f t="shared" si="377"/>
        <v/>
      </c>
      <c r="CY302" t="s">
        <v>0</v>
      </c>
      <c r="CZ302" s="19" t="str">
        <f t="shared" si="378"/>
        <v/>
      </c>
      <c r="DA302" s="47" t="s">
        <v>0</v>
      </c>
      <c r="DB302" s="52" t="str">
        <f t="shared" si="379"/>
        <v/>
      </c>
      <c r="DC302" s="66" t="str">
        <f t="shared" si="380"/>
        <v/>
      </c>
      <c r="DD302" s="47" t="s">
        <v>0</v>
      </c>
      <c r="DE302" s="52" t="str">
        <f t="shared" si="381"/>
        <v/>
      </c>
      <c r="DF302" s="53" t="str">
        <f t="shared" si="342"/>
        <v/>
      </c>
      <c r="DG302" s="47" t="s">
        <v>0</v>
      </c>
      <c r="DH302" s="52" t="str">
        <f t="shared" si="382"/>
        <v/>
      </c>
      <c r="DI302" s="53" t="str">
        <f t="shared" si="343"/>
        <v/>
      </c>
      <c r="DJ302" s="47" t="s">
        <v>0</v>
      </c>
      <c r="DK302" s="52" t="str">
        <f t="shared" si="383"/>
        <v/>
      </c>
      <c r="DL302" s="53" t="str">
        <f t="shared" si="344"/>
        <v/>
      </c>
      <c r="DM302" s="47" t="s">
        <v>0</v>
      </c>
      <c r="DN302" s="58" t="str">
        <f t="shared" si="384"/>
        <v/>
      </c>
      <c r="DO302" s="53" t="str" cm="1">
        <f t="array" ref="DO302">IF(DN302&lt;&gt;"",INDEX(imePrezime_id,DN302,0),IF(CR302&lt;&gt;"",CR302,""))</f>
        <v/>
      </c>
      <c r="DP302" s="47" t="s">
        <v>0</v>
      </c>
      <c r="DQ302" s="58" t="str">
        <f t="shared" si="385"/>
        <v/>
      </c>
      <c r="DR302" s="73" t="str">
        <f t="shared" si="345"/>
        <v/>
      </c>
      <c r="DS302" s="73" t="str">
        <f t="shared" si="386"/>
        <v/>
      </c>
      <c r="DT302" s="73" t="str">
        <f t="shared" si="387"/>
        <v/>
      </c>
      <c r="DU302" s="66" t="str">
        <f t="shared" si="388"/>
        <v/>
      </c>
      <c r="DV302" s="47" t="s">
        <v>0</v>
      </c>
      <c r="DW302" s="58" t="str">
        <f>IF(BW302="","",MAX(DW$10:DW301)+1)</f>
        <v/>
      </c>
      <c r="DX302" s="73" t="str">
        <f t="shared" si="389"/>
        <v/>
      </c>
      <c r="DY302" s="73" t="str">
        <f t="shared" si="390"/>
        <v/>
      </c>
      <c r="DZ302" s="73" t="str">
        <f t="shared" si="391"/>
        <v/>
      </c>
      <c r="EA302" s="73" t="str">
        <f t="shared" si="392"/>
        <v/>
      </c>
      <c r="EB302" s="73" t="str">
        <f t="shared" si="393"/>
        <v/>
      </c>
      <c r="EC302" s="73" t="str">
        <f t="shared" si="394"/>
        <v/>
      </c>
      <c r="ED302" s="73" t="str">
        <f t="shared" si="395"/>
        <v/>
      </c>
      <c r="EE302" s="73" t="str">
        <f t="shared" si="396"/>
        <v/>
      </c>
      <c r="EF302" s="73" t="str">
        <f t="shared" si="397"/>
        <v/>
      </c>
      <c r="EG302" s="53" t="str">
        <f t="shared" si="346"/>
        <v/>
      </c>
      <c r="EH302" s="47" t="s">
        <v>0</v>
      </c>
      <c r="EI302" s="19" t="str">
        <f t="shared" si="398"/>
        <v/>
      </c>
      <c r="EJ302" s="47" t="s">
        <v>0</v>
      </c>
      <c r="EK302" s="19" t="str">
        <f t="shared" si="399"/>
        <v/>
      </c>
      <c r="EL302" s="47" t="s">
        <v>0</v>
      </c>
      <c r="EM302" s="208" t="str">
        <f t="shared" si="400"/>
        <v/>
      </c>
      <c r="EN302" s="47" t="s">
        <v>0</v>
      </c>
    </row>
    <row r="303" spans="1:144" x14ac:dyDescent="0.25">
      <c r="A303" t="s">
        <v>0</v>
      </c>
      <c r="B303" s="52" t="str">
        <f>IF(csv!F295="","",csv!T295)</f>
        <v/>
      </c>
      <c r="C303" s="31" t="s">
        <v>0</v>
      </c>
      <c r="D303" s="31" t="str">
        <f>IF(csv!F295="","",csv!F295)</f>
        <v/>
      </c>
      <c r="E303" s="31" t="str">
        <f>IF(csv!E295="","",csv!E295)</f>
        <v/>
      </c>
      <c r="F303" s="31" t="s">
        <v>0</v>
      </c>
      <c r="G303" s="73" t="str">
        <f>IF(csv!M295="","",csv!M295)</f>
        <v/>
      </c>
      <c r="H303" s="73" t="str">
        <f>IF(csv!N295="","",csv!N295)</f>
        <v/>
      </c>
      <c r="I303" s="31" t="s">
        <v>0</v>
      </c>
      <c r="J303" s="31" t="str">
        <f>IF(csv!P295="","",csv!P295)</f>
        <v/>
      </c>
      <c r="K303" s="31" t="str">
        <f>IF(csv!Q295="","",csv!Q295)</f>
        <v/>
      </c>
      <c r="L303" s="31" t="s">
        <v>0</v>
      </c>
      <c r="M303" s="66" t="str">
        <f>IF(csv!R295="","",csv!R295)</f>
        <v/>
      </c>
      <c r="N303" s="47" t="s">
        <v>0</v>
      </c>
      <c r="O303" s="52" t="str">
        <f t="shared" si="347"/>
        <v/>
      </c>
      <c r="P303" s="73" t="str">
        <f>IF(O303="","",IF(COUNTIF(O$10:O302,O303)=0,P302+1,P302))</f>
        <v/>
      </c>
      <c r="Q303" s="88" t="str">
        <f t="shared" si="348"/>
        <v/>
      </c>
      <c r="R303" s="89" t="str" cm="1">
        <f t="array" ref="R303">IF(S303="","",INDEX(natjecanjeStaze_naziv,MATCH(S303,natjecanjeStaze_stazaId,0)))</f>
        <v/>
      </c>
      <c r="S303" s="53" t="str">
        <f t="shared" si="331"/>
        <v/>
      </c>
      <c r="T303" s="47" t="s">
        <v>0</v>
      </c>
      <c r="U303" s="259" t="str">
        <f t="shared" si="332"/>
        <v/>
      </c>
      <c r="V303" s="260" t="str">
        <f t="shared" si="349"/>
        <v/>
      </c>
      <c r="W303" s="47" t="s">
        <v>0</v>
      </c>
      <c r="X303" s="52" t="str">
        <f t="shared" si="350"/>
        <v/>
      </c>
      <c r="Y303" s="73" t="str">
        <f t="shared" si="351"/>
        <v/>
      </c>
      <c r="Z303" s="31" t="str">
        <f t="shared" si="352"/>
        <v/>
      </c>
      <c r="AA303" s="66" t="str">
        <f>IF(Z303="","",MAX(AA$10:AA302)+1)</f>
        <v/>
      </c>
      <c r="AB303" s="47" t="s">
        <v>0</v>
      </c>
      <c r="AC303" s="130"/>
      <c r="AD303" s="47" t="s">
        <v>0</v>
      </c>
      <c r="AE303" s="19" t="str">
        <f t="shared" si="353"/>
        <v/>
      </c>
      <c r="AF303" s="47" t="s">
        <v>0</v>
      </c>
      <c r="AG303" s="151" t="str">
        <f t="shared" si="354"/>
        <v/>
      </c>
      <c r="AH303" s="47" t="s">
        <v>0</v>
      </c>
      <c r="AI303" s="52" t="str">
        <f t="shared" si="355"/>
        <v/>
      </c>
      <c r="AJ303" s="31" t="str">
        <f t="shared" si="356"/>
        <v/>
      </c>
      <c r="AK303" s="73" t="str">
        <f t="shared" si="357"/>
        <v/>
      </c>
      <c r="AL303" s="73" t="str">
        <f t="shared" si="358"/>
        <v/>
      </c>
      <c r="AM303" s="31" t="str" cm="1">
        <f t="array" ref="AM303">IF(AK303="",""&amp;AJ303,IF(AK303="NEMA",AJ303,INDEX(klub_naziv,MATCH(INDEX(klubAlias_klubId,AK303),klub_id,0))))</f>
        <v/>
      </c>
      <c r="AN303" s="31" t="str" cm="1">
        <f t="array" ref="AN303">IFERROR(""&amp;INDEX(registarNatjecatelji,DL303,4),"")</f>
        <v/>
      </c>
      <c r="AO303" s="90" t="str">
        <f t="shared" si="359"/>
        <v/>
      </c>
      <c r="AP303" s="66" t="str">
        <f t="shared" si="360"/>
        <v/>
      </c>
      <c r="AQ303" s="47" t="s">
        <v>0</v>
      </c>
      <c r="AR303" s="52" t="str">
        <f>IF(V303&lt;&gt;"NEMA","",IF(IFERROR(MATCH(U303,U$10:U302,0),0)&lt;&gt;0,"",U303))</f>
        <v/>
      </c>
      <c r="AS303" s="73" t="str">
        <f t="shared" si="333"/>
        <v/>
      </c>
      <c r="AT303" s="31" t="str">
        <f>IF(OR(AS303="",AS303&lt;&gt;"NEMA"),"",MAX(AT$10:AT302)+1)</f>
        <v/>
      </c>
      <c r="AU303" s="66" t="str">
        <f t="shared" si="334"/>
        <v/>
      </c>
      <c r="AV303" s="47" t="s">
        <v>0</v>
      </c>
      <c r="AW303" s="19" t="str">
        <f t="shared" si="361"/>
        <v/>
      </c>
      <c r="AX303" s="47" t="s">
        <v>0</v>
      </c>
      <c r="AY303" s="82" t="str">
        <f>IF(AK303&lt;&gt;"NEMA","",IF(IFERROR(MATCH(AJ303,AJ$10:AJ302,0),0)&lt;&gt;0,"",AJ303))</f>
        <v/>
      </c>
      <c r="AZ303" s="47" t="s">
        <v>0</v>
      </c>
      <c r="BA303" s="130"/>
      <c r="BB303" s="47" t="s">
        <v>0</v>
      </c>
      <c r="BC303" s="58" t="str">
        <f t="shared" si="362"/>
        <v/>
      </c>
      <c r="BD303" s="31" t="str">
        <f t="shared" si="363"/>
        <v/>
      </c>
      <c r="BE303" s="31" t="str">
        <f>IF(BD303="","",MAX(BE$10:BE302)+1)</f>
        <v/>
      </c>
      <c r="BF303" s="31" t="str">
        <f t="shared" si="364"/>
        <v/>
      </c>
      <c r="BG303" s="31" t="str">
        <f t="shared" si="365"/>
        <v/>
      </c>
      <c r="BH303" s="31" t="str">
        <f>IF(BA303="","",MAX(BH$10:BH302)+1)</f>
        <v/>
      </c>
      <c r="BI303" s="31" t="str">
        <f t="shared" si="366"/>
        <v/>
      </c>
      <c r="BJ303" s="66" t="str">
        <f t="shared" si="367"/>
        <v/>
      </c>
      <c r="BK303" s="47" t="s">
        <v>0</v>
      </c>
      <c r="BL303" s="19" t="str">
        <f t="shared" si="368"/>
        <v/>
      </c>
      <c r="BM303" s="47" t="s">
        <v>0</v>
      </c>
      <c r="BN303" s="151" t="str">
        <f t="shared" si="335"/>
        <v/>
      </c>
      <c r="BO303" s="47" t="s">
        <v>0</v>
      </c>
      <c r="BP303" s="58" t="str">
        <f t="shared" si="326"/>
        <v/>
      </c>
      <c r="BQ303" s="73" t="str">
        <f t="shared" si="327"/>
        <v/>
      </c>
      <c r="BR303" s="266" t="str">
        <f t="shared" si="328"/>
        <v/>
      </c>
      <c r="BS303" s="267" t="str">
        <f t="shared" si="329"/>
        <v/>
      </c>
      <c r="BT303" s="191" t="str">
        <f t="shared" si="330"/>
        <v/>
      </c>
      <c r="BU303" s="47" t="s">
        <v>0</v>
      </c>
      <c r="BV303" s="52" t="str">
        <f t="shared" si="369"/>
        <v/>
      </c>
      <c r="BW303" s="31" t="str">
        <f t="shared" si="370"/>
        <v/>
      </c>
      <c r="BX303" s="73" t="str">
        <f t="shared" si="336"/>
        <v/>
      </c>
      <c r="BY303" s="73" t="str">
        <f t="shared" si="337"/>
        <v/>
      </c>
      <c r="BZ303" s="31" t="str">
        <f t="shared" si="338"/>
        <v/>
      </c>
      <c r="CA303" s="66" t="str">
        <f t="shared" si="339"/>
        <v/>
      </c>
      <c r="CB303" s="47" t="s">
        <v>0</v>
      </c>
      <c r="CC303" s="82" t="str">
        <f t="shared" si="371"/>
        <v/>
      </c>
      <c r="CD303" s="47" t="s">
        <v>0</v>
      </c>
      <c r="CE303" s="19" t="str">
        <f t="shared" si="372"/>
        <v/>
      </c>
      <c r="CF303" s="47" t="s">
        <v>0</v>
      </c>
      <c r="CG303" s="130"/>
      <c r="CH303" s="47" t="s">
        <v>0</v>
      </c>
      <c r="CI303" s="52" t="str">
        <f t="shared" si="373"/>
        <v/>
      </c>
      <c r="CJ303" s="73" t="str">
        <f>IF(CG303="","",MAX(CJ$10:CJ302)+1)</f>
        <v/>
      </c>
      <c r="CK303" s="53" t="str">
        <f t="shared" si="374"/>
        <v/>
      </c>
      <c r="CL303" s="47" t="s">
        <v>0</v>
      </c>
      <c r="CM303" s="19" t="str">
        <f t="shared" si="375"/>
        <v/>
      </c>
      <c r="CN303" s="47" t="s">
        <v>0</v>
      </c>
      <c r="CO303" s="108"/>
      <c r="CP303" s="110"/>
      <c r="CQ303" s="47"/>
      <c r="CR303" s="58" t="str">
        <f>IF(AND(BX303="NEMA",BY303="NEMA",OR(CG303="",CK303="NEMA")),MAX(CR$10:CR302)+1,"")</f>
        <v/>
      </c>
      <c r="CS303" s="53" t="str">
        <f t="shared" si="376"/>
        <v/>
      </c>
      <c r="CT303" t="s">
        <v>0</v>
      </c>
      <c r="CU303" s="133" t="str">
        <f t="shared" si="340"/>
        <v/>
      </c>
      <c r="CV303" t="s">
        <v>0</v>
      </c>
      <c r="CW303" s="52" t="str">
        <f t="shared" si="341"/>
        <v/>
      </c>
      <c r="CX303" s="66" t="str">
        <f t="shared" si="377"/>
        <v/>
      </c>
      <c r="CY303" t="s">
        <v>0</v>
      </c>
      <c r="CZ303" s="19" t="str">
        <f t="shared" si="378"/>
        <v/>
      </c>
      <c r="DA303" s="47" t="s">
        <v>0</v>
      </c>
      <c r="DB303" s="52" t="str">
        <f t="shared" si="379"/>
        <v/>
      </c>
      <c r="DC303" s="66" t="str">
        <f t="shared" si="380"/>
        <v/>
      </c>
      <c r="DD303" s="47" t="s">
        <v>0</v>
      </c>
      <c r="DE303" s="52" t="str">
        <f t="shared" si="381"/>
        <v/>
      </c>
      <c r="DF303" s="53" t="str">
        <f t="shared" si="342"/>
        <v/>
      </c>
      <c r="DG303" s="47" t="s">
        <v>0</v>
      </c>
      <c r="DH303" s="52" t="str">
        <f t="shared" si="382"/>
        <v/>
      </c>
      <c r="DI303" s="53" t="str">
        <f t="shared" si="343"/>
        <v/>
      </c>
      <c r="DJ303" s="47" t="s">
        <v>0</v>
      </c>
      <c r="DK303" s="52" t="str">
        <f t="shared" si="383"/>
        <v/>
      </c>
      <c r="DL303" s="53" t="str">
        <f t="shared" si="344"/>
        <v/>
      </c>
      <c r="DM303" s="47" t="s">
        <v>0</v>
      </c>
      <c r="DN303" s="58" t="str">
        <f t="shared" si="384"/>
        <v/>
      </c>
      <c r="DO303" s="53" t="str" cm="1">
        <f t="array" ref="DO303">IF(DN303&lt;&gt;"",INDEX(imePrezime_id,DN303,0),IF(CR303&lt;&gt;"",CR303,""))</f>
        <v/>
      </c>
      <c r="DP303" s="47" t="s">
        <v>0</v>
      </c>
      <c r="DQ303" s="58" t="str">
        <f t="shared" si="385"/>
        <v/>
      </c>
      <c r="DR303" s="73" t="str">
        <f t="shared" si="345"/>
        <v/>
      </c>
      <c r="DS303" s="73" t="str">
        <f t="shared" si="386"/>
        <v/>
      </c>
      <c r="DT303" s="73" t="str">
        <f t="shared" si="387"/>
        <v/>
      </c>
      <c r="DU303" s="66" t="str">
        <f t="shared" si="388"/>
        <v/>
      </c>
      <c r="DV303" s="47" t="s">
        <v>0</v>
      </c>
      <c r="DW303" s="58" t="str">
        <f>IF(BW303="","",MAX(DW$10:DW302)+1)</f>
        <v/>
      </c>
      <c r="DX303" s="73" t="str">
        <f t="shared" si="389"/>
        <v/>
      </c>
      <c r="DY303" s="73" t="str">
        <f t="shared" si="390"/>
        <v/>
      </c>
      <c r="DZ303" s="73" t="str">
        <f t="shared" si="391"/>
        <v/>
      </c>
      <c r="EA303" s="73" t="str">
        <f t="shared" si="392"/>
        <v/>
      </c>
      <c r="EB303" s="73" t="str">
        <f t="shared" si="393"/>
        <v/>
      </c>
      <c r="EC303" s="73" t="str">
        <f t="shared" si="394"/>
        <v/>
      </c>
      <c r="ED303" s="73" t="str">
        <f t="shared" si="395"/>
        <v/>
      </c>
      <c r="EE303" s="73" t="str">
        <f t="shared" si="396"/>
        <v/>
      </c>
      <c r="EF303" s="73" t="str">
        <f t="shared" si="397"/>
        <v/>
      </c>
      <c r="EG303" s="53" t="str">
        <f t="shared" si="346"/>
        <v/>
      </c>
      <c r="EH303" s="47" t="s">
        <v>0</v>
      </c>
      <c r="EI303" s="19" t="str">
        <f t="shared" si="398"/>
        <v/>
      </c>
      <c r="EJ303" s="47" t="s">
        <v>0</v>
      </c>
      <c r="EK303" s="19" t="str">
        <f t="shared" si="399"/>
        <v/>
      </c>
      <c r="EL303" s="47" t="s">
        <v>0</v>
      </c>
      <c r="EM303" s="208" t="str">
        <f t="shared" si="400"/>
        <v/>
      </c>
      <c r="EN303" s="47" t="s">
        <v>0</v>
      </c>
    </row>
    <row r="304" spans="1:144" x14ac:dyDescent="0.25">
      <c r="A304" t="s">
        <v>0</v>
      </c>
      <c r="B304" s="52" t="str">
        <f>IF(csv!F296="","",csv!T296)</f>
        <v/>
      </c>
      <c r="C304" s="31" t="s">
        <v>0</v>
      </c>
      <c r="D304" s="31" t="str">
        <f>IF(csv!F296="","",csv!F296)</f>
        <v/>
      </c>
      <c r="E304" s="31" t="str">
        <f>IF(csv!E296="","",csv!E296)</f>
        <v/>
      </c>
      <c r="F304" s="31" t="s">
        <v>0</v>
      </c>
      <c r="G304" s="73" t="str">
        <f>IF(csv!M296="","",csv!M296)</f>
        <v/>
      </c>
      <c r="H304" s="73" t="str">
        <f>IF(csv!N296="","",csv!N296)</f>
        <v/>
      </c>
      <c r="I304" s="31" t="s">
        <v>0</v>
      </c>
      <c r="J304" s="31" t="str">
        <f>IF(csv!P296="","",csv!P296)</f>
        <v/>
      </c>
      <c r="K304" s="31" t="str">
        <f>IF(csv!Q296="","",csv!Q296)</f>
        <v/>
      </c>
      <c r="L304" s="31" t="s">
        <v>0</v>
      </c>
      <c r="M304" s="66" t="str">
        <f>IF(csv!R296="","",csv!R296)</f>
        <v/>
      </c>
      <c r="N304" s="47" t="s">
        <v>0</v>
      </c>
      <c r="O304" s="52" t="str">
        <f t="shared" si="347"/>
        <v/>
      </c>
      <c r="P304" s="73" t="str">
        <f>IF(O304="","",IF(COUNTIF(O$10:O303,O304)=0,P303+1,P303))</f>
        <v/>
      </c>
      <c r="Q304" s="88" t="str">
        <f t="shared" si="348"/>
        <v/>
      </c>
      <c r="R304" s="89" t="str" cm="1">
        <f t="array" ref="R304">IF(S304="","",INDEX(natjecanjeStaze_naziv,MATCH(S304,natjecanjeStaze_stazaId,0)))</f>
        <v/>
      </c>
      <c r="S304" s="53" t="str">
        <f t="shared" si="331"/>
        <v/>
      </c>
      <c r="T304" s="47" t="s">
        <v>0</v>
      </c>
      <c r="U304" s="259" t="str">
        <f t="shared" si="332"/>
        <v/>
      </c>
      <c r="V304" s="260" t="str">
        <f t="shared" si="349"/>
        <v/>
      </c>
      <c r="W304" s="47" t="s">
        <v>0</v>
      </c>
      <c r="X304" s="52" t="str">
        <f t="shared" si="350"/>
        <v/>
      </c>
      <c r="Y304" s="73" t="str">
        <f t="shared" si="351"/>
        <v/>
      </c>
      <c r="Z304" s="31" t="str">
        <f t="shared" si="352"/>
        <v/>
      </c>
      <c r="AA304" s="66" t="str">
        <f>IF(Z304="","",MAX(AA$10:AA303)+1)</f>
        <v/>
      </c>
      <c r="AB304" s="47" t="s">
        <v>0</v>
      </c>
      <c r="AC304" s="130"/>
      <c r="AD304" s="47" t="s">
        <v>0</v>
      </c>
      <c r="AE304" s="19" t="str">
        <f t="shared" si="353"/>
        <v/>
      </c>
      <c r="AF304" s="47" t="s">
        <v>0</v>
      </c>
      <c r="AG304" s="151" t="str">
        <f t="shared" si="354"/>
        <v/>
      </c>
      <c r="AH304" s="47" t="s">
        <v>0</v>
      </c>
      <c r="AI304" s="52" t="str">
        <f t="shared" si="355"/>
        <v/>
      </c>
      <c r="AJ304" s="31" t="str">
        <f t="shared" si="356"/>
        <v/>
      </c>
      <c r="AK304" s="73" t="str">
        <f t="shared" si="357"/>
        <v/>
      </c>
      <c r="AL304" s="73" t="str">
        <f t="shared" si="358"/>
        <v/>
      </c>
      <c r="AM304" s="31" t="str" cm="1">
        <f t="array" ref="AM304">IF(AK304="",""&amp;AJ304,IF(AK304="NEMA",AJ304,INDEX(klub_naziv,MATCH(INDEX(klubAlias_klubId,AK304),klub_id,0))))</f>
        <v/>
      </c>
      <c r="AN304" s="31" t="str" cm="1">
        <f t="array" ref="AN304">IFERROR(""&amp;INDEX(registarNatjecatelji,DL304,4),"")</f>
        <v/>
      </c>
      <c r="AO304" s="90" t="str">
        <f t="shared" si="359"/>
        <v/>
      </c>
      <c r="AP304" s="66" t="str">
        <f t="shared" si="360"/>
        <v/>
      </c>
      <c r="AQ304" s="47" t="s">
        <v>0</v>
      </c>
      <c r="AR304" s="52" t="str">
        <f>IF(V304&lt;&gt;"NEMA","",IF(IFERROR(MATCH(U304,U$10:U303,0),0)&lt;&gt;0,"",U304))</f>
        <v/>
      </c>
      <c r="AS304" s="73" t="str">
        <f t="shared" si="333"/>
        <v/>
      </c>
      <c r="AT304" s="31" t="str">
        <f>IF(OR(AS304="",AS304&lt;&gt;"NEMA"),"",MAX(AT$10:AT303)+1)</f>
        <v/>
      </c>
      <c r="AU304" s="66" t="str">
        <f t="shared" si="334"/>
        <v/>
      </c>
      <c r="AV304" s="47" t="s">
        <v>0</v>
      </c>
      <c r="AW304" s="19" t="str">
        <f t="shared" si="361"/>
        <v/>
      </c>
      <c r="AX304" s="47" t="s">
        <v>0</v>
      </c>
      <c r="AY304" s="82" t="str">
        <f>IF(AK304&lt;&gt;"NEMA","",IF(IFERROR(MATCH(AJ304,AJ$10:AJ303,0),0)&lt;&gt;0,"",AJ304))</f>
        <v/>
      </c>
      <c r="AZ304" s="47" t="s">
        <v>0</v>
      </c>
      <c r="BA304" s="130"/>
      <c r="BB304" s="47" t="s">
        <v>0</v>
      </c>
      <c r="BC304" s="58" t="str">
        <f t="shared" si="362"/>
        <v/>
      </c>
      <c r="BD304" s="31" t="str">
        <f t="shared" si="363"/>
        <v/>
      </c>
      <c r="BE304" s="31" t="str">
        <f>IF(BD304="","",MAX(BE$10:BE303)+1)</f>
        <v/>
      </c>
      <c r="BF304" s="31" t="str">
        <f t="shared" si="364"/>
        <v/>
      </c>
      <c r="BG304" s="31" t="str">
        <f t="shared" si="365"/>
        <v/>
      </c>
      <c r="BH304" s="31" t="str">
        <f>IF(BA304="","",MAX(BH$10:BH303)+1)</f>
        <v/>
      </c>
      <c r="BI304" s="31" t="str">
        <f t="shared" si="366"/>
        <v/>
      </c>
      <c r="BJ304" s="66" t="str">
        <f t="shared" si="367"/>
        <v/>
      </c>
      <c r="BK304" s="47" t="s">
        <v>0</v>
      </c>
      <c r="BL304" s="19" t="str">
        <f t="shared" si="368"/>
        <v/>
      </c>
      <c r="BM304" s="47" t="s">
        <v>0</v>
      </c>
      <c r="BN304" s="151" t="str">
        <f t="shared" si="335"/>
        <v/>
      </c>
      <c r="BO304" s="47" t="s">
        <v>0</v>
      </c>
      <c r="BP304" s="58" t="str">
        <f t="shared" si="326"/>
        <v/>
      </c>
      <c r="BQ304" s="73" t="str">
        <f t="shared" si="327"/>
        <v/>
      </c>
      <c r="BR304" s="266" t="str">
        <f t="shared" si="328"/>
        <v/>
      </c>
      <c r="BS304" s="267" t="str">
        <f t="shared" si="329"/>
        <v/>
      </c>
      <c r="BT304" s="191" t="str">
        <f t="shared" si="330"/>
        <v/>
      </c>
      <c r="BU304" s="47" t="s">
        <v>0</v>
      </c>
      <c r="BV304" s="52" t="str">
        <f t="shared" si="369"/>
        <v/>
      </c>
      <c r="BW304" s="31" t="str">
        <f t="shared" si="370"/>
        <v/>
      </c>
      <c r="BX304" s="73" t="str">
        <f t="shared" si="336"/>
        <v/>
      </c>
      <c r="BY304" s="73" t="str">
        <f t="shared" si="337"/>
        <v/>
      </c>
      <c r="BZ304" s="31" t="str">
        <f t="shared" si="338"/>
        <v/>
      </c>
      <c r="CA304" s="66" t="str">
        <f t="shared" si="339"/>
        <v/>
      </c>
      <c r="CB304" s="47" t="s">
        <v>0</v>
      </c>
      <c r="CC304" s="82" t="str">
        <f t="shared" si="371"/>
        <v/>
      </c>
      <c r="CD304" s="47" t="s">
        <v>0</v>
      </c>
      <c r="CE304" s="19" t="str">
        <f t="shared" si="372"/>
        <v/>
      </c>
      <c r="CF304" s="47" t="s">
        <v>0</v>
      </c>
      <c r="CG304" s="130"/>
      <c r="CH304" s="47" t="s">
        <v>0</v>
      </c>
      <c r="CI304" s="52" t="str">
        <f t="shared" si="373"/>
        <v/>
      </c>
      <c r="CJ304" s="73" t="str">
        <f>IF(CG304="","",MAX(CJ$10:CJ303)+1)</f>
        <v/>
      </c>
      <c r="CK304" s="53" t="str">
        <f t="shared" si="374"/>
        <v/>
      </c>
      <c r="CL304" s="47" t="s">
        <v>0</v>
      </c>
      <c r="CM304" s="19" t="str">
        <f t="shared" si="375"/>
        <v/>
      </c>
      <c r="CN304" s="47" t="s">
        <v>0</v>
      </c>
      <c r="CO304" s="108"/>
      <c r="CP304" s="110"/>
      <c r="CQ304" s="47"/>
      <c r="CR304" s="58" t="str">
        <f>IF(AND(BX304="NEMA",BY304="NEMA",OR(CG304="",CK304="NEMA")),MAX(CR$10:CR303)+1,"")</f>
        <v/>
      </c>
      <c r="CS304" s="53" t="str">
        <f t="shared" si="376"/>
        <v/>
      </c>
      <c r="CT304" t="s">
        <v>0</v>
      </c>
      <c r="CU304" s="133" t="str">
        <f t="shared" si="340"/>
        <v/>
      </c>
      <c r="CV304" t="s">
        <v>0</v>
      </c>
      <c r="CW304" s="52" t="str">
        <f t="shared" si="341"/>
        <v/>
      </c>
      <c r="CX304" s="66" t="str">
        <f t="shared" si="377"/>
        <v/>
      </c>
      <c r="CY304" t="s">
        <v>0</v>
      </c>
      <c r="CZ304" s="19" t="str">
        <f t="shared" si="378"/>
        <v/>
      </c>
      <c r="DA304" s="47" t="s">
        <v>0</v>
      </c>
      <c r="DB304" s="52" t="str">
        <f t="shared" si="379"/>
        <v/>
      </c>
      <c r="DC304" s="66" t="str">
        <f t="shared" si="380"/>
        <v/>
      </c>
      <c r="DD304" s="47" t="s">
        <v>0</v>
      </c>
      <c r="DE304" s="52" t="str">
        <f t="shared" si="381"/>
        <v/>
      </c>
      <c r="DF304" s="53" t="str">
        <f t="shared" si="342"/>
        <v/>
      </c>
      <c r="DG304" s="47" t="s">
        <v>0</v>
      </c>
      <c r="DH304" s="52" t="str">
        <f t="shared" si="382"/>
        <v/>
      </c>
      <c r="DI304" s="53" t="str">
        <f t="shared" si="343"/>
        <v/>
      </c>
      <c r="DJ304" s="47" t="s">
        <v>0</v>
      </c>
      <c r="DK304" s="52" t="str">
        <f t="shared" si="383"/>
        <v/>
      </c>
      <c r="DL304" s="53" t="str">
        <f t="shared" si="344"/>
        <v/>
      </c>
      <c r="DM304" s="47" t="s">
        <v>0</v>
      </c>
      <c r="DN304" s="58" t="str">
        <f t="shared" si="384"/>
        <v/>
      </c>
      <c r="DO304" s="53" t="str" cm="1">
        <f t="array" ref="DO304">IF(DN304&lt;&gt;"",INDEX(imePrezime_id,DN304,0),IF(CR304&lt;&gt;"",CR304,""))</f>
        <v/>
      </c>
      <c r="DP304" s="47" t="s">
        <v>0</v>
      </c>
      <c r="DQ304" s="58" t="str">
        <f t="shared" si="385"/>
        <v/>
      </c>
      <c r="DR304" s="73" t="str">
        <f t="shared" si="345"/>
        <v/>
      </c>
      <c r="DS304" s="73" t="str">
        <f t="shared" si="386"/>
        <v/>
      </c>
      <c r="DT304" s="73" t="str">
        <f t="shared" si="387"/>
        <v/>
      </c>
      <c r="DU304" s="66" t="str">
        <f t="shared" si="388"/>
        <v/>
      </c>
      <c r="DV304" s="47" t="s">
        <v>0</v>
      </c>
      <c r="DW304" s="58" t="str">
        <f>IF(BW304="","",MAX(DW$10:DW303)+1)</f>
        <v/>
      </c>
      <c r="DX304" s="73" t="str">
        <f t="shared" si="389"/>
        <v/>
      </c>
      <c r="DY304" s="73" t="str">
        <f t="shared" si="390"/>
        <v/>
      </c>
      <c r="DZ304" s="73" t="str">
        <f t="shared" si="391"/>
        <v/>
      </c>
      <c r="EA304" s="73" t="str">
        <f t="shared" si="392"/>
        <v/>
      </c>
      <c r="EB304" s="73" t="str">
        <f t="shared" si="393"/>
        <v/>
      </c>
      <c r="EC304" s="73" t="str">
        <f t="shared" si="394"/>
        <v/>
      </c>
      <c r="ED304" s="73" t="str">
        <f t="shared" si="395"/>
        <v/>
      </c>
      <c r="EE304" s="73" t="str">
        <f t="shared" si="396"/>
        <v/>
      </c>
      <c r="EF304" s="73" t="str">
        <f t="shared" si="397"/>
        <v/>
      </c>
      <c r="EG304" s="53" t="str">
        <f t="shared" si="346"/>
        <v/>
      </c>
      <c r="EH304" s="47" t="s">
        <v>0</v>
      </c>
      <c r="EI304" s="19" t="str">
        <f t="shared" si="398"/>
        <v/>
      </c>
      <c r="EJ304" s="47" t="s">
        <v>0</v>
      </c>
      <c r="EK304" s="19" t="str">
        <f t="shared" si="399"/>
        <v/>
      </c>
      <c r="EL304" s="47" t="s">
        <v>0</v>
      </c>
      <c r="EM304" s="208" t="str">
        <f t="shared" si="400"/>
        <v/>
      </c>
      <c r="EN304" s="47" t="s">
        <v>0</v>
      </c>
    </row>
    <row r="305" spans="1:144" x14ac:dyDescent="0.25">
      <c r="A305" t="s">
        <v>0</v>
      </c>
      <c r="B305" s="52" t="str">
        <f>IF(csv!F297="","",csv!T297)</f>
        <v/>
      </c>
      <c r="C305" s="31" t="s">
        <v>0</v>
      </c>
      <c r="D305" s="31" t="str">
        <f>IF(csv!F297="","",csv!F297)</f>
        <v/>
      </c>
      <c r="E305" s="31" t="str">
        <f>IF(csv!E297="","",csv!E297)</f>
        <v/>
      </c>
      <c r="F305" s="31" t="s">
        <v>0</v>
      </c>
      <c r="G305" s="73" t="str">
        <f>IF(csv!M297="","",csv!M297)</f>
        <v/>
      </c>
      <c r="H305" s="73" t="str">
        <f>IF(csv!N297="","",csv!N297)</f>
        <v/>
      </c>
      <c r="I305" s="31" t="s">
        <v>0</v>
      </c>
      <c r="J305" s="31" t="str">
        <f>IF(csv!P297="","",csv!P297)</f>
        <v/>
      </c>
      <c r="K305" s="31" t="str">
        <f>IF(csv!Q297="","",csv!Q297)</f>
        <v/>
      </c>
      <c r="L305" s="31" t="s">
        <v>0</v>
      </c>
      <c r="M305" s="66" t="str">
        <f>IF(csv!R297="","",csv!R297)</f>
        <v/>
      </c>
      <c r="N305" s="47" t="s">
        <v>0</v>
      </c>
      <c r="O305" s="52" t="str">
        <f t="shared" si="347"/>
        <v/>
      </c>
      <c r="P305" s="73" t="str">
        <f>IF(O305="","",IF(COUNTIF(O$10:O304,O305)=0,P304+1,P304))</f>
        <v/>
      </c>
      <c r="Q305" s="88" t="str">
        <f t="shared" si="348"/>
        <v/>
      </c>
      <c r="R305" s="89" t="str" cm="1">
        <f t="array" ref="R305">IF(S305="","",INDEX(natjecanjeStaze_naziv,MATCH(S305,natjecanjeStaze_stazaId,0)))</f>
        <v/>
      </c>
      <c r="S305" s="53" t="str">
        <f t="shared" si="331"/>
        <v/>
      </c>
      <c r="T305" s="47" t="s">
        <v>0</v>
      </c>
      <c r="U305" s="259" t="str">
        <f t="shared" si="332"/>
        <v/>
      </c>
      <c r="V305" s="260" t="str">
        <f t="shared" si="349"/>
        <v/>
      </c>
      <c r="W305" s="47" t="s">
        <v>0</v>
      </c>
      <c r="X305" s="52" t="str">
        <f t="shared" si="350"/>
        <v/>
      </c>
      <c r="Y305" s="73" t="str">
        <f t="shared" si="351"/>
        <v/>
      </c>
      <c r="Z305" s="31" t="str">
        <f t="shared" si="352"/>
        <v/>
      </c>
      <c r="AA305" s="66" t="str">
        <f>IF(Z305="","",MAX(AA$10:AA304)+1)</f>
        <v/>
      </c>
      <c r="AB305" s="47" t="s">
        <v>0</v>
      </c>
      <c r="AC305" s="130"/>
      <c r="AD305" s="47" t="s">
        <v>0</v>
      </c>
      <c r="AE305" s="19" t="str">
        <f t="shared" si="353"/>
        <v/>
      </c>
      <c r="AF305" s="47" t="s">
        <v>0</v>
      </c>
      <c r="AG305" s="151" t="str">
        <f t="shared" si="354"/>
        <v/>
      </c>
      <c r="AH305" s="47" t="s">
        <v>0</v>
      </c>
      <c r="AI305" s="52" t="str">
        <f t="shared" si="355"/>
        <v/>
      </c>
      <c r="AJ305" s="31" t="str">
        <f t="shared" si="356"/>
        <v/>
      </c>
      <c r="AK305" s="73" t="str">
        <f t="shared" si="357"/>
        <v/>
      </c>
      <c r="AL305" s="73" t="str">
        <f t="shared" si="358"/>
        <v/>
      </c>
      <c r="AM305" s="31" t="str" cm="1">
        <f t="array" ref="AM305">IF(AK305="",""&amp;AJ305,IF(AK305="NEMA",AJ305,INDEX(klub_naziv,MATCH(INDEX(klubAlias_klubId,AK305),klub_id,0))))</f>
        <v/>
      </c>
      <c r="AN305" s="31" t="str" cm="1">
        <f t="array" ref="AN305">IFERROR(""&amp;INDEX(registarNatjecatelji,DL305,4),"")</f>
        <v/>
      </c>
      <c r="AO305" s="90" t="str">
        <f t="shared" si="359"/>
        <v/>
      </c>
      <c r="AP305" s="66" t="str">
        <f t="shared" si="360"/>
        <v/>
      </c>
      <c r="AQ305" s="47" t="s">
        <v>0</v>
      </c>
      <c r="AR305" s="52" t="str">
        <f>IF(V305&lt;&gt;"NEMA","",IF(IFERROR(MATCH(U305,U$10:U304,0),0)&lt;&gt;0,"",U305))</f>
        <v/>
      </c>
      <c r="AS305" s="73" t="str">
        <f t="shared" si="333"/>
        <v/>
      </c>
      <c r="AT305" s="31" t="str">
        <f>IF(OR(AS305="",AS305&lt;&gt;"NEMA"),"",MAX(AT$10:AT304)+1)</f>
        <v/>
      </c>
      <c r="AU305" s="66" t="str">
        <f t="shared" si="334"/>
        <v/>
      </c>
      <c r="AV305" s="47" t="s">
        <v>0</v>
      </c>
      <c r="AW305" s="19" t="str">
        <f t="shared" si="361"/>
        <v/>
      </c>
      <c r="AX305" s="47" t="s">
        <v>0</v>
      </c>
      <c r="AY305" s="82" t="str">
        <f>IF(AK305&lt;&gt;"NEMA","",IF(IFERROR(MATCH(AJ305,AJ$10:AJ304,0),0)&lt;&gt;0,"",AJ305))</f>
        <v/>
      </c>
      <c r="AZ305" s="47" t="s">
        <v>0</v>
      </c>
      <c r="BA305" s="130"/>
      <c r="BB305" s="47" t="s">
        <v>0</v>
      </c>
      <c r="BC305" s="58" t="str">
        <f t="shared" si="362"/>
        <v/>
      </c>
      <c r="BD305" s="31" t="str">
        <f t="shared" si="363"/>
        <v/>
      </c>
      <c r="BE305" s="31" t="str">
        <f>IF(BD305="","",MAX(BE$10:BE304)+1)</f>
        <v/>
      </c>
      <c r="BF305" s="31" t="str">
        <f t="shared" si="364"/>
        <v/>
      </c>
      <c r="BG305" s="31" t="str">
        <f t="shared" si="365"/>
        <v/>
      </c>
      <c r="BH305" s="31" t="str">
        <f>IF(BA305="","",MAX(BH$10:BH304)+1)</f>
        <v/>
      </c>
      <c r="BI305" s="31" t="str">
        <f t="shared" si="366"/>
        <v/>
      </c>
      <c r="BJ305" s="66" t="str">
        <f t="shared" si="367"/>
        <v/>
      </c>
      <c r="BK305" s="47" t="s">
        <v>0</v>
      </c>
      <c r="BL305" s="19" t="str">
        <f t="shared" si="368"/>
        <v/>
      </c>
      <c r="BM305" s="47" t="s">
        <v>0</v>
      </c>
      <c r="BN305" s="151" t="str">
        <f t="shared" si="335"/>
        <v/>
      </c>
      <c r="BO305" s="47" t="s">
        <v>0</v>
      </c>
      <c r="BP305" s="58" t="str">
        <f t="shared" si="326"/>
        <v/>
      </c>
      <c r="BQ305" s="73" t="str">
        <f t="shared" si="327"/>
        <v/>
      </c>
      <c r="BR305" s="266" t="str">
        <f t="shared" si="328"/>
        <v/>
      </c>
      <c r="BS305" s="267" t="str">
        <f t="shared" si="329"/>
        <v/>
      </c>
      <c r="BT305" s="191" t="str">
        <f t="shared" si="330"/>
        <v/>
      </c>
      <c r="BU305" s="47" t="s">
        <v>0</v>
      </c>
      <c r="BV305" s="52" t="str">
        <f t="shared" si="369"/>
        <v/>
      </c>
      <c r="BW305" s="31" t="str">
        <f t="shared" si="370"/>
        <v/>
      </c>
      <c r="BX305" s="73" t="str">
        <f t="shared" si="336"/>
        <v/>
      </c>
      <c r="BY305" s="73" t="str">
        <f t="shared" si="337"/>
        <v/>
      </c>
      <c r="BZ305" s="31" t="str">
        <f t="shared" si="338"/>
        <v/>
      </c>
      <c r="CA305" s="66" t="str">
        <f t="shared" si="339"/>
        <v/>
      </c>
      <c r="CB305" s="47" t="s">
        <v>0</v>
      </c>
      <c r="CC305" s="82" t="str">
        <f t="shared" si="371"/>
        <v/>
      </c>
      <c r="CD305" s="47" t="s">
        <v>0</v>
      </c>
      <c r="CE305" s="19" t="str">
        <f t="shared" si="372"/>
        <v/>
      </c>
      <c r="CF305" s="47" t="s">
        <v>0</v>
      </c>
      <c r="CG305" s="130"/>
      <c r="CH305" s="47" t="s">
        <v>0</v>
      </c>
      <c r="CI305" s="52" t="str">
        <f t="shared" si="373"/>
        <v/>
      </c>
      <c r="CJ305" s="73" t="str">
        <f>IF(CG305="","",MAX(CJ$10:CJ304)+1)</f>
        <v/>
      </c>
      <c r="CK305" s="53" t="str">
        <f t="shared" si="374"/>
        <v/>
      </c>
      <c r="CL305" s="47" t="s">
        <v>0</v>
      </c>
      <c r="CM305" s="19" t="str">
        <f t="shared" si="375"/>
        <v/>
      </c>
      <c r="CN305" s="47" t="s">
        <v>0</v>
      </c>
      <c r="CO305" s="108"/>
      <c r="CP305" s="110"/>
      <c r="CQ305" s="47"/>
      <c r="CR305" s="58" t="str">
        <f>IF(AND(BX305="NEMA",BY305="NEMA",OR(CG305="",CK305="NEMA")),MAX(CR$10:CR304)+1,"")</f>
        <v/>
      </c>
      <c r="CS305" s="53" t="str">
        <f t="shared" si="376"/>
        <v/>
      </c>
      <c r="CT305" t="s">
        <v>0</v>
      </c>
      <c r="CU305" s="133" t="str">
        <f t="shared" si="340"/>
        <v/>
      </c>
      <c r="CV305" t="s">
        <v>0</v>
      </c>
      <c r="CW305" s="52" t="str">
        <f t="shared" si="341"/>
        <v/>
      </c>
      <c r="CX305" s="66" t="str">
        <f t="shared" si="377"/>
        <v/>
      </c>
      <c r="CY305" t="s">
        <v>0</v>
      </c>
      <c r="CZ305" s="19" t="str">
        <f t="shared" si="378"/>
        <v/>
      </c>
      <c r="DA305" s="47" t="s">
        <v>0</v>
      </c>
      <c r="DB305" s="52" t="str">
        <f t="shared" si="379"/>
        <v/>
      </c>
      <c r="DC305" s="66" t="str">
        <f t="shared" si="380"/>
        <v/>
      </c>
      <c r="DD305" s="47" t="s">
        <v>0</v>
      </c>
      <c r="DE305" s="52" t="str">
        <f t="shared" si="381"/>
        <v/>
      </c>
      <c r="DF305" s="53" t="str">
        <f t="shared" si="342"/>
        <v/>
      </c>
      <c r="DG305" s="47" t="s">
        <v>0</v>
      </c>
      <c r="DH305" s="52" t="str">
        <f t="shared" si="382"/>
        <v/>
      </c>
      <c r="DI305" s="53" t="str">
        <f t="shared" si="343"/>
        <v/>
      </c>
      <c r="DJ305" s="47" t="s">
        <v>0</v>
      </c>
      <c r="DK305" s="52" t="str">
        <f t="shared" si="383"/>
        <v/>
      </c>
      <c r="DL305" s="53" t="str">
        <f t="shared" si="344"/>
        <v/>
      </c>
      <c r="DM305" s="47" t="s">
        <v>0</v>
      </c>
      <c r="DN305" s="58" t="str">
        <f t="shared" si="384"/>
        <v/>
      </c>
      <c r="DO305" s="53" t="str" cm="1">
        <f t="array" ref="DO305">IF(DN305&lt;&gt;"",INDEX(imePrezime_id,DN305,0),IF(CR305&lt;&gt;"",CR305,""))</f>
        <v/>
      </c>
      <c r="DP305" s="47" t="s">
        <v>0</v>
      </c>
      <c r="DQ305" s="58" t="str">
        <f t="shared" si="385"/>
        <v/>
      </c>
      <c r="DR305" s="73" t="str">
        <f t="shared" si="345"/>
        <v/>
      </c>
      <c r="DS305" s="73" t="str">
        <f t="shared" si="386"/>
        <v/>
      </c>
      <c r="DT305" s="73" t="str">
        <f t="shared" si="387"/>
        <v/>
      </c>
      <c r="DU305" s="66" t="str">
        <f t="shared" si="388"/>
        <v/>
      </c>
      <c r="DV305" s="47" t="s">
        <v>0</v>
      </c>
      <c r="DW305" s="58" t="str">
        <f>IF(BW305="","",MAX(DW$10:DW304)+1)</f>
        <v/>
      </c>
      <c r="DX305" s="73" t="str">
        <f t="shared" si="389"/>
        <v/>
      </c>
      <c r="DY305" s="73" t="str">
        <f t="shared" si="390"/>
        <v/>
      </c>
      <c r="DZ305" s="73" t="str">
        <f t="shared" si="391"/>
        <v/>
      </c>
      <c r="EA305" s="73" t="str">
        <f t="shared" si="392"/>
        <v/>
      </c>
      <c r="EB305" s="73" t="str">
        <f t="shared" si="393"/>
        <v/>
      </c>
      <c r="EC305" s="73" t="str">
        <f t="shared" si="394"/>
        <v/>
      </c>
      <c r="ED305" s="73" t="str">
        <f t="shared" si="395"/>
        <v/>
      </c>
      <c r="EE305" s="73" t="str">
        <f t="shared" si="396"/>
        <v/>
      </c>
      <c r="EF305" s="73" t="str">
        <f t="shared" si="397"/>
        <v/>
      </c>
      <c r="EG305" s="53" t="str">
        <f t="shared" si="346"/>
        <v/>
      </c>
      <c r="EH305" s="47" t="s">
        <v>0</v>
      </c>
      <c r="EI305" s="19" t="str">
        <f t="shared" si="398"/>
        <v/>
      </c>
      <c r="EJ305" s="47" t="s">
        <v>0</v>
      </c>
      <c r="EK305" s="19" t="str">
        <f t="shared" si="399"/>
        <v/>
      </c>
      <c r="EL305" s="47" t="s">
        <v>0</v>
      </c>
      <c r="EM305" s="208" t="str">
        <f t="shared" si="400"/>
        <v/>
      </c>
      <c r="EN305" s="47" t="s">
        <v>0</v>
      </c>
    </row>
    <row r="306" spans="1:144" x14ac:dyDescent="0.25">
      <c r="A306" t="s">
        <v>0</v>
      </c>
      <c r="B306" s="52" t="str">
        <f>IF(csv!F298="","",csv!T298)</f>
        <v/>
      </c>
      <c r="C306" s="31" t="s">
        <v>0</v>
      </c>
      <c r="D306" s="31" t="str">
        <f>IF(csv!F298="","",csv!F298)</f>
        <v/>
      </c>
      <c r="E306" s="31" t="str">
        <f>IF(csv!E298="","",csv!E298)</f>
        <v/>
      </c>
      <c r="F306" s="31" t="s">
        <v>0</v>
      </c>
      <c r="G306" s="73" t="str">
        <f>IF(csv!M298="","",csv!M298)</f>
        <v/>
      </c>
      <c r="H306" s="73" t="str">
        <f>IF(csv!N298="","",csv!N298)</f>
        <v/>
      </c>
      <c r="I306" s="31" t="s">
        <v>0</v>
      </c>
      <c r="J306" s="31" t="str">
        <f>IF(csv!P298="","",csv!P298)</f>
        <v/>
      </c>
      <c r="K306" s="31" t="str">
        <f>IF(csv!Q298="","",csv!Q298)</f>
        <v/>
      </c>
      <c r="L306" s="31" t="s">
        <v>0</v>
      </c>
      <c r="M306" s="66" t="str">
        <f>IF(csv!R298="","",csv!R298)</f>
        <v/>
      </c>
      <c r="N306" s="47" t="s">
        <v>0</v>
      </c>
      <c r="O306" s="52" t="str">
        <f t="shared" si="347"/>
        <v/>
      </c>
      <c r="P306" s="73" t="str">
        <f>IF(O306="","",IF(COUNTIF(O$10:O305,O306)=0,P305+1,P305))</f>
        <v/>
      </c>
      <c r="Q306" s="88" t="str">
        <f t="shared" si="348"/>
        <v/>
      </c>
      <c r="R306" s="89" t="str" cm="1">
        <f t="array" ref="R306">IF(S306="","",INDEX(natjecanjeStaze_naziv,MATCH(S306,natjecanjeStaze_stazaId,0)))</f>
        <v/>
      </c>
      <c r="S306" s="53" t="str">
        <f t="shared" si="331"/>
        <v/>
      </c>
      <c r="T306" s="47" t="s">
        <v>0</v>
      </c>
      <c r="U306" s="259" t="str">
        <f t="shared" si="332"/>
        <v/>
      </c>
      <c r="V306" s="260" t="str">
        <f t="shared" si="349"/>
        <v/>
      </c>
      <c r="W306" s="47" t="s">
        <v>0</v>
      </c>
      <c r="X306" s="52" t="str">
        <f t="shared" si="350"/>
        <v/>
      </c>
      <c r="Y306" s="73" t="str">
        <f t="shared" si="351"/>
        <v/>
      </c>
      <c r="Z306" s="31" t="str">
        <f t="shared" si="352"/>
        <v/>
      </c>
      <c r="AA306" s="66" t="str">
        <f>IF(Z306="","",MAX(AA$10:AA305)+1)</f>
        <v/>
      </c>
      <c r="AB306" s="47" t="s">
        <v>0</v>
      </c>
      <c r="AC306" s="130"/>
      <c r="AD306" s="47" t="s">
        <v>0</v>
      </c>
      <c r="AE306" s="19" t="str">
        <f t="shared" si="353"/>
        <v/>
      </c>
      <c r="AF306" s="47" t="s">
        <v>0</v>
      </c>
      <c r="AG306" s="151" t="str">
        <f t="shared" si="354"/>
        <v/>
      </c>
      <c r="AH306" s="47" t="s">
        <v>0</v>
      </c>
      <c r="AI306" s="52" t="str">
        <f t="shared" si="355"/>
        <v/>
      </c>
      <c r="AJ306" s="31" t="str">
        <f t="shared" si="356"/>
        <v/>
      </c>
      <c r="AK306" s="73" t="str">
        <f t="shared" si="357"/>
        <v/>
      </c>
      <c r="AL306" s="73" t="str">
        <f t="shared" si="358"/>
        <v/>
      </c>
      <c r="AM306" s="31" t="str" cm="1">
        <f t="array" ref="AM306">IF(AK306="",""&amp;AJ306,IF(AK306="NEMA",AJ306,INDEX(klub_naziv,MATCH(INDEX(klubAlias_klubId,AK306),klub_id,0))))</f>
        <v/>
      </c>
      <c r="AN306" s="31" t="str" cm="1">
        <f t="array" ref="AN306">IFERROR(""&amp;INDEX(registarNatjecatelji,DL306,4),"")</f>
        <v/>
      </c>
      <c r="AO306" s="90" t="str">
        <f t="shared" si="359"/>
        <v/>
      </c>
      <c r="AP306" s="66" t="str">
        <f t="shared" si="360"/>
        <v/>
      </c>
      <c r="AQ306" s="47" t="s">
        <v>0</v>
      </c>
      <c r="AR306" s="52" t="str">
        <f>IF(V306&lt;&gt;"NEMA","",IF(IFERROR(MATCH(U306,U$10:U305,0),0)&lt;&gt;0,"",U306))</f>
        <v/>
      </c>
      <c r="AS306" s="73" t="str">
        <f t="shared" si="333"/>
        <v/>
      </c>
      <c r="AT306" s="31" t="str">
        <f>IF(OR(AS306="",AS306&lt;&gt;"NEMA"),"",MAX(AT$10:AT305)+1)</f>
        <v/>
      </c>
      <c r="AU306" s="66" t="str">
        <f t="shared" si="334"/>
        <v/>
      </c>
      <c r="AV306" s="47" t="s">
        <v>0</v>
      </c>
      <c r="AW306" s="19" t="str">
        <f t="shared" si="361"/>
        <v/>
      </c>
      <c r="AX306" s="47" t="s">
        <v>0</v>
      </c>
      <c r="AY306" s="82" t="str">
        <f>IF(AK306&lt;&gt;"NEMA","",IF(IFERROR(MATCH(AJ306,AJ$10:AJ305,0),0)&lt;&gt;0,"",AJ306))</f>
        <v/>
      </c>
      <c r="AZ306" s="47" t="s">
        <v>0</v>
      </c>
      <c r="BA306" s="130"/>
      <c r="BB306" s="47" t="s">
        <v>0</v>
      </c>
      <c r="BC306" s="58" t="str">
        <f t="shared" si="362"/>
        <v/>
      </c>
      <c r="BD306" s="31" t="str">
        <f t="shared" si="363"/>
        <v/>
      </c>
      <c r="BE306" s="31" t="str">
        <f>IF(BD306="","",MAX(BE$10:BE305)+1)</f>
        <v/>
      </c>
      <c r="BF306" s="31" t="str">
        <f t="shared" si="364"/>
        <v/>
      </c>
      <c r="BG306" s="31" t="str">
        <f t="shared" si="365"/>
        <v/>
      </c>
      <c r="BH306" s="31" t="str">
        <f>IF(BA306="","",MAX(BH$10:BH305)+1)</f>
        <v/>
      </c>
      <c r="BI306" s="31" t="str">
        <f t="shared" si="366"/>
        <v/>
      </c>
      <c r="BJ306" s="66" t="str">
        <f t="shared" si="367"/>
        <v/>
      </c>
      <c r="BK306" s="47" t="s">
        <v>0</v>
      </c>
      <c r="BL306" s="19" t="str">
        <f t="shared" si="368"/>
        <v/>
      </c>
      <c r="BM306" s="47" t="s">
        <v>0</v>
      </c>
      <c r="BN306" s="151" t="str">
        <f t="shared" si="335"/>
        <v/>
      </c>
      <c r="BO306" s="47" t="s">
        <v>0</v>
      </c>
      <c r="BP306" s="58" t="str">
        <f t="shared" si="326"/>
        <v/>
      </c>
      <c r="BQ306" s="73" t="str">
        <f t="shared" si="327"/>
        <v/>
      </c>
      <c r="BR306" s="266" t="str">
        <f t="shared" si="328"/>
        <v/>
      </c>
      <c r="BS306" s="267" t="str">
        <f t="shared" si="329"/>
        <v/>
      </c>
      <c r="BT306" s="191" t="str">
        <f t="shared" si="330"/>
        <v/>
      </c>
      <c r="BU306" s="47" t="s">
        <v>0</v>
      </c>
      <c r="BV306" s="52" t="str">
        <f t="shared" si="369"/>
        <v/>
      </c>
      <c r="BW306" s="31" t="str">
        <f t="shared" si="370"/>
        <v/>
      </c>
      <c r="BX306" s="73" t="str">
        <f t="shared" si="336"/>
        <v/>
      </c>
      <c r="BY306" s="73" t="str">
        <f t="shared" si="337"/>
        <v/>
      </c>
      <c r="BZ306" s="31" t="str">
        <f t="shared" si="338"/>
        <v/>
      </c>
      <c r="CA306" s="66" t="str">
        <f t="shared" si="339"/>
        <v/>
      </c>
      <c r="CB306" s="47" t="s">
        <v>0</v>
      </c>
      <c r="CC306" s="82" t="str">
        <f t="shared" si="371"/>
        <v/>
      </c>
      <c r="CD306" s="47" t="s">
        <v>0</v>
      </c>
      <c r="CE306" s="19" t="str">
        <f t="shared" si="372"/>
        <v/>
      </c>
      <c r="CF306" s="47" t="s">
        <v>0</v>
      </c>
      <c r="CG306" s="130"/>
      <c r="CH306" s="47" t="s">
        <v>0</v>
      </c>
      <c r="CI306" s="52" t="str">
        <f t="shared" si="373"/>
        <v/>
      </c>
      <c r="CJ306" s="73" t="str">
        <f>IF(CG306="","",MAX(CJ$10:CJ305)+1)</f>
        <v/>
      </c>
      <c r="CK306" s="53" t="str">
        <f t="shared" si="374"/>
        <v/>
      </c>
      <c r="CL306" s="47" t="s">
        <v>0</v>
      </c>
      <c r="CM306" s="19" t="str">
        <f t="shared" si="375"/>
        <v/>
      </c>
      <c r="CN306" s="47" t="s">
        <v>0</v>
      </c>
      <c r="CO306" s="108"/>
      <c r="CP306" s="110"/>
      <c r="CQ306" s="47"/>
      <c r="CR306" s="58" t="str">
        <f>IF(AND(BX306="NEMA",BY306="NEMA",OR(CG306="",CK306="NEMA")),MAX(CR$10:CR305)+1,"")</f>
        <v/>
      </c>
      <c r="CS306" s="53" t="str">
        <f t="shared" si="376"/>
        <v/>
      </c>
      <c r="CT306" t="s">
        <v>0</v>
      </c>
      <c r="CU306" s="133" t="str">
        <f t="shared" si="340"/>
        <v/>
      </c>
      <c r="CV306" t="s">
        <v>0</v>
      </c>
      <c r="CW306" s="52" t="str">
        <f t="shared" si="341"/>
        <v/>
      </c>
      <c r="CX306" s="66" t="str">
        <f t="shared" si="377"/>
        <v/>
      </c>
      <c r="CY306" t="s">
        <v>0</v>
      </c>
      <c r="CZ306" s="19" t="str">
        <f t="shared" si="378"/>
        <v/>
      </c>
      <c r="DA306" s="47" t="s">
        <v>0</v>
      </c>
      <c r="DB306" s="52" t="str">
        <f t="shared" si="379"/>
        <v/>
      </c>
      <c r="DC306" s="66" t="str">
        <f t="shared" si="380"/>
        <v/>
      </c>
      <c r="DD306" s="47" t="s">
        <v>0</v>
      </c>
      <c r="DE306" s="52" t="str">
        <f t="shared" si="381"/>
        <v/>
      </c>
      <c r="DF306" s="53" t="str">
        <f t="shared" si="342"/>
        <v/>
      </c>
      <c r="DG306" s="47" t="s">
        <v>0</v>
      </c>
      <c r="DH306" s="52" t="str">
        <f t="shared" si="382"/>
        <v/>
      </c>
      <c r="DI306" s="53" t="str">
        <f t="shared" si="343"/>
        <v/>
      </c>
      <c r="DJ306" s="47" t="s">
        <v>0</v>
      </c>
      <c r="DK306" s="52" t="str">
        <f t="shared" si="383"/>
        <v/>
      </c>
      <c r="DL306" s="53" t="str">
        <f t="shared" si="344"/>
        <v/>
      </c>
      <c r="DM306" s="47" t="s">
        <v>0</v>
      </c>
      <c r="DN306" s="58" t="str">
        <f t="shared" si="384"/>
        <v/>
      </c>
      <c r="DO306" s="53" t="str" cm="1">
        <f t="array" ref="DO306">IF(DN306&lt;&gt;"",INDEX(imePrezime_id,DN306,0),IF(CR306&lt;&gt;"",CR306,""))</f>
        <v/>
      </c>
      <c r="DP306" s="47" t="s">
        <v>0</v>
      </c>
      <c r="DQ306" s="58" t="str">
        <f t="shared" si="385"/>
        <v/>
      </c>
      <c r="DR306" s="73" t="str">
        <f t="shared" si="345"/>
        <v/>
      </c>
      <c r="DS306" s="73" t="str">
        <f t="shared" si="386"/>
        <v/>
      </c>
      <c r="DT306" s="73" t="str">
        <f t="shared" si="387"/>
        <v/>
      </c>
      <c r="DU306" s="66" t="str">
        <f t="shared" si="388"/>
        <v/>
      </c>
      <c r="DV306" s="47" t="s">
        <v>0</v>
      </c>
      <c r="DW306" s="58" t="str">
        <f>IF(BW306="","",MAX(DW$10:DW305)+1)</f>
        <v/>
      </c>
      <c r="DX306" s="73" t="str">
        <f t="shared" si="389"/>
        <v/>
      </c>
      <c r="DY306" s="73" t="str">
        <f t="shared" si="390"/>
        <v/>
      </c>
      <c r="DZ306" s="73" t="str">
        <f t="shared" si="391"/>
        <v/>
      </c>
      <c r="EA306" s="73" t="str">
        <f t="shared" si="392"/>
        <v/>
      </c>
      <c r="EB306" s="73" t="str">
        <f t="shared" si="393"/>
        <v/>
      </c>
      <c r="EC306" s="73" t="str">
        <f t="shared" si="394"/>
        <v/>
      </c>
      <c r="ED306" s="73" t="str">
        <f t="shared" si="395"/>
        <v/>
      </c>
      <c r="EE306" s="73" t="str">
        <f t="shared" si="396"/>
        <v/>
      </c>
      <c r="EF306" s="73" t="str">
        <f t="shared" si="397"/>
        <v/>
      </c>
      <c r="EG306" s="53" t="str">
        <f t="shared" si="346"/>
        <v/>
      </c>
      <c r="EH306" s="47" t="s">
        <v>0</v>
      </c>
      <c r="EI306" s="19" t="str">
        <f t="shared" si="398"/>
        <v/>
      </c>
      <c r="EJ306" s="47" t="s">
        <v>0</v>
      </c>
      <c r="EK306" s="19" t="str">
        <f t="shared" si="399"/>
        <v/>
      </c>
      <c r="EL306" s="47" t="s">
        <v>0</v>
      </c>
      <c r="EM306" s="208" t="str">
        <f t="shared" si="400"/>
        <v/>
      </c>
      <c r="EN306" s="47" t="s">
        <v>0</v>
      </c>
    </row>
    <row r="307" spans="1:144" x14ac:dyDescent="0.25">
      <c r="A307" t="s">
        <v>0</v>
      </c>
      <c r="B307" s="52" t="str">
        <f>IF(csv!F299="","",csv!T299)</f>
        <v/>
      </c>
      <c r="C307" s="31" t="s">
        <v>0</v>
      </c>
      <c r="D307" s="31" t="str">
        <f>IF(csv!F299="","",csv!F299)</f>
        <v/>
      </c>
      <c r="E307" s="31" t="str">
        <f>IF(csv!E299="","",csv!E299)</f>
        <v/>
      </c>
      <c r="F307" s="31" t="s">
        <v>0</v>
      </c>
      <c r="G307" s="73" t="str">
        <f>IF(csv!M299="","",csv!M299)</f>
        <v/>
      </c>
      <c r="H307" s="73" t="str">
        <f>IF(csv!N299="","",csv!N299)</f>
        <v/>
      </c>
      <c r="I307" s="31" t="s">
        <v>0</v>
      </c>
      <c r="J307" s="31" t="str">
        <f>IF(csv!P299="","",csv!P299)</f>
        <v/>
      </c>
      <c r="K307" s="31" t="str">
        <f>IF(csv!Q299="","",csv!Q299)</f>
        <v/>
      </c>
      <c r="L307" s="31" t="s">
        <v>0</v>
      </c>
      <c r="M307" s="66" t="str">
        <f>IF(csv!R299="","",csv!R299)</f>
        <v/>
      </c>
      <c r="N307" s="47" t="s">
        <v>0</v>
      </c>
      <c r="O307" s="52" t="str">
        <f t="shared" si="347"/>
        <v/>
      </c>
      <c r="P307" s="73" t="str">
        <f>IF(O307="","",IF(COUNTIF(O$10:O306,O307)=0,P306+1,P306))</f>
        <v/>
      </c>
      <c r="Q307" s="88" t="str">
        <f t="shared" si="348"/>
        <v/>
      </c>
      <c r="R307" s="89" t="str" cm="1">
        <f t="array" ref="R307">IF(S307="","",INDEX(natjecanjeStaze_naziv,MATCH(S307,natjecanjeStaze_stazaId,0)))</f>
        <v/>
      </c>
      <c r="S307" s="53" t="str">
        <f t="shared" si="331"/>
        <v/>
      </c>
      <c r="T307" s="47" t="s">
        <v>0</v>
      </c>
      <c r="U307" s="259" t="str">
        <f t="shared" si="332"/>
        <v/>
      </c>
      <c r="V307" s="260" t="str">
        <f t="shared" si="349"/>
        <v/>
      </c>
      <c r="W307" s="47" t="s">
        <v>0</v>
      </c>
      <c r="X307" s="52" t="str">
        <f t="shared" si="350"/>
        <v/>
      </c>
      <c r="Y307" s="73" t="str">
        <f t="shared" si="351"/>
        <v/>
      </c>
      <c r="Z307" s="31" t="str">
        <f t="shared" si="352"/>
        <v/>
      </c>
      <c r="AA307" s="66" t="str">
        <f>IF(Z307="","",MAX(AA$10:AA306)+1)</f>
        <v/>
      </c>
      <c r="AB307" s="47" t="s">
        <v>0</v>
      </c>
      <c r="AC307" s="130"/>
      <c r="AD307" s="47" t="s">
        <v>0</v>
      </c>
      <c r="AE307" s="19" t="str">
        <f t="shared" si="353"/>
        <v/>
      </c>
      <c r="AF307" s="47" t="s">
        <v>0</v>
      </c>
      <c r="AG307" s="151" t="str">
        <f t="shared" si="354"/>
        <v/>
      </c>
      <c r="AH307" s="47" t="s">
        <v>0</v>
      </c>
      <c r="AI307" s="52" t="str">
        <f t="shared" si="355"/>
        <v/>
      </c>
      <c r="AJ307" s="31" t="str">
        <f t="shared" si="356"/>
        <v/>
      </c>
      <c r="AK307" s="73" t="str">
        <f t="shared" si="357"/>
        <v/>
      </c>
      <c r="AL307" s="73" t="str">
        <f t="shared" si="358"/>
        <v/>
      </c>
      <c r="AM307" s="31" t="str" cm="1">
        <f t="array" ref="AM307">IF(AK307="",""&amp;AJ307,IF(AK307="NEMA",AJ307,INDEX(klub_naziv,MATCH(INDEX(klubAlias_klubId,AK307),klub_id,0))))</f>
        <v/>
      </c>
      <c r="AN307" s="31" t="str" cm="1">
        <f t="array" ref="AN307">IFERROR(""&amp;INDEX(registarNatjecatelji,DL307,4),"")</f>
        <v/>
      </c>
      <c r="AO307" s="90" t="str">
        <f t="shared" si="359"/>
        <v/>
      </c>
      <c r="AP307" s="66" t="str">
        <f t="shared" si="360"/>
        <v/>
      </c>
      <c r="AQ307" s="47" t="s">
        <v>0</v>
      </c>
      <c r="AR307" s="52" t="str">
        <f>IF(V307&lt;&gt;"NEMA","",IF(IFERROR(MATCH(U307,U$10:U306,0),0)&lt;&gt;0,"",U307))</f>
        <v/>
      </c>
      <c r="AS307" s="73" t="str">
        <f t="shared" si="333"/>
        <v/>
      </c>
      <c r="AT307" s="31" t="str">
        <f>IF(OR(AS307="",AS307&lt;&gt;"NEMA"),"",MAX(AT$10:AT306)+1)</f>
        <v/>
      </c>
      <c r="AU307" s="66" t="str">
        <f t="shared" si="334"/>
        <v/>
      </c>
      <c r="AV307" s="47" t="s">
        <v>0</v>
      </c>
      <c r="AW307" s="19" t="str">
        <f t="shared" si="361"/>
        <v/>
      </c>
      <c r="AX307" s="47" t="s">
        <v>0</v>
      </c>
      <c r="AY307" s="82" t="str">
        <f>IF(AK307&lt;&gt;"NEMA","",IF(IFERROR(MATCH(AJ307,AJ$10:AJ306,0),0)&lt;&gt;0,"",AJ307))</f>
        <v/>
      </c>
      <c r="AZ307" s="47" t="s">
        <v>0</v>
      </c>
      <c r="BA307" s="130"/>
      <c r="BB307" s="47" t="s">
        <v>0</v>
      </c>
      <c r="BC307" s="58" t="str">
        <f t="shared" si="362"/>
        <v/>
      </c>
      <c r="BD307" s="31" t="str">
        <f t="shared" si="363"/>
        <v/>
      </c>
      <c r="BE307" s="31" t="str">
        <f>IF(BD307="","",MAX(BE$10:BE306)+1)</f>
        <v/>
      </c>
      <c r="BF307" s="31" t="str">
        <f t="shared" si="364"/>
        <v/>
      </c>
      <c r="BG307" s="31" t="str">
        <f t="shared" si="365"/>
        <v/>
      </c>
      <c r="BH307" s="31" t="str">
        <f>IF(BA307="","",MAX(BH$10:BH306)+1)</f>
        <v/>
      </c>
      <c r="BI307" s="31" t="str">
        <f t="shared" si="366"/>
        <v/>
      </c>
      <c r="BJ307" s="66" t="str">
        <f t="shared" si="367"/>
        <v/>
      </c>
      <c r="BK307" s="47" t="s">
        <v>0</v>
      </c>
      <c r="BL307" s="19" t="str">
        <f t="shared" si="368"/>
        <v/>
      </c>
      <c r="BM307" s="47" t="s">
        <v>0</v>
      </c>
      <c r="BN307" s="151" t="str">
        <f t="shared" si="335"/>
        <v/>
      </c>
      <c r="BO307" s="47" t="s">
        <v>0</v>
      </c>
      <c r="BP307" s="58" t="str">
        <f t="shared" si="326"/>
        <v/>
      </c>
      <c r="BQ307" s="73" t="str">
        <f t="shared" si="327"/>
        <v/>
      </c>
      <c r="BR307" s="266" t="str">
        <f t="shared" si="328"/>
        <v/>
      </c>
      <c r="BS307" s="267" t="str">
        <f t="shared" si="329"/>
        <v/>
      </c>
      <c r="BT307" s="191" t="str">
        <f t="shared" si="330"/>
        <v/>
      </c>
      <c r="BU307" s="47" t="s">
        <v>0</v>
      </c>
      <c r="BV307" s="52" t="str">
        <f t="shared" si="369"/>
        <v/>
      </c>
      <c r="BW307" s="31" t="str">
        <f t="shared" si="370"/>
        <v/>
      </c>
      <c r="BX307" s="73" t="str">
        <f t="shared" si="336"/>
        <v/>
      </c>
      <c r="BY307" s="73" t="str">
        <f t="shared" si="337"/>
        <v/>
      </c>
      <c r="BZ307" s="31" t="str">
        <f t="shared" si="338"/>
        <v/>
      </c>
      <c r="CA307" s="66" t="str">
        <f t="shared" si="339"/>
        <v/>
      </c>
      <c r="CB307" s="47" t="s">
        <v>0</v>
      </c>
      <c r="CC307" s="82" t="str">
        <f t="shared" si="371"/>
        <v/>
      </c>
      <c r="CD307" s="47" t="s">
        <v>0</v>
      </c>
      <c r="CE307" s="19" t="str">
        <f t="shared" si="372"/>
        <v/>
      </c>
      <c r="CF307" s="47" t="s">
        <v>0</v>
      </c>
      <c r="CG307" s="130"/>
      <c r="CH307" s="47" t="s">
        <v>0</v>
      </c>
      <c r="CI307" s="52" t="str">
        <f t="shared" si="373"/>
        <v/>
      </c>
      <c r="CJ307" s="73" t="str">
        <f>IF(CG307="","",MAX(CJ$10:CJ306)+1)</f>
        <v/>
      </c>
      <c r="CK307" s="53" t="str">
        <f t="shared" si="374"/>
        <v/>
      </c>
      <c r="CL307" s="47" t="s">
        <v>0</v>
      </c>
      <c r="CM307" s="19" t="str">
        <f t="shared" si="375"/>
        <v/>
      </c>
      <c r="CN307" s="47" t="s">
        <v>0</v>
      </c>
      <c r="CO307" s="108"/>
      <c r="CP307" s="110"/>
      <c r="CQ307" s="47"/>
      <c r="CR307" s="58" t="str">
        <f>IF(AND(BX307="NEMA",BY307="NEMA",OR(CG307="",CK307="NEMA")),MAX(CR$10:CR306)+1,"")</f>
        <v/>
      </c>
      <c r="CS307" s="53" t="str">
        <f t="shared" si="376"/>
        <v/>
      </c>
      <c r="CT307" t="s">
        <v>0</v>
      </c>
      <c r="CU307" s="133" t="str">
        <f t="shared" si="340"/>
        <v/>
      </c>
      <c r="CV307" t="s">
        <v>0</v>
      </c>
      <c r="CW307" s="52" t="str">
        <f t="shared" si="341"/>
        <v/>
      </c>
      <c r="CX307" s="66" t="str">
        <f t="shared" si="377"/>
        <v/>
      </c>
      <c r="CY307" t="s">
        <v>0</v>
      </c>
      <c r="CZ307" s="19" t="str">
        <f t="shared" si="378"/>
        <v/>
      </c>
      <c r="DA307" s="47" t="s">
        <v>0</v>
      </c>
      <c r="DB307" s="52" t="str">
        <f t="shared" si="379"/>
        <v/>
      </c>
      <c r="DC307" s="66" t="str">
        <f t="shared" si="380"/>
        <v/>
      </c>
      <c r="DD307" s="47" t="s">
        <v>0</v>
      </c>
      <c r="DE307" s="52" t="str">
        <f t="shared" si="381"/>
        <v/>
      </c>
      <c r="DF307" s="53" t="str">
        <f t="shared" si="342"/>
        <v/>
      </c>
      <c r="DG307" s="47" t="s">
        <v>0</v>
      </c>
      <c r="DH307" s="52" t="str">
        <f t="shared" si="382"/>
        <v/>
      </c>
      <c r="DI307" s="53" t="str">
        <f t="shared" si="343"/>
        <v/>
      </c>
      <c r="DJ307" s="47" t="s">
        <v>0</v>
      </c>
      <c r="DK307" s="52" t="str">
        <f t="shared" si="383"/>
        <v/>
      </c>
      <c r="DL307" s="53" t="str">
        <f t="shared" si="344"/>
        <v/>
      </c>
      <c r="DM307" s="47" t="s">
        <v>0</v>
      </c>
      <c r="DN307" s="58" t="str">
        <f t="shared" si="384"/>
        <v/>
      </c>
      <c r="DO307" s="53" t="str" cm="1">
        <f t="array" ref="DO307">IF(DN307&lt;&gt;"",INDEX(imePrezime_id,DN307,0),IF(CR307&lt;&gt;"",CR307,""))</f>
        <v/>
      </c>
      <c r="DP307" s="47" t="s">
        <v>0</v>
      </c>
      <c r="DQ307" s="58" t="str">
        <f t="shared" si="385"/>
        <v/>
      </c>
      <c r="DR307" s="73" t="str">
        <f t="shared" si="345"/>
        <v/>
      </c>
      <c r="DS307" s="73" t="str">
        <f t="shared" si="386"/>
        <v/>
      </c>
      <c r="DT307" s="73" t="str">
        <f t="shared" si="387"/>
        <v/>
      </c>
      <c r="DU307" s="66" t="str">
        <f t="shared" si="388"/>
        <v/>
      </c>
      <c r="DV307" s="47" t="s">
        <v>0</v>
      </c>
      <c r="DW307" s="58" t="str">
        <f>IF(BW307="","",MAX(DW$10:DW306)+1)</f>
        <v/>
      </c>
      <c r="DX307" s="73" t="str">
        <f t="shared" si="389"/>
        <v/>
      </c>
      <c r="DY307" s="73" t="str">
        <f t="shared" si="390"/>
        <v/>
      </c>
      <c r="DZ307" s="73" t="str">
        <f t="shared" si="391"/>
        <v/>
      </c>
      <c r="EA307" s="73" t="str">
        <f t="shared" si="392"/>
        <v/>
      </c>
      <c r="EB307" s="73" t="str">
        <f t="shared" si="393"/>
        <v/>
      </c>
      <c r="EC307" s="73" t="str">
        <f t="shared" si="394"/>
        <v/>
      </c>
      <c r="ED307" s="73" t="str">
        <f t="shared" si="395"/>
        <v/>
      </c>
      <c r="EE307" s="73" t="str">
        <f t="shared" si="396"/>
        <v/>
      </c>
      <c r="EF307" s="73" t="str">
        <f t="shared" si="397"/>
        <v/>
      </c>
      <c r="EG307" s="53" t="str">
        <f t="shared" si="346"/>
        <v/>
      </c>
      <c r="EH307" s="47" t="s">
        <v>0</v>
      </c>
      <c r="EI307" s="19" t="str">
        <f t="shared" si="398"/>
        <v/>
      </c>
      <c r="EJ307" s="47" t="s">
        <v>0</v>
      </c>
      <c r="EK307" s="19" t="str">
        <f t="shared" si="399"/>
        <v/>
      </c>
      <c r="EL307" s="47" t="s">
        <v>0</v>
      </c>
      <c r="EM307" s="208" t="str">
        <f t="shared" si="400"/>
        <v/>
      </c>
      <c r="EN307" s="47" t="s">
        <v>0</v>
      </c>
    </row>
    <row r="308" spans="1:144" x14ac:dyDescent="0.25">
      <c r="A308" t="s">
        <v>0</v>
      </c>
      <c r="B308" s="52" t="str">
        <f>IF(csv!F300="","",csv!T300)</f>
        <v/>
      </c>
      <c r="C308" s="31" t="s">
        <v>0</v>
      </c>
      <c r="D308" s="31" t="str">
        <f>IF(csv!F300="","",csv!F300)</f>
        <v/>
      </c>
      <c r="E308" s="31" t="str">
        <f>IF(csv!E300="","",csv!E300)</f>
        <v/>
      </c>
      <c r="F308" s="31" t="s">
        <v>0</v>
      </c>
      <c r="G308" s="73" t="str">
        <f>IF(csv!M300="","",csv!M300)</f>
        <v/>
      </c>
      <c r="H308" s="73" t="str">
        <f>IF(csv!N300="","",csv!N300)</f>
        <v/>
      </c>
      <c r="I308" s="31" t="s">
        <v>0</v>
      </c>
      <c r="J308" s="31" t="str">
        <f>IF(csv!P300="","",csv!P300)</f>
        <v/>
      </c>
      <c r="K308" s="31" t="str">
        <f>IF(csv!Q300="","",csv!Q300)</f>
        <v/>
      </c>
      <c r="L308" s="31" t="s">
        <v>0</v>
      </c>
      <c r="M308" s="66" t="str">
        <f>IF(csv!R300="","",csv!R300)</f>
        <v/>
      </c>
      <c r="N308" s="47" t="s">
        <v>0</v>
      </c>
      <c r="O308" s="52" t="str">
        <f t="shared" si="347"/>
        <v/>
      </c>
      <c r="P308" s="73" t="str">
        <f>IF(O308="","",IF(COUNTIF(O$10:O307,O308)=0,P307+1,P307))</f>
        <v/>
      </c>
      <c r="Q308" s="88" t="str">
        <f t="shared" si="348"/>
        <v/>
      </c>
      <c r="R308" s="89" t="str" cm="1">
        <f t="array" ref="R308">IF(S308="","",INDEX(natjecanjeStaze_naziv,MATCH(S308,natjecanjeStaze_stazaId,0)))</f>
        <v/>
      </c>
      <c r="S308" s="53" t="str">
        <f t="shared" si="331"/>
        <v/>
      </c>
      <c r="T308" s="47" t="s">
        <v>0</v>
      </c>
      <c r="U308" s="259" t="str">
        <f t="shared" si="332"/>
        <v/>
      </c>
      <c r="V308" s="260" t="str">
        <f t="shared" si="349"/>
        <v/>
      </c>
      <c r="W308" s="47" t="s">
        <v>0</v>
      </c>
      <c r="X308" s="52" t="str">
        <f t="shared" si="350"/>
        <v/>
      </c>
      <c r="Y308" s="73" t="str">
        <f t="shared" si="351"/>
        <v/>
      </c>
      <c r="Z308" s="31" t="str">
        <f t="shared" si="352"/>
        <v/>
      </c>
      <c r="AA308" s="66" t="str">
        <f>IF(Z308="","",MAX(AA$10:AA307)+1)</f>
        <v/>
      </c>
      <c r="AB308" s="47" t="s">
        <v>0</v>
      </c>
      <c r="AC308" s="130"/>
      <c r="AD308" s="47" t="s">
        <v>0</v>
      </c>
      <c r="AE308" s="19" t="str">
        <f t="shared" si="353"/>
        <v/>
      </c>
      <c r="AF308" s="47" t="s">
        <v>0</v>
      </c>
      <c r="AG308" s="151" t="str">
        <f t="shared" si="354"/>
        <v/>
      </c>
      <c r="AH308" s="47" t="s">
        <v>0</v>
      </c>
      <c r="AI308" s="52" t="str">
        <f t="shared" si="355"/>
        <v/>
      </c>
      <c r="AJ308" s="31" t="str">
        <f t="shared" si="356"/>
        <v/>
      </c>
      <c r="AK308" s="73" t="str">
        <f t="shared" si="357"/>
        <v/>
      </c>
      <c r="AL308" s="73" t="str">
        <f t="shared" si="358"/>
        <v/>
      </c>
      <c r="AM308" s="31" t="str" cm="1">
        <f t="array" ref="AM308">IF(AK308="",""&amp;AJ308,IF(AK308="NEMA",AJ308,INDEX(klub_naziv,MATCH(INDEX(klubAlias_klubId,AK308),klub_id,0))))</f>
        <v/>
      </c>
      <c r="AN308" s="31" t="str" cm="1">
        <f t="array" ref="AN308">IFERROR(""&amp;INDEX(registarNatjecatelji,DL308,4),"")</f>
        <v/>
      </c>
      <c r="AO308" s="90" t="str">
        <f t="shared" si="359"/>
        <v/>
      </c>
      <c r="AP308" s="66" t="str">
        <f t="shared" si="360"/>
        <v/>
      </c>
      <c r="AQ308" s="47" t="s">
        <v>0</v>
      </c>
      <c r="AR308" s="52" t="str">
        <f>IF(V308&lt;&gt;"NEMA","",IF(IFERROR(MATCH(U308,U$10:U307,0),0)&lt;&gt;0,"",U308))</f>
        <v/>
      </c>
      <c r="AS308" s="73" t="str">
        <f t="shared" si="333"/>
        <v/>
      </c>
      <c r="AT308" s="31" t="str">
        <f>IF(OR(AS308="",AS308&lt;&gt;"NEMA"),"",MAX(AT$10:AT307)+1)</f>
        <v/>
      </c>
      <c r="AU308" s="66" t="str">
        <f t="shared" si="334"/>
        <v/>
      </c>
      <c r="AV308" s="47" t="s">
        <v>0</v>
      </c>
      <c r="AW308" s="19" t="str">
        <f t="shared" si="361"/>
        <v/>
      </c>
      <c r="AX308" s="47" t="s">
        <v>0</v>
      </c>
      <c r="AY308" s="82" t="str">
        <f>IF(AK308&lt;&gt;"NEMA","",IF(IFERROR(MATCH(AJ308,AJ$10:AJ307,0),0)&lt;&gt;0,"",AJ308))</f>
        <v/>
      </c>
      <c r="AZ308" s="47" t="s">
        <v>0</v>
      </c>
      <c r="BA308" s="130"/>
      <c r="BB308" s="47" t="s">
        <v>0</v>
      </c>
      <c r="BC308" s="58" t="str">
        <f t="shared" si="362"/>
        <v/>
      </c>
      <c r="BD308" s="31" t="str">
        <f t="shared" si="363"/>
        <v/>
      </c>
      <c r="BE308" s="31" t="str">
        <f>IF(BD308="","",MAX(BE$10:BE307)+1)</f>
        <v/>
      </c>
      <c r="BF308" s="31" t="str">
        <f t="shared" si="364"/>
        <v/>
      </c>
      <c r="BG308" s="31" t="str">
        <f t="shared" si="365"/>
        <v/>
      </c>
      <c r="BH308" s="31" t="str">
        <f>IF(BA308="","",MAX(BH$10:BH307)+1)</f>
        <v/>
      </c>
      <c r="BI308" s="31" t="str">
        <f t="shared" si="366"/>
        <v/>
      </c>
      <c r="BJ308" s="66" t="str">
        <f t="shared" si="367"/>
        <v/>
      </c>
      <c r="BK308" s="47" t="s">
        <v>0</v>
      </c>
      <c r="BL308" s="19" t="str">
        <f t="shared" si="368"/>
        <v/>
      </c>
      <c r="BM308" s="47" t="s">
        <v>0</v>
      </c>
      <c r="BN308" s="151" t="str">
        <f t="shared" si="335"/>
        <v/>
      </c>
      <c r="BO308" s="47" t="s">
        <v>0</v>
      </c>
      <c r="BP308" s="58" t="str">
        <f t="shared" si="326"/>
        <v/>
      </c>
      <c r="BQ308" s="73" t="str">
        <f t="shared" si="327"/>
        <v/>
      </c>
      <c r="BR308" s="266" t="str">
        <f t="shared" si="328"/>
        <v/>
      </c>
      <c r="BS308" s="267" t="str">
        <f t="shared" si="329"/>
        <v/>
      </c>
      <c r="BT308" s="191" t="str">
        <f t="shared" si="330"/>
        <v/>
      </c>
      <c r="BU308" s="47" t="s">
        <v>0</v>
      </c>
      <c r="BV308" s="52" t="str">
        <f t="shared" si="369"/>
        <v/>
      </c>
      <c r="BW308" s="31" t="str">
        <f t="shared" si="370"/>
        <v/>
      </c>
      <c r="BX308" s="73" t="str">
        <f t="shared" si="336"/>
        <v/>
      </c>
      <c r="BY308" s="73" t="str">
        <f t="shared" si="337"/>
        <v/>
      </c>
      <c r="BZ308" s="31" t="str">
        <f t="shared" si="338"/>
        <v/>
      </c>
      <c r="CA308" s="66" t="str">
        <f t="shared" si="339"/>
        <v/>
      </c>
      <c r="CB308" s="47" t="s">
        <v>0</v>
      </c>
      <c r="CC308" s="82" t="str">
        <f t="shared" si="371"/>
        <v/>
      </c>
      <c r="CD308" s="47" t="s">
        <v>0</v>
      </c>
      <c r="CE308" s="19" t="str">
        <f t="shared" si="372"/>
        <v/>
      </c>
      <c r="CF308" s="47" t="s">
        <v>0</v>
      </c>
      <c r="CG308" s="130"/>
      <c r="CH308" s="47" t="s">
        <v>0</v>
      </c>
      <c r="CI308" s="52" t="str">
        <f t="shared" si="373"/>
        <v/>
      </c>
      <c r="CJ308" s="73" t="str">
        <f>IF(CG308="","",MAX(CJ$10:CJ307)+1)</f>
        <v/>
      </c>
      <c r="CK308" s="53" t="str">
        <f t="shared" si="374"/>
        <v/>
      </c>
      <c r="CL308" s="47" t="s">
        <v>0</v>
      </c>
      <c r="CM308" s="19" t="str">
        <f t="shared" si="375"/>
        <v/>
      </c>
      <c r="CN308" s="47" t="s">
        <v>0</v>
      </c>
      <c r="CO308" s="108"/>
      <c r="CP308" s="110"/>
      <c r="CQ308" s="47"/>
      <c r="CR308" s="58" t="str">
        <f>IF(AND(BX308="NEMA",BY308="NEMA",OR(CG308="",CK308="NEMA")),MAX(CR$10:CR307)+1,"")</f>
        <v/>
      </c>
      <c r="CS308" s="53" t="str">
        <f t="shared" si="376"/>
        <v/>
      </c>
      <c r="CT308" t="s">
        <v>0</v>
      </c>
      <c r="CU308" s="133" t="str">
        <f t="shared" si="340"/>
        <v/>
      </c>
      <c r="CV308" t="s">
        <v>0</v>
      </c>
      <c r="CW308" s="52" t="str">
        <f t="shared" si="341"/>
        <v/>
      </c>
      <c r="CX308" s="66" t="str">
        <f t="shared" si="377"/>
        <v/>
      </c>
      <c r="CY308" t="s">
        <v>0</v>
      </c>
      <c r="CZ308" s="19" t="str">
        <f t="shared" si="378"/>
        <v/>
      </c>
      <c r="DA308" s="47" t="s">
        <v>0</v>
      </c>
      <c r="DB308" s="52" t="str">
        <f t="shared" si="379"/>
        <v/>
      </c>
      <c r="DC308" s="66" t="str">
        <f t="shared" si="380"/>
        <v/>
      </c>
      <c r="DD308" s="47" t="s">
        <v>0</v>
      </c>
      <c r="DE308" s="52" t="str">
        <f t="shared" si="381"/>
        <v/>
      </c>
      <c r="DF308" s="53" t="str">
        <f t="shared" si="342"/>
        <v/>
      </c>
      <c r="DG308" s="47" t="s">
        <v>0</v>
      </c>
      <c r="DH308" s="52" t="str">
        <f t="shared" si="382"/>
        <v/>
      </c>
      <c r="DI308" s="53" t="str">
        <f t="shared" si="343"/>
        <v/>
      </c>
      <c r="DJ308" s="47" t="s">
        <v>0</v>
      </c>
      <c r="DK308" s="52" t="str">
        <f t="shared" si="383"/>
        <v/>
      </c>
      <c r="DL308" s="53" t="str">
        <f t="shared" si="344"/>
        <v/>
      </c>
      <c r="DM308" s="47" t="s">
        <v>0</v>
      </c>
      <c r="DN308" s="58" t="str">
        <f t="shared" si="384"/>
        <v/>
      </c>
      <c r="DO308" s="53" t="str" cm="1">
        <f t="array" ref="DO308">IF(DN308&lt;&gt;"",INDEX(imePrezime_id,DN308,0),IF(CR308&lt;&gt;"",CR308,""))</f>
        <v/>
      </c>
      <c r="DP308" s="47" t="s">
        <v>0</v>
      </c>
      <c r="DQ308" s="58" t="str">
        <f t="shared" si="385"/>
        <v/>
      </c>
      <c r="DR308" s="73" t="str">
        <f t="shared" si="345"/>
        <v/>
      </c>
      <c r="DS308" s="73" t="str">
        <f t="shared" si="386"/>
        <v/>
      </c>
      <c r="DT308" s="73" t="str">
        <f t="shared" si="387"/>
        <v/>
      </c>
      <c r="DU308" s="66" t="str">
        <f t="shared" si="388"/>
        <v/>
      </c>
      <c r="DV308" s="47" t="s">
        <v>0</v>
      </c>
      <c r="DW308" s="58" t="str">
        <f>IF(BW308="","",MAX(DW$10:DW307)+1)</f>
        <v/>
      </c>
      <c r="DX308" s="73" t="str">
        <f t="shared" si="389"/>
        <v/>
      </c>
      <c r="DY308" s="73" t="str">
        <f t="shared" si="390"/>
        <v/>
      </c>
      <c r="DZ308" s="73" t="str">
        <f t="shared" si="391"/>
        <v/>
      </c>
      <c r="EA308" s="73" t="str">
        <f t="shared" si="392"/>
        <v/>
      </c>
      <c r="EB308" s="73" t="str">
        <f t="shared" si="393"/>
        <v/>
      </c>
      <c r="EC308" s="73" t="str">
        <f t="shared" si="394"/>
        <v/>
      </c>
      <c r="ED308" s="73" t="str">
        <f t="shared" si="395"/>
        <v/>
      </c>
      <c r="EE308" s="73" t="str">
        <f t="shared" si="396"/>
        <v/>
      </c>
      <c r="EF308" s="73" t="str">
        <f t="shared" si="397"/>
        <v/>
      </c>
      <c r="EG308" s="53" t="str">
        <f t="shared" si="346"/>
        <v/>
      </c>
      <c r="EH308" s="47" t="s">
        <v>0</v>
      </c>
      <c r="EI308" s="19" t="str">
        <f t="shared" si="398"/>
        <v/>
      </c>
      <c r="EJ308" s="47" t="s">
        <v>0</v>
      </c>
      <c r="EK308" s="19" t="str">
        <f t="shared" si="399"/>
        <v/>
      </c>
      <c r="EL308" s="47" t="s">
        <v>0</v>
      </c>
      <c r="EM308" s="208" t="str">
        <f t="shared" si="400"/>
        <v/>
      </c>
      <c r="EN308" s="47" t="s">
        <v>0</v>
      </c>
    </row>
    <row r="309" spans="1:144" x14ac:dyDescent="0.25">
      <c r="A309" t="s">
        <v>0</v>
      </c>
      <c r="B309" s="52" t="str">
        <f>IF(csv!F301="","",csv!T301)</f>
        <v/>
      </c>
      <c r="C309" s="31" t="s">
        <v>0</v>
      </c>
      <c r="D309" s="31" t="str">
        <f>IF(csv!F301="","",csv!F301)</f>
        <v/>
      </c>
      <c r="E309" s="31" t="str">
        <f>IF(csv!E301="","",csv!E301)</f>
        <v/>
      </c>
      <c r="F309" s="31" t="s">
        <v>0</v>
      </c>
      <c r="G309" s="73" t="str">
        <f>IF(csv!M301="","",csv!M301)</f>
        <v/>
      </c>
      <c r="H309" s="73" t="str">
        <f>IF(csv!N301="","",csv!N301)</f>
        <v/>
      </c>
      <c r="I309" s="31" t="s">
        <v>0</v>
      </c>
      <c r="J309" s="31" t="str">
        <f>IF(csv!P301="","",csv!P301)</f>
        <v/>
      </c>
      <c r="K309" s="31" t="str">
        <f>IF(csv!Q301="","",csv!Q301)</f>
        <v/>
      </c>
      <c r="L309" s="31" t="s">
        <v>0</v>
      </c>
      <c r="M309" s="66" t="str">
        <f>IF(csv!R301="","",csv!R301)</f>
        <v/>
      </c>
      <c r="N309" s="47" t="s">
        <v>0</v>
      </c>
      <c r="O309" s="52" t="str">
        <f t="shared" si="347"/>
        <v/>
      </c>
      <c r="P309" s="73" t="str">
        <f>IF(O309="","",IF(COUNTIF(O$10:O308,O309)=0,P308+1,P308))</f>
        <v/>
      </c>
      <c r="Q309" s="88" t="str">
        <f t="shared" si="348"/>
        <v/>
      </c>
      <c r="R309" s="89" t="str" cm="1">
        <f t="array" ref="R309">IF(S309="","",INDEX(natjecanjeStaze_naziv,MATCH(S309,natjecanjeStaze_stazaId,0)))</f>
        <v/>
      </c>
      <c r="S309" s="53" t="str">
        <f t="shared" si="331"/>
        <v/>
      </c>
      <c r="T309" s="47" t="s">
        <v>0</v>
      </c>
      <c r="U309" s="259" t="str">
        <f t="shared" si="332"/>
        <v/>
      </c>
      <c r="V309" s="260" t="str">
        <f t="shared" si="349"/>
        <v/>
      </c>
      <c r="W309" s="47" t="s">
        <v>0</v>
      </c>
      <c r="X309" s="52" t="str">
        <f t="shared" si="350"/>
        <v/>
      </c>
      <c r="Y309" s="73" t="str">
        <f t="shared" si="351"/>
        <v/>
      </c>
      <c r="Z309" s="31" t="str">
        <f t="shared" si="352"/>
        <v/>
      </c>
      <c r="AA309" s="66" t="str">
        <f>IF(Z309="","",MAX(AA$10:AA308)+1)</f>
        <v/>
      </c>
      <c r="AB309" s="47" t="s">
        <v>0</v>
      </c>
      <c r="AC309" s="130"/>
      <c r="AD309" s="47" t="s">
        <v>0</v>
      </c>
      <c r="AE309" s="19" t="str">
        <f t="shared" si="353"/>
        <v/>
      </c>
      <c r="AF309" s="47" t="s">
        <v>0</v>
      </c>
      <c r="AG309" s="151" t="str">
        <f t="shared" si="354"/>
        <v/>
      </c>
      <c r="AH309" s="47" t="s">
        <v>0</v>
      </c>
      <c r="AI309" s="52" t="str">
        <f t="shared" si="355"/>
        <v/>
      </c>
      <c r="AJ309" s="31" t="str">
        <f t="shared" si="356"/>
        <v/>
      </c>
      <c r="AK309" s="73" t="str">
        <f t="shared" si="357"/>
        <v/>
      </c>
      <c r="AL309" s="73" t="str">
        <f t="shared" si="358"/>
        <v/>
      </c>
      <c r="AM309" s="31" t="str" cm="1">
        <f t="array" ref="AM309">IF(AK309="",""&amp;AJ309,IF(AK309="NEMA",AJ309,INDEX(klub_naziv,MATCH(INDEX(klubAlias_klubId,AK309),klub_id,0))))</f>
        <v/>
      </c>
      <c r="AN309" s="31" t="str" cm="1">
        <f t="array" ref="AN309">IFERROR(""&amp;INDEX(registarNatjecatelji,DL309,4),"")</f>
        <v/>
      </c>
      <c r="AO309" s="90" t="str">
        <f t="shared" si="359"/>
        <v/>
      </c>
      <c r="AP309" s="66" t="str">
        <f t="shared" si="360"/>
        <v/>
      </c>
      <c r="AQ309" s="47" t="s">
        <v>0</v>
      </c>
      <c r="AR309" s="52" t="str">
        <f>IF(V309&lt;&gt;"NEMA","",IF(IFERROR(MATCH(U309,U$10:U308,0),0)&lt;&gt;0,"",U309))</f>
        <v/>
      </c>
      <c r="AS309" s="73" t="str">
        <f t="shared" si="333"/>
        <v/>
      </c>
      <c r="AT309" s="31" t="str">
        <f>IF(OR(AS309="",AS309&lt;&gt;"NEMA"),"",MAX(AT$10:AT308)+1)</f>
        <v/>
      </c>
      <c r="AU309" s="66" t="str">
        <f t="shared" si="334"/>
        <v/>
      </c>
      <c r="AV309" s="47" t="s">
        <v>0</v>
      </c>
      <c r="AW309" s="19" t="str">
        <f t="shared" si="361"/>
        <v/>
      </c>
      <c r="AX309" s="47" t="s">
        <v>0</v>
      </c>
      <c r="AY309" s="82" t="str">
        <f>IF(AK309&lt;&gt;"NEMA","",IF(IFERROR(MATCH(AJ309,AJ$10:AJ308,0),0)&lt;&gt;0,"",AJ309))</f>
        <v/>
      </c>
      <c r="AZ309" s="47" t="s">
        <v>0</v>
      </c>
      <c r="BA309" s="130"/>
      <c r="BB309" s="47" t="s">
        <v>0</v>
      </c>
      <c r="BC309" s="58" t="str">
        <f t="shared" si="362"/>
        <v/>
      </c>
      <c r="BD309" s="31" t="str">
        <f t="shared" si="363"/>
        <v/>
      </c>
      <c r="BE309" s="31" t="str">
        <f>IF(BD309="","",MAX(BE$10:BE308)+1)</f>
        <v/>
      </c>
      <c r="BF309" s="31" t="str">
        <f t="shared" si="364"/>
        <v/>
      </c>
      <c r="BG309" s="31" t="str">
        <f t="shared" si="365"/>
        <v/>
      </c>
      <c r="BH309" s="31" t="str">
        <f>IF(BA309="","",MAX(BH$10:BH308)+1)</f>
        <v/>
      </c>
      <c r="BI309" s="31" t="str">
        <f t="shared" si="366"/>
        <v/>
      </c>
      <c r="BJ309" s="66" t="str">
        <f t="shared" si="367"/>
        <v/>
      </c>
      <c r="BK309" s="47" t="s">
        <v>0</v>
      </c>
      <c r="BL309" s="19" t="str">
        <f t="shared" si="368"/>
        <v/>
      </c>
      <c r="BM309" s="47" t="s">
        <v>0</v>
      </c>
      <c r="BN309" s="151" t="str">
        <f t="shared" si="335"/>
        <v/>
      </c>
      <c r="BO309" s="47" t="s">
        <v>0</v>
      </c>
      <c r="BP309" s="58" t="str">
        <f t="shared" si="326"/>
        <v/>
      </c>
      <c r="BQ309" s="73" t="str">
        <f t="shared" si="327"/>
        <v/>
      </c>
      <c r="BR309" s="266" t="str">
        <f t="shared" si="328"/>
        <v/>
      </c>
      <c r="BS309" s="267" t="str">
        <f t="shared" si="329"/>
        <v/>
      </c>
      <c r="BT309" s="191" t="str">
        <f t="shared" si="330"/>
        <v/>
      </c>
      <c r="BU309" s="47" t="s">
        <v>0</v>
      </c>
      <c r="BV309" s="52" t="str">
        <f t="shared" si="369"/>
        <v/>
      </c>
      <c r="BW309" s="31" t="str">
        <f t="shared" si="370"/>
        <v/>
      </c>
      <c r="BX309" s="73" t="str">
        <f t="shared" si="336"/>
        <v/>
      </c>
      <c r="BY309" s="73" t="str">
        <f t="shared" si="337"/>
        <v/>
      </c>
      <c r="BZ309" s="31" t="str">
        <f t="shared" si="338"/>
        <v/>
      </c>
      <c r="CA309" s="66" t="str">
        <f t="shared" si="339"/>
        <v/>
      </c>
      <c r="CB309" s="47" t="s">
        <v>0</v>
      </c>
      <c r="CC309" s="82" t="str">
        <f t="shared" si="371"/>
        <v/>
      </c>
      <c r="CD309" s="47" t="s">
        <v>0</v>
      </c>
      <c r="CE309" s="19" t="str">
        <f t="shared" si="372"/>
        <v/>
      </c>
      <c r="CF309" s="47" t="s">
        <v>0</v>
      </c>
      <c r="CG309" s="130"/>
      <c r="CH309" s="47" t="s">
        <v>0</v>
      </c>
      <c r="CI309" s="52" t="str">
        <f t="shared" si="373"/>
        <v/>
      </c>
      <c r="CJ309" s="73" t="str">
        <f>IF(CG309="","",MAX(CJ$10:CJ308)+1)</f>
        <v/>
      </c>
      <c r="CK309" s="53" t="str">
        <f t="shared" si="374"/>
        <v/>
      </c>
      <c r="CL309" s="47" t="s">
        <v>0</v>
      </c>
      <c r="CM309" s="19" t="str">
        <f t="shared" si="375"/>
        <v/>
      </c>
      <c r="CN309" s="47" t="s">
        <v>0</v>
      </c>
      <c r="CO309" s="108"/>
      <c r="CP309" s="110"/>
      <c r="CQ309" s="47"/>
      <c r="CR309" s="58" t="str">
        <f>IF(AND(BX309="NEMA",BY309="NEMA",OR(CG309="",CK309="NEMA")),MAX(CR$10:CR308)+1,"")</f>
        <v/>
      </c>
      <c r="CS309" s="53" t="str">
        <f t="shared" si="376"/>
        <v/>
      </c>
      <c r="CT309" t="s">
        <v>0</v>
      </c>
      <c r="CU309" s="133" t="str">
        <f t="shared" si="340"/>
        <v/>
      </c>
      <c r="CV309" t="s">
        <v>0</v>
      </c>
      <c r="CW309" s="52" t="str">
        <f t="shared" si="341"/>
        <v/>
      </c>
      <c r="CX309" s="66" t="str">
        <f t="shared" si="377"/>
        <v/>
      </c>
      <c r="CY309" t="s">
        <v>0</v>
      </c>
      <c r="CZ309" s="19" t="str">
        <f t="shared" si="378"/>
        <v/>
      </c>
      <c r="DA309" s="47" t="s">
        <v>0</v>
      </c>
      <c r="DB309" s="52" t="str">
        <f t="shared" si="379"/>
        <v/>
      </c>
      <c r="DC309" s="66" t="str">
        <f t="shared" si="380"/>
        <v/>
      </c>
      <c r="DD309" s="47" t="s">
        <v>0</v>
      </c>
      <c r="DE309" s="52" t="str">
        <f t="shared" si="381"/>
        <v/>
      </c>
      <c r="DF309" s="53" t="str">
        <f t="shared" si="342"/>
        <v/>
      </c>
      <c r="DG309" s="47" t="s">
        <v>0</v>
      </c>
      <c r="DH309" s="52" t="str">
        <f t="shared" si="382"/>
        <v/>
      </c>
      <c r="DI309" s="53" t="str">
        <f t="shared" si="343"/>
        <v/>
      </c>
      <c r="DJ309" s="47" t="s">
        <v>0</v>
      </c>
      <c r="DK309" s="52" t="str">
        <f t="shared" si="383"/>
        <v/>
      </c>
      <c r="DL309" s="53" t="str">
        <f t="shared" si="344"/>
        <v/>
      </c>
      <c r="DM309" s="47" t="s">
        <v>0</v>
      </c>
      <c r="DN309" s="58" t="str">
        <f t="shared" si="384"/>
        <v/>
      </c>
      <c r="DO309" s="53" t="str" cm="1">
        <f t="array" ref="DO309">IF(DN309&lt;&gt;"",INDEX(imePrezime_id,DN309,0),IF(CR309&lt;&gt;"",CR309,""))</f>
        <v/>
      </c>
      <c r="DP309" s="47" t="s">
        <v>0</v>
      </c>
      <c r="DQ309" s="58" t="str">
        <f t="shared" si="385"/>
        <v/>
      </c>
      <c r="DR309" s="73" t="str">
        <f t="shared" si="345"/>
        <v/>
      </c>
      <c r="DS309" s="73" t="str">
        <f t="shared" si="386"/>
        <v/>
      </c>
      <c r="DT309" s="73" t="str">
        <f t="shared" si="387"/>
        <v/>
      </c>
      <c r="DU309" s="66" t="str">
        <f t="shared" si="388"/>
        <v/>
      </c>
      <c r="DV309" s="47" t="s">
        <v>0</v>
      </c>
      <c r="DW309" s="58" t="str">
        <f>IF(BW309="","",MAX(DW$10:DW308)+1)</f>
        <v/>
      </c>
      <c r="DX309" s="73" t="str">
        <f t="shared" si="389"/>
        <v/>
      </c>
      <c r="DY309" s="73" t="str">
        <f t="shared" si="390"/>
        <v/>
      </c>
      <c r="DZ309" s="73" t="str">
        <f t="shared" si="391"/>
        <v/>
      </c>
      <c r="EA309" s="73" t="str">
        <f t="shared" si="392"/>
        <v/>
      </c>
      <c r="EB309" s="73" t="str">
        <f t="shared" si="393"/>
        <v/>
      </c>
      <c r="EC309" s="73" t="str">
        <f t="shared" si="394"/>
        <v/>
      </c>
      <c r="ED309" s="73" t="str">
        <f t="shared" si="395"/>
        <v/>
      </c>
      <c r="EE309" s="73" t="str">
        <f t="shared" si="396"/>
        <v/>
      </c>
      <c r="EF309" s="73" t="str">
        <f t="shared" si="397"/>
        <v/>
      </c>
      <c r="EG309" s="53" t="str">
        <f t="shared" si="346"/>
        <v/>
      </c>
      <c r="EH309" s="47" t="s">
        <v>0</v>
      </c>
      <c r="EI309" s="19" t="str">
        <f t="shared" si="398"/>
        <v/>
      </c>
      <c r="EJ309" s="47" t="s">
        <v>0</v>
      </c>
      <c r="EK309" s="19" t="str">
        <f t="shared" si="399"/>
        <v/>
      </c>
      <c r="EL309" s="47" t="s">
        <v>0</v>
      </c>
      <c r="EM309" s="208" t="str">
        <f t="shared" si="400"/>
        <v/>
      </c>
      <c r="EN309" s="47" t="s">
        <v>0</v>
      </c>
    </row>
    <row r="310" spans="1:144" x14ac:dyDescent="0.25">
      <c r="A310" t="s">
        <v>0</v>
      </c>
      <c r="B310" s="52" t="str">
        <f>IF(csv!F302="","",csv!T302)</f>
        <v/>
      </c>
      <c r="C310" s="31" t="s">
        <v>0</v>
      </c>
      <c r="D310" s="31" t="str">
        <f>IF(csv!F302="","",csv!F302)</f>
        <v/>
      </c>
      <c r="E310" s="31" t="str">
        <f>IF(csv!E302="","",csv!E302)</f>
        <v/>
      </c>
      <c r="F310" s="31" t="s">
        <v>0</v>
      </c>
      <c r="G310" s="73" t="str">
        <f>IF(csv!M302="","",csv!M302)</f>
        <v/>
      </c>
      <c r="H310" s="73" t="str">
        <f>IF(csv!N302="","",csv!N302)</f>
        <v/>
      </c>
      <c r="I310" s="31" t="s">
        <v>0</v>
      </c>
      <c r="J310" s="31" t="str">
        <f>IF(csv!P302="","",csv!P302)</f>
        <v/>
      </c>
      <c r="K310" s="31" t="str">
        <f>IF(csv!Q302="","",csv!Q302)</f>
        <v/>
      </c>
      <c r="L310" s="31" t="s">
        <v>0</v>
      </c>
      <c r="M310" s="66" t="str">
        <f>IF(csv!R302="","",csv!R302)</f>
        <v/>
      </c>
      <c r="N310" s="47" t="s">
        <v>0</v>
      </c>
      <c r="O310" s="52" t="str">
        <f t="shared" si="347"/>
        <v/>
      </c>
      <c r="P310" s="73" t="str">
        <f>IF(O310="","",IF(COUNTIF(O$10:O309,O310)=0,P309+1,P309))</f>
        <v/>
      </c>
      <c r="Q310" s="88" t="str">
        <f t="shared" si="348"/>
        <v/>
      </c>
      <c r="R310" s="89" t="str" cm="1">
        <f t="array" ref="R310">IF(S310="","",INDEX(natjecanjeStaze_naziv,MATCH(S310,natjecanjeStaze_stazaId,0)))</f>
        <v/>
      </c>
      <c r="S310" s="53" t="str">
        <f t="shared" si="331"/>
        <v/>
      </c>
      <c r="T310" s="47" t="s">
        <v>0</v>
      </c>
      <c r="U310" s="259" t="str">
        <f t="shared" si="332"/>
        <v/>
      </c>
      <c r="V310" s="260" t="str">
        <f t="shared" si="349"/>
        <v/>
      </c>
      <c r="W310" s="47" t="s">
        <v>0</v>
      </c>
      <c r="X310" s="52" t="str">
        <f t="shared" si="350"/>
        <v/>
      </c>
      <c r="Y310" s="73" t="str">
        <f t="shared" si="351"/>
        <v/>
      </c>
      <c r="Z310" s="31" t="str">
        <f t="shared" si="352"/>
        <v/>
      </c>
      <c r="AA310" s="66" t="str">
        <f>IF(Z310="","",MAX(AA$10:AA309)+1)</f>
        <v/>
      </c>
      <c r="AB310" s="47" t="s">
        <v>0</v>
      </c>
      <c r="AC310" s="130"/>
      <c r="AD310" s="47" t="s">
        <v>0</v>
      </c>
      <c r="AE310" s="19" t="str">
        <f t="shared" si="353"/>
        <v/>
      </c>
      <c r="AF310" s="47" t="s">
        <v>0</v>
      </c>
      <c r="AG310" s="151" t="str">
        <f t="shared" si="354"/>
        <v/>
      </c>
      <c r="AH310" s="47" t="s">
        <v>0</v>
      </c>
      <c r="AI310" s="52" t="str">
        <f t="shared" si="355"/>
        <v/>
      </c>
      <c r="AJ310" s="31" t="str">
        <f t="shared" si="356"/>
        <v/>
      </c>
      <c r="AK310" s="73" t="str">
        <f t="shared" si="357"/>
        <v/>
      </c>
      <c r="AL310" s="73" t="str">
        <f t="shared" si="358"/>
        <v/>
      </c>
      <c r="AM310" s="31" t="str" cm="1">
        <f t="array" ref="AM310">IF(AK310="",""&amp;AJ310,IF(AK310="NEMA",AJ310,INDEX(klub_naziv,MATCH(INDEX(klubAlias_klubId,AK310),klub_id,0))))</f>
        <v/>
      </c>
      <c r="AN310" s="31" t="str" cm="1">
        <f t="array" ref="AN310">IFERROR(""&amp;INDEX(registarNatjecatelji,DL310,4),"")</f>
        <v/>
      </c>
      <c r="AO310" s="90" t="str">
        <f t="shared" si="359"/>
        <v/>
      </c>
      <c r="AP310" s="66" t="str">
        <f t="shared" si="360"/>
        <v/>
      </c>
      <c r="AQ310" s="47" t="s">
        <v>0</v>
      </c>
      <c r="AR310" s="52" t="str">
        <f>IF(V310&lt;&gt;"NEMA","",IF(IFERROR(MATCH(U310,U$10:U309,0),0)&lt;&gt;0,"",U310))</f>
        <v/>
      </c>
      <c r="AS310" s="73" t="str">
        <f t="shared" si="333"/>
        <v/>
      </c>
      <c r="AT310" s="31" t="str">
        <f>IF(OR(AS310="",AS310&lt;&gt;"NEMA"),"",MAX(AT$10:AT309)+1)</f>
        <v/>
      </c>
      <c r="AU310" s="66" t="str">
        <f t="shared" si="334"/>
        <v/>
      </c>
      <c r="AV310" s="47" t="s">
        <v>0</v>
      </c>
      <c r="AW310" s="19" t="str">
        <f t="shared" si="361"/>
        <v/>
      </c>
      <c r="AX310" s="47" t="s">
        <v>0</v>
      </c>
      <c r="AY310" s="82" t="str">
        <f>IF(AK310&lt;&gt;"NEMA","",IF(IFERROR(MATCH(AJ310,AJ$10:AJ309,0),0)&lt;&gt;0,"",AJ310))</f>
        <v/>
      </c>
      <c r="AZ310" s="47" t="s">
        <v>0</v>
      </c>
      <c r="BA310" s="130"/>
      <c r="BB310" s="47" t="s">
        <v>0</v>
      </c>
      <c r="BC310" s="58" t="str">
        <f t="shared" si="362"/>
        <v/>
      </c>
      <c r="BD310" s="31" t="str">
        <f t="shared" si="363"/>
        <v/>
      </c>
      <c r="BE310" s="31" t="str">
        <f>IF(BD310="","",MAX(BE$10:BE309)+1)</f>
        <v/>
      </c>
      <c r="BF310" s="31" t="str">
        <f t="shared" si="364"/>
        <v/>
      </c>
      <c r="BG310" s="31" t="str">
        <f t="shared" si="365"/>
        <v/>
      </c>
      <c r="BH310" s="31" t="str">
        <f>IF(BA310="","",MAX(BH$10:BH309)+1)</f>
        <v/>
      </c>
      <c r="BI310" s="31" t="str">
        <f t="shared" si="366"/>
        <v/>
      </c>
      <c r="BJ310" s="66" t="str">
        <f t="shared" si="367"/>
        <v/>
      </c>
      <c r="BK310" s="47" t="s">
        <v>0</v>
      </c>
      <c r="BL310" s="19" t="str">
        <f t="shared" si="368"/>
        <v/>
      </c>
      <c r="BM310" s="47" t="s">
        <v>0</v>
      </c>
      <c r="BN310" s="151" t="str">
        <f t="shared" si="335"/>
        <v/>
      </c>
      <c r="BO310" s="47" t="s">
        <v>0</v>
      </c>
      <c r="BP310" s="58" t="str">
        <f t="shared" si="326"/>
        <v/>
      </c>
      <c r="BQ310" s="73" t="str">
        <f t="shared" si="327"/>
        <v/>
      </c>
      <c r="BR310" s="266" t="str">
        <f t="shared" si="328"/>
        <v/>
      </c>
      <c r="BS310" s="267" t="str">
        <f t="shared" si="329"/>
        <v/>
      </c>
      <c r="BT310" s="191" t="str">
        <f t="shared" si="330"/>
        <v/>
      </c>
      <c r="BU310" s="47" t="s">
        <v>0</v>
      </c>
      <c r="BV310" s="52" t="str">
        <f t="shared" si="369"/>
        <v/>
      </c>
      <c r="BW310" s="31" t="str">
        <f t="shared" si="370"/>
        <v/>
      </c>
      <c r="BX310" s="73" t="str">
        <f t="shared" si="336"/>
        <v/>
      </c>
      <c r="BY310" s="73" t="str">
        <f t="shared" si="337"/>
        <v/>
      </c>
      <c r="BZ310" s="31" t="str">
        <f t="shared" si="338"/>
        <v/>
      </c>
      <c r="CA310" s="66" t="str">
        <f t="shared" si="339"/>
        <v/>
      </c>
      <c r="CB310" s="47" t="s">
        <v>0</v>
      </c>
      <c r="CC310" s="82" t="str">
        <f t="shared" si="371"/>
        <v/>
      </c>
      <c r="CD310" s="47" t="s">
        <v>0</v>
      </c>
      <c r="CE310" s="19" t="str">
        <f t="shared" si="372"/>
        <v/>
      </c>
      <c r="CF310" s="47" t="s">
        <v>0</v>
      </c>
      <c r="CG310" s="130"/>
      <c r="CH310" s="47" t="s">
        <v>0</v>
      </c>
      <c r="CI310" s="52" t="str">
        <f t="shared" si="373"/>
        <v/>
      </c>
      <c r="CJ310" s="73" t="str">
        <f>IF(CG310="","",MAX(CJ$10:CJ309)+1)</f>
        <v/>
      </c>
      <c r="CK310" s="53" t="str">
        <f t="shared" si="374"/>
        <v/>
      </c>
      <c r="CL310" s="47" t="s">
        <v>0</v>
      </c>
      <c r="CM310" s="19" t="str">
        <f t="shared" si="375"/>
        <v/>
      </c>
      <c r="CN310" s="47" t="s">
        <v>0</v>
      </c>
      <c r="CO310" s="108"/>
      <c r="CP310" s="110"/>
      <c r="CQ310" s="47"/>
      <c r="CR310" s="58" t="str">
        <f>IF(AND(BX310="NEMA",BY310="NEMA",OR(CG310="",CK310="NEMA")),MAX(CR$10:CR309)+1,"")</f>
        <v/>
      </c>
      <c r="CS310" s="53" t="str">
        <f t="shared" si="376"/>
        <v/>
      </c>
      <c r="CT310" t="s">
        <v>0</v>
      </c>
      <c r="CU310" s="133" t="str">
        <f t="shared" si="340"/>
        <v/>
      </c>
      <c r="CV310" t="s">
        <v>0</v>
      </c>
      <c r="CW310" s="52" t="str">
        <f t="shared" si="341"/>
        <v/>
      </c>
      <c r="CX310" s="66" t="str">
        <f t="shared" si="377"/>
        <v/>
      </c>
      <c r="CY310" t="s">
        <v>0</v>
      </c>
      <c r="CZ310" s="19" t="str">
        <f t="shared" si="378"/>
        <v/>
      </c>
      <c r="DA310" s="47" t="s">
        <v>0</v>
      </c>
      <c r="DB310" s="52" t="str">
        <f t="shared" si="379"/>
        <v/>
      </c>
      <c r="DC310" s="66" t="str">
        <f t="shared" si="380"/>
        <v/>
      </c>
      <c r="DD310" s="47" t="s">
        <v>0</v>
      </c>
      <c r="DE310" s="52" t="str">
        <f t="shared" si="381"/>
        <v/>
      </c>
      <c r="DF310" s="53" t="str">
        <f t="shared" si="342"/>
        <v/>
      </c>
      <c r="DG310" s="47" t="s">
        <v>0</v>
      </c>
      <c r="DH310" s="52" t="str">
        <f t="shared" si="382"/>
        <v/>
      </c>
      <c r="DI310" s="53" t="str">
        <f t="shared" si="343"/>
        <v/>
      </c>
      <c r="DJ310" s="47" t="s">
        <v>0</v>
      </c>
      <c r="DK310" s="52" t="str">
        <f t="shared" si="383"/>
        <v/>
      </c>
      <c r="DL310" s="53" t="str">
        <f t="shared" si="344"/>
        <v/>
      </c>
      <c r="DM310" s="47" t="s">
        <v>0</v>
      </c>
      <c r="DN310" s="58" t="str">
        <f t="shared" si="384"/>
        <v/>
      </c>
      <c r="DO310" s="53" t="str" cm="1">
        <f t="array" ref="DO310">IF(DN310&lt;&gt;"",INDEX(imePrezime_id,DN310,0),IF(CR310&lt;&gt;"",CR310,""))</f>
        <v/>
      </c>
      <c r="DP310" s="47" t="s">
        <v>0</v>
      </c>
      <c r="DQ310" s="58" t="str">
        <f t="shared" si="385"/>
        <v/>
      </c>
      <c r="DR310" s="73" t="str">
        <f t="shared" si="345"/>
        <v/>
      </c>
      <c r="DS310" s="73" t="str">
        <f t="shared" si="386"/>
        <v/>
      </c>
      <c r="DT310" s="73" t="str">
        <f t="shared" si="387"/>
        <v/>
      </c>
      <c r="DU310" s="66" t="str">
        <f t="shared" si="388"/>
        <v/>
      </c>
      <c r="DV310" s="47" t="s">
        <v>0</v>
      </c>
      <c r="DW310" s="58" t="str">
        <f>IF(BW310="","",MAX(DW$10:DW309)+1)</f>
        <v/>
      </c>
      <c r="DX310" s="73" t="str">
        <f t="shared" si="389"/>
        <v/>
      </c>
      <c r="DY310" s="73" t="str">
        <f t="shared" si="390"/>
        <v/>
      </c>
      <c r="DZ310" s="73" t="str">
        <f t="shared" si="391"/>
        <v/>
      </c>
      <c r="EA310" s="73" t="str">
        <f t="shared" si="392"/>
        <v/>
      </c>
      <c r="EB310" s="73" t="str">
        <f t="shared" si="393"/>
        <v/>
      </c>
      <c r="EC310" s="73" t="str">
        <f t="shared" si="394"/>
        <v/>
      </c>
      <c r="ED310" s="73" t="str">
        <f t="shared" si="395"/>
        <v/>
      </c>
      <c r="EE310" s="73" t="str">
        <f t="shared" si="396"/>
        <v/>
      </c>
      <c r="EF310" s="73" t="str">
        <f t="shared" si="397"/>
        <v/>
      </c>
      <c r="EG310" s="53" t="str">
        <f t="shared" si="346"/>
        <v/>
      </c>
      <c r="EH310" s="47" t="s">
        <v>0</v>
      </c>
      <c r="EI310" s="19" t="str">
        <f t="shared" si="398"/>
        <v/>
      </c>
      <c r="EJ310" s="47" t="s">
        <v>0</v>
      </c>
      <c r="EK310" s="19" t="str">
        <f t="shared" si="399"/>
        <v/>
      </c>
      <c r="EL310" s="47" t="s">
        <v>0</v>
      </c>
      <c r="EM310" s="208" t="str">
        <f t="shared" si="400"/>
        <v/>
      </c>
      <c r="EN310" s="47" t="s">
        <v>0</v>
      </c>
    </row>
    <row r="311" spans="1:144" x14ac:dyDescent="0.25">
      <c r="A311" t="s">
        <v>0</v>
      </c>
      <c r="B311" s="52" t="str">
        <f>IF(csv!F303="","",csv!T303)</f>
        <v/>
      </c>
      <c r="C311" s="31" t="s">
        <v>0</v>
      </c>
      <c r="D311" s="31" t="str">
        <f>IF(csv!F303="","",csv!F303)</f>
        <v/>
      </c>
      <c r="E311" s="31" t="str">
        <f>IF(csv!E303="","",csv!E303)</f>
        <v/>
      </c>
      <c r="F311" s="31" t="s">
        <v>0</v>
      </c>
      <c r="G311" s="73" t="str">
        <f>IF(csv!M303="","",csv!M303)</f>
        <v/>
      </c>
      <c r="H311" s="73" t="str">
        <f>IF(csv!N303="","",csv!N303)</f>
        <v/>
      </c>
      <c r="I311" s="31" t="s">
        <v>0</v>
      </c>
      <c r="J311" s="31" t="str">
        <f>IF(csv!P303="","",csv!P303)</f>
        <v/>
      </c>
      <c r="K311" s="31" t="str">
        <f>IF(csv!Q303="","",csv!Q303)</f>
        <v/>
      </c>
      <c r="L311" s="31" t="s">
        <v>0</v>
      </c>
      <c r="M311" s="66" t="str">
        <f>IF(csv!R303="","",csv!R303)</f>
        <v/>
      </c>
      <c r="N311" s="47" t="s">
        <v>0</v>
      </c>
      <c r="O311" s="52" t="str">
        <f t="shared" si="347"/>
        <v/>
      </c>
      <c r="P311" s="73" t="str">
        <f>IF(O311="","",IF(COUNTIF(O$10:O310,O311)=0,P310+1,P310))</f>
        <v/>
      </c>
      <c r="Q311" s="88" t="str">
        <f t="shared" si="348"/>
        <v/>
      </c>
      <c r="R311" s="89" t="str" cm="1">
        <f t="array" ref="R311">IF(S311="","",INDEX(natjecanjeStaze_naziv,MATCH(S311,natjecanjeStaze_stazaId,0)))</f>
        <v/>
      </c>
      <c r="S311" s="53" t="str">
        <f t="shared" si="331"/>
        <v/>
      </c>
      <c r="T311" s="47" t="s">
        <v>0</v>
      </c>
      <c r="U311" s="259" t="str">
        <f t="shared" si="332"/>
        <v/>
      </c>
      <c r="V311" s="260" t="str">
        <f t="shared" si="349"/>
        <v/>
      </c>
      <c r="W311" s="47" t="s">
        <v>0</v>
      </c>
      <c r="X311" s="52" t="str">
        <f t="shared" si="350"/>
        <v/>
      </c>
      <c r="Y311" s="73" t="str">
        <f t="shared" si="351"/>
        <v/>
      </c>
      <c r="Z311" s="31" t="str">
        <f t="shared" si="352"/>
        <v/>
      </c>
      <c r="AA311" s="66" t="str">
        <f>IF(Z311="","",MAX(AA$10:AA310)+1)</f>
        <v/>
      </c>
      <c r="AB311" s="47" t="s">
        <v>0</v>
      </c>
      <c r="AC311" s="130"/>
      <c r="AD311" s="47" t="s">
        <v>0</v>
      </c>
      <c r="AE311" s="19" t="str">
        <f t="shared" si="353"/>
        <v/>
      </c>
      <c r="AF311" s="47" t="s">
        <v>0</v>
      </c>
      <c r="AG311" s="151" t="str">
        <f t="shared" si="354"/>
        <v/>
      </c>
      <c r="AH311" s="47" t="s">
        <v>0</v>
      </c>
      <c r="AI311" s="52" t="str">
        <f t="shared" si="355"/>
        <v/>
      </c>
      <c r="AJ311" s="31" t="str">
        <f t="shared" si="356"/>
        <v/>
      </c>
      <c r="AK311" s="73" t="str">
        <f t="shared" si="357"/>
        <v/>
      </c>
      <c r="AL311" s="73" t="str">
        <f t="shared" si="358"/>
        <v/>
      </c>
      <c r="AM311" s="31" t="str" cm="1">
        <f t="array" ref="AM311">IF(AK311="",""&amp;AJ311,IF(AK311="NEMA",AJ311,INDEX(klub_naziv,MATCH(INDEX(klubAlias_klubId,AK311),klub_id,0))))</f>
        <v/>
      </c>
      <c r="AN311" s="31" t="str" cm="1">
        <f t="array" ref="AN311">IFERROR(""&amp;INDEX(registarNatjecatelji,DL311,4),"")</f>
        <v/>
      </c>
      <c r="AO311" s="90" t="str">
        <f t="shared" si="359"/>
        <v/>
      </c>
      <c r="AP311" s="66" t="str">
        <f t="shared" si="360"/>
        <v/>
      </c>
      <c r="AQ311" s="47" t="s">
        <v>0</v>
      </c>
      <c r="AR311" s="52" t="str">
        <f>IF(V311&lt;&gt;"NEMA","",IF(IFERROR(MATCH(U311,U$10:U310,0),0)&lt;&gt;0,"",U311))</f>
        <v/>
      </c>
      <c r="AS311" s="73" t="str">
        <f t="shared" si="333"/>
        <v/>
      </c>
      <c r="AT311" s="31" t="str">
        <f>IF(OR(AS311="",AS311&lt;&gt;"NEMA"),"",MAX(AT$10:AT310)+1)</f>
        <v/>
      </c>
      <c r="AU311" s="66" t="str">
        <f t="shared" si="334"/>
        <v/>
      </c>
      <c r="AV311" s="47" t="s">
        <v>0</v>
      </c>
      <c r="AW311" s="19" t="str">
        <f t="shared" si="361"/>
        <v/>
      </c>
      <c r="AX311" s="47" t="s">
        <v>0</v>
      </c>
      <c r="AY311" s="82" t="str">
        <f>IF(AK311&lt;&gt;"NEMA","",IF(IFERROR(MATCH(AJ311,AJ$10:AJ310,0),0)&lt;&gt;0,"",AJ311))</f>
        <v/>
      </c>
      <c r="AZ311" s="47" t="s">
        <v>0</v>
      </c>
      <c r="BA311" s="130"/>
      <c r="BB311" s="47" t="s">
        <v>0</v>
      </c>
      <c r="BC311" s="58" t="str">
        <f t="shared" si="362"/>
        <v/>
      </c>
      <c r="BD311" s="31" t="str">
        <f t="shared" si="363"/>
        <v/>
      </c>
      <c r="BE311" s="31" t="str">
        <f>IF(BD311="","",MAX(BE$10:BE310)+1)</f>
        <v/>
      </c>
      <c r="BF311" s="31" t="str">
        <f t="shared" si="364"/>
        <v/>
      </c>
      <c r="BG311" s="31" t="str">
        <f t="shared" si="365"/>
        <v/>
      </c>
      <c r="BH311" s="31" t="str">
        <f>IF(BA311="","",MAX(BH$10:BH310)+1)</f>
        <v/>
      </c>
      <c r="BI311" s="31" t="str">
        <f t="shared" si="366"/>
        <v/>
      </c>
      <c r="BJ311" s="66" t="str">
        <f t="shared" si="367"/>
        <v/>
      </c>
      <c r="BK311" s="47" t="s">
        <v>0</v>
      </c>
      <c r="BL311" s="19" t="str">
        <f t="shared" si="368"/>
        <v/>
      </c>
      <c r="BM311" s="47" t="s">
        <v>0</v>
      </c>
      <c r="BN311" s="151" t="str">
        <f t="shared" si="335"/>
        <v/>
      </c>
      <c r="BO311" s="47" t="s">
        <v>0</v>
      </c>
      <c r="BP311" s="58" t="str">
        <f t="shared" si="326"/>
        <v/>
      </c>
      <c r="BQ311" s="73" t="str">
        <f t="shared" si="327"/>
        <v/>
      </c>
      <c r="BR311" s="266" t="str">
        <f t="shared" si="328"/>
        <v/>
      </c>
      <c r="BS311" s="267" t="str">
        <f t="shared" si="329"/>
        <v/>
      </c>
      <c r="BT311" s="191" t="str">
        <f t="shared" si="330"/>
        <v/>
      </c>
      <c r="BU311" s="47" t="s">
        <v>0</v>
      </c>
      <c r="BV311" s="52" t="str">
        <f t="shared" si="369"/>
        <v/>
      </c>
      <c r="BW311" s="31" t="str">
        <f t="shared" si="370"/>
        <v/>
      </c>
      <c r="BX311" s="73" t="str">
        <f t="shared" si="336"/>
        <v/>
      </c>
      <c r="BY311" s="73" t="str">
        <f t="shared" si="337"/>
        <v/>
      </c>
      <c r="BZ311" s="31" t="str">
        <f t="shared" si="338"/>
        <v/>
      </c>
      <c r="CA311" s="66" t="str">
        <f t="shared" si="339"/>
        <v/>
      </c>
      <c r="CB311" s="47" t="s">
        <v>0</v>
      </c>
      <c r="CC311" s="82" t="str">
        <f t="shared" si="371"/>
        <v/>
      </c>
      <c r="CD311" s="47" t="s">
        <v>0</v>
      </c>
      <c r="CE311" s="19" t="str">
        <f t="shared" si="372"/>
        <v/>
      </c>
      <c r="CF311" s="47" t="s">
        <v>0</v>
      </c>
      <c r="CG311" s="130"/>
      <c r="CH311" s="47" t="s">
        <v>0</v>
      </c>
      <c r="CI311" s="52" t="str">
        <f t="shared" si="373"/>
        <v/>
      </c>
      <c r="CJ311" s="73" t="str">
        <f>IF(CG311="","",MAX(CJ$10:CJ310)+1)</f>
        <v/>
      </c>
      <c r="CK311" s="53" t="str">
        <f t="shared" si="374"/>
        <v/>
      </c>
      <c r="CL311" s="47" t="s">
        <v>0</v>
      </c>
      <c r="CM311" s="19" t="str">
        <f t="shared" si="375"/>
        <v/>
      </c>
      <c r="CN311" s="47" t="s">
        <v>0</v>
      </c>
      <c r="CO311" s="108"/>
      <c r="CP311" s="110"/>
      <c r="CQ311" s="47"/>
      <c r="CR311" s="58" t="str">
        <f>IF(AND(BX311="NEMA",BY311="NEMA",OR(CG311="",CK311="NEMA")),MAX(CR$10:CR310)+1,"")</f>
        <v/>
      </c>
      <c r="CS311" s="53" t="str">
        <f t="shared" si="376"/>
        <v/>
      </c>
      <c r="CT311" t="s">
        <v>0</v>
      </c>
      <c r="CU311" s="133" t="str">
        <f t="shared" si="340"/>
        <v/>
      </c>
      <c r="CV311" t="s">
        <v>0</v>
      </c>
      <c r="CW311" s="52" t="str">
        <f t="shared" si="341"/>
        <v/>
      </c>
      <c r="CX311" s="66" t="str">
        <f t="shared" si="377"/>
        <v/>
      </c>
      <c r="CY311" t="s">
        <v>0</v>
      </c>
      <c r="CZ311" s="19" t="str">
        <f t="shared" si="378"/>
        <v/>
      </c>
      <c r="DA311" s="47" t="s">
        <v>0</v>
      </c>
      <c r="DB311" s="52" t="str">
        <f t="shared" si="379"/>
        <v/>
      </c>
      <c r="DC311" s="66" t="str">
        <f t="shared" si="380"/>
        <v/>
      </c>
      <c r="DD311" s="47" t="s">
        <v>0</v>
      </c>
      <c r="DE311" s="52" t="str">
        <f t="shared" si="381"/>
        <v/>
      </c>
      <c r="DF311" s="53" t="str">
        <f t="shared" si="342"/>
        <v/>
      </c>
      <c r="DG311" s="47" t="s">
        <v>0</v>
      </c>
      <c r="DH311" s="52" t="str">
        <f t="shared" si="382"/>
        <v/>
      </c>
      <c r="DI311" s="53" t="str">
        <f t="shared" si="343"/>
        <v/>
      </c>
      <c r="DJ311" s="47" t="s">
        <v>0</v>
      </c>
      <c r="DK311" s="52" t="str">
        <f t="shared" si="383"/>
        <v/>
      </c>
      <c r="DL311" s="53" t="str">
        <f t="shared" si="344"/>
        <v/>
      </c>
      <c r="DM311" s="47" t="s">
        <v>0</v>
      </c>
      <c r="DN311" s="58" t="str">
        <f t="shared" si="384"/>
        <v/>
      </c>
      <c r="DO311" s="53" t="str" cm="1">
        <f t="array" ref="DO311">IF(DN311&lt;&gt;"",INDEX(imePrezime_id,DN311,0),IF(CR311&lt;&gt;"",CR311,""))</f>
        <v/>
      </c>
      <c r="DP311" s="47" t="s">
        <v>0</v>
      </c>
      <c r="DQ311" s="58" t="str">
        <f t="shared" si="385"/>
        <v/>
      </c>
      <c r="DR311" s="73" t="str">
        <f t="shared" si="345"/>
        <v/>
      </c>
      <c r="DS311" s="73" t="str">
        <f t="shared" si="386"/>
        <v/>
      </c>
      <c r="DT311" s="73" t="str">
        <f t="shared" si="387"/>
        <v/>
      </c>
      <c r="DU311" s="66" t="str">
        <f t="shared" si="388"/>
        <v/>
      </c>
      <c r="DV311" s="47" t="s">
        <v>0</v>
      </c>
      <c r="DW311" s="58" t="str">
        <f>IF(BW311="","",MAX(DW$10:DW310)+1)</f>
        <v/>
      </c>
      <c r="DX311" s="73" t="str">
        <f t="shared" si="389"/>
        <v/>
      </c>
      <c r="DY311" s="73" t="str">
        <f t="shared" si="390"/>
        <v/>
      </c>
      <c r="DZ311" s="73" t="str">
        <f t="shared" si="391"/>
        <v/>
      </c>
      <c r="EA311" s="73" t="str">
        <f t="shared" si="392"/>
        <v/>
      </c>
      <c r="EB311" s="73" t="str">
        <f t="shared" si="393"/>
        <v/>
      </c>
      <c r="EC311" s="73" t="str">
        <f t="shared" si="394"/>
        <v/>
      </c>
      <c r="ED311" s="73" t="str">
        <f t="shared" si="395"/>
        <v/>
      </c>
      <c r="EE311" s="73" t="str">
        <f t="shared" si="396"/>
        <v/>
      </c>
      <c r="EF311" s="73" t="str">
        <f t="shared" si="397"/>
        <v/>
      </c>
      <c r="EG311" s="53" t="str">
        <f t="shared" si="346"/>
        <v/>
      </c>
      <c r="EH311" s="47" t="s">
        <v>0</v>
      </c>
      <c r="EI311" s="19" t="str">
        <f t="shared" si="398"/>
        <v/>
      </c>
      <c r="EJ311" s="47" t="s">
        <v>0</v>
      </c>
      <c r="EK311" s="19" t="str">
        <f t="shared" si="399"/>
        <v/>
      </c>
      <c r="EL311" s="47" t="s">
        <v>0</v>
      </c>
      <c r="EM311" s="208" t="str">
        <f t="shared" si="400"/>
        <v/>
      </c>
      <c r="EN311" s="47" t="s">
        <v>0</v>
      </c>
    </row>
    <row r="312" spans="1:144" x14ac:dyDescent="0.25">
      <c r="A312" t="s">
        <v>0</v>
      </c>
      <c r="B312" s="52" t="str">
        <f>IF(csv!F304="","",csv!T304)</f>
        <v/>
      </c>
      <c r="C312" s="31" t="s">
        <v>0</v>
      </c>
      <c r="D312" s="31" t="str">
        <f>IF(csv!F304="","",csv!F304)</f>
        <v/>
      </c>
      <c r="E312" s="31" t="str">
        <f>IF(csv!E304="","",csv!E304)</f>
        <v/>
      </c>
      <c r="F312" s="31" t="s">
        <v>0</v>
      </c>
      <c r="G312" s="73" t="str">
        <f>IF(csv!M304="","",csv!M304)</f>
        <v/>
      </c>
      <c r="H312" s="73" t="str">
        <f>IF(csv!N304="","",csv!N304)</f>
        <v/>
      </c>
      <c r="I312" s="31" t="s">
        <v>0</v>
      </c>
      <c r="J312" s="31" t="str">
        <f>IF(csv!P304="","",csv!P304)</f>
        <v/>
      </c>
      <c r="K312" s="31" t="str">
        <f>IF(csv!Q304="","",csv!Q304)</f>
        <v/>
      </c>
      <c r="L312" s="31" t="s">
        <v>0</v>
      </c>
      <c r="M312" s="66" t="str">
        <f>IF(csv!R304="","",csv!R304)</f>
        <v/>
      </c>
      <c r="N312" s="47" t="s">
        <v>0</v>
      </c>
      <c r="O312" s="52" t="str">
        <f t="shared" si="347"/>
        <v/>
      </c>
      <c r="P312" s="73" t="str">
        <f>IF(O312="","",IF(COUNTIF(O$10:O311,O312)=0,P311+1,P311))</f>
        <v/>
      </c>
      <c r="Q312" s="88" t="str">
        <f t="shared" si="348"/>
        <v/>
      </c>
      <c r="R312" s="89" t="str" cm="1">
        <f t="array" ref="R312">IF(S312="","",INDEX(natjecanjeStaze_naziv,MATCH(S312,natjecanjeStaze_stazaId,0)))</f>
        <v/>
      </c>
      <c r="S312" s="53" t="str">
        <f t="shared" si="331"/>
        <v/>
      </c>
      <c r="T312" s="47" t="s">
        <v>0</v>
      </c>
      <c r="U312" s="259" t="str">
        <f t="shared" si="332"/>
        <v/>
      </c>
      <c r="V312" s="260" t="str">
        <f t="shared" si="349"/>
        <v/>
      </c>
      <c r="W312" s="47" t="s">
        <v>0</v>
      </c>
      <c r="X312" s="52" t="str">
        <f t="shared" si="350"/>
        <v/>
      </c>
      <c r="Y312" s="73" t="str">
        <f t="shared" si="351"/>
        <v/>
      </c>
      <c r="Z312" s="31" t="str">
        <f t="shared" si="352"/>
        <v/>
      </c>
      <c r="AA312" s="66" t="str">
        <f>IF(Z312="","",MAX(AA$10:AA311)+1)</f>
        <v/>
      </c>
      <c r="AB312" s="47" t="s">
        <v>0</v>
      </c>
      <c r="AC312" s="130"/>
      <c r="AD312" s="47" t="s">
        <v>0</v>
      </c>
      <c r="AE312" s="19" t="str">
        <f t="shared" si="353"/>
        <v/>
      </c>
      <c r="AF312" s="47" t="s">
        <v>0</v>
      </c>
      <c r="AG312" s="151" t="str">
        <f t="shared" si="354"/>
        <v/>
      </c>
      <c r="AH312" s="47" t="s">
        <v>0</v>
      </c>
      <c r="AI312" s="52" t="str">
        <f t="shared" si="355"/>
        <v/>
      </c>
      <c r="AJ312" s="31" t="str">
        <f t="shared" si="356"/>
        <v/>
      </c>
      <c r="AK312" s="73" t="str">
        <f t="shared" si="357"/>
        <v/>
      </c>
      <c r="AL312" s="73" t="str">
        <f t="shared" si="358"/>
        <v/>
      </c>
      <c r="AM312" s="31" t="str" cm="1">
        <f t="array" ref="AM312">IF(AK312="",""&amp;AJ312,IF(AK312="NEMA",AJ312,INDEX(klub_naziv,MATCH(INDEX(klubAlias_klubId,AK312),klub_id,0))))</f>
        <v/>
      </c>
      <c r="AN312" s="31" t="str" cm="1">
        <f t="array" ref="AN312">IFERROR(""&amp;INDEX(registarNatjecatelji,DL312,4),"")</f>
        <v/>
      </c>
      <c r="AO312" s="90" t="str">
        <f t="shared" si="359"/>
        <v/>
      </c>
      <c r="AP312" s="66" t="str">
        <f t="shared" si="360"/>
        <v/>
      </c>
      <c r="AQ312" s="47" t="s">
        <v>0</v>
      </c>
      <c r="AR312" s="52" t="str">
        <f>IF(V312&lt;&gt;"NEMA","",IF(IFERROR(MATCH(U312,U$10:U311,0),0)&lt;&gt;0,"",U312))</f>
        <v/>
      </c>
      <c r="AS312" s="73" t="str">
        <f t="shared" si="333"/>
        <v/>
      </c>
      <c r="AT312" s="31" t="str">
        <f>IF(OR(AS312="",AS312&lt;&gt;"NEMA"),"",MAX(AT$10:AT311)+1)</f>
        <v/>
      </c>
      <c r="AU312" s="66" t="str">
        <f t="shared" si="334"/>
        <v/>
      </c>
      <c r="AV312" s="47" t="s">
        <v>0</v>
      </c>
      <c r="AW312" s="19" t="str">
        <f t="shared" si="361"/>
        <v/>
      </c>
      <c r="AX312" s="47" t="s">
        <v>0</v>
      </c>
      <c r="AY312" s="82" t="str">
        <f>IF(AK312&lt;&gt;"NEMA","",IF(IFERROR(MATCH(AJ312,AJ$10:AJ311,0),0)&lt;&gt;0,"",AJ312))</f>
        <v/>
      </c>
      <c r="AZ312" s="47" t="s">
        <v>0</v>
      </c>
      <c r="BA312" s="130"/>
      <c r="BB312" s="47" t="s">
        <v>0</v>
      </c>
      <c r="BC312" s="58" t="str">
        <f t="shared" si="362"/>
        <v/>
      </c>
      <c r="BD312" s="31" t="str">
        <f t="shared" si="363"/>
        <v/>
      </c>
      <c r="BE312" s="31" t="str">
        <f>IF(BD312="","",MAX(BE$10:BE311)+1)</f>
        <v/>
      </c>
      <c r="BF312" s="31" t="str">
        <f t="shared" si="364"/>
        <v/>
      </c>
      <c r="BG312" s="31" t="str">
        <f t="shared" si="365"/>
        <v/>
      </c>
      <c r="BH312" s="31" t="str">
        <f>IF(BA312="","",MAX(BH$10:BH311)+1)</f>
        <v/>
      </c>
      <c r="BI312" s="31" t="str">
        <f t="shared" si="366"/>
        <v/>
      </c>
      <c r="BJ312" s="66" t="str">
        <f t="shared" si="367"/>
        <v/>
      </c>
      <c r="BK312" s="47" t="s">
        <v>0</v>
      </c>
      <c r="BL312" s="19" t="str">
        <f t="shared" si="368"/>
        <v/>
      </c>
      <c r="BM312" s="47" t="s">
        <v>0</v>
      </c>
      <c r="BN312" s="151" t="str">
        <f t="shared" si="335"/>
        <v/>
      </c>
      <c r="BO312" s="47" t="s">
        <v>0</v>
      </c>
      <c r="BP312" s="58" t="str">
        <f t="shared" si="326"/>
        <v/>
      </c>
      <c r="BQ312" s="73" t="str">
        <f t="shared" si="327"/>
        <v/>
      </c>
      <c r="BR312" s="266" t="str">
        <f t="shared" si="328"/>
        <v/>
      </c>
      <c r="BS312" s="267" t="str">
        <f t="shared" si="329"/>
        <v/>
      </c>
      <c r="BT312" s="191" t="str">
        <f t="shared" si="330"/>
        <v/>
      </c>
      <c r="BU312" s="47" t="s">
        <v>0</v>
      </c>
      <c r="BV312" s="52" t="str">
        <f t="shared" si="369"/>
        <v/>
      </c>
      <c r="BW312" s="31" t="str">
        <f t="shared" si="370"/>
        <v/>
      </c>
      <c r="BX312" s="73" t="str">
        <f t="shared" si="336"/>
        <v/>
      </c>
      <c r="BY312" s="73" t="str">
        <f t="shared" si="337"/>
        <v/>
      </c>
      <c r="BZ312" s="31" t="str">
        <f t="shared" si="338"/>
        <v/>
      </c>
      <c r="CA312" s="66" t="str">
        <f t="shared" si="339"/>
        <v/>
      </c>
      <c r="CB312" s="47" t="s">
        <v>0</v>
      </c>
      <c r="CC312" s="82" t="str">
        <f t="shared" si="371"/>
        <v/>
      </c>
      <c r="CD312" s="47" t="s">
        <v>0</v>
      </c>
      <c r="CE312" s="19" t="str">
        <f t="shared" si="372"/>
        <v/>
      </c>
      <c r="CF312" s="47" t="s">
        <v>0</v>
      </c>
      <c r="CG312" s="130"/>
      <c r="CH312" s="47" t="s">
        <v>0</v>
      </c>
      <c r="CI312" s="52" t="str">
        <f t="shared" si="373"/>
        <v/>
      </c>
      <c r="CJ312" s="73" t="str">
        <f>IF(CG312="","",MAX(CJ$10:CJ311)+1)</f>
        <v/>
      </c>
      <c r="CK312" s="53" t="str">
        <f t="shared" si="374"/>
        <v/>
      </c>
      <c r="CL312" s="47" t="s">
        <v>0</v>
      </c>
      <c r="CM312" s="19" t="str">
        <f t="shared" si="375"/>
        <v/>
      </c>
      <c r="CN312" s="47" t="s">
        <v>0</v>
      </c>
      <c r="CO312" s="108"/>
      <c r="CP312" s="110"/>
      <c r="CQ312" s="47"/>
      <c r="CR312" s="58" t="str">
        <f>IF(AND(BX312="NEMA",BY312="NEMA",OR(CG312="",CK312="NEMA")),MAX(CR$10:CR311)+1,"")</f>
        <v/>
      </c>
      <c r="CS312" s="53" t="str">
        <f t="shared" si="376"/>
        <v/>
      </c>
      <c r="CT312" t="s">
        <v>0</v>
      </c>
      <c r="CU312" s="133" t="str">
        <f t="shared" si="340"/>
        <v/>
      </c>
      <c r="CV312" t="s">
        <v>0</v>
      </c>
      <c r="CW312" s="52" t="str">
        <f t="shared" si="341"/>
        <v/>
      </c>
      <c r="CX312" s="66" t="str">
        <f t="shared" si="377"/>
        <v/>
      </c>
      <c r="CY312" t="s">
        <v>0</v>
      </c>
      <c r="CZ312" s="19" t="str">
        <f t="shared" si="378"/>
        <v/>
      </c>
      <c r="DA312" s="47" t="s">
        <v>0</v>
      </c>
      <c r="DB312" s="52" t="str">
        <f t="shared" si="379"/>
        <v/>
      </c>
      <c r="DC312" s="66" t="str">
        <f t="shared" si="380"/>
        <v/>
      </c>
      <c r="DD312" s="47" t="s">
        <v>0</v>
      </c>
      <c r="DE312" s="52" t="str">
        <f t="shared" si="381"/>
        <v/>
      </c>
      <c r="DF312" s="53" t="str">
        <f t="shared" si="342"/>
        <v/>
      </c>
      <c r="DG312" s="47" t="s">
        <v>0</v>
      </c>
      <c r="DH312" s="52" t="str">
        <f t="shared" si="382"/>
        <v/>
      </c>
      <c r="DI312" s="53" t="str">
        <f t="shared" si="343"/>
        <v/>
      </c>
      <c r="DJ312" s="47" t="s">
        <v>0</v>
      </c>
      <c r="DK312" s="52" t="str">
        <f t="shared" si="383"/>
        <v/>
      </c>
      <c r="DL312" s="53" t="str">
        <f t="shared" si="344"/>
        <v/>
      </c>
      <c r="DM312" s="47" t="s">
        <v>0</v>
      </c>
      <c r="DN312" s="58" t="str">
        <f t="shared" si="384"/>
        <v/>
      </c>
      <c r="DO312" s="53" t="str" cm="1">
        <f t="array" ref="DO312">IF(DN312&lt;&gt;"",INDEX(imePrezime_id,DN312,0),IF(CR312&lt;&gt;"",CR312,""))</f>
        <v/>
      </c>
      <c r="DP312" s="47" t="s">
        <v>0</v>
      </c>
      <c r="DQ312" s="58" t="str">
        <f t="shared" si="385"/>
        <v/>
      </c>
      <c r="DR312" s="73" t="str">
        <f t="shared" si="345"/>
        <v/>
      </c>
      <c r="DS312" s="73" t="str">
        <f t="shared" si="386"/>
        <v/>
      </c>
      <c r="DT312" s="73" t="str">
        <f t="shared" si="387"/>
        <v/>
      </c>
      <c r="DU312" s="66" t="str">
        <f t="shared" si="388"/>
        <v/>
      </c>
      <c r="DV312" s="47" t="s">
        <v>0</v>
      </c>
      <c r="DW312" s="58" t="str">
        <f>IF(BW312="","",MAX(DW$10:DW311)+1)</f>
        <v/>
      </c>
      <c r="DX312" s="73" t="str">
        <f t="shared" si="389"/>
        <v/>
      </c>
      <c r="DY312" s="73" t="str">
        <f t="shared" si="390"/>
        <v/>
      </c>
      <c r="DZ312" s="73" t="str">
        <f t="shared" si="391"/>
        <v/>
      </c>
      <c r="EA312" s="73" t="str">
        <f t="shared" si="392"/>
        <v/>
      </c>
      <c r="EB312" s="73" t="str">
        <f t="shared" si="393"/>
        <v/>
      </c>
      <c r="EC312" s="73" t="str">
        <f t="shared" si="394"/>
        <v/>
      </c>
      <c r="ED312" s="73" t="str">
        <f t="shared" si="395"/>
        <v/>
      </c>
      <c r="EE312" s="73" t="str">
        <f t="shared" si="396"/>
        <v/>
      </c>
      <c r="EF312" s="73" t="str">
        <f t="shared" si="397"/>
        <v/>
      </c>
      <c r="EG312" s="53" t="str">
        <f t="shared" si="346"/>
        <v/>
      </c>
      <c r="EH312" s="47" t="s">
        <v>0</v>
      </c>
      <c r="EI312" s="19" t="str">
        <f t="shared" si="398"/>
        <v/>
      </c>
      <c r="EJ312" s="47" t="s">
        <v>0</v>
      </c>
      <c r="EK312" s="19" t="str">
        <f t="shared" si="399"/>
        <v/>
      </c>
      <c r="EL312" s="47" t="s">
        <v>0</v>
      </c>
      <c r="EM312" s="208" t="str">
        <f t="shared" si="400"/>
        <v/>
      </c>
      <c r="EN312" s="47" t="s">
        <v>0</v>
      </c>
    </row>
    <row r="313" spans="1:144" x14ac:dyDescent="0.25">
      <c r="A313" t="s">
        <v>0</v>
      </c>
      <c r="B313" s="52" t="str">
        <f>IF(csv!F305="","",csv!T305)</f>
        <v/>
      </c>
      <c r="C313" s="31" t="s">
        <v>0</v>
      </c>
      <c r="D313" s="31" t="str">
        <f>IF(csv!F305="","",csv!F305)</f>
        <v/>
      </c>
      <c r="E313" s="31" t="str">
        <f>IF(csv!E305="","",csv!E305)</f>
        <v/>
      </c>
      <c r="F313" s="31" t="s">
        <v>0</v>
      </c>
      <c r="G313" s="73" t="str">
        <f>IF(csv!M305="","",csv!M305)</f>
        <v/>
      </c>
      <c r="H313" s="73" t="str">
        <f>IF(csv!N305="","",csv!N305)</f>
        <v/>
      </c>
      <c r="I313" s="31" t="s">
        <v>0</v>
      </c>
      <c r="J313" s="31" t="str">
        <f>IF(csv!P305="","",csv!P305)</f>
        <v/>
      </c>
      <c r="K313" s="31" t="str">
        <f>IF(csv!Q305="","",csv!Q305)</f>
        <v/>
      </c>
      <c r="L313" s="31" t="s">
        <v>0</v>
      </c>
      <c r="M313" s="66" t="str">
        <f>IF(csv!R305="","",csv!R305)</f>
        <v/>
      </c>
      <c r="N313" s="47" t="s">
        <v>0</v>
      </c>
      <c r="O313" s="52" t="str">
        <f t="shared" si="347"/>
        <v/>
      </c>
      <c r="P313" s="73" t="str">
        <f>IF(O313="","",IF(COUNTIF(O$10:O312,O313)=0,P312+1,P312))</f>
        <v/>
      </c>
      <c r="Q313" s="88" t="str">
        <f t="shared" si="348"/>
        <v/>
      </c>
      <c r="R313" s="89" t="str" cm="1">
        <f t="array" ref="R313">IF(S313="","",INDEX(natjecanjeStaze_naziv,MATCH(S313,natjecanjeStaze_stazaId,0)))</f>
        <v/>
      </c>
      <c r="S313" s="53" t="str">
        <f t="shared" si="331"/>
        <v/>
      </c>
      <c r="T313" s="47" t="s">
        <v>0</v>
      </c>
      <c r="U313" s="259" t="str">
        <f t="shared" si="332"/>
        <v/>
      </c>
      <c r="V313" s="260" t="str">
        <f t="shared" si="349"/>
        <v/>
      </c>
      <c r="W313" s="47" t="s">
        <v>0</v>
      </c>
      <c r="X313" s="52" t="str">
        <f t="shared" si="350"/>
        <v/>
      </c>
      <c r="Y313" s="73" t="str">
        <f t="shared" si="351"/>
        <v/>
      </c>
      <c r="Z313" s="31" t="str">
        <f t="shared" si="352"/>
        <v/>
      </c>
      <c r="AA313" s="66" t="str">
        <f>IF(Z313="","",MAX(AA$10:AA312)+1)</f>
        <v/>
      </c>
      <c r="AB313" s="47" t="s">
        <v>0</v>
      </c>
      <c r="AC313" s="130"/>
      <c r="AD313" s="47" t="s">
        <v>0</v>
      </c>
      <c r="AE313" s="19" t="str">
        <f t="shared" si="353"/>
        <v/>
      </c>
      <c r="AF313" s="47" t="s">
        <v>0</v>
      </c>
      <c r="AG313" s="151" t="str">
        <f t="shared" si="354"/>
        <v/>
      </c>
      <c r="AH313" s="47" t="s">
        <v>0</v>
      </c>
      <c r="AI313" s="52" t="str">
        <f t="shared" si="355"/>
        <v/>
      </c>
      <c r="AJ313" s="31" t="str">
        <f t="shared" si="356"/>
        <v/>
      </c>
      <c r="AK313" s="73" t="str">
        <f t="shared" si="357"/>
        <v/>
      </c>
      <c r="AL313" s="73" t="str">
        <f t="shared" si="358"/>
        <v/>
      </c>
      <c r="AM313" s="31" t="str" cm="1">
        <f t="array" ref="AM313">IF(AK313="",""&amp;AJ313,IF(AK313="NEMA",AJ313,INDEX(klub_naziv,MATCH(INDEX(klubAlias_klubId,AK313),klub_id,0))))</f>
        <v/>
      </c>
      <c r="AN313" s="31" t="str" cm="1">
        <f t="array" ref="AN313">IFERROR(""&amp;INDEX(registarNatjecatelji,DL313,4),"")</f>
        <v/>
      </c>
      <c r="AO313" s="90" t="str">
        <f t="shared" si="359"/>
        <v/>
      </c>
      <c r="AP313" s="66" t="str">
        <f t="shared" si="360"/>
        <v/>
      </c>
      <c r="AQ313" s="47" t="s">
        <v>0</v>
      </c>
      <c r="AR313" s="52" t="str">
        <f>IF(V313&lt;&gt;"NEMA","",IF(IFERROR(MATCH(U313,U$10:U312,0),0)&lt;&gt;0,"",U313))</f>
        <v/>
      </c>
      <c r="AS313" s="73" t="str">
        <f t="shared" si="333"/>
        <v/>
      </c>
      <c r="AT313" s="31" t="str">
        <f>IF(OR(AS313="",AS313&lt;&gt;"NEMA"),"",MAX(AT$10:AT312)+1)</f>
        <v/>
      </c>
      <c r="AU313" s="66" t="str">
        <f t="shared" si="334"/>
        <v/>
      </c>
      <c r="AV313" s="47" t="s">
        <v>0</v>
      </c>
      <c r="AW313" s="19" t="str">
        <f t="shared" si="361"/>
        <v/>
      </c>
      <c r="AX313" s="47" t="s">
        <v>0</v>
      </c>
      <c r="AY313" s="82" t="str">
        <f>IF(AK313&lt;&gt;"NEMA","",IF(IFERROR(MATCH(AJ313,AJ$10:AJ312,0),0)&lt;&gt;0,"",AJ313))</f>
        <v/>
      </c>
      <c r="AZ313" s="47" t="s">
        <v>0</v>
      </c>
      <c r="BA313" s="130"/>
      <c r="BB313" s="47" t="s">
        <v>0</v>
      </c>
      <c r="BC313" s="58" t="str">
        <f t="shared" si="362"/>
        <v/>
      </c>
      <c r="BD313" s="31" t="str">
        <f t="shared" si="363"/>
        <v/>
      </c>
      <c r="BE313" s="31" t="str">
        <f>IF(BD313="","",MAX(BE$10:BE312)+1)</f>
        <v/>
      </c>
      <c r="BF313" s="31" t="str">
        <f t="shared" si="364"/>
        <v/>
      </c>
      <c r="BG313" s="31" t="str">
        <f t="shared" si="365"/>
        <v/>
      </c>
      <c r="BH313" s="31" t="str">
        <f>IF(BA313="","",MAX(BH$10:BH312)+1)</f>
        <v/>
      </c>
      <c r="BI313" s="31" t="str">
        <f t="shared" si="366"/>
        <v/>
      </c>
      <c r="BJ313" s="66" t="str">
        <f t="shared" si="367"/>
        <v/>
      </c>
      <c r="BK313" s="47" t="s">
        <v>0</v>
      </c>
      <c r="BL313" s="19" t="str">
        <f t="shared" si="368"/>
        <v/>
      </c>
      <c r="BM313" s="47" t="s">
        <v>0</v>
      </c>
      <c r="BN313" s="151" t="str">
        <f t="shared" si="335"/>
        <v/>
      </c>
      <c r="BO313" s="47" t="s">
        <v>0</v>
      </c>
      <c r="BP313" s="58" t="str">
        <f t="shared" si="326"/>
        <v/>
      </c>
      <c r="BQ313" s="73" t="str">
        <f t="shared" si="327"/>
        <v/>
      </c>
      <c r="BR313" s="266" t="str">
        <f t="shared" si="328"/>
        <v/>
      </c>
      <c r="BS313" s="267" t="str">
        <f t="shared" si="329"/>
        <v/>
      </c>
      <c r="BT313" s="191" t="str">
        <f t="shared" si="330"/>
        <v/>
      </c>
      <c r="BU313" s="47" t="s">
        <v>0</v>
      </c>
      <c r="BV313" s="52" t="str">
        <f t="shared" si="369"/>
        <v/>
      </c>
      <c r="BW313" s="31" t="str">
        <f t="shared" si="370"/>
        <v/>
      </c>
      <c r="BX313" s="73" t="str">
        <f t="shared" si="336"/>
        <v/>
      </c>
      <c r="BY313" s="73" t="str">
        <f t="shared" si="337"/>
        <v/>
      </c>
      <c r="BZ313" s="31" t="str">
        <f t="shared" si="338"/>
        <v/>
      </c>
      <c r="CA313" s="66" t="str">
        <f t="shared" si="339"/>
        <v/>
      </c>
      <c r="CB313" s="47" t="s">
        <v>0</v>
      </c>
      <c r="CC313" s="82" t="str">
        <f t="shared" si="371"/>
        <v/>
      </c>
      <c r="CD313" s="47" t="s">
        <v>0</v>
      </c>
      <c r="CE313" s="19" t="str">
        <f t="shared" si="372"/>
        <v/>
      </c>
      <c r="CF313" s="47" t="s">
        <v>0</v>
      </c>
      <c r="CG313" s="130"/>
      <c r="CH313" s="47" t="s">
        <v>0</v>
      </c>
      <c r="CI313" s="52" t="str">
        <f t="shared" si="373"/>
        <v/>
      </c>
      <c r="CJ313" s="73" t="str">
        <f>IF(CG313="","",MAX(CJ$10:CJ312)+1)</f>
        <v/>
      </c>
      <c r="CK313" s="53" t="str">
        <f t="shared" si="374"/>
        <v/>
      </c>
      <c r="CL313" s="47" t="s">
        <v>0</v>
      </c>
      <c r="CM313" s="19" t="str">
        <f t="shared" si="375"/>
        <v/>
      </c>
      <c r="CN313" s="47" t="s">
        <v>0</v>
      </c>
      <c r="CO313" s="108"/>
      <c r="CP313" s="110"/>
      <c r="CQ313" s="47"/>
      <c r="CR313" s="58" t="str">
        <f>IF(AND(BX313="NEMA",BY313="NEMA",OR(CG313="",CK313="NEMA")),MAX(CR$10:CR312)+1,"")</f>
        <v/>
      </c>
      <c r="CS313" s="53" t="str">
        <f t="shared" si="376"/>
        <v/>
      </c>
      <c r="CT313" t="s">
        <v>0</v>
      </c>
      <c r="CU313" s="133" t="str">
        <f t="shared" si="340"/>
        <v/>
      </c>
      <c r="CV313" t="s">
        <v>0</v>
      </c>
      <c r="CW313" s="52" t="str">
        <f t="shared" si="341"/>
        <v/>
      </c>
      <c r="CX313" s="66" t="str">
        <f t="shared" si="377"/>
        <v/>
      </c>
      <c r="CY313" t="s">
        <v>0</v>
      </c>
      <c r="CZ313" s="19" t="str">
        <f t="shared" si="378"/>
        <v/>
      </c>
      <c r="DA313" s="47" t="s">
        <v>0</v>
      </c>
      <c r="DB313" s="52" t="str">
        <f t="shared" si="379"/>
        <v/>
      </c>
      <c r="DC313" s="66" t="str">
        <f t="shared" si="380"/>
        <v/>
      </c>
      <c r="DD313" s="47" t="s">
        <v>0</v>
      </c>
      <c r="DE313" s="52" t="str">
        <f t="shared" si="381"/>
        <v/>
      </c>
      <c r="DF313" s="53" t="str">
        <f t="shared" si="342"/>
        <v/>
      </c>
      <c r="DG313" s="47" t="s">
        <v>0</v>
      </c>
      <c r="DH313" s="52" t="str">
        <f t="shared" si="382"/>
        <v/>
      </c>
      <c r="DI313" s="53" t="str">
        <f t="shared" si="343"/>
        <v/>
      </c>
      <c r="DJ313" s="47" t="s">
        <v>0</v>
      </c>
      <c r="DK313" s="52" t="str">
        <f t="shared" si="383"/>
        <v/>
      </c>
      <c r="DL313" s="53" t="str">
        <f t="shared" si="344"/>
        <v/>
      </c>
      <c r="DM313" s="47" t="s">
        <v>0</v>
      </c>
      <c r="DN313" s="58" t="str">
        <f t="shared" si="384"/>
        <v/>
      </c>
      <c r="DO313" s="53" t="str" cm="1">
        <f t="array" ref="DO313">IF(DN313&lt;&gt;"",INDEX(imePrezime_id,DN313,0),IF(CR313&lt;&gt;"",CR313,""))</f>
        <v/>
      </c>
      <c r="DP313" s="47" t="s">
        <v>0</v>
      </c>
      <c r="DQ313" s="58" t="str">
        <f t="shared" si="385"/>
        <v/>
      </c>
      <c r="DR313" s="73" t="str">
        <f t="shared" si="345"/>
        <v/>
      </c>
      <c r="DS313" s="73" t="str">
        <f t="shared" si="386"/>
        <v/>
      </c>
      <c r="DT313" s="73" t="str">
        <f t="shared" si="387"/>
        <v/>
      </c>
      <c r="DU313" s="66" t="str">
        <f t="shared" si="388"/>
        <v/>
      </c>
      <c r="DV313" s="47" t="s">
        <v>0</v>
      </c>
      <c r="DW313" s="58" t="str">
        <f>IF(BW313="","",MAX(DW$10:DW312)+1)</f>
        <v/>
      </c>
      <c r="DX313" s="73" t="str">
        <f t="shared" si="389"/>
        <v/>
      </c>
      <c r="DY313" s="73" t="str">
        <f t="shared" si="390"/>
        <v/>
      </c>
      <c r="DZ313" s="73" t="str">
        <f t="shared" si="391"/>
        <v/>
      </c>
      <c r="EA313" s="73" t="str">
        <f t="shared" si="392"/>
        <v/>
      </c>
      <c r="EB313" s="73" t="str">
        <f t="shared" si="393"/>
        <v/>
      </c>
      <c r="EC313" s="73" t="str">
        <f t="shared" si="394"/>
        <v/>
      </c>
      <c r="ED313" s="73" t="str">
        <f t="shared" si="395"/>
        <v/>
      </c>
      <c r="EE313" s="73" t="str">
        <f t="shared" si="396"/>
        <v/>
      </c>
      <c r="EF313" s="73" t="str">
        <f t="shared" si="397"/>
        <v/>
      </c>
      <c r="EG313" s="53" t="str">
        <f t="shared" si="346"/>
        <v/>
      </c>
      <c r="EH313" s="47" t="s">
        <v>0</v>
      </c>
      <c r="EI313" s="19" t="str">
        <f t="shared" si="398"/>
        <v/>
      </c>
      <c r="EJ313" s="47" t="s">
        <v>0</v>
      </c>
      <c r="EK313" s="19" t="str">
        <f t="shared" si="399"/>
        <v/>
      </c>
      <c r="EL313" s="47" t="s">
        <v>0</v>
      </c>
      <c r="EM313" s="208" t="str">
        <f t="shared" si="400"/>
        <v/>
      </c>
      <c r="EN313" s="47" t="s">
        <v>0</v>
      </c>
    </row>
    <row r="314" spans="1:144" x14ac:dyDescent="0.25">
      <c r="A314" t="s">
        <v>0</v>
      </c>
      <c r="B314" s="52" t="str">
        <f>IF(csv!F306="","",csv!T306)</f>
        <v/>
      </c>
      <c r="C314" s="31" t="s">
        <v>0</v>
      </c>
      <c r="D314" s="31" t="str">
        <f>IF(csv!F306="","",csv!F306)</f>
        <v/>
      </c>
      <c r="E314" s="31" t="str">
        <f>IF(csv!E306="","",csv!E306)</f>
        <v/>
      </c>
      <c r="F314" s="31" t="s">
        <v>0</v>
      </c>
      <c r="G314" s="73" t="str">
        <f>IF(csv!M306="","",csv!M306)</f>
        <v/>
      </c>
      <c r="H314" s="73" t="str">
        <f>IF(csv!N306="","",csv!N306)</f>
        <v/>
      </c>
      <c r="I314" s="31" t="s">
        <v>0</v>
      </c>
      <c r="J314" s="31" t="str">
        <f>IF(csv!P306="","",csv!P306)</f>
        <v/>
      </c>
      <c r="K314" s="31" t="str">
        <f>IF(csv!Q306="","",csv!Q306)</f>
        <v/>
      </c>
      <c r="L314" s="31" t="s">
        <v>0</v>
      </c>
      <c r="M314" s="66" t="str">
        <f>IF(csv!R306="","",csv!R306)</f>
        <v/>
      </c>
      <c r="N314" s="47" t="s">
        <v>0</v>
      </c>
      <c r="O314" s="52" t="str">
        <f t="shared" si="347"/>
        <v/>
      </c>
      <c r="P314" s="73" t="str">
        <f>IF(O314="","",IF(COUNTIF(O$10:O313,O314)=0,P313+1,P313))</f>
        <v/>
      </c>
      <c r="Q314" s="88" t="str">
        <f t="shared" si="348"/>
        <v/>
      </c>
      <c r="R314" s="89" t="str" cm="1">
        <f t="array" ref="R314">IF(S314="","",INDEX(natjecanjeStaze_naziv,MATCH(S314,natjecanjeStaze_stazaId,0)))</f>
        <v/>
      </c>
      <c r="S314" s="53" t="str">
        <f t="shared" si="331"/>
        <v/>
      </c>
      <c r="T314" s="47" t="s">
        <v>0</v>
      </c>
      <c r="U314" s="259" t="str">
        <f t="shared" si="332"/>
        <v/>
      </c>
      <c r="V314" s="260" t="str">
        <f t="shared" si="349"/>
        <v/>
      </c>
      <c r="W314" s="47" t="s">
        <v>0</v>
      </c>
      <c r="X314" s="52" t="str">
        <f t="shared" si="350"/>
        <v/>
      </c>
      <c r="Y314" s="73" t="str">
        <f t="shared" si="351"/>
        <v/>
      </c>
      <c r="Z314" s="31" t="str">
        <f t="shared" si="352"/>
        <v/>
      </c>
      <c r="AA314" s="66" t="str">
        <f>IF(Z314="","",MAX(AA$10:AA313)+1)</f>
        <v/>
      </c>
      <c r="AB314" s="47" t="s">
        <v>0</v>
      </c>
      <c r="AC314" s="130"/>
      <c r="AD314" s="47" t="s">
        <v>0</v>
      </c>
      <c r="AE314" s="19" t="str">
        <f t="shared" si="353"/>
        <v/>
      </c>
      <c r="AF314" s="47" t="s">
        <v>0</v>
      </c>
      <c r="AG314" s="151" t="str">
        <f t="shared" si="354"/>
        <v/>
      </c>
      <c r="AH314" s="47" t="s">
        <v>0</v>
      </c>
      <c r="AI314" s="52" t="str">
        <f t="shared" si="355"/>
        <v/>
      </c>
      <c r="AJ314" s="31" t="str">
        <f t="shared" si="356"/>
        <v/>
      </c>
      <c r="AK314" s="73" t="str">
        <f t="shared" si="357"/>
        <v/>
      </c>
      <c r="AL314" s="73" t="str">
        <f t="shared" si="358"/>
        <v/>
      </c>
      <c r="AM314" s="31" t="str" cm="1">
        <f t="array" ref="AM314">IF(AK314="",""&amp;AJ314,IF(AK314="NEMA",AJ314,INDEX(klub_naziv,MATCH(INDEX(klubAlias_klubId,AK314),klub_id,0))))</f>
        <v/>
      </c>
      <c r="AN314" s="31" t="str" cm="1">
        <f t="array" ref="AN314">IFERROR(""&amp;INDEX(registarNatjecatelji,DL314,4),"")</f>
        <v/>
      </c>
      <c r="AO314" s="90" t="str">
        <f t="shared" si="359"/>
        <v/>
      </c>
      <c r="AP314" s="66" t="str">
        <f t="shared" si="360"/>
        <v/>
      </c>
      <c r="AQ314" s="47" t="s">
        <v>0</v>
      </c>
      <c r="AR314" s="52" t="str">
        <f>IF(V314&lt;&gt;"NEMA","",IF(IFERROR(MATCH(U314,U$10:U313,0),0)&lt;&gt;0,"",U314))</f>
        <v/>
      </c>
      <c r="AS314" s="73" t="str">
        <f t="shared" si="333"/>
        <v/>
      </c>
      <c r="AT314" s="31" t="str">
        <f>IF(OR(AS314="",AS314&lt;&gt;"NEMA"),"",MAX(AT$10:AT313)+1)</f>
        <v/>
      </c>
      <c r="AU314" s="66" t="str">
        <f t="shared" si="334"/>
        <v/>
      </c>
      <c r="AV314" s="47" t="s">
        <v>0</v>
      </c>
      <c r="AW314" s="19" t="str">
        <f t="shared" si="361"/>
        <v/>
      </c>
      <c r="AX314" s="47" t="s">
        <v>0</v>
      </c>
      <c r="AY314" s="82" t="str">
        <f>IF(AK314&lt;&gt;"NEMA","",IF(IFERROR(MATCH(AJ314,AJ$10:AJ313,0),0)&lt;&gt;0,"",AJ314))</f>
        <v/>
      </c>
      <c r="AZ314" s="47" t="s">
        <v>0</v>
      </c>
      <c r="BA314" s="130"/>
      <c r="BB314" s="47" t="s">
        <v>0</v>
      </c>
      <c r="BC314" s="58" t="str">
        <f t="shared" si="362"/>
        <v/>
      </c>
      <c r="BD314" s="31" t="str">
        <f t="shared" si="363"/>
        <v/>
      </c>
      <c r="BE314" s="31" t="str">
        <f>IF(BD314="","",MAX(BE$10:BE313)+1)</f>
        <v/>
      </c>
      <c r="BF314" s="31" t="str">
        <f t="shared" si="364"/>
        <v/>
      </c>
      <c r="BG314" s="31" t="str">
        <f t="shared" si="365"/>
        <v/>
      </c>
      <c r="BH314" s="31" t="str">
        <f>IF(BA314="","",MAX(BH$10:BH313)+1)</f>
        <v/>
      </c>
      <c r="BI314" s="31" t="str">
        <f t="shared" si="366"/>
        <v/>
      </c>
      <c r="BJ314" s="66" t="str">
        <f t="shared" si="367"/>
        <v/>
      </c>
      <c r="BK314" s="47" t="s">
        <v>0</v>
      </c>
      <c r="BL314" s="19" t="str">
        <f t="shared" si="368"/>
        <v/>
      </c>
      <c r="BM314" s="47" t="s">
        <v>0</v>
      </c>
      <c r="BN314" s="151" t="str">
        <f t="shared" si="335"/>
        <v/>
      </c>
      <c r="BO314" s="47" t="s">
        <v>0</v>
      </c>
      <c r="BP314" s="58" t="str">
        <f t="shared" si="326"/>
        <v/>
      </c>
      <c r="BQ314" s="73" t="str">
        <f t="shared" si="327"/>
        <v/>
      </c>
      <c r="BR314" s="266" t="str">
        <f t="shared" si="328"/>
        <v/>
      </c>
      <c r="BS314" s="267" t="str">
        <f t="shared" si="329"/>
        <v/>
      </c>
      <c r="BT314" s="191" t="str">
        <f t="shared" si="330"/>
        <v/>
      </c>
      <c r="BU314" s="47" t="s">
        <v>0</v>
      </c>
      <c r="BV314" s="52" t="str">
        <f t="shared" si="369"/>
        <v/>
      </c>
      <c r="BW314" s="31" t="str">
        <f t="shared" si="370"/>
        <v/>
      </c>
      <c r="BX314" s="73" t="str">
        <f t="shared" si="336"/>
        <v/>
      </c>
      <c r="BY314" s="73" t="str">
        <f t="shared" si="337"/>
        <v/>
      </c>
      <c r="BZ314" s="31" t="str">
        <f t="shared" si="338"/>
        <v/>
      </c>
      <c r="CA314" s="66" t="str">
        <f t="shared" si="339"/>
        <v/>
      </c>
      <c r="CB314" s="47" t="s">
        <v>0</v>
      </c>
      <c r="CC314" s="82" t="str">
        <f t="shared" si="371"/>
        <v/>
      </c>
      <c r="CD314" s="47" t="s">
        <v>0</v>
      </c>
      <c r="CE314" s="19" t="str">
        <f t="shared" si="372"/>
        <v/>
      </c>
      <c r="CF314" s="47" t="s">
        <v>0</v>
      </c>
      <c r="CG314" s="130"/>
      <c r="CH314" s="47" t="s">
        <v>0</v>
      </c>
      <c r="CI314" s="52" t="str">
        <f t="shared" si="373"/>
        <v/>
      </c>
      <c r="CJ314" s="73" t="str">
        <f>IF(CG314="","",MAX(CJ$10:CJ313)+1)</f>
        <v/>
      </c>
      <c r="CK314" s="53" t="str">
        <f t="shared" si="374"/>
        <v/>
      </c>
      <c r="CL314" s="47" t="s">
        <v>0</v>
      </c>
      <c r="CM314" s="19" t="str">
        <f t="shared" si="375"/>
        <v/>
      </c>
      <c r="CN314" s="47" t="s">
        <v>0</v>
      </c>
      <c r="CO314" s="108"/>
      <c r="CP314" s="110"/>
      <c r="CQ314" s="47"/>
      <c r="CR314" s="58" t="str">
        <f>IF(AND(BX314="NEMA",BY314="NEMA",OR(CG314="",CK314="NEMA")),MAX(CR$10:CR313)+1,"")</f>
        <v/>
      </c>
      <c r="CS314" s="53" t="str">
        <f t="shared" si="376"/>
        <v/>
      </c>
      <c r="CT314" t="s">
        <v>0</v>
      </c>
      <c r="CU314" s="133" t="str">
        <f t="shared" si="340"/>
        <v/>
      </c>
      <c r="CV314" t="s">
        <v>0</v>
      </c>
      <c r="CW314" s="52" t="str">
        <f t="shared" si="341"/>
        <v/>
      </c>
      <c r="CX314" s="66" t="str">
        <f t="shared" si="377"/>
        <v/>
      </c>
      <c r="CY314" t="s">
        <v>0</v>
      </c>
      <c r="CZ314" s="19" t="str">
        <f t="shared" si="378"/>
        <v/>
      </c>
      <c r="DA314" s="47" t="s">
        <v>0</v>
      </c>
      <c r="DB314" s="52" t="str">
        <f t="shared" si="379"/>
        <v/>
      </c>
      <c r="DC314" s="66" t="str">
        <f t="shared" si="380"/>
        <v/>
      </c>
      <c r="DD314" s="47" t="s">
        <v>0</v>
      </c>
      <c r="DE314" s="52" t="str">
        <f t="shared" si="381"/>
        <v/>
      </c>
      <c r="DF314" s="53" t="str">
        <f t="shared" si="342"/>
        <v/>
      </c>
      <c r="DG314" s="47" t="s">
        <v>0</v>
      </c>
      <c r="DH314" s="52" t="str">
        <f t="shared" si="382"/>
        <v/>
      </c>
      <c r="DI314" s="53" t="str">
        <f t="shared" si="343"/>
        <v/>
      </c>
      <c r="DJ314" s="47" t="s">
        <v>0</v>
      </c>
      <c r="DK314" s="52" t="str">
        <f t="shared" si="383"/>
        <v/>
      </c>
      <c r="DL314" s="53" t="str">
        <f t="shared" si="344"/>
        <v/>
      </c>
      <c r="DM314" s="47" t="s">
        <v>0</v>
      </c>
      <c r="DN314" s="58" t="str">
        <f t="shared" si="384"/>
        <v/>
      </c>
      <c r="DO314" s="53" t="str" cm="1">
        <f t="array" ref="DO314">IF(DN314&lt;&gt;"",INDEX(imePrezime_id,DN314,0),IF(CR314&lt;&gt;"",CR314,""))</f>
        <v/>
      </c>
      <c r="DP314" s="47" t="s">
        <v>0</v>
      </c>
      <c r="DQ314" s="58" t="str">
        <f t="shared" si="385"/>
        <v/>
      </c>
      <c r="DR314" s="73" t="str">
        <f t="shared" si="345"/>
        <v/>
      </c>
      <c r="DS314" s="73" t="str">
        <f t="shared" si="386"/>
        <v/>
      </c>
      <c r="DT314" s="73" t="str">
        <f t="shared" si="387"/>
        <v/>
      </c>
      <c r="DU314" s="66" t="str">
        <f t="shared" si="388"/>
        <v/>
      </c>
      <c r="DV314" s="47" t="s">
        <v>0</v>
      </c>
      <c r="DW314" s="58" t="str">
        <f>IF(BW314="","",MAX(DW$10:DW313)+1)</f>
        <v/>
      </c>
      <c r="DX314" s="73" t="str">
        <f t="shared" si="389"/>
        <v/>
      </c>
      <c r="DY314" s="73" t="str">
        <f t="shared" si="390"/>
        <v/>
      </c>
      <c r="DZ314" s="73" t="str">
        <f t="shared" si="391"/>
        <v/>
      </c>
      <c r="EA314" s="73" t="str">
        <f t="shared" si="392"/>
        <v/>
      </c>
      <c r="EB314" s="73" t="str">
        <f t="shared" si="393"/>
        <v/>
      </c>
      <c r="EC314" s="73" t="str">
        <f t="shared" si="394"/>
        <v/>
      </c>
      <c r="ED314" s="73" t="str">
        <f t="shared" si="395"/>
        <v/>
      </c>
      <c r="EE314" s="73" t="str">
        <f t="shared" si="396"/>
        <v/>
      </c>
      <c r="EF314" s="73" t="str">
        <f t="shared" si="397"/>
        <v/>
      </c>
      <c r="EG314" s="53" t="str">
        <f t="shared" si="346"/>
        <v/>
      </c>
      <c r="EH314" s="47" t="s">
        <v>0</v>
      </c>
      <c r="EI314" s="19" t="str">
        <f t="shared" si="398"/>
        <v/>
      </c>
      <c r="EJ314" s="47" t="s">
        <v>0</v>
      </c>
      <c r="EK314" s="19" t="str">
        <f t="shared" si="399"/>
        <v/>
      </c>
      <c r="EL314" s="47" t="s">
        <v>0</v>
      </c>
      <c r="EM314" s="208" t="str">
        <f t="shared" si="400"/>
        <v/>
      </c>
      <c r="EN314" s="47" t="s">
        <v>0</v>
      </c>
    </row>
    <row r="315" spans="1:144" x14ac:dyDescent="0.25">
      <c r="A315" t="s">
        <v>0</v>
      </c>
      <c r="B315" s="52" t="str">
        <f>IF(csv!F307="","",csv!T307)</f>
        <v/>
      </c>
      <c r="C315" s="31" t="s">
        <v>0</v>
      </c>
      <c r="D315" s="31" t="str">
        <f>IF(csv!F307="","",csv!F307)</f>
        <v/>
      </c>
      <c r="E315" s="31" t="str">
        <f>IF(csv!E307="","",csv!E307)</f>
        <v/>
      </c>
      <c r="F315" s="31" t="s">
        <v>0</v>
      </c>
      <c r="G315" s="73" t="str">
        <f>IF(csv!M307="","",csv!M307)</f>
        <v/>
      </c>
      <c r="H315" s="73" t="str">
        <f>IF(csv!N307="","",csv!N307)</f>
        <v/>
      </c>
      <c r="I315" s="31" t="s">
        <v>0</v>
      </c>
      <c r="J315" s="31" t="str">
        <f>IF(csv!P307="","",csv!P307)</f>
        <v/>
      </c>
      <c r="K315" s="31" t="str">
        <f>IF(csv!Q307="","",csv!Q307)</f>
        <v/>
      </c>
      <c r="L315" s="31" t="s">
        <v>0</v>
      </c>
      <c r="M315" s="66" t="str">
        <f>IF(csv!R307="","",csv!R307)</f>
        <v/>
      </c>
      <c r="N315" s="47" t="s">
        <v>0</v>
      </c>
      <c r="O315" s="52" t="str">
        <f t="shared" si="347"/>
        <v/>
      </c>
      <c r="P315" s="73" t="str">
        <f>IF(O315="","",IF(COUNTIF(O$10:O314,O315)=0,P314+1,P314))</f>
        <v/>
      </c>
      <c r="Q315" s="88" t="str">
        <f t="shared" si="348"/>
        <v/>
      </c>
      <c r="R315" s="89" t="str" cm="1">
        <f t="array" ref="R315">IF(S315="","",INDEX(natjecanjeStaze_naziv,MATCH(S315,natjecanjeStaze_stazaId,0)))</f>
        <v/>
      </c>
      <c r="S315" s="53" t="str">
        <f t="shared" si="331"/>
        <v/>
      </c>
      <c r="T315" s="47" t="s">
        <v>0</v>
      </c>
      <c r="U315" s="259" t="str">
        <f t="shared" si="332"/>
        <v/>
      </c>
      <c r="V315" s="260" t="str">
        <f t="shared" si="349"/>
        <v/>
      </c>
      <c r="W315" s="47" t="s">
        <v>0</v>
      </c>
      <c r="X315" s="52" t="str">
        <f t="shared" si="350"/>
        <v/>
      </c>
      <c r="Y315" s="73" t="str">
        <f t="shared" si="351"/>
        <v/>
      </c>
      <c r="Z315" s="31" t="str">
        <f t="shared" si="352"/>
        <v/>
      </c>
      <c r="AA315" s="66" t="str">
        <f>IF(Z315="","",MAX(AA$10:AA314)+1)</f>
        <v/>
      </c>
      <c r="AB315" s="47" t="s">
        <v>0</v>
      </c>
      <c r="AC315" s="130"/>
      <c r="AD315" s="47" t="s">
        <v>0</v>
      </c>
      <c r="AE315" s="19" t="str">
        <f t="shared" si="353"/>
        <v/>
      </c>
      <c r="AF315" s="47" t="s">
        <v>0</v>
      </c>
      <c r="AG315" s="151" t="str">
        <f t="shared" si="354"/>
        <v/>
      </c>
      <c r="AH315" s="47" t="s">
        <v>0</v>
      </c>
      <c r="AI315" s="52" t="str">
        <f t="shared" si="355"/>
        <v/>
      </c>
      <c r="AJ315" s="31" t="str">
        <f t="shared" si="356"/>
        <v/>
      </c>
      <c r="AK315" s="73" t="str">
        <f t="shared" si="357"/>
        <v/>
      </c>
      <c r="AL315" s="73" t="str">
        <f t="shared" si="358"/>
        <v/>
      </c>
      <c r="AM315" s="31" t="str" cm="1">
        <f t="array" ref="AM315">IF(AK315="",""&amp;AJ315,IF(AK315="NEMA",AJ315,INDEX(klub_naziv,MATCH(INDEX(klubAlias_klubId,AK315),klub_id,0))))</f>
        <v/>
      </c>
      <c r="AN315" s="31" t="str" cm="1">
        <f t="array" ref="AN315">IFERROR(""&amp;INDEX(registarNatjecatelji,DL315,4),"")</f>
        <v/>
      </c>
      <c r="AO315" s="90" t="str">
        <f t="shared" si="359"/>
        <v/>
      </c>
      <c r="AP315" s="66" t="str">
        <f t="shared" si="360"/>
        <v/>
      </c>
      <c r="AQ315" s="47" t="s">
        <v>0</v>
      </c>
      <c r="AR315" s="52" t="str">
        <f>IF(V315&lt;&gt;"NEMA","",IF(IFERROR(MATCH(U315,U$10:U314,0),0)&lt;&gt;0,"",U315))</f>
        <v/>
      </c>
      <c r="AS315" s="73" t="str">
        <f t="shared" si="333"/>
        <v/>
      </c>
      <c r="AT315" s="31" t="str">
        <f>IF(OR(AS315="",AS315&lt;&gt;"NEMA"),"",MAX(AT$10:AT314)+1)</f>
        <v/>
      </c>
      <c r="AU315" s="66" t="str">
        <f t="shared" si="334"/>
        <v/>
      </c>
      <c r="AV315" s="47" t="s">
        <v>0</v>
      </c>
      <c r="AW315" s="19" t="str">
        <f t="shared" si="361"/>
        <v/>
      </c>
      <c r="AX315" s="47" t="s">
        <v>0</v>
      </c>
      <c r="AY315" s="82" t="str">
        <f>IF(AK315&lt;&gt;"NEMA","",IF(IFERROR(MATCH(AJ315,AJ$10:AJ314,0),0)&lt;&gt;0,"",AJ315))</f>
        <v/>
      </c>
      <c r="AZ315" s="47" t="s">
        <v>0</v>
      </c>
      <c r="BA315" s="130"/>
      <c r="BB315" s="47" t="s">
        <v>0</v>
      </c>
      <c r="BC315" s="58" t="str">
        <f t="shared" si="362"/>
        <v/>
      </c>
      <c r="BD315" s="31" t="str">
        <f t="shared" si="363"/>
        <v/>
      </c>
      <c r="BE315" s="31" t="str">
        <f>IF(BD315="","",MAX(BE$10:BE314)+1)</f>
        <v/>
      </c>
      <c r="BF315" s="31" t="str">
        <f t="shared" si="364"/>
        <v/>
      </c>
      <c r="BG315" s="31" t="str">
        <f t="shared" si="365"/>
        <v/>
      </c>
      <c r="BH315" s="31" t="str">
        <f>IF(BA315="","",MAX(BH$10:BH314)+1)</f>
        <v/>
      </c>
      <c r="BI315" s="31" t="str">
        <f t="shared" si="366"/>
        <v/>
      </c>
      <c r="BJ315" s="66" t="str">
        <f t="shared" si="367"/>
        <v/>
      </c>
      <c r="BK315" s="47" t="s">
        <v>0</v>
      </c>
      <c r="BL315" s="19" t="str">
        <f t="shared" si="368"/>
        <v/>
      </c>
      <c r="BM315" s="47" t="s">
        <v>0</v>
      </c>
      <c r="BN315" s="151" t="str">
        <f t="shared" si="335"/>
        <v/>
      </c>
      <c r="BO315" s="47" t="s">
        <v>0</v>
      </c>
      <c r="BP315" s="58" t="str">
        <f t="shared" ref="BP315:BP378" si="401">IF(G315="","",G315)</f>
        <v/>
      </c>
      <c r="BQ315" s="73" t="str">
        <f t="shared" ref="BQ315:BQ378" si="402">IF(H315="","",H315)</f>
        <v/>
      </c>
      <c r="BR315" s="266" t="str">
        <f t="shared" ref="BR315:BR378" si="403">IF(BP315="",IF(OR(BW315="",BQ315&lt;&gt;"0"),"","GREŠKA"),IF(AND(65535&gt;=VALUE(LEFT(BP315,SEARCH(":",BP315)-1))*60+VALUE(RIGHT(BP315,2)),OR(BQ315="0",BQ315="1",BQ315="2",BQ315="3",BQ315="4")),"","GREŠKA"))</f>
        <v/>
      </c>
      <c r="BS315" s="267" t="str">
        <f t="shared" ref="BS315:BS378" si="404">IF(BP315="","",VALUE(LEFT(BP315,SEARCH(":",BP315)-1))*60+VALUE(RIGHT(BP315,2)))</f>
        <v/>
      </c>
      <c r="BT315" s="191" t="str">
        <f t="shared" ref="BT315:BT378" si="405">IF(DK315="","",IF(AND(BQ315="0",N(BS315)&gt;max_minuta*60),2,INDEX(statusRezultat_id,MATCH(VALUE(BQ315),statusRezultat_oEvent,0))))</f>
        <v/>
      </c>
      <c r="BU315" s="47" t="s">
        <v>0</v>
      </c>
      <c r="BV315" s="52" t="str">
        <f t="shared" si="369"/>
        <v/>
      </c>
      <c r="BW315" s="31" t="str">
        <f t="shared" si="370"/>
        <v/>
      </c>
      <c r="BX315" s="73" t="str">
        <f t="shared" si="336"/>
        <v/>
      </c>
      <c r="BY315" s="73" t="str">
        <f t="shared" si="337"/>
        <v/>
      </c>
      <c r="BZ315" s="31" t="str">
        <f t="shared" si="338"/>
        <v/>
      </c>
      <c r="CA315" s="66" t="str">
        <f t="shared" si="339"/>
        <v/>
      </c>
      <c r="CB315" s="47" t="s">
        <v>0</v>
      </c>
      <c r="CC315" s="82" t="str">
        <f t="shared" si="371"/>
        <v/>
      </c>
      <c r="CD315" s="47" t="s">
        <v>0</v>
      </c>
      <c r="CE315" s="19" t="str">
        <f t="shared" si="372"/>
        <v/>
      </c>
      <c r="CF315" s="47" t="s">
        <v>0</v>
      </c>
      <c r="CG315" s="130"/>
      <c r="CH315" s="47" t="s">
        <v>0</v>
      </c>
      <c r="CI315" s="52" t="str">
        <f t="shared" si="373"/>
        <v/>
      </c>
      <c r="CJ315" s="73" t="str">
        <f>IF(CG315="","",MAX(CJ$10:CJ314)+1)</f>
        <v/>
      </c>
      <c r="CK315" s="53" t="str">
        <f t="shared" si="374"/>
        <v/>
      </c>
      <c r="CL315" s="47" t="s">
        <v>0</v>
      </c>
      <c r="CM315" s="19" t="str">
        <f t="shared" si="375"/>
        <v/>
      </c>
      <c r="CN315" s="47" t="s">
        <v>0</v>
      </c>
      <c r="CO315" s="108"/>
      <c r="CP315" s="110"/>
      <c r="CQ315" s="47"/>
      <c r="CR315" s="58" t="str">
        <f>IF(AND(BX315="NEMA",BY315="NEMA",OR(CG315="",CK315="NEMA")),MAX(CR$10:CR314)+1,"")</f>
        <v/>
      </c>
      <c r="CS315" s="53" t="str">
        <f t="shared" si="376"/>
        <v/>
      </c>
      <c r="CT315" t="s">
        <v>0</v>
      </c>
      <c r="CU315" s="133" t="str">
        <f t="shared" si="340"/>
        <v/>
      </c>
      <c r="CV315" t="s">
        <v>0</v>
      </c>
      <c r="CW315" s="52" t="str">
        <f t="shared" si="341"/>
        <v/>
      </c>
      <c r="CX315" s="66" t="str">
        <f t="shared" si="377"/>
        <v/>
      </c>
      <c r="CY315" t="s">
        <v>0</v>
      </c>
      <c r="CZ315" s="19" t="str">
        <f t="shared" si="378"/>
        <v/>
      </c>
      <c r="DA315" s="47" t="s">
        <v>0</v>
      </c>
      <c r="DB315" s="52" t="str">
        <f t="shared" si="379"/>
        <v/>
      </c>
      <c r="DC315" s="66" t="str">
        <f t="shared" si="380"/>
        <v/>
      </c>
      <c r="DD315" s="47" t="s">
        <v>0</v>
      </c>
      <c r="DE315" s="52" t="str">
        <f t="shared" si="381"/>
        <v/>
      </c>
      <c r="DF315" s="53" t="str">
        <f t="shared" si="342"/>
        <v/>
      </c>
      <c r="DG315" s="47" t="s">
        <v>0</v>
      </c>
      <c r="DH315" s="52" t="str">
        <f t="shared" si="382"/>
        <v/>
      </c>
      <c r="DI315" s="53" t="str">
        <f t="shared" si="343"/>
        <v/>
      </c>
      <c r="DJ315" s="47" t="s">
        <v>0</v>
      </c>
      <c r="DK315" s="52" t="str">
        <f t="shared" si="383"/>
        <v/>
      </c>
      <c r="DL315" s="53" t="str">
        <f t="shared" si="344"/>
        <v/>
      </c>
      <c r="DM315" s="47" t="s">
        <v>0</v>
      </c>
      <c r="DN315" s="58" t="str">
        <f t="shared" si="384"/>
        <v/>
      </c>
      <c r="DO315" s="53" t="str" cm="1">
        <f t="array" ref="DO315">IF(DN315&lt;&gt;"",INDEX(imePrezime_id,DN315,0),IF(CR315&lt;&gt;"",CR315,""))</f>
        <v/>
      </c>
      <c r="DP315" s="47" t="s">
        <v>0</v>
      </c>
      <c r="DQ315" s="58" t="str">
        <f t="shared" si="385"/>
        <v/>
      </c>
      <c r="DR315" s="73" t="str">
        <f t="shared" si="345"/>
        <v/>
      </c>
      <c r="DS315" s="73" t="str">
        <f t="shared" si="386"/>
        <v/>
      </c>
      <c r="DT315" s="73" t="str">
        <f t="shared" si="387"/>
        <v/>
      </c>
      <c r="DU315" s="66" t="str">
        <f t="shared" si="388"/>
        <v/>
      </c>
      <c r="DV315" s="47" t="s">
        <v>0</v>
      </c>
      <c r="DW315" s="58" t="str">
        <f>IF(BW315="","",MAX(DW$10:DW314)+1)</f>
        <v/>
      </c>
      <c r="DX315" s="73" t="str">
        <f t="shared" si="389"/>
        <v/>
      </c>
      <c r="DY315" s="73" t="str">
        <f t="shared" si="390"/>
        <v/>
      </c>
      <c r="DZ315" s="73" t="str">
        <f t="shared" si="391"/>
        <v/>
      </c>
      <c r="EA315" s="73" t="str">
        <f t="shared" si="392"/>
        <v/>
      </c>
      <c r="EB315" s="73" t="str">
        <f t="shared" si="393"/>
        <v/>
      </c>
      <c r="EC315" s="73" t="str">
        <f t="shared" si="394"/>
        <v/>
      </c>
      <c r="ED315" s="73" t="str">
        <f t="shared" si="395"/>
        <v/>
      </c>
      <c r="EE315" s="73" t="str">
        <f t="shared" si="396"/>
        <v/>
      </c>
      <c r="EF315" s="73" t="str">
        <f t="shared" si="397"/>
        <v/>
      </c>
      <c r="EG315" s="53" t="str">
        <f t="shared" si="346"/>
        <v/>
      </c>
      <c r="EH315" s="47" t="s">
        <v>0</v>
      </c>
      <c r="EI315" s="19" t="str">
        <f t="shared" si="398"/>
        <v/>
      </c>
      <c r="EJ315" s="47" t="s">
        <v>0</v>
      </c>
      <c r="EK315" s="19" t="str">
        <f t="shared" si="399"/>
        <v/>
      </c>
      <c r="EL315" s="47" t="s">
        <v>0</v>
      </c>
      <c r="EM315" s="208" t="str">
        <f t="shared" si="400"/>
        <v/>
      </c>
      <c r="EN315" s="47" t="s">
        <v>0</v>
      </c>
    </row>
    <row r="316" spans="1:144" x14ac:dyDescent="0.25">
      <c r="A316" t="s">
        <v>0</v>
      </c>
      <c r="B316" s="52" t="str">
        <f>IF(csv!F308="","",csv!T308)</f>
        <v/>
      </c>
      <c r="C316" s="31" t="s">
        <v>0</v>
      </c>
      <c r="D316" s="31" t="str">
        <f>IF(csv!F308="","",csv!F308)</f>
        <v/>
      </c>
      <c r="E316" s="31" t="str">
        <f>IF(csv!E308="","",csv!E308)</f>
        <v/>
      </c>
      <c r="F316" s="31" t="s">
        <v>0</v>
      </c>
      <c r="G316" s="73" t="str">
        <f>IF(csv!M308="","",csv!M308)</f>
        <v/>
      </c>
      <c r="H316" s="73" t="str">
        <f>IF(csv!N308="","",csv!N308)</f>
        <v/>
      </c>
      <c r="I316" s="31" t="s">
        <v>0</v>
      </c>
      <c r="J316" s="31" t="str">
        <f>IF(csv!P308="","",csv!P308)</f>
        <v/>
      </c>
      <c r="K316" s="31" t="str">
        <f>IF(csv!Q308="","",csv!Q308)</f>
        <v/>
      </c>
      <c r="L316" s="31" t="s">
        <v>0</v>
      </c>
      <c r="M316" s="66" t="str">
        <f>IF(csv!R308="","",csv!R308)</f>
        <v/>
      </c>
      <c r="N316" s="47" t="s">
        <v>0</v>
      </c>
      <c r="O316" s="52" t="str">
        <f t="shared" si="347"/>
        <v/>
      </c>
      <c r="P316" s="73" t="str">
        <f>IF(O316="","",IF(COUNTIF(O$10:O315,O316)=0,P315+1,P315))</f>
        <v/>
      </c>
      <c r="Q316" s="88" t="str">
        <f t="shared" si="348"/>
        <v/>
      </c>
      <c r="R316" s="89" t="str" cm="1">
        <f t="array" ref="R316">IF(S316="","",INDEX(natjecanjeStaze_naziv,MATCH(S316,natjecanjeStaze_stazaId,0)))</f>
        <v/>
      </c>
      <c r="S316" s="53" t="str">
        <f t="shared" si="331"/>
        <v/>
      </c>
      <c r="T316" s="47" t="s">
        <v>0</v>
      </c>
      <c r="U316" s="259" t="str">
        <f t="shared" si="332"/>
        <v/>
      </c>
      <c r="V316" s="260" t="str">
        <f t="shared" si="349"/>
        <v/>
      </c>
      <c r="W316" s="47" t="s">
        <v>0</v>
      </c>
      <c r="X316" s="52" t="str">
        <f t="shared" si="350"/>
        <v/>
      </c>
      <c r="Y316" s="73" t="str">
        <f t="shared" si="351"/>
        <v/>
      </c>
      <c r="Z316" s="31" t="str">
        <f t="shared" si="352"/>
        <v/>
      </c>
      <c r="AA316" s="66" t="str">
        <f>IF(Z316="","",MAX(AA$10:AA315)+1)</f>
        <v/>
      </c>
      <c r="AB316" s="47" t="s">
        <v>0</v>
      </c>
      <c r="AC316" s="130"/>
      <c r="AD316" s="47" t="s">
        <v>0</v>
      </c>
      <c r="AE316" s="19" t="str">
        <f t="shared" si="353"/>
        <v/>
      </c>
      <c r="AF316" s="47" t="s">
        <v>0</v>
      </c>
      <c r="AG316" s="151" t="str">
        <f t="shared" si="354"/>
        <v/>
      </c>
      <c r="AH316" s="47" t="s">
        <v>0</v>
      </c>
      <c r="AI316" s="52" t="str">
        <f t="shared" si="355"/>
        <v/>
      </c>
      <c r="AJ316" s="31" t="str">
        <f t="shared" si="356"/>
        <v/>
      </c>
      <c r="AK316" s="73" t="str">
        <f t="shared" si="357"/>
        <v/>
      </c>
      <c r="AL316" s="73" t="str">
        <f t="shared" si="358"/>
        <v/>
      </c>
      <c r="AM316" s="31" t="str" cm="1">
        <f t="array" ref="AM316">IF(AK316="",""&amp;AJ316,IF(AK316="NEMA",AJ316,INDEX(klub_naziv,MATCH(INDEX(klubAlias_klubId,AK316),klub_id,0))))</f>
        <v/>
      </c>
      <c r="AN316" s="31" t="str" cm="1">
        <f t="array" ref="AN316">IFERROR(""&amp;INDEX(registarNatjecatelji,DL316,4),"")</f>
        <v/>
      </c>
      <c r="AO316" s="90" t="str">
        <f t="shared" si="359"/>
        <v/>
      </c>
      <c r="AP316" s="66" t="str">
        <f t="shared" si="360"/>
        <v/>
      </c>
      <c r="AQ316" s="47" t="s">
        <v>0</v>
      </c>
      <c r="AR316" s="52" t="str">
        <f>IF(V316&lt;&gt;"NEMA","",IF(IFERROR(MATCH(U316,U$10:U315,0),0)&lt;&gt;0,"",U316))</f>
        <v/>
      </c>
      <c r="AS316" s="73" t="str">
        <f t="shared" si="333"/>
        <v/>
      </c>
      <c r="AT316" s="31" t="str">
        <f>IF(OR(AS316="",AS316&lt;&gt;"NEMA"),"",MAX(AT$10:AT315)+1)</f>
        <v/>
      </c>
      <c r="AU316" s="66" t="str">
        <f t="shared" si="334"/>
        <v/>
      </c>
      <c r="AV316" s="47" t="s">
        <v>0</v>
      </c>
      <c r="AW316" s="19" t="str">
        <f t="shared" si="361"/>
        <v/>
      </c>
      <c r="AX316" s="47" t="s">
        <v>0</v>
      </c>
      <c r="AY316" s="82" t="str">
        <f>IF(AK316&lt;&gt;"NEMA","",IF(IFERROR(MATCH(AJ316,AJ$10:AJ315,0),0)&lt;&gt;0,"",AJ316))</f>
        <v/>
      </c>
      <c r="AZ316" s="47" t="s">
        <v>0</v>
      </c>
      <c r="BA316" s="130"/>
      <c r="BB316" s="47" t="s">
        <v>0</v>
      </c>
      <c r="BC316" s="58" t="str">
        <f t="shared" si="362"/>
        <v/>
      </c>
      <c r="BD316" s="31" t="str">
        <f t="shared" si="363"/>
        <v/>
      </c>
      <c r="BE316" s="31" t="str">
        <f>IF(BD316="","",MAX(BE$10:BE315)+1)</f>
        <v/>
      </c>
      <c r="BF316" s="31" t="str">
        <f t="shared" si="364"/>
        <v/>
      </c>
      <c r="BG316" s="31" t="str">
        <f t="shared" si="365"/>
        <v/>
      </c>
      <c r="BH316" s="31" t="str">
        <f>IF(BA316="","",MAX(BH$10:BH315)+1)</f>
        <v/>
      </c>
      <c r="BI316" s="31" t="str">
        <f t="shared" si="366"/>
        <v/>
      </c>
      <c r="BJ316" s="66" t="str">
        <f t="shared" si="367"/>
        <v/>
      </c>
      <c r="BK316" s="47" t="s">
        <v>0</v>
      </c>
      <c r="BL316" s="19" t="str">
        <f t="shared" si="368"/>
        <v/>
      </c>
      <c r="BM316" s="47" t="s">
        <v>0</v>
      </c>
      <c r="BN316" s="151" t="str">
        <f t="shared" si="335"/>
        <v/>
      </c>
      <c r="BO316" s="47" t="s">
        <v>0</v>
      </c>
      <c r="BP316" s="58" t="str">
        <f t="shared" si="401"/>
        <v/>
      </c>
      <c r="BQ316" s="73" t="str">
        <f t="shared" si="402"/>
        <v/>
      </c>
      <c r="BR316" s="266" t="str">
        <f t="shared" si="403"/>
        <v/>
      </c>
      <c r="BS316" s="267" t="str">
        <f t="shared" si="404"/>
        <v/>
      </c>
      <c r="BT316" s="191" t="str">
        <f t="shared" si="405"/>
        <v/>
      </c>
      <c r="BU316" s="47" t="s">
        <v>0</v>
      </c>
      <c r="BV316" s="52" t="str">
        <f t="shared" si="369"/>
        <v/>
      </c>
      <c r="BW316" s="31" t="str">
        <f t="shared" si="370"/>
        <v/>
      </c>
      <c r="BX316" s="73" t="str">
        <f t="shared" si="336"/>
        <v/>
      </c>
      <c r="BY316" s="73" t="str">
        <f t="shared" si="337"/>
        <v/>
      </c>
      <c r="BZ316" s="31" t="str">
        <f t="shared" si="338"/>
        <v/>
      </c>
      <c r="CA316" s="66" t="str">
        <f t="shared" si="339"/>
        <v/>
      </c>
      <c r="CB316" s="47" t="s">
        <v>0</v>
      </c>
      <c r="CC316" s="82" t="str">
        <f t="shared" si="371"/>
        <v/>
      </c>
      <c r="CD316" s="47" t="s">
        <v>0</v>
      </c>
      <c r="CE316" s="19" t="str">
        <f t="shared" si="372"/>
        <v/>
      </c>
      <c r="CF316" s="47" t="s">
        <v>0</v>
      </c>
      <c r="CG316" s="130"/>
      <c r="CH316" s="47" t="s">
        <v>0</v>
      </c>
      <c r="CI316" s="52" t="str">
        <f t="shared" si="373"/>
        <v/>
      </c>
      <c r="CJ316" s="73" t="str">
        <f>IF(CG316="","",MAX(CJ$10:CJ315)+1)</f>
        <v/>
      </c>
      <c r="CK316" s="53" t="str">
        <f t="shared" si="374"/>
        <v/>
      </c>
      <c r="CL316" s="47" t="s">
        <v>0</v>
      </c>
      <c r="CM316" s="19" t="str">
        <f t="shared" si="375"/>
        <v/>
      </c>
      <c r="CN316" s="47" t="s">
        <v>0</v>
      </c>
      <c r="CO316" s="108"/>
      <c r="CP316" s="110"/>
      <c r="CQ316" s="47"/>
      <c r="CR316" s="58" t="str">
        <f>IF(AND(BX316="NEMA",BY316="NEMA",OR(CG316="",CK316="NEMA")),MAX(CR$10:CR315)+1,"")</f>
        <v/>
      </c>
      <c r="CS316" s="53" t="str">
        <f t="shared" si="376"/>
        <v/>
      </c>
      <c r="CT316" t="s">
        <v>0</v>
      </c>
      <c r="CU316" s="133" t="str">
        <f t="shared" si="340"/>
        <v/>
      </c>
      <c r="CV316" t="s">
        <v>0</v>
      </c>
      <c r="CW316" s="52" t="str">
        <f t="shared" si="341"/>
        <v/>
      </c>
      <c r="CX316" s="66" t="str">
        <f t="shared" si="377"/>
        <v/>
      </c>
      <c r="CY316" t="s">
        <v>0</v>
      </c>
      <c r="CZ316" s="19" t="str">
        <f t="shared" si="378"/>
        <v/>
      </c>
      <c r="DA316" s="47" t="s">
        <v>0</v>
      </c>
      <c r="DB316" s="52" t="str">
        <f t="shared" si="379"/>
        <v/>
      </c>
      <c r="DC316" s="66" t="str">
        <f t="shared" si="380"/>
        <v/>
      </c>
      <c r="DD316" s="47" t="s">
        <v>0</v>
      </c>
      <c r="DE316" s="52" t="str">
        <f t="shared" si="381"/>
        <v/>
      </c>
      <c r="DF316" s="53" t="str">
        <f t="shared" si="342"/>
        <v/>
      </c>
      <c r="DG316" s="47" t="s">
        <v>0</v>
      </c>
      <c r="DH316" s="52" t="str">
        <f t="shared" si="382"/>
        <v/>
      </c>
      <c r="DI316" s="53" t="str">
        <f t="shared" si="343"/>
        <v/>
      </c>
      <c r="DJ316" s="47" t="s">
        <v>0</v>
      </c>
      <c r="DK316" s="52" t="str">
        <f t="shared" si="383"/>
        <v/>
      </c>
      <c r="DL316" s="53" t="str">
        <f t="shared" si="344"/>
        <v/>
      </c>
      <c r="DM316" s="47" t="s">
        <v>0</v>
      </c>
      <c r="DN316" s="58" t="str">
        <f t="shared" si="384"/>
        <v/>
      </c>
      <c r="DO316" s="53" t="str" cm="1">
        <f t="array" ref="DO316">IF(DN316&lt;&gt;"",INDEX(imePrezime_id,DN316,0),IF(CR316&lt;&gt;"",CR316,""))</f>
        <v/>
      </c>
      <c r="DP316" s="47" t="s">
        <v>0</v>
      </c>
      <c r="DQ316" s="58" t="str">
        <f t="shared" si="385"/>
        <v/>
      </c>
      <c r="DR316" s="73" t="str">
        <f t="shared" si="345"/>
        <v/>
      </c>
      <c r="DS316" s="73" t="str">
        <f t="shared" si="386"/>
        <v/>
      </c>
      <c r="DT316" s="73" t="str">
        <f t="shared" si="387"/>
        <v/>
      </c>
      <c r="DU316" s="66" t="str">
        <f t="shared" si="388"/>
        <v/>
      </c>
      <c r="DV316" s="47" t="s">
        <v>0</v>
      </c>
      <c r="DW316" s="58" t="str">
        <f>IF(BW316="","",MAX(DW$10:DW315)+1)</f>
        <v/>
      </c>
      <c r="DX316" s="73" t="str">
        <f t="shared" si="389"/>
        <v/>
      </c>
      <c r="DY316" s="73" t="str">
        <f t="shared" si="390"/>
        <v/>
      </c>
      <c r="DZ316" s="73" t="str">
        <f t="shared" si="391"/>
        <v/>
      </c>
      <c r="EA316" s="73" t="str">
        <f t="shared" si="392"/>
        <v/>
      </c>
      <c r="EB316" s="73" t="str">
        <f t="shared" si="393"/>
        <v/>
      </c>
      <c r="EC316" s="73" t="str">
        <f t="shared" si="394"/>
        <v/>
      </c>
      <c r="ED316" s="73" t="str">
        <f t="shared" si="395"/>
        <v/>
      </c>
      <c r="EE316" s="73" t="str">
        <f t="shared" si="396"/>
        <v/>
      </c>
      <c r="EF316" s="73" t="str">
        <f t="shared" si="397"/>
        <v/>
      </c>
      <c r="EG316" s="53" t="str">
        <f t="shared" si="346"/>
        <v/>
      </c>
      <c r="EH316" s="47" t="s">
        <v>0</v>
      </c>
      <c r="EI316" s="19" t="str">
        <f t="shared" si="398"/>
        <v/>
      </c>
      <c r="EJ316" s="47" t="s">
        <v>0</v>
      </c>
      <c r="EK316" s="19" t="str">
        <f t="shared" si="399"/>
        <v/>
      </c>
      <c r="EL316" s="47" t="s">
        <v>0</v>
      </c>
      <c r="EM316" s="208" t="str">
        <f t="shared" si="400"/>
        <v/>
      </c>
      <c r="EN316" s="47" t="s">
        <v>0</v>
      </c>
    </row>
    <row r="317" spans="1:144" x14ac:dyDescent="0.25">
      <c r="A317" t="s">
        <v>0</v>
      </c>
      <c r="B317" s="52" t="str">
        <f>IF(csv!F309="","",csv!T309)</f>
        <v/>
      </c>
      <c r="C317" s="31" t="s">
        <v>0</v>
      </c>
      <c r="D317" s="31" t="str">
        <f>IF(csv!F309="","",csv!F309)</f>
        <v/>
      </c>
      <c r="E317" s="31" t="str">
        <f>IF(csv!E309="","",csv!E309)</f>
        <v/>
      </c>
      <c r="F317" s="31" t="s">
        <v>0</v>
      </c>
      <c r="G317" s="73" t="str">
        <f>IF(csv!M309="","",csv!M309)</f>
        <v/>
      </c>
      <c r="H317" s="73" t="str">
        <f>IF(csv!N309="","",csv!N309)</f>
        <v/>
      </c>
      <c r="I317" s="31" t="s">
        <v>0</v>
      </c>
      <c r="J317" s="31" t="str">
        <f>IF(csv!P309="","",csv!P309)</f>
        <v/>
      </c>
      <c r="K317" s="31" t="str">
        <f>IF(csv!Q309="","",csv!Q309)</f>
        <v/>
      </c>
      <c r="L317" s="31" t="s">
        <v>0</v>
      </c>
      <c r="M317" s="66" t="str">
        <f>IF(csv!R309="","",csv!R309)</f>
        <v/>
      </c>
      <c r="N317" s="47" t="s">
        <v>0</v>
      </c>
      <c r="O317" s="52" t="str">
        <f t="shared" si="347"/>
        <v/>
      </c>
      <c r="P317" s="73" t="str">
        <f>IF(O317="","",IF(COUNTIF(O$10:O316,O317)=0,P316+1,P316))</f>
        <v/>
      </c>
      <c r="Q317" s="88" t="str">
        <f t="shared" si="348"/>
        <v/>
      </c>
      <c r="R317" s="89" t="str" cm="1">
        <f t="array" ref="R317">IF(S317="","",INDEX(natjecanjeStaze_naziv,MATCH(S317,natjecanjeStaze_stazaId,0)))</f>
        <v/>
      </c>
      <c r="S317" s="53" t="str">
        <f t="shared" si="331"/>
        <v/>
      </c>
      <c r="T317" s="47" t="s">
        <v>0</v>
      </c>
      <c r="U317" s="259" t="str">
        <f t="shared" si="332"/>
        <v/>
      </c>
      <c r="V317" s="260" t="str">
        <f t="shared" si="349"/>
        <v/>
      </c>
      <c r="W317" s="47" t="s">
        <v>0</v>
      </c>
      <c r="X317" s="52" t="str">
        <f t="shared" si="350"/>
        <v/>
      </c>
      <c r="Y317" s="73" t="str">
        <f t="shared" si="351"/>
        <v/>
      </c>
      <c r="Z317" s="31" t="str">
        <f t="shared" si="352"/>
        <v/>
      </c>
      <c r="AA317" s="66" t="str">
        <f>IF(Z317="","",MAX(AA$10:AA316)+1)</f>
        <v/>
      </c>
      <c r="AB317" s="47" t="s">
        <v>0</v>
      </c>
      <c r="AC317" s="130"/>
      <c r="AD317" s="47" t="s">
        <v>0</v>
      </c>
      <c r="AE317" s="19" t="str">
        <f t="shared" si="353"/>
        <v/>
      </c>
      <c r="AF317" s="47" t="s">
        <v>0</v>
      </c>
      <c r="AG317" s="151" t="str">
        <f t="shared" si="354"/>
        <v/>
      </c>
      <c r="AH317" s="47" t="s">
        <v>0</v>
      </c>
      <c r="AI317" s="52" t="str">
        <f t="shared" si="355"/>
        <v/>
      </c>
      <c r="AJ317" s="31" t="str">
        <f t="shared" si="356"/>
        <v/>
      </c>
      <c r="AK317" s="73" t="str">
        <f t="shared" si="357"/>
        <v/>
      </c>
      <c r="AL317" s="73" t="str">
        <f t="shared" si="358"/>
        <v/>
      </c>
      <c r="AM317" s="31" t="str" cm="1">
        <f t="array" ref="AM317">IF(AK317="",""&amp;AJ317,IF(AK317="NEMA",AJ317,INDEX(klub_naziv,MATCH(INDEX(klubAlias_klubId,AK317),klub_id,0))))</f>
        <v/>
      </c>
      <c r="AN317" s="31" t="str" cm="1">
        <f t="array" ref="AN317">IFERROR(""&amp;INDEX(registarNatjecatelji,DL317,4),"")</f>
        <v/>
      </c>
      <c r="AO317" s="90" t="str">
        <f t="shared" si="359"/>
        <v/>
      </c>
      <c r="AP317" s="66" t="str">
        <f t="shared" si="360"/>
        <v/>
      </c>
      <c r="AQ317" s="47" t="s">
        <v>0</v>
      </c>
      <c r="AR317" s="52" t="str">
        <f>IF(V317&lt;&gt;"NEMA","",IF(IFERROR(MATCH(U317,U$10:U316,0),0)&lt;&gt;0,"",U317))</f>
        <v/>
      </c>
      <c r="AS317" s="73" t="str">
        <f t="shared" si="333"/>
        <v/>
      </c>
      <c r="AT317" s="31" t="str">
        <f>IF(OR(AS317="",AS317&lt;&gt;"NEMA"),"",MAX(AT$10:AT316)+1)</f>
        <v/>
      </c>
      <c r="AU317" s="66" t="str">
        <f t="shared" si="334"/>
        <v/>
      </c>
      <c r="AV317" s="47" t="s">
        <v>0</v>
      </c>
      <c r="AW317" s="19" t="str">
        <f t="shared" si="361"/>
        <v/>
      </c>
      <c r="AX317" s="47" t="s">
        <v>0</v>
      </c>
      <c r="AY317" s="82" t="str">
        <f>IF(AK317&lt;&gt;"NEMA","",IF(IFERROR(MATCH(AJ317,AJ$10:AJ316,0),0)&lt;&gt;0,"",AJ317))</f>
        <v/>
      </c>
      <c r="AZ317" s="47" t="s">
        <v>0</v>
      </c>
      <c r="BA317" s="130"/>
      <c r="BB317" s="47" t="s">
        <v>0</v>
      </c>
      <c r="BC317" s="58" t="str">
        <f t="shared" si="362"/>
        <v/>
      </c>
      <c r="BD317" s="31" t="str">
        <f t="shared" si="363"/>
        <v/>
      </c>
      <c r="BE317" s="31" t="str">
        <f>IF(BD317="","",MAX(BE$10:BE316)+1)</f>
        <v/>
      </c>
      <c r="BF317" s="31" t="str">
        <f t="shared" si="364"/>
        <v/>
      </c>
      <c r="BG317" s="31" t="str">
        <f t="shared" si="365"/>
        <v/>
      </c>
      <c r="BH317" s="31" t="str">
        <f>IF(BA317="","",MAX(BH$10:BH316)+1)</f>
        <v/>
      </c>
      <c r="BI317" s="31" t="str">
        <f t="shared" si="366"/>
        <v/>
      </c>
      <c r="BJ317" s="66" t="str">
        <f t="shared" si="367"/>
        <v/>
      </c>
      <c r="BK317" s="47" t="s">
        <v>0</v>
      </c>
      <c r="BL317" s="19" t="str">
        <f t="shared" si="368"/>
        <v/>
      </c>
      <c r="BM317" s="47" t="s">
        <v>0</v>
      </c>
      <c r="BN317" s="151" t="str">
        <f t="shared" si="335"/>
        <v/>
      </c>
      <c r="BO317" s="47" t="s">
        <v>0</v>
      </c>
      <c r="BP317" s="58" t="str">
        <f t="shared" si="401"/>
        <v/>
      </c>
      <c r="BQ317" s="73" t="str">
        <f t="shared" si="402"/>
        <v/>
      </c>
      <c r="BR317" s="266" t="str">
        <f t="shared" si="403"/>
        <v/>
      </c>
      <c r="BS317" s="267" t="str">
        <f t="shared" si="404"/>
        <v/>
      </c>
      <c r="BT317" s="191" t="str">
        <f t="shared" si="405"/>
        <v/>
      </c>
      <c r="BU317" s="47" t="s">
        <v>0</v>
      </c>
      <c r="BV317" s="52" t="str">
        <f t="shared" si="369"/>
        <v/>
      </c>
      <c r="BW317" s="31" t="str">
        <f t="shared" si="370"/>
        <v/>
      </c>
      <c r="BX317" s="73" t="str">
        <f t="shared" si="336"/>
        <v/>
      </c>
      <c r="BY317" s="73" t="str">
        <f t="shared" si="337"/>
        <v/>
      </c>
      <c r="BZ317" s="31" t="str">
        <f t="shared" si="338"/>
        <v/>
      </c>
      <c r="CA317" s="66" t="str">
        <f t="shared" si="339"/>
        <v/>
      </c>
      <c r="CB317" s="47" t="s">
        <v>0</v>
      </c>
      <c r="CC317" s="82" t="str">
        <f t="shared" si="371"/>
        <v/>
      </c>
      <c r="CD317" s="47" t="s">
        <v>0</v>
      </c>
      <c r="CE317" s="19" t="str">
        <f t="shared" si="372"/>
        <v/>
      </c>
      <c r="CF317" s="47" t="s">
        <v>0</v>
      </c>
      <c r="CG317" s="130"/>
      <c r="CH317" s="47" t="s">
        <v>0</v>
      </c>
      <c r="CI317" s="52" t="str">
        <f t="shared" si="373"/>
        <v/>
      </c>
      <c r="CJ317" s="73" t="str">
        <f>IF(CG317="","",MAX(CJ$10:CJ316)+1)</f>
        <v/>
      </c>
      <c r="CK317" s="53" t="str">
        <f t="shared" si="374"/>
        <v/>
      </c>
      <c r="CL317" s="47" t="s">
        <v>0</v>
      </c>
      <c r="CM317" s="19" t="str">
        <f t="shared" si="375"/>
        <v/>
      </c>
      <c r="CN317" s="47" t="s">
        <v>0</v>
      </c>
      <c r="CO317" s="108"/>
      <c r="CP317" s="110"/>
      <c r="CQ317" s="47"/>
      <c r="CR317" s="58" t="str">
        <f>IF(AND(BX317="NEMA",BY317="NEMA",OR(CG317="",CK317="NEMA")),MAX(CR$10:CR316)+1,"")</f>
        <v/>
      </c>
      <c r="CS317" s="53" t="str">
        <f t="shared" si="376"/>
        <v/>
      </c>
      <c r="CT317" t="s">
        <v>0</v>
      </c>
      <c r="CU317" s="133" t="str">
        <f t="shared" si="340"/>
        <v/>
      </c>
      <c r="CV317" t="s">
        <v>0</v>
      </c>
      <c r="CW317" s="52" t="str">
        <f t="shared" si="341"/>
        <v/>
      </c>
      <c r="CX317" s="66" t="str">
        <f t="shared" si="377"/>
        <v/>
      </c>
      <c r="CY317" t="s">
        <v>0</v>
      </c>
      <c r="CZ317" s="19" t="str">
        <f t="shared" si="378"/>
        <v/>
      </c>
      <c r="DA317" s="47" t="s">
        <v>0</v>
      </c>
      <c r="DB317" s="52" t="str">
        <f t="shared" si="379"/>
        <v/>
      </c>
      <c r="DC317" s="66" t="str">
        <f t="shared" si="380"/>
        <v/>
      </c>
      <c r="DD317" s="47" t="s">
        <v>0</v>
      </c>
      <c r="DE317" s="52" t="str">
        <f t="shared" si="381"/>
        <v/>
      </c>
      <c r="DF317" s="53" t="str">
        <f t="shared" si="342"/>
        <v/>
      </c>
      <c r="DG317" s="47" t="s">
        <v>0</v>
      </c>
      <c r="DH317" s="52" t="str">
        <f t="shared" si="382"/>
        <v/>
      </c>
      <c r="DI317" s="53" t="str">
        <f t="shared" si="343"/>
        <v/>
      </c>
      <c r="DJ317" s="47" t="s">
        <v>0</v>
      </c>
      <c r="DK317" s="52" t="str">
        <f t="shared" si="383"/>
        <v/>
      </c>
      <c r="DL317" s="53" t="str">
        <f t="shared" si="344"/>
        <v/>
      </c>
      <c r="DM317" s="47" t="s">
        <v>0</v>
      </c>
      <c r="DN317" s="58" t="str">
        <f t="shared" si="384"/>
        <v/>
      </c>
      <c r="DO317" s="53" t="str" cm="1">
        <f t="array" ref="DO317">IF(DN317&lt;&gt;"",INDEX(imePrezime_id,DN317,0),IF(CR317&lt;&gt;"",CR317,""))</f>
        <v/>
      </c>
      <c r="DP317" s="47" t="s">
        <v>0</v>
      </c>
      <c r="DQ317" s="58" t="str">
        <f t="shared" si="385"/>
        <v/>
      </c>
      <c r="DR317" s="73" t="str">
        <f t="shared" si="345"/>
        <v/>
      </c>
      <c r="DS317" s="73" t="str">
        <f t="shared" si="386"/>
        <v/>
      </c>
      <c r="DT317" s="73" t="str">
        <f t="shared" si="387"/>
        <v/>
      </c>
      <c r="DU317" s="66" t="str">
        <f t="shared" si="388"/>
        <v/>
      </c>
      <c r="DV317" s="47" t="s">
        <v>0</v>
      </c>
      <c r="DW317" s="58" t="str">
        <f>IF(BW317="","",MAX(DW$10:DW316)+1)</f>
        <v/>
      </c>
      <c r="DX317" s="73" t="str">
        <f t="shared" si="389"/>
        <v/>
      </c>
      <c r="DY317" s="73" t="str">
        <f t="shared" si="390"/>
        <v/>
      </c>
      <c r="DZ317" s="73" t="str">
        <f t="shared" si="391"/>
        <v/>
      </c>
      <c r="EA317" s="73" t="str">
        <f t="shared" si="392"/>
        <v/>
      </c>
      <c r="EB317" s="73" t="str">
        <f t="shared" si="393"/>
        <v/>
      </c>
      <c r="EC317" s="73" t="str">
        <f t="shared" si="394"/>
        <v/>
      </c>
      <c r="ED317" s="73" t="str">
        <f t="shared" si="395"/>
        <v/>
      </c>
      <c r="EE317" s="73" t="str">
        <f t="shared" si="396"/>
        <v/>
      </c>
      <c r="EF317" s="73" t="str">
        <f t="shared" si="397"/>
        <v/>
      </c>
      <c r="EG317" s="53" t="str">
        <f t="shared" si="346"/>
        <v/>
      </c>
      <c r="EH317" s="47" t="s">
        <v>0</v>
      </c>
      <c r="EI317" s="19" t="str">
        <f t="shared" si="398"/>
        <v/>
      </c>
      <c r="EJ317" s="47" t="s">
        <v>0</v>
      </c>
      <c r="EK317" s="19" t="str">
        <f t="shared" si="399"/>
        <v/>
      </c>
      <c r="EL317" s="47" t="s">
        <v>0</v>
      </c>
      <c r="EM317" s="208" t="str">
        <f t="shared" si="400"/>
        <v/>
      </c>
      <c r="EN317" s="47" t="s">
        <v>0</v>
      </c>
    </row>
    <row r="318" spans="1:144" x14ac:dyDescent="0.25">
      <c r="A318" t="s">
        <v>0</v>
      </c>
      <c r="B318" s="52" t="str">
        <f>IF(csv!F310="","",csv!T310)</f>
        <v/>
      </c>
      <c r="C318" s="31" t="s">
        <v>0</v>
      </c>
      <c r="D318" s="31" t="str">
        <f>IF(csv!F310="","",csv!F310)</f>
        <v/>
      </c>
      <c r="E318" s="31" t="str">
        <f>IF(csv!E310="","",csv!E310)</f>
        <v/>
      </c>
      <c r="F318" s="31" t="s">
        <v>0</v>
      </c>
      <c r="G318" s="73" t="str">
        <f>IF(csv!M310="","",csv!M310)</f>
        <v/>
      </c>
      <c r="H318" s="73" t="str">
        <f>IF(csv!N310="","",csv!N310)</f>
        <v/>
      </c>
      <c r="I318" s="31" t="s">
        <v>0</v>
      </c>
      <c r="J318" s="31" t="str">
        <f>IF(csv!P310="","",csv!P310)</f>
        <v/>
      </c>
      <c r="K318" s="31" t="str">
        <f>IF(csv!Q310="","",csv!Q310)</f>
        <v/>
      </c>
      <c r="L318" s="31" t="s">
        <v>0</v>
      </c>
      <c r="M318" s="66" t="str">
        <f>IF(csv!R310="","",csv!R310)</f>
        <v/>
      </c>
      <c r="N318" s="47" t="s">
        <v>0</v>
      </c>
      <c r="O318" s="52" t="str">
        <f t="shared" si="347"/>
        <v/>
      </c>
      <c r="P318" s="73" t="str">
        <f>IF(O318="","",IF(COUNTIF(O$10:O317,O318)=0,P317+1,P317))</f>
        <v/>
      </c>
      <c r="Q318" s="88" t="str">
        <f t="shared" si="348"/>
        <v/>
      </c>
      <c r="R318" s="89" t="str" cm="1">
        <f t="array" ref="R318">IF(S318="","",INDEX(natjecanjeStaze_naziv,MATCH(S318,natjecanjeStaze_stazaId,0)))</f>
        <v/>
      </c>
      <c r="S318" s="53" t="str">
        <f t="shared" si="331"/>
        <v/>
      </c>
      <c r="T318" s="47" t="s">
        <v>0</v>
      </c>
      <c r="U318" s="259" t="str">
        <f t="shared" si="332"/>
        <v/>
      </c>
      <c r="V318" s="260" t="str">
        <f t="shared" si="349"/>
        <v/>
      </c>
      <c r="W318" s="47" t="s">
        <v>0</v>
      </c>
      <c r="X318" s="52" t="str">
        <f t="shared" si="350"/>
        <v/>
      </c>
      <c r="Y318" s="73" t="str">
        <f t="shared" si="351"/>
        <v/>
      </c>
      <c r="Z318" s="31" t="str">
        <f t="shared" si="352"/>
        <v/>
      </c>
      <c r="AA318" s="66" t="str">
        <f>IF(Z318="","",MAX(AA$10:AA317)+1)</f>
        <v/>
      </c>
      <c r="AB318" s="47" t="s">
        <v>0</v>
      </c>
      <c r="AC318" s="130"/>
      <c r="AD318" s="47" t="s">
        <v>0</v>
      </c>
      <c r="AE318" s="19" t="str">
        <f t="shared" si="353"/>
        <v/>
      </c>
      <c r="AF318" s="47" t="s">
        <v>0</v>
      </c>
      <c r="AG318" s="151" t="str">
        <f t="shared" si="354"/>
        <v/>
      </c>
      <c r="AH318" s="47" t="s">
        <v>0</v>
      </c>
      <c r="AI318" s="52" t="str">
        <f t="shared" si="355"/>
        <v/>
      </c>
      <c r="AJ318" s="31" t="str">
        <f t="shared" si="356"/>
        <v/>
      </c>
      <c r="AK318" s="73" t="str">
        <f t="shared" si="357"/>
        <v/>
      </c>
      <c r="AL318" s="73" t="str">
        <f t="shared" si="358"/>
        <v/>
      </c>
      <c r="AM318" s="31" t="str" cm="1">
        <f t="array" ref="AM318">IF(AK318="",""&amp;AJ318,IF(AK318="NEMA",AJ318,INDEX(klub_naziv,MATCH(INDEX(klubAlias_klubId,AK318),klub_id,0))))</f>
        <v/>
      </c>
      <c r="AN318" s="31" t="str" cm="1">
        <f t="array" ref="AN318">IFERROR(""&amp;INDEX(registarNatjecatelji,DL318,4),"")</f>
        <v/>
      </c>
      <c r="AO318" s="90" t="str">
        <f t="shared" si="359"/>
        <v/>
      </c>
      <c r="AP318" s="66" t="str">
        <f t="shared" si="360"/>
        <v/>
      </c>
      <c r="AQ318" s="47" t="s">
        <v>0</v>
      </c>
      <c r="AR318" s="52" t="str">
        <f>IF(V318&lt;&gt;"NEMA","",IF(IFERROR(MATCH(U318,U$10:U317,0),0)&lt;&gt;0,"",U318))</f>
        <v/>
      </c>
      <c r="AS318" s="73" t="str">
        <f t="shared" si="333"/>
        <v/>
      </c>
      <c r="AT318" s="31" t="str">
        <f>IF(OR(AS318="",AS318&lt;&gt;"NEMA"),"",MAX(AT$10:AT317)+1)</f>
        <v/>
      </c>
      <c r="AU318" s="66" t="str">
        <f t="shared" si="334"/>
        <v/>
      </c>
      <c r="AV318" s="47" t="s">
        <v>0</v>
      </c>
      <c r="AW318" s="19" t="str">
        <f t="shared" si="361"/>
        <v/>
      </c>
      <c r="AX318" s="47" t="s">
        <v>0</v>
      </c>
      <c r="AY318" s="82" t="str">
        <f>IF(AK318&lt;&gt;"NEMA","",IF(IFERROR(MATCH(AJ318,AJ$10:AJ317,0),0)&lt;&gt;0,"",AJ318))</f>
        <v/>
      </c>
      <c r="AZ318" s="47" t="s">
        <v>0</v>
      </c>
      <c r="BA318" s="130"/>
      <c r="BB318" s="47" t="s">
        <v>0</v>
      </c>
      <c r="BC318" s="58" t="str">
        <f t="shared" si="362"/>
        <v/>
      </c>
      <c r="BD318" s="31" t="str">
        <f t="shared" si="363"/>
        <v/>
      </c>
      <c r="BE318" s="31" t="str">
        <f>IF(BD318="","",MAX(BE$10:BE317)+1)</f>
        <v/>
      </c>
      <c r="BF318" s="31" t="str">
        <f t="shared" si="364"/>
        <v/>
      </c>
      <c r="BG318" s="31" t="str">
        <f t="shared" si="365"/>
        <v/>
      </c>
      <c r="BH318" s="31" t="str">
        <f>IF(BA318="","",MAX(BH$10:BH317)+1)</f>
        <v/>
      </c>
      <c r="BI318" s="31" t="str">
        <f t="shared" si="366"/>
        <v/>
      </c>
      <c r="BJ318" s="66" t="str">
        <f t="shared" si="367"/>
        <v/>
      </c>
      <c r="BK318" s="47" t="s">
        <v>0</v>
      </c>
      <c r="BL318" s="19" t="str">
        <f t="shared" si="368"/>
        <v/>
      </c>
      <c r="BM318" s="47" t="s">
        <v>0</v>
      </c>
      <c r="BN318" s="151" t="str">
        <f t="shared" si="335"/>
        <v/>
      </c>
      <c r="BO318" s="47" t="s">
        <v>0</v>
      </c>
      <c r="BP318" s="58" t="str">
        <f t="shared" si="401"/>
        <v/>
      </c>
      <c r="BQ318" s="73" t="str">
        <f t="shared" si="402"/>
        <v/>
      </c>
      <c r="BR318" s="266" t="str">
        <f t="shared" si="403"/>
        <v/>
      </c>
      <c r="BS318" s="267" t="str">
        <f t="shared" si="404"/>
        <v/>
      </c>
      <c r="BT318" s="191" t="str">
        <f t="shared" si="405"/>
        <v/>
      </c>
      <c r="BU318" s="47" t="s">
        <v>0</v>
      </c>
      <c r="BV318" s="52" t="str">
        <f t="shared" si="369"/>
        <v/>
      </c>
      <c r="BW318" s="31" t="str">
        <f t="shared" si="370"/>
        <v/>
      </c>
      <c r="BX318" s="73" t="str">
        <f t="shared" si="336"/>
        <v/>
      </c>
      <c r="BY318" s="73" t="str">
        <f t="shared" si="337"/>
        <v/>
      </c>
      <c r="BZ318" s="31" t="str">
        <f t="shared" si="338"/>
        <v/>
      </c>
      <c r="CA318" s="66" t="str">
        <f t="shared" si="339"/>
        <v/>
      </c>
      <c r="CB318" s="47" t="s">
        <v>0</v>
      </c>
      <c r="CC318" s="82" t="str">
        <f t="shared" si="371"/>
        <v/>
      </c>
      <c r="CD318" s="47" t="s">
        <v>0</v>
      </c>
      <c r="CE318" s="19" t="str">
        <f t="shared" si="372"/>
        <v/>
      </c>
      <c r="CF318" s="47" t="s">
        <v>0</v>
      </c>
      <c r="CG318" s="130"/>
      <c r="CH318" s="47" t="s">
        <v>0</v>
      </c>
      <c r="CI318" s="52" t="str">
        <f t="shared" si="373"/>
        <v/>
      </c>
      <c r="CJ318" s="73" t="str">
        <f>IF(CG318="","",MAX(CJ$10:CJ317)+1)</f>
        <v/>
      </c>
      <c r="CK318" s="53" t="str">
        <f t="shared" si="374"/>
        <v/>
      </c>
      <c r="CL318" s="47" t="s">
        <v>0</v>
      </c>
      <c r="CM318" s="19" t="str">
        <f t="shared" si="375"/>
        <v/>
      </c>
      <c r="CN318" s="47" t="s">
        <v>0</v>
      </c>
      <c r="CO318" s="108"/>
      <c r="CP318" s="110"/>
      <c r="CQ318" s="47"/>
      <c r="CR318" s="58" t="str">
        <f>IF(AND(BX318="NEMA",BY318="NEMA",OR(CG318="",CK318="NEMA")),MAX(CR$10:CR317)+1,"")</f>
        <v/>
      </c>
      <c r="CS318" s="53" t="str">
        <f t="shared" si="376"/>
        <v/>
      </c>
      <c r="CT318" t="s">
        <v>0</v>
      </c>
      <c r="CU318" s="133" t="str">
        <f t="shared" si="340"/>
        <v/>
      </c>
      <c r="CV318" t="s">
        <v>0</v>
      </c>
      <c r="CW318" s="52" t="str">
        <f t="shared" si="341"/>
        <v/>
      </c>
      <c r="CX318" s="66" t="str">
        <f t="shared" si="377"/>
        <v/>
      </c>
      <c r="CY318" t="s">
        <v>0</v>
      </c>
      <c r="CZ318" s="19" t="str">
        <f t="shared" si="378"/>
        <v/>
      </c>
      <c r="DA318" s="47" t="s">
        <v>0</v>
      </c>
      <c r="DB318" s="52" t="str">
        <f t="shared" si="379"/>
        <v/>
      </c>
      <c r="DC318" s="66" t="str">
        <f t="shared" si="380"/>
        <v/>
      </c>
      <c r="DD318" s="47" t="s">
        <v>0</v>
      </c>
      <c r="DE318" s="52" t="str">
        <f t="shared" si="381"/>
        <v/>
      </c>
      <c r="DF318" s="53" t="str">
        <f t="shared" si="342"/>
        <v/>
      </c>
      <c r="DG318" s="47" t="s">
        <v>0</v>
      </c>
      <c r="DH318" s="52" t="str">
        <f t="shared" si="382"/>
        <v/>
      </c>
      <c r="DI318" s="53" t="str">
        <f t="shared" si="343"/>
        <v/>
      </c>
      <c r="DJ318" s="47" t="s">
        <v>0</v>
      </c>
      <c r="DK318" s="52" t="str">
        <f t="shared" si="383"/>
        <v/>
      </c>
      <c r="DL318" s="53" t="str">
        <f t="shared" si="344"/>
        <v/>
      </c>
      <c r="DM318" s="47" t="s">
        <v>0</v>
      </c>
      <c r="DN318" s="58" t="str">
        <f t="shared" si="384"/>
        <v/>
      </c>
      <c r="DO318" s="53" t="str" cm="1">
        <f t="array" ref="DO318">IF(DN318&lt;&gt;"",INDEX(imePrezime_id,DN318,0),IF(CR318&lt;&gt;"",CR318,""))</f>
        <v/>
      </c>
      <c r="DP318" s="47" t="s">
        <v>0</v>
      </c>
      <c r="DQ318" s="58" t="str">
        <f t="shared" si="385"/>
        <v/>
      </c>
      <c r="DR318" s="73" t="str">
        <f t="shared" si="345"/>
        <v/>
      </c>
      <c r="DS318" s="73" t="str">
        <f t="shared" si="386"/>
        <v/>
      </c>
      <c r="DT318" s="73" t="str">
        <f t="shared" si="387"/>
        <v/>
      </c>
      <c r="DU318" s="66" t="str">
        <f t="shared" si="388"/>
        <v/>
      </c>
      <c r="DV318" s="47" t="s">
        <v>0</v>
      </c>
      <c r="DW318" s="58" t="str">
        <f>IF(BW318="","",MAX(DW$10:DW317)+1)</f>
        <v/>
      </c>
      <c r="DX318" s="73" t="str">
        <f t="shared" si="389"/>
        <v/>
      </c>
      <c r="DY318" s="73" t="str">
        <f t="shared" si="390"/>
        <v/>
      </c>
      <c r="DZ318" s="73" t="str">
        <f t="shared" si="391"/>
        <v/>
      </c>
      <c r="EA318" s="73" t="str">
        <f t="shared" si="392"/>
        <v/>
      </c>
      <c r="EB318" s="73" t="str">
        <f t="shared" si="393"/>
        <v/>
      </c>
      <c r="EC318" s="73" t="str">
        <f t="shared" si="394"/>
        <v/>
      </c>
      <c r="ED318" s="73" t="str">
        <f t="shared" si="395"/>
        <v/>
      </c>
      <c r="EE318" s="73" t="str">
        <f t="shared" si="396"/>
        <v/>
      </c>
      <c r="EF318" s="73" t="str">
        <f t="shared" si="397"/>
        <v/>
      </c>
      <c r="EG318" s="53" t="str">
        <f t="shared" si="346"/>
        <v/>
      </c>
      <c r="EH318" s="47" t="s">
        <v>0</v>
      </c>
      <c r="EI318" s="19" t="str">
        <f t="shared" si="398"/>
        <v/>
      </c>
      <c r="EJ318" s="47" t="s">
        <v>0</v>
      </c>
      <c r="EK318" s="19" t="str">
        <f t="shared" si="399"/>
        <v/>
      </c>
      <c r="EL318" s="47" t="s">
        <v>0</v>
      </c>
      <c r="EM318" s="208" t="str">
        <f t="shared" si="400"/>
        <v/>
      </c>
      <c r="EN318" s="47" t="s">
        <v>0</v>
      </c>
    </row>
    <row r="319" spans="1:144" x14ac:dyDescent="0.25">
      <c r="A319" t="s">
        <v>0</v>
      </c>
      <c r="B319" s="52" t="str">
        <f>IF(csv!F311="","",csv!T311)</f>
        <v/>
      </c>
      <c r="C319" s="31" t="s">
        <v>0</v>
      </c>
      <c r="D319" s="31" t="str">
        <f>IF(csv!F311="","",csv!F311)</f>
        <v/>
      </c>
      <c r="E319" s="31" t="str">
        <f>IF(csv!E311="","",csv!E311)</f>
        <v/>
      </c>
      <c r="F319" s="31" t="s">
        <v>0</v>
      </c>
      <c r="G319" s="73" t="str">
        <f>IF(csv!M311="","",csv!M311)</f>
        <v/>
      </c>
      <c r="H319" s="73" t="str">
        <f>IF(csv!N311="","",csv!N311)</f>
        <v/>
      </c>
      <c r="I319" s="31" t="s">
        <v>0</v>
      </c>
      <c r="J319" s="31" t="str">
        <f>IF(csv!P311="","",csv!P311)</f>
        <v/>
      </c>
      <c r="K319" s="31" t="str">
        <f>IF(csv!Q311="","",csv!Q311)</f>
        <v/>
      </c>
      <c r="L319" s="31" t="s">
        <v>0</v>
      </c>
      <c r="M319" s="66" t="str">
        <f>IF(csv!R311="","",csv!R311)</f>
        <v/>
      </c>
      <c r="N319" s="47" t="s">
        <v>0</v>
      </c>
      <c r="O319" s="52" t="str">
        <f t="shared" si="347"/>
        <v/>
      </c>
      <c r="P319" s="73" t="str">
        <f>IF(O319="","",IF(COUNTIF(O$10:O318,O319)=0,P318+1,P318))</f>
        <v/>
      </c>
      <c r="Q319" s="88" t="str">
        <f t="shared" si="348"/>
        <v/>
      </c>
      <c r="R319" s="89" t="str" cm="1">
        <f t="array" ref="R319">IF(S319="","",INDEX(natjecanjeStaze_naziv,MATCH(S319,natjecanjeStaze_stazaId,0)))</f>
        <v/>
      </c>
      <c r="S319" s="53" t="str">
        <f t="shared" si="331"/>
        <v/>
      </c>
      <c r="T319" s="47" t="s">
        <v>0</v>
      </c>
      <c r="U319" s="259" t="str">
        <f t="shared" si="332"/>
        <v/>
      </c>
      <c r="V319" s="260" t="str">
        <f t="shared" si="349"/>
        <v/>
      </c>
      <c r="W319" s="47" t="s">
        <v>0</v>
      </c>
      <c r="X319" s="52" t="str">
        <f t="shared" si="350"/>
        <v/>
      </c>
      <c r="Y319" s="73" t="str">
        <f t="shared" si="351"/>
        <v/>
      </c>
      <c r="Z319" s="31" t="str">
        <f t="shared" si="352"/>
        <v/>
      </c>
      <c r="AA319" s="66" t="str">
        <f>IF(Z319="","",MAX(AA$10:AA318)+1)</f>
        <v/>
      </c>
      <c r="AB319" s="47" t="s">
        <v>0</v>
      </c>
      <c r="AC319" s="130"/>
      <c r="AD319" s="47" t="s">
        <v>0</v>
      </c>
      <c r="AE319" s="19" t="str">
        <f t="shared" si="353"/>
        <v/>
      </c>
      <c r="AF319" s="47" t="s">
        <v>0</v>
      </c>
      <c r="AG319" s="151" t="str">
        <f t="shared" si="354"/>
        <v/>
      </c>
      <c r="AH319" s="47" t="s">
        <v>0</v>
      </c>
      <c r="AI319" s="52" t="str">
        <f t="shared" si="355"/>
        <v/>
      </c>
      <c r="AJ319" s="31" t="str">
        <f t="shared" si="356"/>
        <v/>
      </c>
      <c r="AK319" s="73" t="str">
        <f t="shared" si="357"/>
        <v/>
      </c>
      <c r="AL319" s="73" t="str">
        <f t="shared" si="358"/>
        <v/>
      </c>
      <c r="AM319" s="31" t="str" cm="1">
        <f t="array" ref="AM319">IF(AK319="",""&amp;AJ319,IF(AK319="NEMA",AJ319,INDEX(klub_naziv,MATCH(INDEX(klubAlias_klubId,AK319),klub_id,0))))</f>
        <v/>
      </c>
      <c r="AN319" s="31" t="str" cm="1">
        <f t="array" ref="AN319">IFERROR(""&amp;INDEX(registarNatjecatelji,DL319,4),"")</f>
        <v/>
      </c>
      <c r="AO319" s="90" t="str">
        <f t="shared" si="359"/>
        <v/>
      </c>
      <c r="AP319" s="66" t="str">
        <f t="shared" si="360"/>
        <v/>
      </c>
      <c r="AQ319" s="47" t="s">
        <v>0</v>
      </c>
      <c r="AR319" s="52" t="str">
        <f>IF(V319&lt;&gt;"NEMA","",IF(IFERROR(MATCH(U319,U$10:U318,0),0)&lt;&gt;0,"",U319))</f>
        <v/>
      </c>
      <c r="AS319" s="73" t="str">
        <f t="shared" si="333"/>
        <v/>
      </c>
      <c r="AT319" s="31" t="str">
        <f>IF(OR(AS319="",AS319&lt;&gt;"NEMA"),"",MAX(AT$10:AT318)+1)</f>
        <v/>
      </c>
      <c r="AU319" s="66" t="str">
        <f t="shared" si="334"/>
        <v/>
      </c>
      <c r="AV319" s="47" t="s">
        <v>0</v>
      </c>
      <c r="AW319" s="19" t="str">
        <f t="shared" si="361"/>
        <v/>
      </c>
      <c r="AX319" s="47" t="s">
        <v>0</v>
      </c>
      <c r="AY319" s="82" t="str">
        <f>IF(AK319&lt;&gt;"NEMA","",IF(IFERROR(MATCH(AJ319,AJ$10:AJ318,0),0)&lt;&gt;0,"",AJ319))</f>
        <v/>
      </c>
      <c r="AZ319" s="47" t="s">
        <v>0</v>
      </c>
      <c r="BA319" s="130"/>
      <c r="BB319" s="47" t="s">
        <v>0</v>
      </c>
      <c r="BC319" s="58" t="str">
        <f t="shared" si="362"/>
        <v/>
      </c>
      <c r="BD319" s="31" t="str">
        <f t="shared" si="363"/>
        <v/>
      </c>
      <c r="BE319" s="31" t="str">
        <f>IF(BD319="","",MAX(BE$10:BE318)+1)</f>
        <v/>
      </c>
      <c r="BF319" s="31" t="str">
        <f t="shared" si="364"/>
        <v/>
      </c>
      <c r="BG319" s="31" t="str">
        <f t="shared" si="365"/>
        <v/>
      </c>
      <c r="BH319" s="31" t="str">
        <f>IF(BA319="","",MAX(BH$10:BH318)+1)</f>
        <v/>
      </c>
      <c r="BI319" s="31" t="str">
        <f t="shared" si="366"/>
        <v/>
      </c>
      <c r="BJ319" s="66" t="str">
        <f t="shared" si="367"/>
        <v/>
      </c>
      <c r="BK319" s="47" t="s">
        <v>0</v>
      </c>
      <c r="BL319" s="19" t="str">
        <f t="shared" si="368"/>
        <v/>
      </c>
      <c r="BM319" s="47" t="s">
        <v>0</v>
      </c>
      <c r="BN319" s="151" t="str">
        <f t="shared" si="335"/>
        <v/>
      </c>
      <c r="BO319" s="47" t="s">
        <v>0</v>
      </c>
      <c r="BP319" s="58" t="str">
        <f t="shared" si="401"/>
        <v/>
      </c>
      <c r="BQ319" s="73" t="str">
        <f t="shared" si="402"/>
        <v/>
      </c>
      <c r="BR319" s="266" t="str">
        <f t="shared" si="403"/>
        <v/>
      </c>
      <c r="BS319" s="267" t="str">
        <f t="shared" si="404"/>
        <v/>
      </c>
      <c r="BT319" s="191" t="str">
        <f t="shared" si="405"/>
        <v/>
      </c>
      <c r="BU319" s="47" t="s">
        <v>0</v>
      </c>
      <c r="BV319" s="52" t="str">
        <f t="shared" si="369"/>
        <v/>
      </c>
      <c r="BW319" s="31" t="str">
        <f t="shared" si="370"/>
        <v/>
      </c>
      <c r="BX319" s="73" t="str">
        <f t="shared" si="336"/>
        <v/>
      </c>
      <c r="BY319" s="73" t="str">
        <f t="shared" si="337"/>
        <v/>
      </c>
      <c r="BZ319" s="31" t="str">
        <f t="shared" si="338"/>
        <v/>
      </c>
      <c r="CA319" s="66" t="str">
        <f t="shared" si="339"/>
        <v/>
      </c>
      <c r="CB319" s="47" t="s">
        <v>0</v>
      </c>
      <c r="CC319" s="82" t="str">
        <f t="shared" si="371"/>
        <v/>
      </c>
      <c r="CD319" s="47" t="s">
        <v>0</v>
      </c>
      <c r="CE319" s="19" t="str">
        <f t="shared" si="372"/>
        <v/>
      </c>
      <c r="CF319" s="47" t="s">
        <v>0</v>
      </c>
      <c r="CG319" s="130"/>
      <c r="CH319" s="47" t="s">
        <v>0</v>
      </c>
      <c r="CI319" s="52" t="str">
        <f t="shared" si="373"/>
        <v/>
      </c>
      <c r="CJ319" s="73" t="str">
        <f>IF(CG319="","",MAX(CJ$10:CJ318)+1)</f>
        <v/>
      </c>
      <c r="CK319" s="53" t="str">
        <f t="shared" si="374"/>
        <v/>
      </c>
      <c r="CL319" s="47" t="s">
        <v>0</v>
      </c>
      <c r="CM319" s="19" t="str">
        <f t="shared" si="375"/>
        <v/>
      </c>
      <c r="CN319" s="47" t="s">
        <v>0</v>
      </c>
      <c r="CO319" s="108"/>
      <c r="CP319" s="110"/>
      <c r="CQ319" s="47"/>
      <c r="CR319" s="58" t="str">
        <f>IF(AND(BX319="NEMA",BY319="NEMA",OR(CG319="",CK319="NEMA")),MAX(CR$10:CR318)+1,"")</f>
        <v/>
      </c>
      <c r="CS319" s="53" t="str">
        <f t="shared" si="376"/>
        <v/>
      </c>
      <c r="CT319" t="s">
        <v>0</v>
      </c>
      <c r="CU319" s="133" t="str">
        <f t="shared" si="340"/>
        <v/>
      </c>
      <c r="CV319" t="s">
        <v>0</v>
      </c>
      <c r="CW319" s="52" t="str">
        <f t="shared" si="341"/>
        <v/>
      </c>
      <c r="CX319" s="66" t="str">
        <f t="shared" si="377"/>
        <v/>
      </c>
      <c r="CY319" t="s">
        <v>0</v>
      </c>
      <c r="CZ319" s="19" t="str">
        <f t="shared" si="378"/>
        <v/>
      </c>
      <c r="DA319" s="47" t="s">
        <v>0</v>
      </c>
      <c r="DB319" s="52" t="str">
        <f t="shared" si="379"/>
        <v/>
      </c>
      <c r="DC319" s="66" t="str">
        <f t="shared" si="380"/>
        <v/>
      </c>
      <c r="DD319" s="47" t="s">
        <v>0</v>
      </c>
      <c r="DE319" s="52" t="str">
        <f t="shared" si="381"/>
        <v/>
      </c>
      <c r="DF319" s="53" t="str">
        <f t="shared" si="342"/>
        <v/>
      </c>
      <c r="DG319" s="47" t="s">
        <v>0</v>
      </c>
      <c r="DH319" s="52" t="str">
        <f t="shared" si="382"/>
        <v/>
      </c>
      <c r="DI319" s="53" t="str">
        <f t="shared" si="343"/>
        <v/>
      </c>
      <c r="DJ319" s="47" t="s">
        <v>0</v>
      </c>
      <c r="DK319" s="52" t="str">
        <f t="shared" si="383"/>
        <v/>
      </c>
      <c r="DL319" s="53" t="str">
        <f t="shared" si="344"/>
        <v/>
      </c>
      <c r="DM319" s="47" t="s">
        <v>0</v>
      </c>
      <c r="DN319" s="58" t="str">
        <f t="shared" si="384"/>
        <v/>
      </c>
      <c r="DO319" s="53" t="str" cm="1">
        <f t="array" ref="DO319">IF(DN319&lt;&gt;"",INDEX(imePrezime_id,DN319,0),IF(CR319&lt;&gt;"",CR319,""))</f>
        <v/>
      </c>
      <c r="DP319" s="47" t="s">
        <v>0</v>
      </c>
      <c r="DQ319" s="58" t="str">
        <f t="shared" si="385"/>
        <v/>
      </c>
      <c r="DR319" s="73" t="str">
        <f t="shared" si="345"/>
        <v/>
      </c>
      <c r="DS319" s="73" t="str">
        <f t="shared" si="386"/>
        <v/>
      </c>
      <c r="DT319" s="73" t="str">
        <f t="shared" si="387"/>
        <v/>
      </c>
      <c r="DU319" s="66" t="str">
        <f t="shared" si="388"/>
        <v/>
      </c>
      <c r="DV319" s="47" t="s">
        <v>0</v>
      </c>
      <c r="DW319" s="58" t="str">
        <f>IF(BW319="","",MAX(DW$10:DW318)+1)</f>
        <v/>
      </c>
      <c r="DX319" s="73" t="str">
        <f t="shared" si="389"/>
        <v/>
      </c>
      <c r="DY319" s="73" t="str">
        <f t="shared" si="390"/>
        <v/>
      </c>
      <c r="DZ319" s="73" t="str">
        <f t="shared" si="391"/>
        <v/>
      </c>
      <c r="EA319" s="73" t="str">
        <f t="shared" si="392"/>
        <v/>
      </c>
      <c r="EB319" s="73" t="str">
        <f t="shared" si="393"/>
        <v/>
      </c>
      <c r="EC319" s="73" t="str">
        <f t="shared" si="394"/>
        <v/>
      </c>
      <c r="ED319" s="73" t="str">
        <f t="shared" si="395"/>
        <v/>
      </c>
      <c r="EE319" s="73" t="str">
        <f t="shared" si="396"/>
        <v/>
      </c>
      <c r="EF319" s="73" t="str">
        <f t="shared" si="397"/>
        <v/>
      </c>
      <c r="EG319" s="53" t="str">
        <f t="shared" si="346"/>
        <v/>
      </c>
      <c r="EH319" s="47" t="s">
        <v>0</v>
      </c>
      <c r="EI319" s="19" t="str">
        <f t="shared" si="398"/>
        <v/>
      </c>
      <c r="EJ319" s="47" t="s">
        <v>0</v>
      </c>
      <c r="EK319" s="19" t="str">
        <f t="shared" si="399"/>
        <v/>
      </c>
      <c r="EL319" s="47" t="s">
        <v>0</v>
      </c>
      <c r="EM319" s="208" t="str">
        <f t="shared" si="400"/>
        <v/>
      </c>
      <c r="EN319" s="47" t="s">
        <v>0</v>
      </c>
    </row>
    <row r="320" spans="1:144" x14ac:dyDescent="0.25">
      <c r="A320" t="s">
        <v>0</v>
      </c>
      <c r="B320" s="52" t="str">
        <f>IF(csv!F312="","",csv!T312)</f>
        <v/>
      </c>
      <c r="C320" s="31" t="s">
        <v>0</v>
      </c>
      <c r="D320" s="31" t="str">
        <f>IF(csv!F312="","",csv!F312)</f>
        <v/>
      </c>
      <c r="E320" s="31" t="str">
        <f>IF(csv!E312="","",csv!E312)</f>
        <v/>
      </c>
      <c r="F320" s="31" t="s">
        <v>0</v>
      </c>
      <c r="G320" s="73" t="str">
        <f>IF(csv!M312="","",csv!M312)</f>
        <v/>
      </c>
      <c r="H320" s="73" t="str">
        <f>IF(csv!N312="","",csv!N312)</f>
        <v/>
      </c>
      <c r="I320" s="31" t="s">
        <v>0</v>
      </c>
      <c r="J320" s="31" t="str">
        <f>IF(csv!P312="","",csv!P312)</f>
        <v/>
      </c>
      <c r="K320" s="31" t="str">
        <f>IF(csv!Q312="","",csv!Q312)</f>
        <v/>
      </c>
      <c r="L320" s="31" t="s">
        <v>0</v>
      </c>
      <c r="M320" s="66" t="str">
        <f>IF(csv!R312="","",csv!R312)</f>
        <v/>
      </c>
      <c r="N320" s="47" t="s">
        <v>0</v>
      </c>
      <c r="O320" s="52" t="str">
        <f t="shared" si="347"/>
        <v/>
      </c>
      <c r="P320" s="73" t="str">
        <f>IF(O320="","",IF(COUNTIF(O$10:O319,O320)=0,P319+1,P319))</f>
        <v/>
      </c>
      <c r="Q320" s="88" t="str">
        <f t="shared" si="348"/>
        <v/>
      </c>
      <c r="R320" s="89" t="str" cm="1">
        <f t="array" ref="R320">IF(S320="","",INDEX(natjecanjeStaze_naziv,MATCH(S320,natjecanjeStaze_stazaId,0)))</f>
        <v/>
      </c>
      <c r="S320" s="53" t="str">
        <f t="shared" si="331"/>
        <v/>
      </c>
      <c r="T320" s="47" t="s">
        <v>0</v>
      </c>
      <c r="U320" s="259" t="str">
        <f t="shared" si="332"/>
        <v/>
      </c>
      <c r="V320" s="260" t="str">
        <f t="shared" si="349"/>
        <v/>
      </c>
      <c r="W320" s="47" t="s">
        <v>0</v>
      </c>
      <c r="X320" s="52" t="str">
        <f t="shared" si="350"/>
        <v/>
      </c>
      <c r="Y320" s="73" t="str">
        <f t="shared" si="351"/>
        <v/>
      </c>
      <c r="Z320" s="31" t="str">
        <f t="shared" si="352"/>
        <v/>
      </c>
      <c r="AA320" s="66" t="str">
        <f>IF(Z320="","",MAX(AA$10:AA319)+1)</f>
        <v/>
      </c>
      <c r="AB320" s="47" t="s">
        <v>0</v>
      </c>
      <c r="AC320" s="130"/>
      <c r="AD320" s="47" t="s">
        <v>0</v>
      </c>
      <c r="AE320" s="19" t="str">
        <f t="shared" si="353"/>
        <v/>
      </c>
      <c r="AF320" s="47" t="s">
        <v>0</v>
      </c>
      <c r="AG320" s="151" t="str">
        <f t="shared" si="354"/>
        <v/>
      </c>
      <c r="AH320" s="47" t="s">
        <v>0</v>
      </c>
      <c r="AI320" s="52" t="str">
        <f t="shared" si="355"/>
        <v/>
      </c>
      <c r="AJ320" s="31" t="str">
        <f t="shared" si="356"/>
        <v/>
      </c>
      <c r="AK320" s="73" t="str">
        <f t="shared" si="357"/>
        <v/>
      </c>
      <c r="AL320" s="73" t="str">
        <f t="shared" si="358"/>
        <v/>
      </c>
      <c r="AM320" s="31" t="str" cm="1">
        <f t="array" ref="AM320">IF(AK320="",""&amp;AJ320,IF(AK320="NEMA",AJ320,INDEX(klub_naziv,MATCH(INDEX(klubAlias_klubId,AK320),klub_id,0))))</f>
        <v/>
      </c>
      <c r="AN320" s="31" t="str" cm="1">
        <f t="array" ref="AN320">IFERROR(""&amp;INDEX(registarNatjecatelji,DL320,4),"")</f>
        <v/>
      </c>
      <c r="AO320" s="90" t="str">
        <f t="shared" si="359"/>
        <v/>
      </c>
      <c r="AP320" s="66" t="str">
        <f t="shared" si="360"/>
        <v/>
      </c>
      <c r="AQ320" s="47" t="s">
        <v>0</v>
      </c>
      <c r="AR320" s="52" t="str">
        <f>IF(V320&lt;&gt;"NEMA","",IF(IFERROR(MATCH(U320,U$10:U319,0),0)&lt;&gt;0,"",U320))</f>
        <v/>
      </c>
      <c r="AS320" s="73" t="str">
        <f t="shared" si="333"/>
        <v/>
      </c>
      <c r="AT320" s="31" t="str">
        <f>IF(OR(AS320="",AS320&lt;&gt;"NEMA"),"",MAX(AT$10:AT319)+1)</f>
        <v/>
      </c>
      <c r="AU320" s="66" t="str">
        <f t="shared" si="334"/>
        <v/>
      </c>
      <c r="AV320" s="47" t="s">
        <v>0</v>
      </c>
      <c r="AW320" s="19" t="str">
        <f t="shared" si="361"/>
        <v/>
      </c>
      <c r="AX320" s="47" t="s">
        <v>0</v>
      </c>
      <c r="AY320" s="82" t="str">
        <f>IF(AK320&lt;&gt;"NEMA","",IF(IFERROR(MATCH(AJ320,AJ$10:AJ319,0),0)&lt;&gt;0,"",AJ320))</f>
        <v/>
      </c>
      <c r="AZ320" s="47" t="s">
        <v>0</v>
      </c>
      <c r="BA320" s="130"/>
      <c r="BB320" s="47" t="s">
        <v>0</v>
      </c>
      <c r="BC320" s="58" t="str">
        <f t="shared" si="362"/>
        <v/>
      </c>
      <c r="BD320" s="31" t="str">
        <f t="shared" si="363"/>
        <v/>
      </c>
      <c r="BE320" s="31" t="str">
        <f>IF(BD320="","",MAX(BE$10:BE319)+1)</f>
        <v/>
      </c>
      <c r="BF320" s="31" t="str">
        <f t="shared" si="364"/>
        <v/>
      </c>
      <c r="BG320" s="31" t="str">
        <f t="shared" si="365"/>
        <v/>
      </c>
      <c r="BH320" s="31" t="str">
        <f>IF(BA320="","",MAX(BH$10:BH319)+1)</f>
        <v/>
      </c>
      <c r="BI320" s="31" t="str">
        <f t="shared" si="366"/>
        <v/>
      </c>
      <c r="BJ320" s="66" t="str">
        <f t="shared" si="367"/>
        <v/>
      </c>
      <c r="BK320" s="47" t="s">
        <v>0</v>
      </c>
      <c r="BL320" s="19" t="str">
        <f t="shared" si="368"/>
        <v/>
      </c>
      <c r="BM320" s="47" t="s">
        <v>0</v>
      </c>
      <c r="BN320" s="151" t="str">
        <f t="shared" si="335"/>
        <v/>
      </c>
      <c r="BO320" s="47" t="s">
        <v>0</v>
      </c>
      <c r="BP320" s="58" t="str">
        <f t="shared" si="401"/>
        <v/>
      </c>
      <c r="BQ320" s="73" t="str">
        <f t="shared" si="402"/>
        <v/>
      </c>
      <c r="BR320" s="266" t="str">
        <f t="shared" si="403"/>
        <v/>
      </c>
      <c r="BS320" s="267" t="str">
        <f t="shared" si="404"/>
        <v/>
      </c>
      <c r="BT320" s="191" t="str">
        <f t="shared" si="405"/>
        <v/>
      </c>
      <c r="BU320" s="47" t="s">
        <v>0</v>
      </c>
      <c r="BV320" s="52" t="str">
        <f t="shared" si="369"/>
        <v/>
      </c>
      <c r="BW320" s="31" t="str">
        <f t="shared" si="370"/>
        <v/>
      </c>
      <c r="BX320" s="73" t="str">
        <f t="shared" si="336"/>
        <v/>
      </c>
      <c r="BY320" s="73" t="str">
        <f t="shared" si="337"/>
        <v/>
      </c>
      <c r="BZ320" s="31" t="str">
        <f t="shared" si="338"/>
        <v/>
      </c>
      <c r="CA320" s="66" t="str">
        <f t="shared" si="339"/>
        <v/>
      </c>
      <c r="CB320" s="47" t="s">
        <v>0</v>
      </c>
      <c r="CC320" s="82" t="str">
        <f t="shared" si="371"/>
        <v/>
      </c>
      <c r="CD320" s="47" t="s">
        <v>0</v>
      </c>
      <c r="CE320" s="19" t="str">
        <f t="shared" si="372"/>
        <v/>
      </c>
      <c r="CF320" s="47" t="s">
        <v>0</v>
      </c>
      <c r="CG320" s="130"/>
      <c r="CH320" s="47" t="s">
        <v>0</v>
      </c>
      <c r="CI320" s="52" t="str">
        <f t="shared" si="373"/>
        <v/>
      </c>
      <c r="CJ320" s="73" t="str">
        <f>IF(CG320="","",MAX(CJ$10:CJ319)+1)</f>
        <v/>
      </c>
      <c r="CK320" s="53" t="str">
        <f t="shared" si="374"/>
        <v/>
      </c>
      <c r="CL320" s="47" t="s">
        <v>0</v>
      </c>
      <c r="CM320" s="19" t="str">
        <f t="shared" si="375"/>
        <v/>
      </c>
      <c r="CN320" s="47" t="s">
        <v>0</v>
      </c>
      <c r="CO320" s="108"/>
      <c r="CP320" s="110"/>
      <c r="CQ320" s="47"/>
      <c r="CR320" s="58" t="str">
        <f>IF(AND(BX320="NEMA",BY320="NEMA",OR(CG320="",CK320="NEMA")),MAX(CR$10:CR319)+1,"")</f>
        <v/>
      </c>
      <c r="CS320" s="53" t="str">
        <f t="shared" si="376"/>
        <v/>
      </c>
      <c r="CT320" t="s">
        <v>0</v>
      </c>
      <c r="CU320" s="133" t="str">
        <f t="shared" si="340"/>
        <v/>
      </c>
      <c r="CV320" t="s">
        <v>0</v>
      </c>
      <c r="CW320" s="52" t="str">
        <f t="shared" si="341"/>
        <v/>
      </c>
      <c r="CX320" s="66" t="str">
        <f t="shared" si="377"/>
        <v/>
      </c>
      <c r="CY320" t="s">
        <v>0</v>
      </c>
      <c r="CZ320" s="19" t="str">
        <f t="shared" si="378"/>
        <v/>
      </c>
      <c r="DA320" s="47" t="s">
        <v>0</v>
      </c>
      <c r="DB320" s="52" t="str">
        <f t="shared" si="379"/>
        <v/>
      </c>
      <c r="DC320" s="66" t="str">
        <f t="shared" si="380"/>
        <v/>
      </c>
      <c r="DD320" s="47" t="s">
        <v>0</v>
      </c>
      <c r="DE320" s="52" t="str">
        <f t="shared" si="381"/>
        <v/>
      </c>
      <c r="DF320" s="53" t="str">
        <f t="shared" si="342"/>
        <v/>
      </c>
      <c r="DG320" s="47" t="s">
        <v>0</v>
      </c>
      <c r="DH320" s="52" t="str">
        <f t="shared" si="382"/>
        <v/>
      </c>
      <c r="DI320" s="53" t="str">
        <f t="shared" si="343"/>
        <v/>
      </c>
      <c r="DJ320" s="47" t="s">
        <v>0</v>
      </c>
      <c r="DK320" s="52" t="str">
        <f t="shared" si="383"/>
        <v/>
      </c>
      <c r="DL320" s="53" t="str">
        <f t="shared" si="344"/>
        <v/>
      </c>
      <c r="DM320" s="47" t="s">
        <v>0</v>
      </c>
      <c r="DN320" s="58" t="str">
        <f t="shared" si="384"/>
        <v/>
      </c>
      <c r="DO320" s="53" t="str" cm="1">
        <f t="array" ref="DO320">IF(DN320&lt;&gt;"",INDEX(imePrezime_id,DN320,0),IF(CR320&lt;&gt;"",CR320,""))</f>
        <v/>
      </c>
      <c r="DP320" s="47" t="s">
        <v>0</v>
      </c>
      <c r="DQ320" s="58" t="str">
        <f t="shared" si="385"/>
        <v/>
      </c>
      <c r="DR320" s="73" t="str">
        <f t="shared" si="345"/>
        <v/>
      </c>
      <c r="DS320" s="73" t="str">
        <f t="shared" si="386"/>
        <v/>
      </c>
      <c r="DT320" s="73" t="str">
        <f t="shared" si="387"/>
        <v/>
      </c>
      <c r="DU320" s="66" t="str">
        <f t="shared" si="388"/>
        <v/>
      </c>
      <c r="DV320" s="47" t="s">
        <v>0</v>
      </c>
      <c r="DW320" s="58" t="str">
        <f>IF(BW320="","",MAX(DW$10:DW319)+1)</f>
        <v/>
      </c>
      <c r="DX320" s="73" t="str">
        <f t="shared" si="389"/>
        <v/>
      </c>
      <c r="DY320" s="73" t="str">
        <f t="shared" si="390"/>
        <v/>
      </c>
      <c r="DZ320" s="73" t="str">
        <f t="shared" si="391"/>
        <v/>
      </c>
      <c r="EA320" s="73" t="str">
        <f t="shared" si="392"/>
        <v/>
      </c>
      <c r="EB320" s="73" t="str">
        <f t="shared" si="393"/>
        <v/>
      </c>
      <c r="EC320" s="73" t="str">
        <f t="shared" si="394"/>
        <v/>
      </c>
      <c r="ED320" s="73" t="str">
        <f t="shared" si="395"/>
        <v/>
      </c>
      <c r="EE320" s="73" t="str">
        <f t="shared" si="396"/>
        <v/>
      </c>
      <c r="EF320" s="73" t="str">
        <f t="shared" si="397"/>
        <v/>
      </c>
      <c r="EG320" s="53" t="str">
        <f t="shared" si="346"/>
        <v/>
      </c>
      <c r="EH320" s="47" t="s">
        <v>0</v>
      </c>
      <c r="EI320" s="19" t="str">
        <f t="shared" si="398"/>
        <v/>
      </c>
      <c r="EJ320" s="47" t="s">
        <v>0</v>
      </c>
      <c r="EK320" s="19" t="str">
        <f t="shared" si="399"/>
        <v/>
      </c>
      <c r="EL320" s="47" t="s">
        <v>0</v>
      </c>
      <c r="EM320" s="208" t="str">
        <f t="shared" si="400"/>
        <v/>
      </c>
      <c r="EN320" s="47" t="s">
        <v>0</v>
      </c>
    </row>
    <row r="321" spans="1:144" x14ac:dyDescent="0.25">
      <c r="A321" t="s">
        <v>0</v>
      </c>
      <c r="B321" s="52" t="str">
        <f>IF(csv!F313="","",csv!T313)</f>
        <v/>
      </c>
      <c r="C321" s="31" t="s">
        <v>0</v>
      </c>
      <c r="D321" s="31" t="str">
        <f>IF(csv!F313="","",csv!F313)</f>
        <v/>
      </c>
      <c r="E321" s="31" t="str">
        <f>IF(csv!E313="","",csv!E313)</f>
        <v/>
      </c>
      <c r="F321" s="31" t="s">
        <v>0</v>
      </c>
      <c r="G321" s="73" t="str">
        <f>IF(csv!M313="","",csv!M313)</f>
        <v/>
      </c>
      <c r="H321" s="73" t="str">
        <f>IF(csv!N313="","",csv!N313)</f>
        <v/>
      </c>
      <c r="I321" s="31" t="s">
        <v>0</v>
      </c>
      <c r="J321" s="31" t="str">
        <f>IF(csv!P313="","",csv!P313)</f>
        <v/>
      </c>
      <c r="K321" s="31" t="str">
        <f>IF(csv!Q313="","",csv!Q313)</f>
        <v/>
      </c>
      <c r="L321" s="31" t="s">
        <v>0</v>
      </c>
      <c r="M321" s="66" t="str">
        <f>IF(csv!R313="","",csv!R313)</f>
        <v/>
      </c>
      <c r="N321" s="47" t="s">
        <v>0</v>
      </c>
      <c r="O321" s="52" t="str">
        <f t="shared" si="347"/>
        <v/>
      </c>
      <c r="P321" s="73" t="str">
        <f>IF(O321="","",IF(COUNTIF(O$10:O320,O321)=0,P320+1,P320))</f>
        <v/>
      </c>
      <c r="Q321" s="88" t="str">
        <f t="shared" si="348"/>
        <v/>
      </c>
      <c r="R321" s="89" t="str" cm="1">
        <f t="array" ref="R321">IF(S321="","",INDEX(natjecanjeStaze_naziv,MATCH(S321,natjecanjeStaze_stazaId,0)))</f>
        <v/>
      </c>
      <c r="S321" s="53" t="str">
        <f t="shared" si="331"/>
        <v/>
      </c>
      <c r="T321" s="47" t="s">
        <v>0</v>
      </c>
      <c r="U321" s="259" t="str">
        <f t="shared" si="332"/>
        <v/>
      </c>
      <c r="V321" s="260" t="str">
        <f t="shared" si="349"/>
        <v/>
      </c>
      <c r="W321" s="47" t="s">
        <v>0</v>
      </c>
      <c r="X321" s="52" t="str">
        <f t="shared" si="350"/>
        <v/>
      </c>
      <c r="Y321" s="73" t="str">
        <f t="shared" si="351"/>
        <v/>
      </c>
      <c r="Z321" s="31" t="str">
        <f t="shared" si="352"/>
        <v/>
      </c>
      <c r="AA321" s="66" t="str">
        <f>IF(Z321="","",MAX(AA$10:AA320)+1)</f>
        <v/>
      </c>
      <c r="AB321" s="47" t="s">
        <v>0</v>
      </c>
      <c r="AC321" s="130"/>
      <c r="AD321" s="47" t="s">
        <v>0</v>
      </c>
      <c r="AE321" s="19" t="str">
        <f t="shared" si="353"/>
        <v/>
      </c>
      <c r="AF321" s="47" t="s">
        <v>0</v>
      </c>
      <c r="AG321" s="151" t="str">
        <f t="shared" si="354"/>
        <v/>
      </c>
      <c r="AH321" s="47" t="s">
        <v>0</v>
      </c>
      <c r="AI321" s="52" t="str">
        <f t="shared" si="355"/>
        <v/>
      </c>
      <c r="AJ321" s="31" t="str">
        <f t="shared" si="356"/>
        <v/>
      </c>
      <c r="AK321" s="73" t="str">
        <f t="shared" si="357"/>
        <v/>
      </c>
      <c r="AL321" s="73" t="str">
        <f t="shared" si="358"/>
        <v/>
      </c>
      <c r="AM321" s="31" t="str" cm="1">
        <f t="array" ref="AM321">IF(AK321="",""&amp;AJ321,IF(AK321="NEMA",AJ321,INDEX(klub_naziv,MATCH(INDEX(klubAlias_klubId,AK321),klub_id,0))))</f>
        <v/>
      </c>
      <c r="AN321" s="31" t="str" cm="1">
        <f t="array" ref="AN321">IFERROR(""&amp;INDEX(registarNatjecatelji,DL321,4),"")</f>
        <v/>
      </c>
      <c r="AO321" s="90" t="str">
        <f t="shared" si="359"/>
        <v/>
      </c>
      <c r="AP321" s="66" t="str">
        <f t="shared" si="360"/>
        <v/>
      </c>
      <c r="AQ321" s="47" t="s">
        <v>0</v>
      </c>
      <c r="AR321" s="52" t="str">
        <f>IF(V321&lt;&gt;"NEMA","",IF(IFERROR(MATCH(U321,U$10:U320,0),0)&lt;&gt;0,"",U321))</f>
        <v/>
      </c>
      <c r="AS321" s="73" t="str">
        <f t="shared" si="333"/>
        <v/>
      </c>
      <c r="AT321" s="31" t="str">
        <f>IF(OR(AS321="",AS321&lt;&gt;"NEMA"),"",MAX(AT$10:AT320)+1)</f>
        <v/>
      </c>
      <c r="AU321" s="66" t="str">
        <f t="shared" si="334"/>
        <v/>
      </c>
      <c r="AV321" s="47" t="s">
        <v>0</v>
      </c>
      <c r="AW321" s="19" t="str">
        <f t="shared" si="361"/>
        <v/>
      </c>
      <c r="AX321" s="47" t="s">
        <v>0</v>
      </c>
      <c r="AY321" s="82" t="str">
        <f>IF(AK321&lt;&gt;"NEMA","",IF(IFERROR(MATCH(AJ321,AJ$10:AJ320,0),0)&lt;&gt;0,"",AJ321))</f>
        <v/>
      </c>
      <c r="AZ321" s="47" t="s">
        <v>0</v>
      </c>
      <c r="BA321" s="130"/>
      <c r="BB321" s="47" t="s">
        <v>0</v>
      </c>
      <c r="BC321" s="58" t="str">
        <f t="shared" si="362"/>
        <v/>
      </c>
      <c r="BD321" s="31" t="str">
        <f t="shared" si="363"/>
        <v/>
      </c>
      <c r="BE321" s="31" t="str">
        <f>IF(BD321="","",MAX(BE$10:BE320)+1)</f>
        <v/>
      </c>
      <c r="BF321" s="31" t="str">
        <f t="shared" si="364"/>
        <v/>
      </c>
      <c r="BG321" s="31" t="str">
        <f t="shared" si="365"/>
        <v/>
      </c>
      <c r="BH321" s="31" t="str">
        <f>IF(BA321="","",MAX(BH$10:BH320)+1)</f>
        <v/>
      </c>
      <c r="BI321" s="31" t="str">
        <f t="shared" si="366"/>
        <v/>
      </c>
      <c r="BJ321" s="66" t="str">
        <f t="shared" si="367"/>
        <v/>
      </c>
      <c r="BK321" s="47" t="s">
        <v>0</v>
      </c>
      <c r="BL321" s="19" t="str">
        <f t="shared" si="368"/>
        <v/>
      </c>
      <c r="BM321" s="47" t="s">
        <v>0</v>
      </c>
      <c r="BN321" s="151" t="str">
        <f t="shared" si="335"/>
        <v/>
      </c>
      <c r="BO321" s="47" t="s">
        <v>0</v>
      </c>
      <c r="BP321" s="58" t="str">
        <f t="shared" si="401"/>
        <v/>
      </c>
      <c r="BQ321" s="73" t="str">
        <f t="shared" si="402"/>
        <v/>
      </c>
      <c r="BR321" s="266" t="str">
        <f t="shared" si="403"/>
        <v/>
      </c>
      <c r="BS321" s="267" t="str">
        <f t="shared" si="404"/>
        <v/>
      </c>
      <c r="BT321" s="191" t="str">
        <f t="shared" si="405"/>
        <v/>
      </c>
      <c r="BU321" s="47" t="s">
        <v>0</v>
      </c>
      <c r="BV321" s="52" t="str">
        <f t="shared" si="369"/>
        <v/>
      </c>
      <c r="BW321" s="31" t="str">
        <f t="shared" si="370"/>
        <v/>
      </c>
      <c r="BX321" s="73" t="str">
        <f t="shared" si="336"/>
        <v/>
      </c>
      <c r="BY321" s="73" t="str">
        <f t="shared" si="337"/>
        <v/>
      </c>
      <c r="BZ321" s="31" t="str">
        <f t="shared" si="338"/>
        <v/>
      </c>
      <c r="CA321" s="66" t="str">
        <f t="shared" si="339"/>
        <v/>
      </c>
      <c r="CB321" s="47" t="s">
        <v>0</v>
      </c>
      <c r="CC321" s="82" t="str">
        <f t="shared" si="371"/>
        <v/>
      </c>
      <c r="CD321" s="47" t="s">
        <v>0</v>
      </c>
      <c r="CE321" s="19" t="str">
        <f t="shared" si="372"/>
        <v/>
      </c>
      <c r="CF321" s="47" t="s">
        <v>0</v>
      </c>
      <c r="CG321" s="130"/>
      <c r="CH321" s="47" t="s">
        <v>0</v>
      </c>
      <c r="CI321" s="52" t="str">
        <f t="shared" si="373"/>
        <v/>
      </c>
      <c r="CJ321" s="73" t="str">
        <f>IF(CG321="","",MAX(CJ$10:CJ320)+1)</f>
        <v/>
      </c>
      <c r="CK321" s="53" t="str">
        <f t="shared" si="374"/>
        <v/>
      </c>
      <c r="CL321" s="47" t="s">
        <v>0</v>
      </c>
      <c r="CM321" s="19" t="str">
        <f t="shared" si="375"/>
        <v/>
      </c>
      <c r="CN321" s="47" t="s">
        <v>0</v>
      </c>
      <c r="CO321" s="108"/>
      <c r="CP321" s="110"/>
      <c r="CQ321" s="47"/>
      <c r="CR321" s="58" t="str">
        <f>IF(AND(BX321="NEMA",BY321="NEMA",OR(CG321="",CK321="NEMA")),MAX(CR$10:CR320)+1,"")</f>
        <v/>
      </c>
      <c r="CS321" s="53" t="str">
        <f t="shared" si="376"/>
        <v/>
      </c>
      <c r="CT321" t="s">
        <v>0</v>
      </c>
      <c r="CU321" s="133" t="str">
        <f t="shared" si="340"/>
        <v/>
      </c>
      <c r="CV321" t="s">
        <v>0</v>
      </c>
      <c r="CW321" s="52" t="str">
        <f t="shared" si="341"/>
        <v/>
      </c>
      <c r="CX321" s="66" t="str">
        <f t="shared" si="377"/>
        <v/>
      </c>
      <c r="CY321" t="s">
        <v>0</v>
      </c>
      <c r="CZ321" s="19" t="str">
        <f t="shared" si="378"/>
        <v/>
      </c>
      <c r="DA321" s="47" t="s">
        <v>0</v>
      </c>
      <c r="DB321" s="52" t="str">
        <f t="shared" si="379"/>
        <v/>
      </c>
      <c r="DC321" s="66" t="str">
        <f t="shared" si="380"/>
        <v/>
      </c>
      <c r="DD321" s="47" t="s">
        <v>0</v>
      </c>
      <c r="DE321" s="52" t="str">
        <f t="shared" si="381"/>
        <v/>
      </c>
      <c r="DF321" s="53" t="str">
        <f t="shared" si="342"/>
        <v/>
      </c>
      <c r="DG321" s="47" t="s">
        <v>0</v>
      </c>
      <c r="DH321" s="52" t="str">
        <f t="shared" si="382"/>
        <v/>
      </c>
      <c r="DI321" s="53" t="str">
        <f t="shared" si="343"/>
        <v/>
      </c>
      <c r="DJ321" s="47" t="s">
        <v>0</v>
      </c>
      <c r="DK321" s="52" t="str">
        <f t="shared" si="383"/>
        <v/>
      </c>
      <c r="DL321" s="53" t="str">
        <f t="shared" si="344"/>
        <v/>
      </c>
      <c r="DM321" s="47" t="s">
        <v>0</v>
      </c>
      <c r="DN321" s="58" t="str">
        <f t="shared" si="384"/>
        <v/>
      </c>
      <c r="DO321" s="53" t="str" cm="1">
        <f t="array" ref="DO321">IF(DN321&lt;&gt;"",INDEX(imePrezime_id,DN321,0),IF(CR321&lt;&gt;"",CR321,""))</f>
        <v/>
      </c>
      <c r="DP321" s="47" t="s">
        <v>0</v>
      </c>
      <c r="DQ321" s="58" t="str">
        <f t="shared" si="385"/>
        <v/>
      </c>
      <c r="DR321" s="73" t="str">
        <f t="shared" si="345"/>
        <v/>
      </c>
      <c r="DS321" s="73" t="str">
        <f t="shared" si="386"/>
        <v/>
      </c>
      <c r="DT321" s="73" t="str">
        <f t="shared" si="387"/>
        <v/>
      </c>
      <c r="DU321" s="66" t="str">
        <f t="shared" si="388"/>
        <v/>
      </c>
      <c r="DV321" s="47" t="s">
        <v>0</v>
      </c>
      <c r="DW321" s="58" t="str">
        <f>IF(BW321="","",MAX(DW$10:DW320)+1)</f>
        <v/>
      </c>
      <c r="DX321" s="73" t="str">
        <f t="shared" si="389"/>
        <v/>
      </c>
      <c r="DY321" s="73" t="str">
        <f t="shared" si="390"/>
        <v/>
      </c>
      <c r="DZ321" s="73" t="str">
        <f t="shared" si="391"/>
        <v/>
      </c>
      <c r="EA321" s="73" t="str">
        <f t="shared" si="392"/>
        <v/>
      </c>
      <c r="EB321" s="73" t="str">
        <f t="shared" si="393"/>
        <v/>
      </c>
      <c r="EC321" s="73" t="str">
        <f t="shared" si="394"/>
        <v/>
      </c>
      <c r="ED321" s="73" t="str">
        <f t="shared" si="395"/>
        <v/>
      </c>
      <c r="EE321" s="73" t="str">
        <f t="shared" si="396"/>
        <v/>
      </c>
      <c r="EF321" s="73" t="str">
        <f t="shared" si="397"/>
        <v/>
      </c>
      <c r="EG321" s="53" t="str">
        <f t="shared" si="346"/>
        <v/>
      </c>
      <c r="EH321" s="47" t="s">
        <v>0</v>
      </c>
      <c r="EI321" s="19" t="str">
        <f t="shared" si="398"/>
        <v/>
      </c>
      <c r="EJ321" s="47" t="s">
        <v>0</v>
      </c>
      <c r="EK321" s="19" t="str">
        <f t="shared" si="399"/>
        <v/>
      </c>
      <c r="EL321" s="47" t="s">
        <v>0</v>
      </c>
      <c r="EM321" s="208" t="str">
        <f t="shared" si="400"/>
        <v/>
      </c>
      <c r="EN321" s="47" t="s">
        <v>0</v>
      </c>
    </row>
    <row r="322" spans="1:144" x14ac:dyDescent="0.25">
      <c r="A322" t="s">
        <v>0</v>
      </c>
      <c r="B322" s="52" t="str">
        <f>IF(csv!F314="","",csv!T314)</f>
        <v/>
      </c>
      <c r="C322" s="31" t="s">
        <v>0</v>
      </c>
      <c r="D322" s="31" t="str">
        <f>IF(csv!F314="","",csv!F314)</f>
        <v/>
      </c>
      <c r="E322" s="31" t="str">
        <f>IF(csv!E314="","",csv!E314)</f>
        <v/>
      </c>
      <c r="F322" s="31" t="s">
        <v>0</v>
      </c>
      <c r="G322" s="73" t="str">
        <f>IF(csv!M314="","",csv!M314)</f>
        <v/>
      </c>
      <c r="H322" s="73" t="str">
        <f>IF(csv!N314="","",csv!N314)</f>
        <v/>
      </c>
      <c r="I322" s="31" t="s">
        <v>0</v>
      </c>
      <c r="J322" s="31" t="str">
        <f>IF(csv!P314="","",csv!P314)</f>
        <v/>
      </c>
      <c r="K322" s="31" t="str">
        <f>IF(csv!Q314="","",csv!Q314)</f>
        <v/>
      </c>
      <c r="L322" s="31" t="s">
        <v>0</v>
      </c>
      <c r="M322" s="66" t="str">
        <f>IF(csv!R314="","",csv!R314)</f>
        <v/>
      </c>
      <c r="N322" s="47" t="s">
        <v>0</v>
      </c>
      <c r="O322" s="52" t="str">
        <f t="shared" si="347"/>
        <v/>
      </c>
      <c r="P322" s="73" t="str">
        <f>IF(O322="","",IF(COUNTIF(O$10:O321,O322)=0,P321+1,P321))</f>
        <v/>
      </c>
      <c r="Q322" s="88" t="str">
        <f t="shared" si="348"/>
        <v/>
      </c>
      <c r="R322" s="89" t="str" cm="1">
        <f t="array" ref="R322">IF(S322="","",INDEX(natjecanjeStaze_naziv,MATCH(S322,natjecanjeStaze_stazaId,0)))</f>
        <v/>
      </c>
      <c r="S322" s="53" t="str">
        <f t="shared" si="331"/>
        <v/>
      </c>
      <c r="T322" s="47" t="s">
        <v>0</v>
      </c>
      <c r="U322" s="259" t="str">
        <f t="shared" si="332"/>
        <v/>
      </c>
      <c r="V322" s="260" t="str">
        <f t="shared" si="349"/>
        <v/>
      </c>
      <c r="W322" s="47" t="s">
        <v>0</v>
      </c>
      <c r="X322" s="52" t="str">
        <f t="shared" si="350"/>
        <v/>
      </c>
      <c r="Y322" s="73" t="str">
        <f t="shared" si="351"/>
        <v/>
      </c>
      <c r="Z322" s="31" t="str">
        <f t="shared" si="352"/>
        <v/>
      </c>
      <c r="AA322" s="66" t="str">
        <f>IF(Z322="","",MAX(AA$10:AA321)+1)</f>
        <v/>
      </c>
      <c r="AB322" s="47" t="s">
        <v>0</v>
      </c>
      <c r="AC322" s="130"/>
      <c r="AD322" s="47" t="s">
        <v>0</v>
      </c>
      <c r="AE322" s="19" t="str">
        <f t="shared" si="353"/>
        <v/>
      </c>
      <c r="AF322" s="47" t="s">
        <v>0</v>
      </c>
      <c r="AG322" s="151" t="str">
        <f t="shared" si="354"/>
        <v/>
      </c>
      <c r="AH322" s="47" t="s">
        <v>0</v>
      </c>
      <c r="AI322" s="52" t="str">
        <f t="shared" si="355"/>
        <v/>
      </c>
      <c r="AJ322" s="31" t="str">
        <f t="shared" si="356"/>
        <v/>
      </c>
      <c r="AK322" s="73" t="str">
        <f t="shared" si="357"/>
        <v/>
      </c>
      <c r="AL322" s="73" t="str">
        <f t="shared" si="358"/>
        <v/>
      </c>
      <c r="AM322" s="31" t="str" cm="1">
        <f t="array" ref="AM322">IF(AK322="",""&amp;AJ322,IF(AK322="NEMA",AJ322,INDEX(klub_naziv,MATCH(INDEX(klubAlias_klubId,AK322),klub_id,0))))</f>
        <v/>
      </c>
      <c r="AN322" s="31" t="str" cm="1">
        <f t="array" ref="AN322">IFERROR(""&amp;INDEX(registarNatjecatelji,DL322,4),"")</f>
        <v/>
      </c>
      <c r="AO322" s="90" t="str">
        <f t="shared" si="359"/>
        <v/>
      </c>
      <c r="AP322" s="66" t="str">
        <f t="shared" si="360"/>
        <v/>
      </c>
      <c r="AQ322" s="47" t="s">
        <v>0</v>
      </c>
      <c r="AR322" s="52" t="str">
        <f>IF(V322&lt;&gt;"NEMA","",IF(IFERROR(MATCH(U322,U$10:U321,0),0)&lt;&gt;0,"",U322))</f>
        <v/>
      </c>
      <c r="AS322" s="73" t="str">
        <f t="shared" si="333"/>
        <v/>
      </c>
      <c r="AT322" s="31" t="str">
        <f>IF(OR(AS322="",AS322&lt;&gt;"NEMA"),"",MAX(AT$10:AT321)+1)</f>
        <v/>
      </c>
      <c r="AU322" s="66" t="str">
        <f t="shared" si="334"/>
        <v/>
      </c>
      <c r="AV322" s="47" t="s">
        <v>0</v>
      </c>
      <c r="AW322" s="19" t="str">
        <f t="shared" si="361"/>
        <v/>
      </c>
      <c r="AX322" s="47" t="s">
        <v>0</v>
      </c>
      <c r="AY322" s="82" t="str">
        <f>IF(AK322&lt;&gt;"NEMA","",IF(IFERROR(MATCH(AJ322,AJ$10:AJ321,0),0)&lt;&gt;0,"",AJ322))</f>
        <v/>
      </c>
      <c r="AZ322" s="47" t="s">
        <v>0</v>
      </c>
      <c r="BA322" s="130"/>
      <c r="BB322" s="47" t="s">
        <v>0</v>
      </c>
      <c r="BC322" s="58" t="str">
        <f t="shared" si="362"/>
        <v/>
      </c>
      <c r="BD322" s="31" t="str">
        <f t="shared" si="363"/>
        <v/>
      </c>
      <c r="BE322" s="31" t="str">
        <f>IF(BD322="","",MAX(BE$10:BE321)+1)</f>
        <v/>
      </c>
      <c r="BF322" s="31" t="str">
        <f t="shared" si="364"/>
        <v/>
      </c>
      <c r="BG322" s="31" t="str">
        <f t="shared" si="365"/>
        <v/>
      </c>
      <c r="BH322" s="31" t="str">
        <f>IF(BA322="","",MAX(BH$10:BH321)+1)</f>
        <v/>
      </c>
      <c r="BI322" s="31" t="str">
        <f t="shared" si="366"/>
        <v/>
      </c>
      <c r="BJ322" s="66" t="str">
        <f t="shared" si="367"/>
        <v/>
      </c>
      <c r="BK322" s="47" t="s">
        <v>0</v>
      </c>
      <c r="BL322" s="19" t="str">
        <f t="shared" si="368"/>
        <v/>
      </c>
      <c r="BM322" s="47" t="s">
        <v>0</v>
      </c>
      <c r="BN322" s="151" t="str">
        <f t="shared" si="335"/>
        <v/>
      </c>
      <c r="BO322" s="47" t="s">
        <v>0</v>
      </c>
      <c r="BP322" s="58" t="str">
        <f t="shared" si="401"/>
        <v/>
      </c>
      <c r="BQ322" s="73" t="str">
        <f t="shared" si="402"/>
        <v/>
      </c>
      <c r="BR322" s="266" t="str">
        <f t="shared" si="403"/>
        <v/>
      </c>
      <c r="BS322" s="267" t="str">
        <f t="shared" si="404"/>
        <v/>
      </c>
      <c r="BT322" s="191" t="str">
        <f t="shared" si="405"/>
        <v/>
      </c>
      <c r="BU322" s="47" t="s">
        <v>0</v>
      </c>
      <c r="BV322" s="52" t="str">
        <f t="shared" si="369"/>
        <v/>
      </c>
      <c r="BW322" s="31" t="str">
        <f t="shared" si="370"/>
        <v/>
      </c>
      <c r="BX322" s="73" t="str">
        <f t="shared" si="336"/>
        <v/>
      </c>
      <c r="BY322" s="73" t="str">
        <f t="shared" si="337"/>
        <v/>
      </c>
      <c r="BZ322" s="31" t="str">
        <f t="shared" si="338"/>
        <v/>
      </c>
      <c r="CA322" s="66" t="str">
        <f t="shared" si="339"/>
        <v/>
      </c>
      <c r="CB322" s="47" t="s">
        <v>0</v>
      </c>
      <c r="CC322" s="82" t="str">
        <f t="shared" si="371"/>
        <v/>
      </c>
      <c r="CD322" s="47" t="s">
        <v>0</v>
      </c>
      <c r="CE322" s="19" t="str">
        <f t="shared" si="372"/>
        <v/>
      </c>
      <c r="CF322" s="47" t="s">
        <v>0</v>
      </c>
      <c r="CG322" s="130"/>
      <c r="CH322" s="47" t="s">
        <v>0</v>
      </c>
      <c r="CI322" s="52" t="str">
        <f t="shared" si="373"/>
        <v/>
      </c>
      <c r="CJ322" s="73" t="str">
        <f>IF(CG322="","",MAX(CJ$10:CJ321)+1)</f>
        <v/>
      </c>
      <c r="CK322" s="53" t="str">
        <f t="shared" si="374"/>
        <v/>
      </c>
      <c r="CL322" s="47" t="s">
        <v>0</v>
      </c>
      <c r="CM322" s="19" t="str">
        <f t="shared" si="375"/>
        <v/>
      </c>
      <c r="CN322" s="47" t="s">
        <v>0</v>
      </c>
      <c r="CO322" s="108"/>
      <c r="CP322" s="110"/>
      <c r="CQ322" s="47"/>
      <c r="CR322" s="58" t="str">
        <f>IF(AND(BX322="NEMA",BY322="NEMA",OR(CG322="",CK322="NEMA")),MAX(CR$10:CR321)+1,"")</f>
        <v/>
      </c>
      <c r="CS322" s="53" t="str">
        <f t="shared" si="376"/>
        <v/>
      </c>
      <c r="CT322" t="s">
        <v>0</v>
      </c>
      <c r="CU322" s="133" t="str">
        <f t="shared" si="340"/>
        <v/>
      </c>
      <c r="CV322" t="s">
        <v>0</v>
      </c>
      <c r="CW322" s="52" t="str">
        <f t="shared" si="341"/>
        <v/>
      </c>
      <c r="CX322" s="66" t="str">
        <f t="shared" si="377"/>
        <v/>
      </c>
      <c r="CY322" t="s">
        <v>0</v>
      </c>
      <c r="CZ322" s="19" t="str">
        <f t="shared" si="378"/>
        <v/>
      </c>
      <c r="DA322" s="47" t="s">
        <v>0</v>
      </c>
      <c r="DB322" s="52" t="str">
        <f t="shared" si="379"/>
        <v/>
      </c>
      <c r="DC322" s="66" t="str">
        <f t="shared" si="380"/>
        <v/>
      </c>
      <c r="DD322" s="47" t="s">
        <v>0</v>
      </c>
      <c r="DE322" s="52" t="str">
        <f t="shared" si="381"/>
        <v/>
      </c>
      <c r="DF322" s="53" t="str">
        <f t="shared" si="342"/>
        <v/>
      </c>
      <c r="DG322" s="47" t="s">
        <v>0</v>
      </c>
      <c r="DH322" s="52" t="str">
        <f t="shared" si="382"/>
        <v/>
      </c>
      <c r="DI322" s="53" t="str">
        <f t="shared" si="343"/>
        <v/>
      </c>
      <c r="DJ322" s="47" t="s">
        <v>0</v>
      </c>
      <c r="DK322" s="52" t="str">
        <f t="shared" si="383"/>
        <v/>
      </c>
      <c r="DL322" s="53" t="str">
        <f t="shared" si="344"/>
        <v/>
      </c>
      <c r="DM322" s="47" t="s">
        <v>0</v>
      </c>
      <c r="DN322" s="58" t="str">
        <f t="shared" si="384"/>
        <v/>
      </c>
      <c r="DO322" s="53" t="str" cm="1">
        <f t="array" ref="DO322">IF(DN322&lt;&gt;"",INDEX(imePrezime_id,DN322,0),IF(CR322&lt;&gt;"",CR322,""))</f>
        <v/>
      </c>
      <c r="DP322" s="47" t="s">
        <v>0</v>
      </c>
      <c r="DQ322" s="58" t="str">
        <f t="shared" si="385"/>
        <v/>
      </c>
      <c r="DR322" s="73" t="str">
        <f t="shared" si="345"/>
        <v/>
      </c>
      <c r="DS322" s="73" t="str">
        <f t="shared" si="386"/>
        <v/>
      </c>
      <c r="DT322" s="73" t="str">
        <f t="shared" si="387"/>
        <v/>
      </c>
      <c r="DU322" s="66" t="str">
        <f t="shared" si="388"/>
        <v/>
      </c>
      <c r="DV322" s="47" t="s">
        <v>0</v>
      </c>
      <c r="DW322" s="58" t="str">
        <f>IF(BW322="","",MAX(DW$10:DW321)+1)</f>
        <v/>
      </c>
      <c r="DX322" s="73" t="str">
        <f t="shared" si="389"/>
        <v/>
      </c>
      <c r="DY322" s="73" t="str">
        <f t="shared" si="390"/>
        <v/>
      </c>
      <c r="DZ322" s="73" t="str">
        <f t="shared" si="391"/>
        <v/>
      </c>
      <c r="EA322" s="73" t="str">
        <f t="shared" si="392"/>
        <v/>
      </c>
      <c r="EB322" s="73" t="str">
        <f t="shared" si="393"/>
        <v/>
      </c>
      <c r="EC322" s="73" t="str">
        <f t="shared" si="394"/>
        <v/>
      </c>
      <c r="ED322" s="73" t="str">
        <f t="shared" si="395"/>
        <v/>
      </c>
      <c r="EE322" s="73" t="str">
        <f t="shared" si="396"/>
        <v/>
      </c>
      <c r="EF322" s="73" t="str">
        <f t="shared" si="397"/>
        <v/>
      </c>
      <c r="EG322" s="53" t="str">
        <f t="shared" si="346"/>
        <v/>
      </c>
      <c r="EH322" s="47" t="s">
        <v>0</v>
      </c>
      <c r="EI322" s="19" t="str">
        <f t="shared" si="398"/>
        <v/>
      </c>
      <c r="EJ322" s="47" t="s">
        <v>0</v>
      </c>
      <c r="EK322" s="19" t="str">
        <f t="shared" si="399"/>
        <v/>
      </c>
      <c r="EL322" s="47" t="s">
        <v>0</v>
      </c>
      <c r="EM322" s="208" t="str">
        <f t="shared" si="400"/>
        <v/>
      </c>
      <c r="EN322" s="47" t="s">
        <v>0</v>
      </c>
    </row>
    <row r="323" spans="1:144" x14ac:dyDescent="0.25">
      <c r="A323" t="s">
        <v>0</v>
      </c>
      <c r="B323" s="52" t="str">
        <f>IF(csv!F315="","",csv!T315)</f>
        <v/>
      </c>
      <c r="C323" s="31" t="s">
        <v>0</v>
      </c>
      <c r="D323" s="31" t="str">
        <f>IF(csv!F315="","",csv!F315)</f>
        <v/>
      </c>
      <c r="E323" s="31" t="str">
        <f>IF(csv!E315="","",csv!E315)</f>
        <v/>
      </c>
      <c r="F323" s="31" t="s">
        <v>0</v>
      </c>
      <c r="G323" s="73" t="str">
        <f>IF(csv!M315="","",csv!M315)</f>
        <v/>
      </c>
      <c r="H323" s="73" t="str">
        <f>IF(csv!N315="","",csv!N315)</f>
        <v/>
      </c>
      <c r="I323" s="31" t="s">
        <v>0</v>
      </c>
      <c r="J323" s="31" t="str">
        <f>IF(csv!P315="","",csv!P315)</f>
        <v/>
      </c>
      <c r="K323" s="31" t="str">
        <f>IF(csv!Q315="","",csv!Q315)</f>
        <v/>
      </c>
      <c r="L323" s="31" t="s">
        <v>0</v>
      </c>
      <c r="M323" s="66" t="str">
        <f>IF(csv!R315="","",csv!R315)</f>
        <v/>
      </c>
      <c r="N323" s="47" t="s">
        <v>0</v>
      </c>
      <c r="O323" s="52" t="str">
        <f t="shared" si="347"/>
        <v/>
      </c>
      <c r="P323" s="73" t="str">
        <f>IF(O323="","",IF(COUNTIF(O$10:O322,O323)=0,P322+1,P322))</f>
        <v/>
      </c>
      <c r="Q323" s="88" t="str">
        <f t="shared" si="348"/>
        <v/>
      </c>
      <c r="R323" s="89" t="str" cm="1">
        <f t="array" ref="R323">IF(S323="","",INDEX(natjecanjeStaze_naziv,MATCH(S323,natjecanjeStaze_stazaId,0)))</f>
        <v/>
      </c>
      <c r="S323" s="53" t="str">
        <f t="shared" si="331"/>
        <v/>
      </c>
      <c r="T323" s="47" t="s">
        <v>0</v>
      </c>
      <c r="U323" s="259" t="str">
        <f t="shared" si="332"/>
        <v/>
      </c>
      <c r="V323" s="260" t="str">
        <f t="shared" si="349"/>
        <v/>
      </c>
      <c r="W323" s="47" t="s">
        <v>0</v>
      </c>
      <c r="X323" s="52" t="str">
        <f t="shared" si="350"/>
        <v/>
      </c>
      <c r="Y323" s="73" t="str">
        <f t="shared" si="351"/>
        <v/>
      </c>
      <c r="Z323" s="31" t="str">
        <f t="shared" si="352"/>
        <v/>
      </c>
      <c r="AA323" s="66" t="str">
        <f>IF(Z323="","",MAX(AA$10:AA322)+1)</f>
        <v/>
      </c>
      <c r="AB323" s="47" t="s">
        <v>0</v>
      </c>
      <c r="AC323" s="130"/>
      <c r="AD323" s="47" t="s">
        <v>0</v>
      </c>
      <c r="AE323" s="19" t="str">
        <f t="shared" si="353"/>
        <v/>
      </c>
      <c r="AF323" s="47" t="s">
        <v>0</v>
      </c>
      <c r="AG323" s="151" t="str">
        <f t="shared" si="354"/>
        <v/>
      </c>
      <c r="AH323" s="47" t="s">
        <v>0</v>
      </c>
      <c r="AI323" s="52" t="str">
        <f t="shared" si="355"/>
        <v/>
      </c>
      <c r="AJ323" s="31" t="str">
        <f t="shared" si="356"/>
        <v/>
      </c>
      <c r="AK323" s="73" t="str">
        <f t="shared" si="357"/>
        <v/>
      </c>
      <c r="AL323" s="73" t="str">
        <f t="shared" si="358"/>
        <v/>
      </c>
      <c r="AM323" s="31" t="str" cm="1">
        <f t="array" ref="AM323">IF(AK323="",""&amp;AJ323,IF(AK323="NEMA",AJ323,INDEX(klub_naziv,MATCH(INDEX(klubAlias_klubId,AK323),klub_id,0))))</f>
        <v/>
      </c>
      <c r="AN323" s="31" t="str" cm="1">
        <f t="array" ref="AN323">IFERROR(""&amp;INDEX(registarNatjecatelji,DL323,4),"")</f>
        <v/>
      </c>
      <c r="AO323" s="90" t="str">
        <f t="shared" si="359"/>
        <v/>
      </c>
      <c r="AP323" s="66" t="str">
        <f t="shared" si="360"/>
        <v/>
      </c>
      <c r="AQ323" s="47" t="s">
        <v>0</v>
      </c>
      <c r="AR323" s="52" t="str">
        <f>IF(V323&lt;&gt;"NEMA","",IF(IFERROR(MATCH(U323,U$10:U322,0),0)&lt;&gt;0,"",U323))</f>
        <v/>
      </c>
      <c r="AS323" s="73" t="str">
        <f t="shared" si="333"/>
        <v/>
      </c>
      <c r="AT323" s="31" t="str">
        <f>IF(OR(AS323="",AS323&lt;&gt;"NEMA"),"",MAX(AT$10:AT322)+1)</f>
        <v/>
      </c>
      <c r="AU323" s="66" t="str">
        <f t="shared" si="334"/>
        <v/>
      </c>
      <c r="AV323" s="47" t="s">
        <v>0</v>
      </c>
      <c r="AW323" s="19" t="str">
        <f t="shared" si="361"/>
        <v/>
      </c>
      <c r="AX323" s="47" t="s">
        <v>0</v>
      </c>
      <c r="AY323" s="82" t="str">
        <f>IF(AK323&lt;&gt;"NEMA","",IF(IFERROR(MATCH(AJ323,AJ$10:AJ322,0),0)&lt;&gt;0,"",AJ323))</f>
        <v/>
      </c>
      <c r="AZ323" s="47" t="s">
        <v>0</v>
      </c>
      <c r="BA323" s="130"/>
      <c r="BB323" s="47" t="s">
        <v>0</v>
      </c>
      <c r="BC323" s="58" t="str">
        <f t="shared" si="362"/>
        <v/>
      </c>
      <c r="BD323" s="31" t="str">
        <f t="shared" si="363"/>
        <v/>
      </c>
      <c r="BE323" s="31" t="str">
        <f>IF(BD323="","",MAX(BE$10:BE322)+1)</f>
        <v/>
      </c>
      <c r="BF323" s="31" t="str">
        <f t="shared" si="364"/>
        <v/>
      </c>
      <c r="BG323" s="31" t="str">
        <f t="shared" si="365"/>
        <v/>
      </c>
      <c r="BH323" s="31" t="str">
        <f>IF(BA323="","",MAX(BH$10:BH322)+1)</f>
        <v/>
      </c>
      <c r="BI323" s="31" t="str">
        <f t="shared" si="366"/>
        <v/>
      </c>
      <c r="BJ323" s="66" t="str">
        <f t="shared" si="367"/>
        <v/>
      </c>
      <c r="BK323" s="47" t="s">
        <v>0</v>
      </c>
      <c r="BL323" s="19" t="str">
        <f t="shared" si="368"/>
        <v/>
      </c>
      <c r="BM323" s="47" t="s">
        <v>0</v>
      </c>
      <c r="BN323" s="151" t="str">
        <f t="shared" si="335"/>
        <v/>
      </c>
      <c r="BO323" s="47" t="s">
        <v>0</v>
      </c>
      <c r="BP323" s="58" t="str">
        <f t="shared" si="401"/>
        <v/>
      </c>
      <c r="BQ323" s="73" t="str">
        <f t="shared" si="402"/>
        <v/>
      </c>
      <c r="BR323" s="266" t="str">
        <f t="shared" si="403"/>
        <v/>
      </c>
      <c r="BS323" s="267" t="str">
        <f t="shared" si="404"/>
        <v/>
      </c>
      <c r="BT323" s="191" t="str">
        <f t="shared" si="405"/>
        <v/>
      </c>
      <c r="BU323" s="47" t="s">
        <v>0</v>
      </c>
      <c r="BV323" s="52" t="str">
        <f t="shared" si="369"/>
        <v/>
      </c>
      <c r="BW323" s="31" t="str">
        <f t="shared" si="370"/>
        <v/>
      </c>
      <c r="BX323" s="73" t="str">
        <f t="shared" si="336"/>
        <v/>
      </c>
      <c r="BY323" s="73" t="str">
        <f t="shared" si="337"/>
        <v/>
      </c>
      <c r="BZ323" s="31" t="str">
        <f t="shared" si="338"/>
        <v/>
      </c>
      <c r="CA323" s="66" t="str">
        <f t="shared" si="339"/>
        <v/>
      </c>
      <c r="CB323" s="47" t="s">
        <v>0</v>
      </c>
      <c r="CC323" s="82" t="str">
        <f t="shared" si="371"/>
        <v/>
      </c>
      <c r="CD323" s="47" t="s">
        <v>0</v>
      </c>
      <c r="CE323" s="19" t="str">
        <f t="shared" si="372"/>
        <v/>
      </c>
      <c r="CF323" s="47" t="s">
        <v>0</v>
      </c>
      <c r="CG323" s="130"/>
      <c r="CH323" s="47" t="s">
        <v>0</v>
      </c>
      <c r="CI323" s="52" t="str">
        <f t="shared" si="373"/>
        <v/>
      </c>
      <c r="CJ323" s="73" t="str">
        <f>IF(CG323="","",MAX(CJ$10:CJ322)+1)</f>
        <v/>
      </c>
      <c r="CK323" s="53" t="str">
        <f t="shared" si="374"/>
        <v/>
      </c>
      <c r="CL323" s="47" t="s">
        <v>0</v>
      </c>
      <c r="CM323" s="19" t="str">
        <f t="shared" si="375"/>
        <v/>
      </c>
      <c r="CN323" s="47" t="s">
        <v>0</v>
      </c>
      <c r="CO323" s="108"/>
      <c r="CP323" s="110"/>
      <c r="CQ323" s="47"/>
      <c r="CR323" s="58" t="str">
        <f>IF(AND(BX323="NEMA",BY323="NEMA",OR(CG323="",CK323="NEMA")),MAX(CR$10:CR322)+1,"")</f>
        <v/>
      </c>
      <c r="CS323" s="53" t="str">
        <f t="shared" si="376"/>
        <v/>
      </c>
      <c r="CT323" t="s">
        <v>0</v>
      </c>
      <c r="CU323" s="133" t="str">
        <f t="shared" si="340"/>
        <v/>
      </c>
      <c r="CV323" t="s">
        <v>0</v>
      </c>
      <c r="CW323" s="52" t="str">
        <f t="shared" si="341"/>
        <v/>
      </c>
      <c r="CX323" s="66" t="str">
        <f t="shared" si="377"/>
        <v/>
      </c>
      <c r="CY323" t="s">
        <v>0</v>
      </c>
      <c r="CZ323" s="19" t="str">
        <f t="shared" si="378"/>
        <v/>
      </c>
      <c r="DA323" s="47" t="s">
        <v>0</v>
      </c>
      <c r="DB323" s="52" t="str">
        <f t="shared" si="379"/>
        <v/>
      </c>
      <c r="DC323" s="66" t="str">
        <f t="shared" si="380"/>
        <v/>
      </c>
      <c r="DD323" s="47" t="s">
        <v>0</v>
      </c>
      <c r="DE323" s="52" t="str">
        <f t="shared" si="381"/>
        <v/>
      </c>
      <c r="DF323" s="53" t="str">
        <f t="shared" si="342"/>
        <v/>
      </c>
      <c r="DG323" s="47" t="s">
        <v>0</v>
      </c>
      <c r="DH323" s="52" t="str">
        <f t="shared" si="382"/>
        <v/>
      </c>
      <c r="DI323" s="53" t="str">
        <f t="shared" si="343"/>
        <v/>
      </c>
      <c r="DJ323" s="47" t="s">
        <v>0</v>
      </c>
      <c r="DK323" s="52" t="str">
        <f t="shared" si="383"/>
        <v/>
      </c>
      <c r="DL323" s="53" t="str">
        <f t="shared" si="344"/>
        <v/>
      </c>
      <c r="DM323" s="47" t="s">
        <v>0</v>
      </c>
      <c r="DN323" s="58" t="str">
        <f t="shared" si="384"/>
        <v/>
      </c>
      <c r="DO323" s="53" t="str" cm="1">
        <f t="array" ref="DO323">IF(DN323&lt;&gt;"",INDEX(imePrezime_id,DN323,0),IF(CR323&lt;&gt;"",CR323,""))</f>
        <v/>
      </c>
      <c r="DP323" s="47" t="s">
        <v>0</v>
      </c>
      <c r="DQ323" s="58" t="str">
        <f t="shared" si="385"/>
        <v/>
      </c>
      <c r="DR323" s="73" t="str">
        <f t="shared" si="345"/>
        <v/>
      </c>
      <c r="DS323" s="73" t="str">
        <f t="shared" si="386"/>
        <v/>
      </c>
      <c r="DT323" s="73" t="str">
        <f t="shared" si="387"/>
        <v/>
      </c>
      <c r="DU323" s="66" t="str">
        <f t="shared" si="388"/>
        <v/>
      </c>
      <c r="DV323" s="47" t="s">
        <v>0</v>
      </c>
      <c r="DW323" s="58" t="str">
        <f>IF(BW323="","",MAX(DW$10:DW322)+1)</f>
        <v/>
      </c>
      <c r="DX323" s="73" t="str">
        <f t="shared" si="389"/>
        <v/>
      </c>
      <c r="DY323" s="73" t="str">
        <f t="shared" si="390"/>
        <v/>
      </c>
      <c r="DZ323" s="73" t="str">
        <f t="shared" si="391"/>
        <v/>
      </c>
      <c r="EA323" s="73" t="str">
        <f t="shared" si="392"/>
        <v/>
      </c>
      <c r="EB323" s="73" t="str">
        <f t="shared" si="393"/>
        <v/>
      </c>
      <c r="EC323" s="73" t="str">
        <f t="shared" si="394"/>
        <v/>
      </c>
      <c r="ED323" s="73" t="str">
        <f t="shared" si="395"/>
        <v/>
      </c>
      <c r="EE323" s="73" t="str">
        <f t="shared" si="396"/>
        <v/>
      </c>
      <c r="EF323" s="73" t="str">
        <f t="shared" si="397"/>
        <v/>
      </c>
      <c r="EG323" s="53" t="str">
        <f t="shared" si="346"/>
        <v/>
      </c>
      <c r="EH323" s="47" t="s">
        <v>0</v>
      </c>
      <c r="EI323" s="19" t="str">
        <f t="shared" si="398"/>
        <v/>
      </c>
      <c r="EJ323" s="47" t="s">
        <v>0</v>
      </c>
      <c r="EK323" s="19" t="str">
        <f t="shared" si="399"/>
        <v/>
      </c>
      <c r="EL323" s="47" t="s">
        <v>0</v>
      </c>
      <c r="EM323" s="208" t="str">
        <f t="shared" si="400"/>
        <v/>
      </c>
      <c r="EN323" s="47" t="s">
        <v>0</v>
      </c>
    </row>
    <row r="324" spans="1:144" x14ac:dyDescent="0.25">
      <c r="A324" t="s">
        <v>0</v>
      </c>
      <c r="B324" s="52" t="str">
        <f>IF(csv!F316="","",csv!T316)</f>
        <v/>
      </c>
      <c r="C324" s="31" t="s">
        <v>0</v>
      </c>
      <c r="D324" s="31" t="str">
        <f>IF(csv!F316="","",csv!F316)</f>
        <v/>
      </c>
      <c r="E324" s="31" t="str">
        <f>IF(csv!E316="","",csv!E316)</f>
        <v/>
      </c>
      <c r="F324" s="31" t="s">
        <v>0</v>
      </c>
      <c r="G324" s="73" t="str">
        <f>IF(csv!M316="","",csv!M316)</f>
        <v/>
      </c>
      <c r="H324" s="73" t="str">
        <f>IF(csv!N316="","",csv!N316)</f>
        <v/>
      </c>
      <c r="I324" s="31" t="s">
        <v>0</v>
      </c>
      <c r="J324" s="31" t="str">
        <f>IF(csv!P316="","",csv!P316)</f>
        <v/>
      </c>
      <c r="K324" s="31" t="str">
        <f>IF(csv!Q316="","",csv!Q316)</f>
        <v/>
      </c>
      <c r="L324" s="31" t="s">
        <v>0</v>
      </c>
      <c r="M324" s="66" t="str">
        <f>IF(csv!R316="","",csv!R316)</f>
        <v/>
      </c>
      <c r="N324" s="47" t="s">
        <v>0</v>
      </c>
      <c r="O324" s="52" t="str">
        <f t="shared" si="347"/>
        <v/>
      </c>
      <c r="P324" s="73" t="str">
        <f>IF(O324="","",IF(COUNTIF(O$10:O323,O324)=0,P323+1,P323))</f>
        <v/>
      </c>
      <c r="Q324" s="88" t="str">
        <f t="shared" si="348"/>
        <v/>
      </c>
      <c r="R324" s="89" t="str" cm="1">
        <f t="array" ref="R324">IF(S324="","",INDEX(natjecanjeStaze_naziv,MATCH(S324,natjecanjeStaze_stazaId,0)))</f>
        <v/>
      </c>
      <c r="S324" s="53" t="str">
        <f t="shared" si="331"/>
        <v/>
      </c>
      <c r="T324" s="47" t="s">
        <v>0</v>
      </c>
      <c r="U324" s="259" t="str">
        <f t="shared" si="332"/>
        <v/>
      </c>
      <c r="V324" s="260" t="str">
        <f t="shared" si="349"/>
        <v/>
      </c>
      <c r="W324" s="47" t="s">
        <v>0</v>
      </c>
      <c r="X324" s="52" t="str">
        <f t="shared" si="350"/>
        <v/>
      </c>
      <c r="Y324" s="73" t="str">
        <f t="shared" si="351"/>
        <v/>
      </c>
      <c r="Z324" s="31" t="str">
        <f t="shared" si="352"/>
        <v/>
      </c>
      <c r="AA324" s="66" t="str">
        <f>IF(Z324="","",MAX(AA$10:AA323)+1)</f>
        <v/>
      </c>
      <c r="AB324" s="47" t="s">
        <v>0</v>
      </c>
      <c r="AC324" s="130"/>
      <c r="AD324" s="47" t="s">
        <v>0</v>
      </c>
      <c r="AE324" s="19" t="str">
        <f t="shared" si="353"/>
        <v/>
      </c>
      <c r="AF324" s="47" t="s">
        <v>0</v>
      </c>
      <c r="AG324" s="151" t="str">
        <f t="shared" si="354"/>
        <v/>
      </c>
      <c r="AH324" s="47" t="s">
        <v>0</v>
      </c>
      <c r="AI324" s="52" t="str">
        <f t="shared" si="355"/>
        <v/>
      </c>
      <c r="AJ324" s="31" t="str">
        <f t="shared" si="356"/>
        <v/>
      </c>
      <c r="AK324" s="73" t="str">
        <f t="shared" si="357"/>
        <v/>
      </c>
      <c r="AL324" s="73" t="str">
        <f t="shared" si="358"/>
        <v/>
      </c>
      <c r="AM324" s="31" t="str" cm="1">
        <f t="array" ref="AM324">IF(AK324="",""&amp;AJ324,IF(AK324="NEMA",AJ324,INDEX(klub_naziv,MATCH(INDEX(klubAlias_klubId,AK324),klub_id,0))))</f>
        <v/>
      </c>
      <c r="AN324" s="31" t="str" cm="1">
        <f t="array" ref="AN324">IFERROR(""&amp;INDEX(registarNatjecatelji,DL324,4),"")</f>
        <v/>
      </c>
      <c r="AO324" s="90" t="str">
        <f t="shared" si="359"/>
        <v/>
      </c>
      <c r="AP324" s="66" t="str">
        <f t="shared" si="360"/>
        <v/>
      </c>
      <c r="AQ324" s="47" t="s">
        <v>0</v>
      </c>
      <c r="AR324" s="52" t="str">
        <f>IF(V324&lt;&gt;"NEMA","",IF(IFERROR(MATCH(U324,U$10:U323,0),0)&lt;&gt;0,"",U324))</f>
        <v/>
      </c>
      <c r="AS324" s="73" t="str">
        <f t="shared" si="333"/>
        <v/>
      </c>
      <c r="AT324" s="31" t="str">
        <f>IF(OR(AS324="",AS324&lt;&gt;"NEMA"),"",MAX(AT$10:AT323)+1)</f>
        <v/>
      </c>
      <c r="AU324" s="66" t="str">
        <f t="shared" si="334"/>
        <v/>
      </c>
      <c r="AV324" s="47" t="s">
        <v>0</v>
      </c>
      <c r="AW324" s="19" t="str">
        <f t="shared" si="361"/>
        <v/>
      </c>
      <c r="AX324" s="47" t="s">
        <v>0</v>
      </c>
      <c r="AY324" s="82" t="str">
        <f>IF(AK324&lt;&gt;"NEMA","",IF(IFERROR(MATCH(AJ324,AJ$10:AJ323,0),0)&lt;&gt;0,"",AJ324))</f>
        <v/>
      </c>
      <c r="AZ324" s="47" t="s">
        <v>0</v>
      </c>
      <c r="BA324" s="130"/>
      <c r="BB324" s="47" t="s">
        <v>0</v>
      </c>
      <c r="BC324" s="58" t="str">
        <f t="shared" si="362"/>
        <v/>
      </c>
      <c r="BD324" s="31" t="str">
        <f t="shared" si="363"/>
        <v/>
      </c>
      <c r="BE324" s="31" t="str">
        <f>IF(BD324="","",MAX(BE$10:BE323)+1)</f>
        <v/>
      </c>
      <c r="BF324" s="31" t="str">
        <f t="shared" si="364"/>
        <v/>
      </c>
      <c r="BG324" s="31" t="str">
        <f t="shared" si="365"/>
        <v/>
      </c>
      <c r="BH324" s="31" t="str">
        <f>IF(BA324="","",MAX(BH$10:BH323)+1)</f>
        <v/>
      </c>
      <c r="BI324" s="31" t="str">
        <f t="shared" si="366"/>
        <v/>
      </c>
      <c r="BJ324" s="66" t="str">
        <f t="shared" si="367"/>
        <v/>
      </c>
      <c r="BK324" s="47" t="s">
        <v>0</v>
      </c>
      <c r="BL324" s="19" t="str">
        <f t="shared" si="368"/>
        <v/>
      </c>
      <c r="BM324" s="47" t="s">
        <v>0</v>
      </c>
      <c r="BN324" s="151" t="str">
        <f t="shared" si="335"/>
        <v/>
      </c>
      <c r="BO324" s="47" t="s">
        <v>0</v>
      </c>
      <c r="BP324" s="58" t="str">
        <f t="shared" si="401"/>
        <v/>
      </c>
      <c r="BQ324" s="73" t="str">
        <f t="shared" si="402"/>
        <v/>
      </c>
      <c r="BR324" s="266" t="str">
        <f t="shared" si="403"/>
        <v/>
      </c>
      <c r="BS324" s="267" t="str">
        <f t="shared" si="404"/>
        <v/>
      </c>
      <c r="BT324" s="191" t="str">
        <f t="shared" si="405"/>
        <v/>
      </c>
      <c r="BU324" s="47" t="s">
        <v>0</v>
      </c>
      <c r="BV324" s="52" t="str">
        <f t="shared" si="369"/>
        <v/>
      </c>
      <c r="BW324" s="31" t="str">
        <f t="shared" si="370"/>
        <v/>
      </c>
      <c r="BX324" s="73" t="str">
        <f t="shared" si="336"/>
        <v/>
      </c>
      <c r="BY324" s="73" t="str">
        <f t="shared" si="337"/>
        <v/>
      </c>
      <c r="BZ324" s="31" t="str">
        <f t="shared" si="338"/>
        <v/>
      </c>
      <c r="CA324" s="66" t="str">
        <f t="shared" si="339"/>
        <v/>
      </c>
      <c r="CB324" s="47" t="s">
        <v>0</v>
      </c>
      <c r="CC324" s="82" t="str">
        <f t="shared" si="371"/>
        <v/>
      </c>
      <c r="CD324" s="47" t="s">
        <v>0</v>
      </c>
      <c r="CE324" s="19" t="str">
        <f t="shared" si="372"/>
        <v/>
      </c>
      <c r="CF324" s="47" t="s">
        <v>0</v>
      </c>
      <c r="CG324" s="130"/>
      <c r="CH324" s="47" t="s">
        <v>0</v>
      </c>
      <c r="CI324" s="52" t="str">
        <f t="shared" si="373"/>
        <v/>
      </c>
      <c r="CJ324" s="73" t="str">
        <f>IF(CG324="","",MAX(CJ$10:CJ323)+1)</f>
        <v/>
      </c>
      <c r="CK324" s="53" t="str">
        <f t="shared" si="374"/>
        <v/>
      </c>
      <c r="CL324" s="47" t="s">
        <v>0</v>
      </c>
      <c r="CM324" s="19" t="str">
        <f t="shared" si="375"/>
        <v/>
      </c>
      <c r="CN324" s="47" t="s">
        <v>0</v>
      </c>
      <c r="CO324" s="108"/>
      <c r="CP324" s="110"/>
      <c r="CQ324" s="47"/>
      <c r="CR324" s="58" t="str">
        <f>IF(AND(BX324="NEMA",BY324="NEMA",OR(CG324="",CK324="NEMA")),MAX(CR$10:CR323)+1,"")</f>
        <v/>
      </c>
      <c r="CS324" s="53" t="str">
        <f t="shared" si="376"/>
        <v/>
      </c>
      <c r="CT324" t="s">
        <v>0</v>
      </c>
      <c r="CU324" s="133" t="str">
        <f t="shared" si="340"/>
        <v/>
      </c>
      <c r="CV324" t="s">
        <v>0</v>
      </c>
      <c r="CW324" s="52" t="str">
        <f t="shared" si="341"/>
        <v/>
      </c>
      <c r="CX324" s="66" t="str">
        <f t="shared" si="377"/>
        <v/>
      </c>
      <c r="CY324" t="s">
        <v>0</v>
      </c>
      <c r="CZ324" s="19" t="str">
        <f t="shared" si="378"/>
        <v/>
      </c>
      <c r="DA324" s="47" t="s">
        <v>0</v>
      </c>
      <c r="DB324" s="52" t="str">
        <f t="shared" si="379"/>
        <v/>
      </c>
      <c r="DC324" s="66" t="str">
        <f t="shared" si="380"/>
        <v/>
      </c>
      <c r="DD324" s="47" t="s">
        <v>0</v>
      </c>
      <c r="DE324" s="52" t="str">
        <f t="shared" si="381"/>
        <v/>
      </c>
      <c r="DF324" s="53" t="str">
        <f t="shared" si="342"/>
        <v/>
      </c>
      <c r="DG324" s="47" t="s">
        <v>0</v>
      </c>
      <c r="DH324" s="52" t="str">
        <f t="shared" si="382"/>
        <v/>
      </c>
      <c r="DI324" s="53" t="str">
        <f t="shared" si="343"/>
        <v/>
      </c>
      <c r="DJ324" s="47" t="s">
        <v>0</v>
      </c>
      <c r="DK324" s="52" t="str">
        <f t="shared" si="383"/>
        <v/>
      </c>
      <c r="DL324" s="53" t="str">
        <f t="shared" si="344"/>
        <v/>
      </c>
      <c r="DM324" s="47" t="s">
        <v>0</v>
      </c>
      <c r="DN324" s="58" t="str">
        <f t="shared" si="384"/>
        <v/>
      </c>
      <c r="DO324" s="53" t="str" cm="1">
        <f t="array" ref="DO324">IF(DN324&lt;&gt;"",INDEX(imePrezime_id,DN324,0),IF(CR324&lt;&gt;"",CR324,""))</f>
        <v/>
      </c>
      <c r="DP324" s="47" t="s">
        <v>0</v>
      </c>
      <c r="DQ324" s="58" t="str">
        <f t="shared" si="385"/>
        <v/>
      </c>
      <c r="DR324" s="73" t="str">
        <f t="shared" si="345"/>
        <v/>
      </c>
      <c r="DS324" s="73" t="str">
        <f t="shared" si="386"/>
        <v/>
      </c>
      <c r="DT324" s="73" t="str">
        <f t="shared" si="387"/>
        <v/>
      </c>
      <c r="DU324" s="66" t="str">
        <f t="shared" si="388"/>
        <v/>
      </c>
      <c r="DV324" s="47" t="s">
        <v>0</v>
      </c>
      <c r="DW324" s="58" t="str">
        <f>IF(BW324="","",MAX(DW$10:DW323)+1)</f>
        <v/>
      </c>
      <c r="DX324" s="73" t="str">
        <f t="shared" si="389"/>
        <v/>
      </c>
      <c r="DY324" s="73" t="str">
        <f t="shared" si="390"/>
        <v/>
      </c>
      <c r="DZ324" s="73" t="str">
        <f t="shared" si="391"/>
        <v/>
      </c>
      <c r="EA324" s="73" t="str">
        <f t="shared" si="392"/>
        <v/>
      </c>
      <c r="EB324" s="73" t="str">
        <f t="shared" si="393"/>
        <v/>
      </c>
      <c r="EC324" s="73" t="str">
        <f t="shared" si="394"/>
        <v/>
      </c>
      <c r="ED324" s="73" t="str">
        <f t="shared" si="395"/>
        <v/>
      </c>
      <c r="EE324" s="73" t="str">
        <f t="shared" si="396"/>
        <v/>
      </c>
      <c r="EF324" s="73" t="str">
        <f t="shared" si="397"/>
        <v/>
      </c>
      <c r="EG324" s="53" t="str">
        <f t="shared" si="346"/>
        <v/>
      </c>
      <c r="EH324" s="47" t="s">
        <v>0</v>
      </c>
      <c r="EI324" s="19" t="str">
        <f t="shared" si="398"/>
        <v/>
      </c>
      <c r="EJ324" s="47" t="s">
        <v>0</v>
      </c>
      <c r="EK324" s="19" t="str">
        <f t="shared" si="399"/>
        <v/>
      </c>
      <c r="EL324" s="47" t="s">
        <v>0</v>
      </c>
      <c r="EM324" s="208" t="str">
        <f t="shared" si="400"/>
        <v/>
      </c>
      <c r="EN324" s="47" t="s">
        <v>0</v>
      </c>
    </row>
    <row r="325" spans="1:144" x14ac:dyDescent="0.25">
      <c r="A325" t="s">
        <v>0</v>
      </c>
      <c r="B325" s="52" t="str">
        <f>IF(csv!F317="","",csv!T317)</f>
        <v/>
      </c>
      <c r="C325" s="31" t="s">
        <v>0</v>
      </c>
      <c r="D325" s="31" t="str">
        <f>IF(csv!F317="","",csv!F317)</f>
        <v/>
      </c>
      <c r="E325" s="31" t="str">
        <f>IF(csv!E317="","",csv!E317)</f>
        <v/>
      </c>
      <c r="F325" s="31" t="s">
        <v>0</v>
      </c>
      <c r="G325" s="73" t="str">
        <f>IF(csv!M317="","",csv!M317)</f>
        <v/>
      </c>
      <c r="H325" s="73" t="str">
        <f>IF(csv!N317="","",csv!N317)</f>
        <v/>
      </c>
      <c r="I325" s="31" t="s">
        <v>0</v>
      </c>
      <c r="J325" s="31" t="str">
        <f>IF(csv!P317="","",csv!P317)</f>
        <v/>
      </c>
      <c r="K325" s="31" t="str">
        <f>IF(csv!Q317="","",csv!Q317)</f>
        <v/>
      </c>
      <c r="L325" s="31" t="s">
        <v>0</v>
      </c>
      <c r="M325" s="66" t="str">
        <f>IF(csv!R317="","",csv!R317)</f>
        <v/>
      </c>
      <c r="N325" s="47" t="s">
        <v>0</v>
      </c>
      <c r="O325" s="52" t="str">
        <f t="shared" si="347"/>
        <v/>
      </c>
      <c r="P325" s="73" t="str">
        <f>IF(O325="","",IF(COUNTIF(O$10:O324,O325)=0,P324+1,P324))</f>
        <v/>
      </c>
      <c r="Q325" s="88" t="str">
        <f t="shared" si="348"/>
        <v/>
      </c>
      <c r="R325" s="89" t="str" cm="1">
        <f t="array" ref="R325">IF(S325="","",INDEX(natjecanjeStaze_naziv,MATCH(S325,natjecanjeStaze_stazaId,0)))</f>
        <v/>
      </c>
      <c r="S325" s="53" t="str">
        <f t="shared" si="331"/>
        <v/>
      </c>
      <c r="T325" s="47" t="s">
        <v>0</v>
      </c>
      <c r="U325" s="259" t="str">
        <f t="shared" si="332"/>
        <v/>
      </c>
      <c r="V325" s="260" t="str">
        <f t="shared" si="349"/>
        <v/>
      </c>
      <c r="W325" s="47" t="s">
        <v>0</v>
      </c>
      <c r="X325" s="52" t="str">
        <f t="shared" si="350"/>
        <v/>
      </c>
      <c r="Y325" s="73" t="str">
        <f t="shared" si="351"/>
        <v/>
      </c>
      <c r="Z325" s="31" t="str">
        <f t="shared" si="352"/>
        <v/>
      </c>
      <c r="AA325" s="66" t="str">
        <f>IF(Z325="","",MAX(AA$10:AA324)+1)</f>
        <v/>
      </c>
      <c r="AB325" s="47" t="s">
        <v>0</v>
      </c>
      <c r="AC325" s="130"/>
      <c r="AD325" s="47" t="s">
        <v>0</v>
      </c>
      <c r="AE325" s="19" t="str">
        <f t="shared" si="353"/>
        <v/>
      </c>
      <c r="AF325" s="47" t="s">
        <v>0</v>
      </c>
      <c r="AG325" s="151" t="str">
        <f t="shared" si="354"/>
        <v/>
      </c>
      <c r="AH325" s="47" t="s">
        <v>0</v>
      </c>
      <c r="AI325" s="52" t="str">
        <f t="shared" si="355"/>
        <v/>
      </c>
      <c r="AJ325" s="31" t="str">
        <f t="shared" si="356"/>
        <v/>
      </c>
      <c r="AK325" s="73" t="str">
        <f t="shared" si="357"/>
        <v/>
      </c>
      <c r="AL325" s="73" t="str">
        <f t="shared" si="358"/>
        <v/>
      </c>
      <c r="AM325" s="31" t="str" cm="1">
        <f t="array" ref="AM325">IF(AK325="",""&amp;AJ325,IF(AK325="NEMA",AJ325,INDEX(klub_naziv,MATCH(INDEX(klubAlias_klubId,AK325),klub_id,0))))</f>
        <v/>
      </c>
      <c r="AN325" s="31" t="str" cm="1">
        <f t="array" ref="AN325">IFERROR(""&amp;INDEX(registarNatjecatelji,DL325,4),"")</f>
        <v/>
      </c>
      <c r="AO325" s="90" t="str">
        <f t="shared" si="359"/>
        <v/>
      </c>
      <c r="AP325" s="66" t="str">
        <f t="shared" si="360"/>
        <v/>
      </c>
      <c r="AQ325" s="47" t="s">
        <v>0</v>
      </c>
      <c r="AR325" s="52" t="str">
        <f>IF(V325&lt;&gt;"NEMA","",IF(IFERROR(MATCH(U325,U$10:U324,0),0)&lt;&gt;0,"",U325))</f>
        <v/>
      </c>
      <c r="AS325" s="73" t="str">
        <f t="shared" si="333"/>
        <v/>
      </c>
      <c r="AT325" s="31" t="str">
        <f>IF(OR(AS325="",AS325&lt;&gt;"NEMA"),"",MAX(AT$10:AT324)+1)</f>
        <v/>
      </c>
      <c r="AU325" s="66" t="str">
        <f t="shared" si="334"/>
        <v/>
      </c>
      <c r="AV325" s="47" t="s">
        <v>0</v>
      </c>
      <c r="AW325" s="19" t="str">
        <f t="shared" si="361"/>
        <v/>
      </c>
      <c r="AX325" s="47" t="s">
        <v>0</v>
      </c>
      <c r="AY325" s="82" t="str">
        <f>IF(AK325&lt;&gt;"NEMA","",IF(IFERROR(MATCH(AJ325,AJ$10:AJ324,0),0)&lt;&gt;0,"",AJ325))</f>
        <v/>
      </c>
      <c r="AZ325" s="47" t="s">
        <v>0</v>
      </c>
      <c r="BA325" s="130"/>
      <c r="BB325" s="47" t="s">
        <v>0</v>
      </c>
      <c r="BC325" s="58" t="str">
        <f t="shared" si="362"/>
        <v/>
      </c>
      <c r="BD325" s="31" t="str">
        <f t="shared" si="363"/>
        <v/>
      </c>
      <c r="BE325" s="31" t="str">
        <f>IF(BD325="","",MAX(BE$10:BE324)+1)</f>
        <v/>
      </c>
      <c r="BF325" s="31" t="str">
        <f t="shared" si="364"/>
        <v/>
      </c>
      <c r="BG325" s="31" t="str">
        <f t="shared" si="365"/>
        <v/>
      </c>
      <c r="BH325" s="31" t="str">
        <f>IF(BA325="","",MAX(BH$10:BH324)+1)</f>
        <v/>
      </c>
      <c r="BI325" s="31" t="str">
        <f t="shared" si="366"/>
        <v/>
      </c>
      <c r="BJ325" s="66" t="str">
        <f t="shared" si="367"/>
        <v/>
      </c>
      <c r="BK325" s="47" t="s">
        <v>0</v>
      </c>
      <c r="BL325" s="19" t="str">
        <f t="shared" si="368"/>
        <v/>
      </c>
      <c r="BM325" s="47" t="s">
        <v>0</v>
      </c>
      <c r="BN325" s="151" t="str">
        <f t="shared" si="335"/>
        <v/>
      </c>
      <c r="BO325" s="47" t="s">
        <v>0</v>
      </c>
      <c r="BP325" s="58" t="str">
        <f t="shared" si="401"/>
        <v/>
      </c>
      <c r="BQ325" s="73" t="str">
        <f t="shared" si="402"/>
        <v/>
      </c>
      <c r="BR325" s="266" t="str">
        <f t="shared" si="403"/>
        <v/>
      </c>
      <c r="BS325" s="267" t="str">
        <f t="shared" si="404"/>
        <v/>
      </c>
      <c r="BT325" s="191" t="str">
        <f t="shared" si="405"/>
        <v/>
      </c>
      <c r="BU325" s="47" t="s">
        <v>0</v>
      </c>
      <c r="BV325" s="52" t="str">
        <f t="shared" si="369"/>
        <v/>
      </c>
      <c r="BW325" s="31" t="str">
        <f t="shared" si="370"/>
        <v/>
      </c>
      <c r="BX325" s="73" t="str">
        <f t="shared" si="336"/>
        <v/>
      </c>
      <c r="BY325" s="73" t="str">
        <f t="shared" si="337"/>
        <v/>
      </c>
      <c r="BZ325" s="31" t="str">
        <f t="shared" si="338"/>
        <v/>
      </c>
      <c r="CA325" s="66" t="str">
        <f t="shared" si="339"/>
        <v/>
      </c>
      <c r="CB325" s="47" t="s">
        <v>0</v>
      </c>
      <c r="CC325" s="82" t="str">
        <f t="shared" si="371"/>
        <v/>
      </c>
      <c r="CD325" s="47" t="s">
        <v>0</v>
      </c>
      <c r="CE325" s="19" t="str">
        <f t="shared" si="372"/>
        <v/>
      </c>
      <c r="CF325" s="47" t="s">
        <v>0</v>
      </c>
      <c r="CG325" s="130"/>
      <c r="CH325" s="47" t="s">
        <v>0</v>
      </c>
      <c r="CI325" s="52" t="str">
        <f t="shared" si="373"/>
        <v/>
      </c>
      <c r="CJ325" s="73" t="str">
        <f>IF(CG325="","",MAX(CJ$10:CJ324)+1)</f>
        <v/>
      </c>
      <c r="CK325" s="53" t="str">
        <f t="shared" si="374"/>
        <v/>
      </c>
      <c r="CL325" s="47" t="s">
        <v>0</v>
      </c>
      <c r="CM325" s="19" t="str">
        <f t="shared" si="375"/>
        <v/>
      </c>
      <c r="CN325" s="47" t="s">
        <v>0</v>
      </c>
      <c r="CO325" s="108"/>
      <c r="CP325" s="110"/>
      <c r="CQ325" s="47"/>
      <c r="CR325" s="58" t="str">
        <f>IF(AND(BX325="NEMA",BY325="NEMA",OR(CG325="",CK325="NEMA")),MAX(CR$10:CR324)+1,"")</f>
        <v/>
      </c>
      <c r="CS325" s="53" t="str">
        <f t="shared" si="376"/>
        <v/>
      </c>
      <c r="CT325" t="s">
        <v>0</v>
      </c>
      <c r="CU325" s="133" t="str">
        <f t="shared" si="340"/>
        <v/>
      </c>
      <c r="CV325" t="s">
        <v>0</v>
      </c>
      <c r="CW325" s="52" t="str">
        <f t="shared" si="341"/>
        <v/>
      </c>
      <c r="CX325" s="66" t="str">
        <f t="shared" si="377"/>
        <v/>
      </c>
      <c r="CY325" t="s">
        <v>0</v>
      </c>
      <c r="CZ325" s="19" t="str">
        <f t="shared" si="378"/>
        <v/>
      </c>
      <c r="DA325" s="47" t="s">
        <v>0</v>
      </c>
      <c r="DB325" s="52" t="str">
        <f t="shared" si="379"/>
        <v/>
      </c>
      <c r="DC325" s="66" t="str">
        <f t="shared" si="380"/>
        <v/>
      </c>
      <c r="DD325" s="47" t="s">
        <v>0</v>
      </c>
      <c r="DE325" s="52" t="str">
        <f t="shared" si="381"/>
        <v/>
      </c>
      <c r="DF325" s="53" t="str">
        <f t="shared" si="342"/>
        <v/>
      </c>
      <c r="DG325" s="47" t="s">
        <v>0</v>
      </c>
      <c r="DH325" s="52" t="str">
        <f t="shared" si="382"/>
        <v/>
      </c>
      <c r="DI325" s="53" t="str">
        <f t="shared" si="343"/>
        <v/>
      </c>
      <c r="DJ325" s="47" t="s">
        <v>0</v>
      </c>
      <c r="DK325" s="52" t="str">
        <f t="shared" si="383"/>
        <v/>
      </c>
      <c r="DL325" s="53" t="str">
        <f t="shared" si="344"/>
        <v/>
      </c>
      <c r="DM325" s="47" t="s">
        <v>0</v>
      </c>
      <c r="DN325" s="58" t="str">
        <f t="shared" si="384"/>
        <v/>
      </c>
      <c r="DO325" s="53" t="str" cm="1">
        <f t="array" ref="DO325">IF(DN325&lt;&gt;"",INDEX(imePrezime_id,DN325,0),IF(CR325&lt;&gt;"",CR325,""))</f>
        <v/>
      </c>
      <c r="DP325" s="47" t="s">
        <v>0</v>
      </c>
      <c r="DQ325" s="58" t="str">
        <f t="shared" si="385"/>
        <v/>
      </c>
      <c r="DR325" s="73" t="str">
        <f t="shared" si="345"/>
        <v/>
      </c>
      <c r="DS325" s="73" t="str">
        <f t="shared" si="386"/>
        <v/>
      </c>
      <c r="DT325" s="73" t="str">
        <f t="shared" si="387"/>
        <v/>
      </c>
      <c r="DU325" s="66" t="str">
        <f t="shared" si="388"/>
        <v/>
      </c>
      <c r="DV325" s="47" t="s">
        <v>0</v>
      </c>
      <c r="DW325" s="58" t="str">
        <f>IF(BW325="","",MAX(DW$10:DW324)+1)</f>
        <v/>
      </c>
      <c r="DX325" s="73" t="str">
        <f t="shared" si="389"/>
        <v/>
      </c>
      <c r="DY325" s="73" t="str">
        <f t="shared" si="390"/>
        <v/>
      </c>
      <c r="DZ325" s="73" t="str">
        <f t="shared" si="391"/>
        <v/>
      </c>
      <c r="EA325" s="73" t="str">
        <f t="shared" si="392"/>
        <v/>
      </c>
      <c r="EB325" s="73" t="str">
        <f t="shared" si="393"/>
        <v/>
      </c>
      <c r="EC325" s="73" t="str">
        <f t="shared" si="394"/>
        <v/>
      </c>
      <c r="ED325" s="73" t="str">
        <f t="shared" si="395"/>
        <v/>
      </c>
      <c r="EE325" s="73" t="str">
        <f t="shared" si="396"/>
        <v/>
      </c>
      <c r="EF325" s="73" t="str">
        <f t="shared" si="397"/>
        <v/>
      </c>
      <c r="EG325" s="53" t="str">
        <f t="shared" si="346"/>
        <v/>
      </c>
      <c r="EH325" s="47" t="s">
        <v>0</v>
      </c>
      <c r="EI325" s="19" t="str">
        <f t="shared" si="398"/>
        <v/>
      </c>
      <c r="EJ325" s="47" t="s">
        <v>0</v>
      </c>
      <c r="EK325" s="19" t="str">
        <f t="shared" si="399"/>
        <v/>
      </c>
      <c r="EL325" s="47" t="s">
        <v>0</v>
      </c>
      <c r="EM325" s="208" t="str">
        <f t="shared" si="400"/>
        <v/>
      </c>
      <c r="EN325" s="47" t="s">
        <v>0</v>
      </c>
    </row>
    <row r="326" spans="1:144" x14ac:dyDescent="0.25">
      <c r="A326" t="s">
        <v>0</v>
      </c>
      <c r="B326" s="52" t="str">
        <f>IF(csv!F318="","",csv!T318)</f>
        <v/>
      </c>
      <c r="C326" s="31" t="s">
        <v>0</v>
      </c>
      <c r="D326" s="31" t="str">
        <f>IF(csv!F318="","",csv!F318)</f>
        <v/>
      </c>
      <c r="E326" s="31" t="str">
        <f>IF(csv!E318="","",csv!E318)</f>
        <v/>
      </c>
      <c r="F326" s="31" t="s">
        <v>0</v>
      </c>
      <c r="G326" s="73" t="str">
        <f>IF(csv!M318="","",csv!M318)</f>
        <v/>
      </c>
      <c r="H326" s="73" t="str">
        <f>IF(csv!N318="","",csv!N318)</f>
        <v/>
      </c>
      <c r="I326" s="31" t="s">
        <v>0</v>
      </c>
      <c r="J326" s="31" t="str">
        <f>IF(csv!P318="","",csv!P318)</f>
        <v/>
      </c>
      <c r="K326" s="31" t="str">
        <f>IF(csv!Q318="","",csv!Q318)</f>
        <v/>
      </c>
      <c r="L326" s="31" t="s">
        <v>0</v>
      </c>
      <c r="M326" s="66" t="str">
        <f>IF(csv!R318="","",csv!R318)</f>
        <v/>
      </c>
      <c r="N326" s="47" t="s">
        <v>0</v>
      </c>
      <c r="O326" s="52" t="str">
        <f t="shared" si="347"/>
        <v/>
      </c>
      <c r="P326" s="73" t="str">
        <f>IF(O326="","",IF(COUNTIF(O$10:O325,O326)=0,P325+1,P325))</f>
        <v/>
      </c>
      <c r="Q326" s="88" t="str">
        <f t="shared" si="348"/>
        <v/>
      </c>
      <c r="R326" s="89" t="str" cm="1">
        <f t="array" ref="R326">IF(S326="","",INDEX(natjecanjeStaze_naziv,MATCH(S326,natjecanjeStaze_stazaId,0)))</f>
        <v/>
      </c>
      <c r="S326" s="53" t="str">
        <f t="shared" si="331"/>
        <v/>
      </c>
      <c r="T326" s="47" t="s">
        <v>0</v>
      </c>
      <c r="U326" s="259" t="str">
        <f t="shared" si="332"/>
        <v/>
      </c>
      <c r="V326" s="260" t="str">
        <f t="shared" si="349"/>
        <v/>
      </c>
      <c r="W326" s="47" t="s">
        <v>0</v>
      </c>
      <c r="X326" s="52" t="str">
        <f t="shared" si="350"/>
        <v/>
      </c>
      <c r="Y326" s="73" t="str">
        <f t="shared" si="351"/>
        <v/>
      </c>
      <c r="Z326" s="31" t="str">
        <f t="shared" si="352"/>
        <v/>
      </c>
      <c r="AA326" s="66" t="str">
        <f>IF(Z326="","",MAX(AA$10:AA325)+1)</f>
        <v/>
      </c>
      <c r="AB326" s="47" t="s">
        <v>0</v>
      </c>
      <c r="AC326" s="130"/>
      <c r="AD326" s="47" t="s">
        <v>0</v>
      </c>
      <c r="AE326" s="19" t="str">
        <f t="shared" si="353"/>
        <v/>
      </c>
      <c r="AF326" s="47" t="s">
        <v>0</v>
      </c>
      <c r="AG326" s="151" t="str">
        <f t="shared" si="354"/>
        <v/>
      </c>
      <c r="AH326" s="47" t="s">
        <v>0</v>
      </c>
      <c r="AI326" s="52" t="str">
        <f t="shared" si="355"/>
        <v/>
      </c>
      <c r="AJ326" s="31" t="str">
        <f t="shared" si="356"/>
        <v/>
      </c>
      <c r="AK326" s="73" t="str">
        <f t="shared" si="357"/>
        <v/>
      </c>
      <c r="AL326" s="73" t="str">
        <f t="shared" si="358"/>
        <v/>
      </c>
      <c r="AM326" s="31" t="str" cm="1">
        <f t="array" ref="AM326">IF(AK326="",""&amp;AJ326,IF(AK326="NEMA",AJ326,INDEX(klub_naziv,MATCH(INDEX(klubAlias_klubId,AK326),klub_id,0))))</f>
        <v/>
      </c>
      <c r="AN326" s="31" t="str" cm="1">
        <f t="array" ref="AN326">IFERROR(""&amp;INDEX(registarNatjecatelji,DL326,4),"")</f>
        <v/>
      </c>
      <c r="AO326" s="90" t="str">
        <f t="shared" si="359"/>
        <v/>
      </c>
      <c r="AP326" s="66" t="str">
        <f t="shared" si="360"/>
        <v/>
      </c>
      <c r="AQ326" s="47" t="s">
        <v>0</v>
      </c>
      <c r="AR326" s="52" t="str">
        <f>IF(V326&lt;&gt;"NEMA","",IF(IFERROR(MATCH(U326,U$10:U325,0),0)&lt;&gt;0,"",U326))</f>
        <v/>
      </c>
      <c r="AS326" s="73" t="str">
        <f t="shared" si="333"/>
        <v/>
      </c>
      <c r="AT326" s="31" t="str">
        <f>IF(OR(AS326="",AS326&lt;&gt;"NEMA"),"",MAX(AT$10:AT325)+1)</f>
        <v/>
      </c>
      <c r="AU326" s="66" t="str">
        <f t="shared" si="334"/>
        <v/>
      </c>
      <c r="AV326" s="47" t="s">
        <v>0</v>
      </c>
      <c r="AW326" s="19" t="str">
        <f t="shared" si="361"/>
        <v/>
      </c>
      <c r="AX326" s="47" t="s">
        <v>0</v>
      </c>
      <c r="AY326" s="82" t="str">
        <f>IF(AK326&lt;&gt;"NEMA","",IF(IFERROR(MATCH(AJ326,AJ$10:AJ325,0),0)&lt;&gt;0,"",AJ326))</f>
        <v/>
      </c>
      <c r="AZ326" s="47" t="s">
        <v>0</v>
      </c>
      <c r="BA326" s="130"/>
      <c r="BB326" s="47" t="s">
        <v>0</v>
      </c>
      <c r="BC326" s="58" t="str">
        <f t="shared" si="362"/>
        <v/>
      </c>
      <c r="BD326" s="31" t="str">
        <f t="shared" si="363"/>
        <v/>
      </c>
      <c r="BE326" s="31" t="str">
        <f>IF(BD326="","",MAX(BE$10:BE325)+1)</f>
        <v/>
      </c>
      <c r="BF326" s="31" t="str">
        <f t="shared" si="364"/>
        <v/>
      </c>
      <c r="BG326" s="31" t="str">
        <f t="shared" si="365"/>
        <v/>
      </c>
      <c r="BH326" s="31" t="str">
        <f>IF(BA326="","",MAX(BH$10:BH325)+1)</f>
        <v/>
      </c>
      <c r="BI326" s="31" t="str">
        <f t="shared" si="366"/>
        <v/>
      </c>
      <c r="BJ326" s="66" t="str">
        <f t="shared" si="367"/>
        <v/>
      </c>
      <c r="BK326" s="47" t="s">
        <v>0</v>
      </c>
      <c r="BL326" s="19" t="str">
        <f t="shared" si="368"/>
        <v/>
      </c>
      <c r="BM326" s="47" t="s">
        <v>0</v>
      </c>
      <c r="BN326" s="151" t="str">
        <f t="shared" si="335"/>
        <v/>
      </c>
      <c r="BO326" s="47" t="s">
        <v>0</v>
      </c>
      <c r="BP326" s="58" t="str">
        <f t="shared" si="401"/>
        <v/>
      </c>
      <c r="BQ326" s="73" t="str">
        <f t="shared" si="402"/>
        <v/>
      </c>
      <c r="BR326" s="266" t="str">
        <f t="shared" si="403"/>
        <v/>
      </c>
      <c r="BS326" s="267" t="str">
        <f t="shared" si="404"/>
        <v/>
      </c>
      <c r="BT326" s="191" t="str">
        <f t="shared" si="405"/>
        <v/>
      </c>
      <c r="BU326" s="47" t="s">
        <v>0</v>
      </c>
      <c r="BV326" s="52" t="str">
        <f t="shared" si="369"/>
        <v/>
      </c>
      <c r="BW326" s="31" t="str">
        <f t="shared" si="370"/>
        <v/>
      </c>
      <c r="BX326" s="73" t="str">
        <f t="shared" si="336"/>
        <v/>
      </c>
      <c r="BY326" s="73" t="str">
        <f t="shared" si="337"/>
        <v/>
      </c>
      <c r="BZ326" s="31" t="str">
        <f t="shared" si="338"/>
        <v/>
      </c>
      <c r="CA326" s="66" t="str">
        <f t="shared" si="339"/>
        <v/>
      </c>
      <c r="CB326" s="47" t="s">
        <v>0</v>
      </c>
      <c r="CC326" s="82" t="str">
        <f t="shared" si="371"/>
        <v/>
      </c>
      <c r="CD326" s="47" t="s">
        <v>0</v>
      </c>
      <c r="CE326" s="19" t="str">
        <f t="shared" si="372"/>
        <v/>
      </c>
      <c r="CF326" s="47" t="s">
        <v>0</v>
      </c>
      <c r="CG326" s="130"/>
      <c r="CH326" s="47" t="s">
        <v>0</v>
      </c>
      <c r="CI326" s="52" t="str">
        <f t="shared" si="373"/>
        <v/>
      </c>
      <c r="CJ326" s="73" t="str">
        <f>IF(CG326="","",MAX(CJ$10:CJ325)+1)</f>
        <v/>
      </c>
      <c r="CK326" s="53" t="str">
        <f t="shared" si="374"/>
        <v/>
      </c>
      <c r="CL326" s="47" t="s">
        <v>0</v>
      </c>
      <c r="CM326" s="19" t="str">
        <f t="shared" si="375"/>
        <v/>
      </c>
      <c r="CN326" s="47" t="s">
        <v>0</v>
      </c>
      <c r="CO326" s="108"/>
      <c r="CP326" s="110"/>
      <c r="CQ326" s="47"/>
      <c r="CR326" s="58" t="str">
        <f>IF(AND(BX326="NEMA",BY326="NEMA",OR(CG326="",CK326="NEMA")),MAX(CR$10:CR325)+1,"")</f>
        <v/>
      </c>
      <c r="CS326" s="53" t="str">
        <f t="shared" si="376"/>
        <v/>
      </c>
      <c r="CT326" t="s">
        <v>0</v>
      </c>
      <c r="CU326" s="133" t="str">
        <f t="shared" si="340"/>
        <v/>
      </c>
      <c r="CV326" t="s">
        <v>0</v>
      </c>
      <c r="CW326" s="52" t="str">
        <f t="shared" si="341"/>
        <v/>
      </c>
      <c r="CX326" s="66" t="str">
        <f t="shared" si="377"/>
        <v/>
      </c>
      <c r="CY326" t="s">
        <v>0</v>
      </c>
      <c r="CZ326" s="19" t="str">
        <f t="shared" si="378"/>
        <v/>
      </c>
      <c r="DA326" s="47" t="s">
        <v>0</v>
      </c>
      <c r="DB326" s="52" t="str">
        <f t="shared" si="379"/>
        <v/>
      </c>
      <c r="DC326" s="66" t="str">
        <f t="shared" si="380"/>
        <v/>
      </c>
      <c r="DD326" s="47" t="s">
        <v>0</v>
      </c>
      <c r="DE326" s="52" t="str">
        <f t="shared" si="381"/>
        <v/>
      </c>
      <c r="DF326" s="53" t="str">
        <f t="shared" si="342"/>
        <v/>
      </c>
      <c r="DG326" s="47" t="s">
        <v>0</v>
      </c>
      <c r="DH326" s="52" t="str">
        <f t="shared" si="382"/>
        <v/>
      </c>
      <c r="DI326" s="53" t="str">
        <f t="shared" si="343"/>
        <v/>
      </c>
      <c r="DJ326" s="47" t="s">
        <v>0</v>
      </c>
      <c r="DK326" s="52" t="str">
        <f t="shared" si="383"/>
        <v/>
      </c>
      <c r="DL326" s="53" t="str">
        <f t="shared" si="344"/>
        <v/>
      </c>
      <c r="DM326" s="47" t="s">
        <v>0</v>
      </c>
      <c r="DN326" s="58" t="str">
        <f t="shared" si="384"/>
        <v/>
      </c>
      <c r="DO326" s="53" t="str" cm="1">
        <f t="array" ref="DO326">IF(DN326&lt;&gt;"",INDEX(imePrezime_id,DN326,0),IF(CR326&lt;&gt;"",CR326,""))</f>
        <v/>
      </c>
      <c r="DP326" s="47" t="s">
        <v>0</v>
      </c>
      <c r="DQ326" s="58" t="str">
        <f t="shared" si="385"/>
        <v/>
      </c>
      <c r="DR326" s="73" t="str">
        <f t="shared" si="345"/>
        <v/>
      </c>
      <c r="DS326" s="73" t="str">
        <f t="shared" si="386"/>
        <v/>
      </c>
      <c r="DT326" s="73" t="str">
        <f t="shared" si="387"/>
        <v/>
      </c>
      <c r="DU326" s="66" t="str">
        <f t="shared" si="388"/>
        <v/>
      </c>
      <c r="DV326" s="47" t="s">
        <v>0</v>
      </c>
      <c r="DW326" s="58" t="str">
        <f>IF(BW326="","",MAX(DW$10:DW325)+1)</f>
        <v/>
      </c>
      <c r="DX326" s="73" t="str">
        <f t="shared" si="389"/>
        <v/>
      </c>
      <c r="DY326" s="73" t="str">
        <f t="shared" si="390"/>
        <v/>
      </c>
      <c r="DZ326" s="73" t="str">
        <f t="shared" si="391"/>
        <v/>
      </c>
      <c r="EA326" s="73" t="str">
        <f t="shared" si="392"/>
        <v/>
      </c>
      <c r="EB326" s="73" t="str">
        <f t="shared" si="393"/>
        <v/>
      </c>
      <c r="EC326" s="73" t="str">
        <f t="shared" si="394"/>
        <v/>
      </c>
      <c r="ED326" s="73" t="str">
        <f t="shared" si="395"/>
        <v/>
      </c>
      <c r="EE326" s="73" t="str">
        <f t="shared" si="396"/>
        <v/>
      </c>
      <c r="EF326" s="73" t="str">
        <f t="shared" si="397"/>
        <v/>
      </c>
      <c r="EG326" s="53" t="str">
        <f t="shared" si="346"/>
        <v/>
      </c>
      <c r="EH326" s="47" t="s">
        <v>0</v>
      </c>
      <c r="EI326" s="19" t="str">
        <f t="shared" si="398"/>
        <v/>
      </c>
      <c r="EJ326" s="47" t="s">
        <v>0</v>
      </c>
      <c r="EK326" s="19" t="str">
        <f t="shared" si="399"/>
        <v/>
      </c>
      <c r="EL326" s="47" t="s">
        <v>0</v>
      </c>
      <c r="EM326" s="208" t="str">
        <f t="shared" si="400"/>
        <v/>
      </c>
      <c r="EN326" s="47" t="s">
        <v>0</v>
      </c>
    </row>
    <row r="327" spans="1:144" x14ac:dyDescent="0.25">
      <c r="A327" t="s">
        <v>0</v>
      </c>
      <c r="B327" s="52" t="str">
        <f>IF(csv!F319="","",csv!T319)</f>
        <v/>
      </c>
      <c r="C327" s="31" t="s">
        <v>0</v>
      </c>
      <c r="D327" s="31" t="str">
        <f>IF(csv!F319="","",csv!F319)</f>
        <v/>
      </c>
      <c r="E327" s="31" t="str">
        <f>IF(csv!E319="","",csv!E319)</f>
        <v/>
      </c>
      <c r="F327" s="31" t="s">
        <v>0</v>
      </c>
      <c r="G327" s="73" t="str">
        <f>IF(csv!M319="","",csv!M319)</f>
        <v/>
      </c>
      <c r="H327" s="73" t="str">
        <f>IF(csv!N319="","",csv!N319)</f>
        <v/>
      </c>
      <c r="I327" s="31" t="s">
        <v>0</v>
      </c>
      <c r="J327" s="31" t="str">
        <f>IF(csv!P319="","",csv!P319)</f>
        <v/>
      </c>
      <c r="K327" s="31" t="str">
        <f>IF(csv!Q319="","",csv!Q319)</f>
        <v/>
      </c>
      <c r="L327" s="31" t="s">
        <v>0</v>
      </c>
      <c r="M327" s="66" t="str">
        <f>IF(csv!R319="","",csv!R319)</f>
        <v/>
      </c>
      <c r="N327" s="47" t="s">
        <v>0</v>
      </c>
      <c r="O327" s="52" t="str">
        <f t="shared" si="347"/>
        <v/>
      </c>
      <c r="P327" s="73" t="str">
        <f>IF(O327="","",IF(COUNTIF(O$10:O326,O327)=0,P326+1,P326))</f>
        <v/>
      </c>
      <c r="Q327" s="88" t="str">
        <f t="shared" si="348"/>
        <v/>
      </c>
      <c r="R327" s="89" t="str" cm="1">
        <f t="array" ref="R327">IF(S327="","",INDEX(natjecanjeStaze_naziv,MATCH(S327,natjecanjeStaze_stazaId,0)))</f>
        <v/>
      </c>
      <c r="S327" s="53" t="str">
        <f t="shared" si="331"/>
        <v/>
      </c>
      <c r="T327" s="47" t="s">
        <v>0</v>
      </c>
      <c r="U327" s="259" t="str">
        <f t="shared" si="332"/>
        <v/>
      </c>
      <c r="V327" s="260" t="str">
        <f t="shared" si="349"/>
        <v/>
      </c>
      <c r="W327" s="47" t="s">
        <v>0</v>
      </c>
      <c r="X327" s="52" t="str">
        <f t="shared" si="350"/>
        <v/>
      </c>
      <c r="Y327" s="73" t="str">
        <f t="shared" si="351"/>
        <v/>
      </c>
      <c r="Z327" s="31" t="str">
        <f t="shared" si="352"/>
        <v/>
      </c>
      <c r="AA327" s="66" t="str">
        <f>IF(Z327="","",MAX(AA$10:AA326)+1)</f>
        <v/>
      </c>
      <c r="AB327" s="47" t="s">
        <v>0</v>
      </c>
      <c r="AC327" s="130"/>
      <c r="AD327" s="47" t="s">
        <v>0</v>
      </c>
      <c r="AE327" s="19" t="str">
        <f t="shared" si="353"/>
        <v/>
      </c>
      <c r="AF327" s="47" t="s">
        <v>0</v>
      </c>
      <c r="AG327" s="151" t="str">
        <f t="shared" si="354"/>
        <v/>
      </c>
      <c r="AH327" s="47" t="s">
        <v>0</v>
      </c>
      <c r="AI327" s="52" t="str">
        <f t="shared" si="355"/>
        <v/>
      </c>
      <c r="AJ327" s="31" t="str">
        <f t="shared" si="356"/>
        <v/>
      </c>
      <c r="AK327" s="73" t="str">
        <f t="shared" si="357"/>
        <v/>
      </c>
      <c r="AL327" s="73" t="str">
        <f t="shared" si="358"/>
        <v/>
      </c>
      <c r="AM327" s="31" t="str" cm="1">
        <f t="array" ref="AM327">IF(AK327="",""&amp;AJ327,IF(AK327="NEMA",AJ327,INDEX(klub_naziv,MATCH(INDEX(klubAlias_klubId,AK327),klub_id,0))))</f>
        <v/>
      </c>
      <c r="AN327" s="31" t="str" cm="1">
        <f t="array" ref="AN327">IFERROR(""&amp;INDEX(registarNatjecatelji,DL327,4),"")</f>
        <v/>
      </c>
      <c r="AO327" s="90" t="str">
        <f t="shared" si="359"/>
        <v/>
      </c>
      <c r="AP327" s="66" t="str">
        <f t="shared" si="360"/>
        <v/>
      </c>
      <c r="AQ327" s="47" t="s">
        <v>0</v>
      </c>
      <c r="AR327" s="52" t="str">
        <f>IF(V327&lt;&gt;"NEMA","",IF(IFERROR(MATCH(U327,U$10:U326,0),0)&lt;&gt;0,"",U327))</f>
        <v/>
      </c>
      <c r="AS327" s="73" t="str">
        <f t="shared" si="333"/>
        <v/>
      </c>
      <c r="AT327" s="31" t="str">
        <f>IF(OR(AS327="",AS327&lt;&gt;"NEMA"),"",MAX(AT$10:AT326)+1)</f>
        <v/>
      </c>
      <c r="AU327" s="66" t="str">
        <f t="shared" si="334"/>
        <v/>
      </c>
      <c r="AV327" s="47" t="s">
        <v>0</v>
      </c>
      <c r="AW327" s="19" t="str">
        <f t="shared" si="361"/>
        <v/>
      </c>
      <c r="AX327" s="47" t="s">
        <v>0</v>
      </c>
      <c r="AY327" s="82" t="str">
        <f>IF(AK327&lt;&gt;"NEMA","",IF(IFERROR(MATCH(AJ327,AJ$10:AJ326,0),0)&lt;&gt;0,"",AJ327))</f>
        <v/>
      </c>
      <c r="AZ327" s="47" t="s">
        <v>0</v>
      </c>
      <c r="BA327" s="130"/>
      <c r="BB327" s="47" t="s">
        <v>0</v>
      </c>
      <c r="BC327" s="58" t="str">
        <f t="shared" si="362"/>
        <v/>
      </c>
      <c r="BD327" s="31" t="str">
        <f t="shared" si="363"/>
        <v/>
      </c>
      <c r="BE327" s="31" t="str">
        <f>IF(BD327="","",MAX(BE$10:BE326)+1)</f>
        <v/>
      </c>
      <c r="BF327" s="31" t="str">
        <f t="shared" si="364"/>
        <v/>
      </c>
      <c r="BG327" s="31" t="str">
        <f t="shared" si="365"/>
        <v/>
      </c>
      <c r="BH327" s="31" t="str">
        <f>IF(BA327="","",MAX(BH$10:BH326)+1)</f>
        <v/>
      </c>
      <c r="BI327" s="31" t="str">
        <f t="shared" si="366"/>
        <v/>
      </c>
      <c r="BJ327" s="66" t="str">
        <f t="shared" si="367"/>
        <v/>
      </c>
      <c r="BK327" s="47" t="s">
        <v>0</v>
      </c>
      <c r="BL327" s="19" t="str">
        <f t="shared" si="368"/>
        <v/>
      </c>
      <c r="BM327" s="47" t="s">
        <v>0</v>
      </c>
      <c r="BN327" s="151" t="str">
        <f t="shared" si="335"/>
        <v/>
      </c>
      <c r="BO327" s="47" t="s">
        <v>0</v>
      </c>
      <c r="BP327" s="58" t="str">
        <f t="shared" si="401"/>
        <v/>
      </c>
      <c r="BQ327" s="73" t="str">
        <f t="shared" si="402"/>
        <v/>
      </c>
      <c r="BR327" s="266" t="str">
        <f t="shared" si="403"/>
        <v/>
      </c>
      <c r="BS327" s="267" t="str">
        <f t="shared" si="404"/>
        <v/>
      </c>
      <c r="BT327" s="191" t="str">
        <f t="shared" si="405"/>
        <v/>
      </c>
      <c r="BU327" s="47" t="s">
        <v>0</v>
      </c>
      <c r="BV327" s="52" t="str">
        <f t="shared" si="369"/>
        <v/>
      </c>
      <c r="BW327" s="31" t="str">
        <f t="shared" si="370"/>
        <v/>
      </c>
      <c r="BX327" s="73" t="str">
        <f t="shared" si="336"/>
        <v/>
      </c>
      <c r="BY327" s="73" t="str">
        <f t="shared" si="337"/>
        <v/>
      </c>
      <c r="BZ327" s="31" t="str">
        <f t="shared" si="338"/>
        <v/>
      </c>
      <c r="CA327" s="66" t="str">
        <f t="shared" si="339"/>
        <v/>
      </c>
      <c r="CB327" s="47" t="s">
        <v>0</v>
      </c>
      <c r="CC327" s="82" t="str">
        <f t="shared" si="371"/>
        <v/>
      </c>
      <c r="CD327" s="47" t="s">
        <v>0</v>
      </c>
      <c r="CE327" s="19" t="str">
        <f t="shared" si="372"/>
        <v/>
      </c>
      <c r="CF327" s="47" t="s">
        <v>0</v>
      </c>
      <c r="CG327" s="130"/>
      <c r="CH327" s="47" t="s">
        <v>0</v>
      </c>
      <c r="CI327" s="52" t="str">
        <f t="shared" si="373"/>
        <v/>
      </c>
      <c r="CJ327" s="73" t="str">
        <f>IF(CG327="","",MAX(CJ$10:CJ326)+1)</f>
        <v/>
      </c>
      <c r="CK327" s="53" t="str">
        <f t="shared" si="374"/>
        <v/>
      </c>
      <c r="CL327" s="47" t="s">
        <v>0</v>
      </c>
      <c r="CM327" s="19" t="str">
        <f t="shared" si="375"/>
        <v/>
      </c>
      <c r="CN327" s="47" t="s">
        <v>0</v>
      </c>
      <c r="CO327" s="108"/>
      <c r="CP327" s="110"/>
      <c r="CQ327" s="47"/>
      <c r="CR327" s="58" t="str">
        <f>IF(AND(BX327="NEMA",BY327="NEMA",OR(CG327="",CK327="NEMA")),MAX(CR$10:CR326)+1,"")</f>
        <v/>
      </c>
      <c r="CS327" s="53" t="str">
        <f t="shared" si="376"/>
        <v/>
      </c>
      <c r="CT327" t="s">
        <v>0</v>
      </c>
      <c r="CU327" s="133" t="str">
        <f t="shared" si="340"/>
        <v/>
      </c>
      <c r="CV327" t="s">
        <v>0</v>
      </c>
      <c r="CW327" s="52" t="str">
        <f t="shared" si="341"/>
        <v/>
      </c>
      <c r="CX327" s="66" t="str">
        <f t="shared" si="377"/>
        <v/>
      </c>
      <c r="CY327" t="s">
        <v>0</v>
      </c>
      <c r="CZ327" s="19" t="str">
        <f t="shared" si="378"/>
        <v/>
      </c>
      <c r="DA327" s="47" t="s">
        <v>0</v>
      </c>
      <c r="DB327" s="52" t="str">
        <f t="shared" si="379"/>
        <v/>
      </c>
      <c r="DC327" s="66" t="str">
        <f t="shared" si="380"/>
        <v/>
      </c>
      <c r="DD327" s="47" t="s">
        <v>0</v>
      </c>
      <c r="DE327" s="52" t="str">
        <f t="shared" si="381"/>
        <v/>
      </c>
      <c r="DF327" s="53" t="str">
        <f t="shared" si="342"/>
        <v/>
      </c>
      <c r="DG327" s="47" t="s">
        <v>0</v>
      </c>
      <c r="DH327" s="52" t="str">
        <f t="shared" si="382"/>
        <v/>
      </c>
      <c r="DI327" s="53" t="str">
        <f t="shared" si="343"/>
        <v/>
      </c>
      <c r="DJ327" s="47" t="s">
        <v>0</v>
      </c>
      <c r="DK327" s="52" t="str">
        <f t="shared" si="383"/>
        <v/>
      </c>
      <c r="DL327" s="53" t="str">
        <f t="shared" si="344"/>
        <v/>
      </c>
      <c r="DM327" s="47" t="s">
        <v>0</v>
      </c>
      <c r="DN327" s="58" t="str">
        <f t="shared" si="384"/>
        <v/>
      </c>
      <c r="DO327" s="53" t="str" cm="1">
        <f t="array" ref="DO327">IF(DN327&lt;&gt;"",INDEX(imePrezime_id,DN327,0),IF(CR327&lt;&gt;"",CR327,""))</f>
        <v/>
      </c>
      <c r="DP327" s="47" t="s">
        <v>0</v>
      </c>
      <c r="DQ327" s="58" t="str">
        <f t="shared" si="385"/>
        <v/>
      </c>
      <c r="DR327" s="73" t="str">
        <f t="shared" si="345"/>
        <v/>
      </c>
      <c r="DS327" s="73" t="str">
        <f t="shared" si="386"/>
        <v/>
      </c>
      <c r="DT327" s="73" t="str">
        <f t="shared" si="387"/>
        <v/>
      </c>
      <c r="DU327" s="66" t="str">
        <f t="shared" si="388"/>
        <v/>
      </c>
      <c r="DV327" s="47" t="s">
        <v>0</v>
      </c>
      <c r="DW327" s="58" t="str">
        <f>IF(BW327="","",MAX(DW$10:DW326)+1)</f>
        <v/>
      </c>
      <c r="DX327" s="73" t="str">
        <f t="shared" si="389"/>
        <v/>
      </c>
      <c r="DY327" s="73" t="str">
        <f t="shared" si="390"/>
        <v/>
      </c>
      <c r="DZ327" s="73" t="str">
        <f t="shared" si="391"/>
        <v/>
      </c>
      <c r="EA327" s="73" t="str">
        <f t="shared" si="392"/>
        <v/>
      </c>
      <c r="EB327" s="73" t="str">
        <f t="shared" si="393"/>
        <v/>
      </c>
      <c r="EC327" s="73" t="str">
        <f t="shared" si="394"/>
        <v/>
      </c>
      <c r="ED327" s="73" t="str">
        <f t="shared" si="395"/>
        <v/>
      </c>
      <c r="EE327" s="73" t="str">
        <f t="shared" si="396"/>
        <v/>
      </c>
      <c r="EF327" s="73" t="str">
        <f t="shared" si="397"/>
        <v/>
      </c>
      <c r="EG327" s="53" t="str">
        <f t="shared" si="346"/>
        <v/>
      </c>
      <c r="EH327" s="47" t="s">
        <v>0</v>
      </c>
      <c r="EI327" s="19" t="str">
        <f t="shared" si="398"/>
        <v/>
      </c>
      <c r="EJ327" s="47" t="s">
        <v>0</v>
      </c>
      <c r="EK327" s="19" t="str">
        <f t="shared" si="399"/>
        <v/>
      </c>
      <c r="EL327" s="47" t="s">
        <v>0</v>
      </c>
      <c r="EM327" s="208" t="str">
        <f t="shared" si="400"/>
        <v/>
      </c>
      <c r="EN327" s="47" t="s">
        <v>0</v>
      </c>
    </row>
    <row r="328" spans="1:144" x14ac:dyDescent="0.25">
      <c r="A328" t="s">
        <v>0</v>
      </c>
      <c r="B328" s="52" t="str">
        <f>IF(csv!F320="","",csv!T320)</f>
        <v/>
      </c>
      <c r="C328" s="31" t="s">
        <v>0</v>
      </c>
      <c r="D328" s="31" t="str">
        <f>IF(csv!F320="","",csv!F320)</f>
        <v/>
      </c>
      <c r="E328" s="31" t="str">
        <f>IF(csv!E320="","",csv!E320)</f>
        <v/>
      </c>
      <c r="F328" s="31" t="s">
        <v>0</v>
      </c>
      <c r="G328" s="73" t="str">
        <f>IF(csv!M320="","",csv!M320)</f>
        <v/>
      </c>
      <c r="H328" s="73" t="str">
        <f>IF(csv!N320="","",csv!N320)</f>
        <v/>
      </c>
      <c r="I328" s="31" t="s">
        <v>0</v>
      </c>
      <c r="J328" s="31" t="str">
        <f>IF(csv!P320="","",csv!P320)</f>
        <v/>
      </c>
      <c r="K328" s="31" t="str">
        <f>IF(csv!Q320="","",csv!Q320)</f>
        <v/>
      </c>
      <c r="L328" s="31" t="s">
        <v>0</v>
      </c>
      <c r="M328" s="66" t="str">
        <f>IF(csv!R320="","",csv!R320)</f>
        <v/>
      </c>
      <c r="N328" s="47" t="s">
        <v>0</v>
      </c>
      <c r="O328" s="52" t="str">
        <f t="shared" si="347"/>
        <v/>
      </c>
      <c r="P328" s="73" t="str">
        <f>IF(O328="","",IF(COUNTIF(O$10:O327,O328)=0,P327+1,P327))</f>
        <v/>
      </c>
      <c r="Q328" s="88" t="str">
        <f t="shared" si="348"/>
        <v/>
      </c>
      <c r="R328" s="89" t="str" cm="1">
        <f t="array" ref="R328">IF(S328="","",INDEX(natjecanjeStaze_naziv,MATCH(S328,natjecanjeStaze_stazaId,0)))</f>
        <v/>
      </c>
      <c r="S328" s="53" t="str">
        <f t="shared" si="331"/>
        <v/>
      </c>
      <c r="T328" s="47" t="s">
        <v>0</v>
      </c>
      <c r="U328" s="259" t="str">
        <f t="shared" si="332"/>
        <v/>
      </c>
      <c r="V328" s="260" t="str">
        <f t="shared" si="349"/>
        <v/>
      </c>
      <c r="W328" s="47" t="s">
        <v>0</v>
      </c>
      <c r="X328" s="52" t="str">
        <f t="shared" si="350"/>
        <v/>
      </c>
      <c r="Y328" s="73" t="str">
        <f t="shared" si="351"/>
        <v/>
      </c>
      <c r="Z328" s="31" t="str">
        <f t="shared" si="352"/>
        <v/>
      </c>
      <c r="AA328" s="66" t="str">
        <f>IF(Z328="","",MAX(AA$10:AA327)+1)</f>
        <v/>
      </c>
      <c r="AB328" s="47" t="s">
        <v>0</v>
      </c>
      <c r="AC328" s="130"/>
      <c r="AD328" s="47" t="s">
        <v>0</v>
      </c>
      <c r="AE328" s="19" t="str">
        <f t="shared" si="353"/>
        <v/>
      </c>
      <c r="AF328" s="47" t="s">
        <v>0</v>
      </c>
      <c r="AG328" s="151" t="str">
        <f t="shared" si="354"/>
        <v/>
      </c>
      <c r="AH328" s="47" t="s">
        <v>0</v>
      </c>
      <c r="AI328" s="52" t="str">
        <f t="shared" si="355"/>
        <v/>
      </c>
      <c r="AJ328" s="31" t="str">
        <f t="shared" si="356"/>
        <v/>
      </c>
      <c r="AK328" s="73" t="str">
        <f t="shared" si="357"/>
        <v/>
      </c>
      <c r="AL328" s="73" t="str">
        <f t="shared" si="358"/>
        <v/>
      </c>
      <c r="AM328" s="31" t="str" cm="1">
        <f t="array" ref="AM328">IF(AK328="",""&amp;AJ328,IF(AK328="NEMA",AJ328,INDEX(klub_naziv,MATCH(INDEX(klubAlias_klubId,AK328),klub_id,0))))</f>
        <v/>
      </c>
      <c r="AN328" s="31" t="str" cm="1">
        <f t="array" ref="AN328">IFERROR(""&amp;INDEX(registarNatjecatelji,DL328,4),"")</f>
        <v/>
      </c>
      <c r="AO328" s="90" t="str">
        <f t="shared" si="359"/>
        <v/>
      </c>
      <c r="AP328" s="66" t="str">
        <f t="shared" si="360"/>
        <v/>
      </c>
      <c r="AQ328" s="47" t="s">
        <v>0</v>
      </c>
      <c r="AR328" s="52" t="str">
        <f>IF(V328&lt;&gt;"NEMA","",IF(IFERROR(MATCH(U328,U$10:U327,0),0)&lt;&gt;0,"",U328))</f>
        <v/>
      </c>
      <c r="AS328" s="73" t="str">
        <f t="shared" si="333"/>
        <v/>
      </c>
      <c r="AT328" s="31" t="str">
        <f>IF(OR(AS328="",AS328&lt;&gt;"NEMA"),"",MAX(AT$10:AT327)+1)</f>
        <v/>
      </c>
      <c r="AU328" s="66" t="str">
        <f t="shared" si="334"/>
        <v/>
      </c>
      <c r="AV328" s="47" t="s">
        <v>0</v>
      </c>
      <c r="AW328" s="19" t="str">
        <f t="shared" si="361"/>
        <v/>
      </c>
      <c r="AX328" s="47" t="s">
        <v>0</v>
      </c>
      <c r="AY328" s="82" t="str">
        <f>IF(AK328&lt;&gt;"NEMA","",IF(IFERROR(MATCH(AJ328,AJ$10:AJ327,0),0)&lt;&gt;0,"",AJ328))</f>
        <v/>
      </c>
      <c r="AZ328" s="47" t="s">
        <v>0</v>
      </c>
      <c r="BA328" s="130"/>
      <c r="BB328" s="47" t="s">
        <v>0</v>
      </c>
      <c r="BC328" s="58" t="str">
        <f t="shared" si="362"/>
        <v/>
      </c>
      <c r="BD328" s="31" t="str">
        <f t="shared" si="363"/>
        <v/>
      </c>
      <c r="BE328" s="31" t="str">
        <f>IF(BD328="","",MAX(BE$10:BE327)+1)</f>
        <v/>
      </c>
      <c r="BF328" s="31" t="str">
        <f t="shared" si="364"/>
        <v/>
      </c>
      <c r="BG328" s="31" t="str">
        <f t="shared" si="365"/>
        <v/>
      </c>
      <c r="BH328" s="31" t="str">
        <f>IF(BA328="","",MAX(BH$10:BH327)+1)</f>
        <v/>
      </c>
      <c r="BI328" s="31" t="str">
        <f t="shared" si="366"/>
        <v/>
      </c>
      <c r="BJ328" s="66" t="str">
        <f t="shared" si="367"/>
        <v/>
      </c>
      <c r="BK328" s="47" t="s">
        <v>0</v>
      </c>
      <c r="BL328" s="19" t="str">
        <f t="shared" si="368"/>
        <v/>
      </c>
      <c r="BM328" s="47" t="s">
        <v>0</v>
      </c>
      <c r="BN328" s="151" t="str">
        <f t="shared" si="335"/>
        <v/>
      </c>
      <c r="BO328" s="47" t="s">
        <v>0</v>
      </c>
      <c r="BP328" s="58" t="str">
        <f t="shared" si="401"/>
        <v/>
      </c>
      <c r="BQ328" s="73" t="str">
        <f t="shared" si="402"/>
        <v/>
      </c>
      <c r="BR328" s="266" t="str">
        <f t="shared" si="403"/>
        <v/>
      </c>
      <c r="BS328" s="267" t="str">
        <f t="shared" si="404"/>
        <v/>
      </c>
      <c r="BT328" s="191" t="str">
        <f t="shared" si="405"/>
        <v/>
      </c>
      <c r="BU328" s="47" t="s">
        <v>0</v>
      </c>
      <c r="BV328" s="52" t="str">
        <f t="shared" si="369"/>
        <v/>
      </c>
      <c r="BW328" s="31" t="str">
        <f t="shared" si="370"/>
        <v/>
      </c>
      <c r="BX328" s="73" t="str">
        <f t="shared" si="336"/>
        <v/>
      </c>
      <c r="BY328" s="73" t="str">
        <f t="shared" si="337"/>
        <v/>
      </c>
      <c r="BZ328" s="31" t="str">
        <f t="shared" si="338"/>
        <v/>
      </c>
      <c r="CA328" s="66" t="str">
        <f t="shared" si="339"/>
        <v/>
      </c>
      <c r="CB328" s="47" t="s">
        <v>0</v>
      </c>
      <c r="CC328" s="82" t="str">
        <f t="shared" si="371"/>
        <v/>
      </c>
      <c r="CD328" s="47" t="s">
        <v>0</v>
      </c>
      <c r="CE328" s="19" t="str">
        <f t="shared" si="372"/>
        <v/>
      </c>
      <c r="CF328" s="47" t="s">
        <v>0</v>
      </c>
      <c r="CG328" s="130"/>
      <c r="CH328" s="47" t="s">
        <v>0</v>
      </c>
      <c r="CI328" s="52" t="str">
        <f t="shared" si="373"/>
        <v/>
      </c>
      <c r="CJ328" s="73" t="str">
        <f>IF(CG328="","",MAX(CJ$10:CJ327)+1)</f>
        <v/>
      </c>
      <c r="CK328" s="53" t="str">
        <f t="shared" si="374"/>
        <v/>
      </c>
      <c r="CL328" s="47" t="s">
        <v>0</v>
      </c>
      <c r="CM328" s="19" t="str">
        <f t="shared" si="375"/>
        <v/>
      </c>
      <c r="CN328" s="47" t="s">
        <v>0</v>
      </c>
      <c r="CO328" s="108"/>
      <c r="CP328" s="110"/>
      <c r="CQ328" s="47"/>
      <c r="CR328" s="58" t="str">
        <f>IF(AND(BX328="NEMA",BY328="NEMA",OR(CG328="",CK328="NEMA")),MAX(CR$10:CR327)+1,"")</f>
        <v/>
      </c>
      <c r="CS328" s="53" t="str">
        <f t="shared" si="376"/>
        <v/>
      </c>
      <c r="CT328" t="s">
        <v>0</v>
      </c>
      <c r="CU328" s="133" t="str">
        <f t="shared" si="340"/>
        <v/>
      </c>
      <c r="CV328" t="s">
        <v>0</v>
      </c>
      <c r="CW328" s="52" t="str">
        <f t="shared" si="341"/>
        <v/>
      </c>
      <c r="CX328" s="66" t="str">
        <f t="shared" si="377"/>
        <v/>
      </c>
      <c r="CY328" t="s">
        <v>0</v>
      </c>
      <c r="CZ328" s="19" t="str">
        <f t="shared" si="378"/>
        <v/>
      </c>
      <c r="DA328" s="47" t="s">
        <v>0</v>
      </c>
      <c r="DB328" s="52" t="str">
        <f t="shared" si="379"/>
        <v/>
      </c>
      <c r="DC328" s="66" t="str">
        <f t="shared" si="380"/>
        <v/>
      </c>
      <c r="DD328" s="47" t="s">
        <v>0</v>
      </c>
      <c r="DE328" s="52" t="str">
        <f t="shared" si="381"/>
        <v/>
      </c>
      <c r="DF328" s="53" t="str">
        <f t="shared" si="342"/>
        <v/>
      </c>
      <c r="DG328" s="47" t="s">
        <v>0</v>
      </c>
      <c r="DH328" s="52" t="str">
        <f t="shared" si="382"/>
        <v/>
      </c>
      <c r="DI328" s="53" t="str">
        <f t="shared" si="343"/>
        <v/>
      </c>
      <c r="DJ328" s="47" t="s">
        <v>0</v>
      </c>
      <c r="DK328" s="52" t="str">
        <f t="shared" si="383"/>
        <v/>
      </c>
      <c r="DL328" s="53" t="str">
        <f t="shared" si="344"/>
        <v/>
      </c>
      <c r="DM328" s="47" t="s">
        <v>0</v>
      </c>
      <c r="DN328" s="58" t="str">
        <f t="shared" si="384"/>
        <v/>
      </c>
      <c r="DO328" s="53" t="str" cm="1">
        <f t="array" ref="DO328">IF(DN328&lt;&gt;"",INDEX(imePrezime_id,DN328,0),IF(CR328&lt;&gt;"",CR328,""))</f>
        <v/>
      </c>
      <c r="DP328" s="47" t="s">
        <v>0</v>
      </c>
      <c r="DQ328" s="58" t="str">
        <f t="shared" si="385"/>
        <v/>
      </c>
      <c r="DR328" s="73" t="str">
        <f t="shared" si="345"/>
        <v/>
      </c>
      <c r="DS328" s="73" t="str">
        <f t="shared" si="386"/>
        <v/>
      </c>
      <c r="DT328" s="73" t="str">
        <f t="shared" si="387"/>
        <v/>
      </c>
      <c r="DU328" s="66" t="str">
        <f t="shared" si="388"/>
        <v/>
      </c>
      <c r="DV328" s="47" t="s">
        <v>0</v>
      </c>
      <c r="DW328" s="58" t="str">
        <f>IF(BW328="","",MAX(DW$10:DW327)+1)</f>
        <v/>
      </c>
      <c r="DX328" s="73" t="str">
        <f t="shared" si="389"/>
        <v/>
      </c>
      <c r="DY328" s="73" t="str">
        <f t="shared" si="390"/>
        <v/>
      </c>
      <c r="DZ328" s="73" t="str">
        <f t="shared" si="391"/>
        <v/>
      </c>
      <c r="EA328" s="73" t="str">
        <f t="shared" si="392"/>
        <v/>
      </c>
      <c r="EB328" s="73" t="str">
        <f t="shared" si="393"/>
        <v/>
      </c>
      <c r="EC328" s="73" t="str">
        <f t="shared" si="394"/>
        <v/>
      </c>
      <c r="ED328" s="73" t="str">
        <f t="shared" si="395"/>
        <v/>
      </c>
      <c r="EE328" s="73" t="str">
        <f t="shared" si="396"/>
        <v/>
      </c>
      <c r="EF328" s="73" t="str">
        <f t="shared" si="397"/>
        <v/>
      </c>
      <c r="EG328" s="53" t="str">
        <f t="shared" si="346"/>
        <v/>
      </c>
      <c r="EH328" s="47" t="s">
        <v>0</v>
      </c>
      <c r="EI328" s="19" t="str">
        <f t="shared" si="398"/>
        <v/>
      </c>
      <c r="EJ328" s="47" t="s">
        <v>0</v>
      </c>
      <c r="EK328" s="19" t="str">
        <f t="shared" si="399"/>
        <v/>
      </c>
      <c r="EL328" s="47" t="s">
        <v>0</v>
      </c>
      <c r="EM328" s="208" t="str">
        <f t="shared" si="400"/>
        <v/>
      </c>
      <c r="EN328" s="47" t="s">
        <v>0</v>
      </c>
    </row>
    <row r="329" spans="1:144" x14ac:dyDescent="0.25">
      <c r="A329" t="s">
        <v>0</v>
      </c>
      <c r="B329" s="52" t="str">
        <f>IF(csv!F321="","",csv!T321)</f>
        <v/>
      </c>
      <c r="C329" s="31" t="s">
        <v>0</v>
      </c>
      <c r="D329" s="31" t="str">
        <f>IF(csv!F321="","",csv!F321)</f>
        <v/>
      </c>
      <c r="E329" s="31" t="str">
        <f>IF(csv!E321="","",csv!E321)</f>
        <v/>
      </c>
      <c r="F329" s="31" t="s">
        <v>0</v>
      </c>
      <c r="G329" s="73" t="str">
        <f>IF(csv!M321="","",csv!M321)</f>
        <v/>
      </c>
      <c r="H329" s="73" t="str">
        <f>IF(csv!N321="","",csv!N321)</f>
        <v/>
      </c>
      <c r="I329" s="31" t="s">
        <v>0</v>
      </c>
      <c r="J329" s="31" t="str">
        <f>IF(csv!P321="","",csv!P321)</f>
        <v/>
      </c>
      <c r="K329" s="31" t="str">
        <f>IF(csv!Q321="","",csv!Q321)</f>
        <v/>
      </c>
      <c r="L329" s="31" t="s">
        <v>0</v>
      </c>
      <c r="M329" s="66" t="str">
        <f>IF(csv!R321="","",csv!R321)</f>
        <v/>
      </c>
      <c r="N329" s="47" t="s">
        <v>0</v>
      </c>
      <c r="O329" s="52" t="str">
        <f t="shared" si="347"/>
        <v/>
      </c>
      <c r="P329" s="73" t="str">
        <f>IF(O329="","",IF(COUNTIF(O$10:O328,O329)=0,P328+1,P328))</f>
        <v/>
      </c>
      <c r="Q329" s="88" t="str">
        <f t="shared" si="348"/>
        <v/>
      </c>
      <c r="R329" s="89" t="str" cm="1">
        <f t="array" ref="R329">IF(S329="","",INDEX(natjecanjeStaze_naziv,MATCH(S329,natjecanjeStaze_stazaId,0)))</f>
        <v/>
      </c>
      <c r="S329" s="53" t="str">
        <f t="shared" si="331"/>
        <v/>
      </c>
      <c r="T329" s="47" t="s">
        <v>0</v>
      </c>
      <c r="U329" s="259" t="str">
        <f t="shared" si="332"/>
        <v/>
      </c>
      <c r="V329" s="260" t="str">
        <f t="shared" si="349"/>
        <v/>
      </c>
      <c r="W329" s="47" t="s">
        <v>0</v>
      </c>
      <c r="X329" s="52" t="str">
        <f t="shared" si="350"/>
        <v/>
      </c>
      <c r="Y329" s="73" t="str">
        <f t="shared" si="351"/>
        <v/>
      </c>
      <c r="Z329" s="31" t="str">
        <f t="shared" si="352"/>
        <v/>
      </c>
      <c r="AA329" s="66" t="str">
        <f>IF(Z329="","",MAX(AA$10:AA328)+1)</f>
        <v/>
      </c>
      <c r="AB329" s="47" t="s">
        <v>0</v>
      </c>
      <c r="AC329" s="130"/>
      <c r="AD329" s="47" t="s">
        <v>0</v>
      </c>
      <c r="AE329" s="19" t="str">
        <f t="shared" si="353"/>
        <v/>
      </c>
      <c r="AF329" s="47" t="s">
        <v>0</v>
      </c>
      <c r="AG329" s="151" t="str">
        <f t="shared" si="354"/>
        <v/>
      </c>
      <c r="AH329" s="47" t="s">
        <v>0</v>
      </c>
      <c r="AI329" s="52" t="str">
        <f t="shared" si="355"/>
        <v/>
      </c>
      <c r="AJ329" s="31" t="str">
        <f t="shared" si="356"/>
        <v/>
      </c>
      <c r="AK329" s="73" t="str">
        <f t="shared" si="357"/>
        <v/>
      </c>
      <c r="AL329" s="73" t="str">
        <f t="shared" si="358"/>
        <v/>
      </c>
      <c r="AM329" s="31" t="str" cm="1">
        <f t="array" ref="AM329">IF(AK329="",""&amp;AJ329,IF(AK329="NEMA",AJ329,INDEX(klub_naziv,MATCH(INDEX(klubAlias_klubId,AK329),klub_id,0))))</f>
        <v/>
      </c>
      <c r="AN329" s="31" t="str" cm="1">
        <f t="array" ref="AN329">IFERROR(""&amp;INDEX(registarNatjecatelji,DL329,4),"")</f>
        <v/>
      </c>
      <c r="AO329" s="90" t="str">
        <f t="shared" si="359"/>
        <v/>
      </c>
      <c r="AP329" s="66" t="str">
        <f t="shared" si="360"/>
        <v/>
      </c>
      <c r="AQ329" s="47" t="s">
        <v>0</v>
      </c>
      <c r="AR329" s="52" t="str">
        <f>IF(V329&lt;&gt;"NEMA","",IF(IFERROR(MATCH(U329,U$10:U328,0),0)&lt;&gt;0,"",U329))</f>
        <v/>
      </c>
      <c r="AS329" s="73" t="str">
        <f t="shared" si="333"/>
        <v/>
      </c>
      <c r="AT329" s="31" t="str">
        <f>IF(OR(AS329="",AS329&lt;&gt;"NEMA"),"",MAX(AT$10:AT328)+1)</f>
        <v/>
      </c>
      <c r="AU329" s="66" t="str">
        <f t="shared" si="334"/>
        <v/>
      </c>
      <c r="AV329" s="47" t="s">
        <v>0</v>
      </c>
      <c r="AW329" s="19" t="str">
        <f t="shared" si="361"/>
        <v/>
      </c>
      <c r="AX329" s="47" t="s">
        <v>0</v>
      </c>
      <c r="AY329" s="82" t="str">
        <f>IF(AK329&lt;&gt;"NEMA","",IF(IFERROR(MATCH(AJ329,AJ$10:AJ328,0),0)&lt;&gt;0,"",AJ329))</f>
        <v/>
      </c>
      <c r="AZ329" s="47" t="s">
        <v>0</v>
      </c>
      <c r="BA329" s="130"/>
      <c r="BB329" s="47" t="s">
        <v>0</v>
      </c>
      <c r="BC329" s="58" t="str">
        <f t="shared" si="362"/>
        <v/>
      </c>
      <c r="BD329" s="31" t="str">
        <f t="shared" si="363"/>
        <v/>
      </c>
      <c r="BE329" s="31" t="str">
        <f>IF(BD329="","",MAX(BE$10:BE328)+1)</f>
        <v/>
      </c>
      <c r="BF329" s="31" t="str">
        <f t="shared" si="364"/>
        <v/>
      </c>
      <c r="BG329" s="31" t="str">
        <f t="shared" si="365"/>
        <v/>
      </c>
      <c r="BH329" s="31" t="str">
        <f>IF(BA329="","",MAX(BH$10:BH328)+1)</f>
        <v/>
      </c>
      <c r="BI329" s="31" t="str">
        <f t="shared" si="366"/>
        <v/>
      </c>
      <c r="BJ329" s="66" t="str">
        <f t="shared" si="367"/>
        <v/>
      </c>
      <c r="BK329" s="47" t="s">
        <v>0</v>
      </c>
      <c r="BL329" s="19" t="str">
        <f t="shared" si="368"/>
        <v/>
      </c>
      <c r="BM329" s="47" t="s">
        <v>0</v>
      </c>
      <c r="BN329" s="151" t="str">
        <f t="shared" si="335"/>
        <v/>
      </c>
      <c r="BO329" s="47" t="s">
        <v>0</v>
      </c>
      <c r="BP329" s="58" t="str">
        <f t="shared" si="401"/>
        <v/>
      </c>
      <c r="BQ329" s="73" t="str">
        <f t="shared" si="402"/>
        <v/>
      </c>
      <c r="BR329" s="266" t="str">
        <f t="shared" si="403"/>
        <v/>
      </c>
      <c r="BS329" s="267" t="str">
        <f t="shared" si="404"/>
        <v/>
      </c>
      <c r="BT329" s="191" t="str">
        <f t="shared" si="405"/>
        <v/>
      </c>
      <c r="BU329" s="47" t="s">
        <v>0</v>
      </c>
      <c r="BV329" s="52" t="str">
        <f t="shared" si="369"/>
        <v/>
      </c>
      <c r="BW329" s="31" t="str">
        <f t="shared" si="370"/>
        <v/>
      </c>
      <c r="BX329" s="73" t="str">
        <f t="shared" si="336"/>
        <v/>
      </c>
      <c r="BY329" s="73" t="str">
        <f t="shared" si="337"/>
        <v/>
      </c>
      <c r="BZ329" s="31" t="str">
        <f t="shared" si="338"/>
        <v/>
      </c>
      <c r="CA329" s="66" t="str">
        <f t="shared" si="339"/>
        <v/>
      </c>
      <c r="CB329" s="47" t="s">
        <v>0</v>
      </c>
      <c r="CC329" s="82" t="str">
        <f t="shared" si="371"/>
        <v/>
      </c>
      <c r="CD329" s="47" t="s">
        <v>0</v>
      </c>
      <c r="CE329" s="19" t="str">
        <f t="shared" si="372"/>
        <v/>
      </c>
      <c r="CF329" s="47" t="s">
        <v>0</v>
      </c>
      <c r="CG329" s="130"/>
      <c r="CH329" s="47" t="s">
        <v>0</v>
      </c>
      <c r="CI329" s="52" t="str">
        <f t="shared" si="373"/>
        <v/>
      </c>
      <c r="CJ329" s="73" t="str">
        <f>IF(CG329="","",MAX(CJ$10:CJ328)+1)</f>
        <v/>
      </c>
      <c r="CK329" s="53" t="str">
        <f t="shared" si="374"/>
        <v/>
      </c>
      <c r="CL329" s="47" t="s">
        <v>0</v>
      </c>
      <c r="CM329" s="19" t="str">
        <f t="shared" si="375"/>
        <v/>
      </c>
      <c r="CN329" s="47" t="s">
        <v>0</v>
      </c>
      <c r="CO329" s="108"/>
      <c r="CP329" s="110"/>
      <c r="CQ329" s="47"/>
      <c r="CR329" s="58" t="str">
        <f>IF(AND(BX329="NEMA",BY329="NEMA",OR(CG329="",CK329="NEMA")),MAX(CR$10:CR328)+1,"")</f>
        <v/>
      </c>
      <c r="CS329" s="53" t="str">
        <f t="shared" si="376"/>
        <v/>
      </c>
      <c r="CT329" t="s">
        <v>0</v>
      </c>
      <c r="CU329" s="133" t="str">
        <f t="shared" si="340"/>
        <v/>
      </c>
      <c r="CV329" t="s">
        <v>0</v>
      </c>
      <c r="CW329" s="52" t="str">
        <f t="shared" si="341"/>
        <v/>
      </c>
      <c r="CX329" s="66" t="str">
        <f t="shared" si="377"/>
        <v/>
      </c>
      <c r="CY329" t="s">
        <v>0</v>
      </c>
      <c r="CZ329" s="19" t="str">
        <f t="shared" si="378"/>
        <v/>
      </c>
      <c r="DA329" s="47" t="s">
        <v>0</v>
      </c>
      <c r="DB329" s="52" t="str">
        <f t="shared" si="379"/>
        <v/>
      </c>
      <c r="DC329" s="66" t="str">
        <f t="shared" si="380"/>
        <v/>
      </c>
      <c r="DD329" s="47" t="s">
        <v>0</v>
      </c>
      <c r="DE329" s="52" t="str">
        <f t="shared" si="381"/>
        <v/>
      </c>
      <c r="DF329" s="53" t="str">
        <f t="shared" si="342"/>
        <v/>
      </c>
      <c r="DG329" s="47" t="s">
        <v>0</v>
      </c>
      <c r="DH329" s="52" t="str">
        <f t="shared" si="382"/>
        <v/>
      </c>
      <c r="DI329" s="53" t="str">
        <f t="shared" si="343"/>
        <v/>
      </c>
      <c r="DJ329" s="47" t="s">
        <v>0</v>
      </c>
      <c r="DK329" s="52" t="str">
        <f t="shared" si="383"/>
        <v/>
      </c>
      <c r="DL329" s="53" t="str">
        <f t="shared" si="344"/>
        <v/>
      </c>
      <c r="DM329" s="47" t="s">
        <v>0</v>
      </c>
      <c r="DN329" s="58" t="str">
        <f t="shared" si="384"/>
        <v/>
      </c>
      <c r="DO329" s="53" t="str" cm="1">
        <f t="array" ref="DO329">IF(DN329&lt;&gt;"",INDEX(imePrezime_id,DN329,0),IF(CR329&lt;&gt;"",CR329,""))</f>
        <v/>
      </c>
      <c r="DP329" s="47" t="s">
        <v>0</v>
      </c>
      <c r="DQ329" s="58" t="str">
        <f t="shared" si="385"/>
        <v/>
      </c>
      <c r="DR329" s="73" t="str">
        <f t="shared" si="345"/>
        <v/>
      </c>
      <c r="DS329" s="73" t="str">
        <f t="shared" si="386"/>
        <v/>
      </c>
      <c r="DT329" s="73" t="str">
        <f t="shared" si="387"/>
        <v/>
      </c>
      <c r="DU329" s="66" t="str">
        <f t="shared" si="388"/>
        <v/>
      </c>
      <c r="DV329" s="47" t="s">
        <v>0</v>
      </c>
      <c r="DW329" s="58" t="str">
        <f>IF(BW329="","",MAX(DW$10:DW328)+1)</f>
        <v/>
      </c>
      <c r="DX329" s="73" t="str">
        <f t="shared" si="389"/>
        <v/>
      </c>
      <c r="DY329" s="73" t="str">
        <f t="shared" si="390"/>
        <v/>
      </c>
      <c r="DZ329" s="73" t="str">
        <f t="shared" si="391"/>
        <v/>
      </c>
      <c r="EA329" s="73" t="str">
        <f t="shared" si="392"/>
        <v/>
      </c>
      <c r="EB329" s="73" t="str">
        <f t="shared" si="393"/>
        <v/>
      </c>
      <c r="EC329" s="73" t="str">
        <f t="shared" si="394"/>
        <v/>
      </c>
      <c r="ED329" s="73" t="str">
        <f t="shared" si="395"/>
        <v/>
      </c>
      <c r="EE329" s="73" t="str">
        <f t="shared" si="396"/>
        <v/>
      </c>
      <c r="EF329" s="73" t="str">
        <f t="shared" si="397"/>
        <v/>
      </c>
      <c r="EG329" s="53" t="str">
        <f t="shared" si="346"/>
        <v/>
      </c>
      <c r="EH329" s="47" t="s">
        <v>0</v>
      </c>
      <c r="EI329" s="19" t="str">
        <f t="shared" si="398"/>
        <v/>
      </c>
      <c r="EJ329" s="47" t="s">
        <v>0</v>
      </c>
      <c r="EK329" s="19" t="str">
        <f t="shared" si="399"/>
        <v/>
      </c>
      <c r="EL329" s="47" t="s">
        <v>0</v>
      </c>
      <c r="EM329" s="208" t="str">
        <f t="shared" si="400"/>
        <v/>
      </c>
      <c r="EN329" s="47" t="s">
        <v>0</v>
      </c>
    </row>
    <row r="330" spans="1:144" x14ac:dyDescent="0.25">
      <c r="A330" t="s">
        <v>0</v>
      </c>
      <c r="B330" s="52" t="str">
        <f>IF(csv!F322="","",csv!T322)</f>
        <v/>
      </c>
      <c r="C330" s="31" t="s">
        <v>0</v>
      </c>
      <c r="D330" s="31" t="str">
        <f>IF(csv!F322="","",csv!F322)</f>
        <v/>
      </c>
      <c r="E330" s="31" t="str">
        <f>IF(csv!E322="","",csv!E322)</f>
        <v/>
      </c>
      <c r="F330" s="31" t="s">
        <v>0</v>
      </c>
      <c r="G330" s="73" t="str">
        <f>IF(csv!M322="","",csv!M322)</f>
        <v/>
      </c>
      <c r="H330" s="73" t="str">
        <f>IF(csv!N322="","",csv!N322)</f>
        <v/>
      </c>
      <c r="I330" s="31" t="s">
        <v>0</v>
      </c>
      <c r="J330" s="31" t="str">
        <f>IF(csv!P322="","",csv!P322)</f>
        <v/>
      </c>
      <c r="K330" s="31" t="str">
        <f>IF(csv!Q322="","",csv!Q322)</f>
        <v/>
      </c>
      <c r="L330" s="31" t="s">
        <v>0</v>
      </c>
      <c r="M330" s="66" t="str">
        <f>IF(csv!R322="","",csv!R322)</f>
        <v/>
      </c>
      <c r="N330" s="47" t="s">
        <v>0</v>
      </c>
      <c r="O330" s="52" t="str">
        <f t="shared" si="347"/>
        <v/>
      </c>
      <c r="P330" s="73" t="str">
        <f>IF(O330="","",IF(COUNTIF(O$10:O329,O330)=0,P329+1,P329))</f>
        <v/>
      </c>
      <c r="Q330" s="88" t="str">
        <f t="shared" si="348"/>
        <v/>
      </c>
      <c r="R330" s="89" t="str" cm="1">
        <f t="array" ref="R330">IF(S330="","",INDEX(natjecanjeStaze_naziv,MATCH(S330,natjecanjeStaze_stazaId,0)))</f>
        <v/>
      </c>
      <c r="S330" s="53" t="str">
        <f t="shared" si="331"/>
        <v/>
      </c>
      <c r="T330" s="47" t="s">
        <v>0</v>
      </c>
      <c r="U330" s="259" t="str">
        <f t="shared" si="332"/>
        <v/>
      </c>
      <c r="V330" s="260" t="str">
        <f t="shared" si="349"/>
        <v/>
      </c>
      <c r="W330" s="47" t="s">
        <v>0</v>
      </c>
      <c r="X330" s="52" t="str">
        <f t="shared" si="350"/>
        <v/>
      </c>
      <c r="Y330" s="73" t="str">
        <f t="shared" si="351"/>
        <v/>
      </c>
      <c r="Z330" s="31" t="str">
        <f t="shared" si="352"/>
        <v/>
      </c>
      <c r="AA330" s="66" t="str">
        <f>IF(Z330="","",MAX(AA$10:AA329)+1)</f>
        <v/>
      </c>
      <c r="AB330" s="47" t="s">
        <v>0</v>
      </c>
      <c r="AC330" s="130"/>
      <c r="AD330" s="47" t="s">
        <v>0</v>
      </c>
      <c r="AE330" s="19" t="str">
        <f t="shared" si="353"/>
        <v/>
      </c>
      <c r="AF330" s="47" t="s">
        <v>0</v>
      </c>
      <c r="AG330" s="151" t="str">
        <f t="shared" si="354"/>
        <v/>
      </c>
      <c r="AH330" s="47" t="s">
        <v>0</v>
      </c>
      <c r="AI330" s="52" t="str">
        <f t="shared" si="355"/>
        <v/>
      </c>
      <c r="AJ330" s="31" t="str">
        <f t="shared" si="356"/>
        <v/>
      </c>
      <c r="AK330" s="73" t="str">
        <f t="shared" si="357"/>
        <v/>
      </c>
      <c r="AL330" s="73" t="str">
        <f t="shared" si="358"/>
        <v/>
      </c>
      <c r="AM330" s="31" t="str" cm="1">
        <f t="array" ref="AM330">IF(AK330="",""&amp;AJ330,IF(AK330="NEMA",AJ330,INDEX(klub_naziv,MATCH(INDEX(klubAlias_klubId,AK330),klub_id,0))))</f>
        <v/>
      </c>
      <c r="AN330" s="31" t="str" cm="1">
        <f t="array" ref="AN330">IFERROR(""&amp;INDEX(registarNatjecatelji,DL330,4),"")</f>
        <v/>
      </c>
      <c r="AO330" s="90" t="str">
        <f t="shared" si="359"/>
        <v/>
      </c>
      <c r="AP330" s="66" t="str">
        <f t="shared" si="360"/>
        <v/>
      </c>
      <c r="AQ330" s="47" t="s">
        <v>0</v>
      </c>
      <c r="AR330" s="52" t="str">
        <f>IF(V330&lt;&gt;"NEMA","",IF(IFERROR(MATCH(U330,U$10:U329,0),0)&lt;&gt;0,"",U330))</f>
        <v/>
      </c>
      <c r="AS330" s="73" t="str">
        <f t="shared" si="333"/>
        <v/>
      </c>
      <c r="AT330" s="31" t="str">
        <f>IF(OR(AS330="",AS330&lt;&gt;"NEMA"),"",MAX(AT$10:AT329)+1)</f>
        <v/>
      </c>
      <c r="AU330" s="66" t="str">
        <f t="shared" si="334"/>
        <v/>
      </c>
      <c r="AV330" s="47" t="s">
        <v>0</v>
      </c>
      <c r="AW330" s="19" t="str">
        <f t="shared" si="361"/>
        <v/>
      </c>
      <c r="AX330" s="47" t="s">
        <v>0</v>
      </c>
      <c r="AY330" s="82" t="str">
        <f>IF(AK330&lt;&gt;"NEMA","",IF(IFERROR(MATCH(AJ330,AJ$10:AJ329,0),0)&lt;&gt;0,"",AJ330))</f>
        <v/>
      </c>
      <c r="AZ330" s="47" t="s">
        <v>0</v>
      </c>
      <c r="BA330" s="130"/>
      <c r="BB330" s="47" t="s">
        <v>0</v>
      </c>
      <c r="BC330" s="58" t="str">
        <f t="shared" si="362"/>
        <v/>
      </c>
      <c r="BD330" s="31" t="str">
        <f t="shared" si="363"/>
        <v/>
      </c>
      <c r="BE330" s="31" t="str">
        <f>IF(BD330="","",MAX(BE$10:BE329)+1)</f>
        <v/>
      </c>
      <c r="BF330" s="31" t="str">
        <f t="shared" si="364"/>
        <v/>
      </c>
      <c r="BG330" s="31" t="str">
        <f t="shared" si="365"/>
        <v/>
      </c>
      <c r="BH330" s="31" t="str">
        <f>IF(BA330="","",MAX(BH$10:BH329)+1)</f>
        <v/>
      </c>
      <c r="BI330" s="31" t="str">
        <f t="shared" si="366"/>
        <v/>
      </c>
      <c r="BJ330" s="66" t="str">
        <f t="shared" si="367"/>
        <v/>
      </c>
      <c r="BK330" s="47" t="s">
        <v>0</v>
      </c>
      <c r="BL330" s="19" t="str">
        <f t="shared" si="368"/>
        <v/>
      </c>
      <c r="BM330" s="47" t="s">
        <v>0</v>
      </c>
      <c r="BN330" s="151" t="str">
        <f t="shared" si="335"/>
        <v/>
      </c>
      <c r="BO330" s="47" t="s">
        <v>0</v>
      </c>
      <c r="BP330" s="58" t="str">
        <f t="shared" si="401"/>
        <v/>
      </c>
      <c r="BQ330" s="73" t="str">
        <f t="shared" si="402"/>
        <v/>
      </c>
      <c r="BR330" s="266" t="str">
        <f t="shared" si="403"/>
        <v/>
      </c>
      <c r="BS330" s="267" t="str">
        <f t="shared" si="404"/>
        <v/>
      </c>
      <c r="BT330" s="191" t="str">
        <f t="shared" si="405"/>
        <v/>
      </c>
      <c r="BU330" s="47" t="s">
        <v>0</v>
      </c>
      <c r="BV330" s="52" t="str">
        <f t="shared" si="369"/>
        <v/>
      </c>
      <c r="BW330" s="31" t="str">
        <f t="shared" si="370"/>
        <v/>
      </c>
      <c r="BX330" s="73" t="str">
        <f t="shared" si="336"/>
        <v/>
      </c>
      <c r="BY330" s="73" t="str">
        <f t="shared" si="337"/>
        <v/>
      </c>
      <c r="BZ330" s="31" t="str">
        <f t="shared" si="338"/>
        <v/>
      </c>
      <c r="CA330" s="66" t="str">
        <f t="shared" si="339"/>
        <v/>
      </c>
      <c r="CB330" s="47" t="s">
        <v>0</v>
      </c>
      <c r="CC330" s="82" t="str">
        <f t="shared" si="371"/>
        <v/>
      </c>
      <c r="CD330" s="47" t="s">
        <v>0</v>
      </c>
      <c r="CE330" s="19" t="str">
        <f t="shared" si="372"/>
        <v/>
      </c>
      <c r="CF330" s="47" t="s">
        <v>0</v>
      </c>
      <c r="CG330" s="130"/>
      <c r="CH330" s="47" t="s">
        <v>0</v>
      </c>
      <c r="CI330" s="52" t="str">
        <f t="shared" si="373"/>
        <v/>
      </c>
      <c r="CJ330" s="73" t="str">
        <f>IF(CG330="","",MAX(CJ$10:CJ329)+1)</f>
        <v/>
      </c>
      <c r="CK330" s="53" t="str">
        <f t="shared" si="374"/>
        <v/>
      </c>
      <c r="CL330" s="47" t="s">
        <v>0</v>
      </c>
      <c r="CM330" s="19" t="str">
        <f t="shared" si="375"/>
        <v/>
      </c>
      <c r="CN330" s="47" t="s">
        <v>0</v>
      </c>
      <c r="CO330" s="108"/>
      <c r="CP330" s="110"/>
      <c r="CQ330" s="47"/>
      <c r="CR330" s="58" t="str">
        <f>IF(AND(BX330="NEMA",BY330="NEMA",OR(CG330="",CK330="NEMA")),MAX(CR$10:CR329)+1,"")</f>
        <v/>
      </c>
      <c r="CS330" s="53" t="str">
        <f t="shared" si="376"/>
        <v/>
      </c>
      <c r="CT330" t="s">
        <v>0</v>
      </c>
      <c r="CU330" s="133" t="str">
        <f t="shared" si="340"/>
        <v/>
      </c>
      <c r="CV330" t="s">
        <v>0</v>
      </c>
      <c r="CW330" s="52" t="str">
        <f t="shared" si="341"/>
        <v/>
      </c>
      <c r="CX330" s="66" t="str">
        <f t="shared" si="377"/>
        <v/>
      </c>
      <c r="CY330" t="s">
        <v>0</v>
      </c>
      <c r="CZ330" s="19" t="str">
        <f t="shared" si="378"/>
        <v/>
      </c>
      <c r="DA330" s="47" t="s">
        <v>0</v>
      </c>
      <c r="DB330" s="52" t="str">
        <f t="shared" si="379"/>
        <v/>
      </c>
      <c r="DC330" s="66" t="str">
        <f t="shared" si="380"/>
        <v/>
      </c>
      <c r="DD330" s="47" t="s">
        <v>0</v>
      </c>
      <c r="DE330" s="52" t="str">
        <f t="shared" si="381"/>
        <v/>
      </c>
      <c r="DF330" s="53" t="str">
        <f t="shared" si="342"/>
        <v/>
      </c>
      <c r="DG330" s="47" t="s">
        <v>0</v>
      </c>
      <c r="DH330" s="52" t="str">
        <f t="shared" si="382"/>
        <v/>
      </c>
      <c r="DI330" s="53" t="str">
        <f t="shared" si="343"/>
        <v/>
      </c>
      <c r="DJ330" s="47" t="s">
        <v>0</v>
      </c>
      <c r="DK330" s="52" t="str">
        <f t="shared" si="383"/>
        <v/>
      </c>
      <c r="DL330" s="53" t="str">
        <f t="shared" si="344"/>
        <v/>
      </c>
      <c r="DM330" s="47" t="s">
        <v>0</v>
      </c>
      <c r="DN330" s="58" t="str">
        <f t="shared" si="384"/>
        <v/>
      </c>
      <c r="DO330" s="53" t="str" cm="1">
        <f t="array" ref="DO330">IF(DN330&lt;&gt;"",INDEX(imePrezime_id,DN330,0),IF(CR330&lt;&gt;"",CR330,""))</f>
        <v/>
      </c>
      <c r="DP330" s="47" t="s">
        <v>0</v>
      </c>
      <c r="DQ330" s="58" t="str">
        <f t="shared" si="385"/>
        <v/>
      </c>
      <c r="DR330" s="73" t="str">
        <f t="shared" si="345"/>
        <v/>
      </c>
      <c r="DS330" s="73" t="str">
        <f t="shared" si="386"/>
        <v/>
      </c>
      <c r="DT330" s="73" t="str">
        <f t="shared" si="387"/>
        <v/>
      </c>
      <c r="DU330" s="66" t="str">
        <f t="shared" si="388"/>
        <v/>
      </c>
      <c r="DV330" s="47" t="s">
        <v>0</v>
      </c>
      <c r="DW330" s="58" t="str">
        <f>IF(BW330="","",MAX(DW$10:DW329)+1)</f>
        <v/>
      </c>
      <c r="DX330" s="73" t="str">
        <f t="shared" si="389"/>
        <v/>
      </c>
      <c r="DY330" s="73" t="str">
        <f t="shared" si="390"/>
        <v/>
      </c>
      <c r="DZ330" s="73" t="str">
        <f t="shared" si="391"/>
        <v/>
      </c>
      <c r="EA330" s="73" t="str">
        <f t="shared" si="392"/>
        <v/>
      </c>
      <c r="EB330" s="73" t="str">
        <f t="shared" si="393"/>
        <v/>
      </c>
      <c r="EC330" s="73" t="str">
        <f t="shared" si="394"/>
        <v/>
      </c>
      <c r="ED330" s="73" t="str">
        <f t="shared" si="395"/>
        <v/>
      </c>
      <c r="EE330" s="73" t="str">
        <f t="shared" si="396"/>
        <v/>
      </c>
      <c r="EF330" s="73" t="str">
        <f t="shared" si="397"/>
        <v/>
      </c>
      <c r="EG330" s="53" t="str">
        <f t="shared" si="346"/>
        <v/>
      </c>
      <c r="EH330" s="47" t="s">
        <v>0</v>
      </c>
      <c r="EI330" s="19" t="str">
        <f t="shared" si="398"/>
        <v/>
      </c>
      <c r="EJ330" s="47" t="s">
        <v>0</v>
      </c>
      <c r="EK330" s="19" t="str">
        <f t="shared" si="399"/>
        <v/>
      </c>
      <c r="EL330" s="47" t="s">
        <v>0</v>
      </c>
      <c r="EM330" s="208" t="str">
        <f t="shared" si="400"/>
        <v/>
      </c>
      <c r="EN330" s="47" t="s">
        <v>0</v>
      </c>
    </row>
    <row r="331" spans="1:144" x14ac:dyDescent="0.25">
      <c r="A331" t="s">
        <v>0</v>
      </c>
      <c r="B331" s="52" t="str">
        <f>IF(csv!F323="","",csv!T323)</f>
        <v/>
      </c>
      <c r="C331" s="31" t="s">
        <v>0</v>
      </c>
      <c r="D331" s="31" t="str">
        <f>IF(csv!F323="","",csv!F323)</f>
        <v/>
      </c>
      <c r="E331" s="31" t="str">
        <f>IF(csv!E323="","",csv!E323)</f>
        <v/>
      </c>
      <c r="F331" s="31" t="s">
        <v>0</v>
      </c>
      <c r="G331" s="73" t="str">
        <f>IF(csv!M323="","",csv!M323)</f>
        <v/>
      </c>
      <c r="H331" s="73" t="str">
        <f>IF(csv!N323="","",csv!N323)</f>
        <v/>
      </c>
      <c r="I331" s="31" t="s">
        <v>0</v>
      </c>
      <c r="J331" s="31" t="str">
        <f>IF(csv!P323="","",csv!P323)</f>
        <v/>
      </c>
      <c r="K331" s="31" t="str">
        <f>IF(csv!Q323="","",csv!Q323)</f>
        <v/>
      </c>
      <c r="L331" s="31" t="s">
        <v>0</v>
      </c>
      <c r="M331" s="66" t="str">
        <f>IF(csv!R323="","",csv!R323)</f>
        <v/>
      </c>
      <c r="N331" s="47" t="s">
        <v>0</v>
      </c>
      <c r="O331" s="52" t="str">
        <f t="shared" si="347"/>
        <v/>
      </c>
      <c r="P331" s="73" t="str">
        <f>IF(O331="","",IF(COUNTIF(O$10:O330,O331)=0,P330+1,P330))</f>
        <v/>
      </c>
      <c r="Q331" s="88" t="str">
        <f t="shared" si="348"/>
        <v/>
      </c>
      <c r="R331" s="89" t="str" cm="1">
        <f t="array" ref="R331">IF(S331="","",INDEX(natjecanjeStaze_naziv,MATCH(S331,natjecanjeStaze_stazaId,0)))</f>
        <v/>
      </c>
      <c r="S331" s="53" t="str">
        <f t="shared" ref="S331:S394" si="406">IF(BW331="","",INDEX(natjecanjeStaze_stazaId,MATCH(O331,natjecanjeStaze_kategorija,0)))</f>
        <v/>
      </c>
      <c r="T331" s="47" t="s">
        <v>0</v>
      </c>
      <c r="U331" s="259" t="str">
        <f t="shared" ref="U331:U394" si="407">IF(O331="","",INDEX(kategorija_oznaka,MATCH(Q331,kategorija_id,0)))</f>
        <v/>
      </c>
      <c r="V331" s="260" t="str">
        <f t="shared" si="349"/>
        <v/>
      </c>
      <c r="W331" s="47" t="s">
        <v>0</v>
      </c>
      <c r="X331" s="52" t="str">
        <f t="shared" si="350"/>
        <v/>
      </c>
      <c r="Y331" s="73" t="str">
        <f t="shared" si="351"/>
        <v/>
      </c>
      <c r="Z331" s="31" t="str">
        <f t="shared" si="352"/>
        <v/>
      </c>
      <c r="AA331" s="66" t="str">
        <f>IF(Z331="","",MAX(AA$10:AA330)+1)</f>
        <v/>
      </c>
      <c r="AB331" s="47" t="s">
        <v>0</v>
      </c>
      <c r="AC331" s="130"/>
      <c r="AD331" s="47" t="s">
        <v>0</v>
      </c>
      <c r="AE331" s="19" t="str">
        <f t="shared" si="353"/>
        <v/>
      </c>
      <c r="AF331" s="47" t="s">
        <v>0</v>
      </c>
      <c r="AG331" s="151" t="str">
        <f t="shared" si="354"/>
        <v/>
      </c>
      <c r="AH331" s="47" t="s">
        <v>0</v>
      </c>
      <c r="AI331" s="52" t="str">
        <f t="shared" si="355"/>
        <v/>
      </c>
      <c r="AJ331" s="31" t="str">
        <f t="shared" si="356"/>
        <v/>
      </c>
      <c r="AK331" s="73" t="str">
        <f t="shared" si="357"/>
        <v/>
      </c>
      <c r="AL331" s="73" t="str">
        <f t="shared" si="358"/>
        <v/>
      </c>
      <c r="AM331" s="31" t="str" cm="1">
        <f t="array" ref="AM331">IF(AK331="",""&amp;AJ331,IF(AK331="NEMA",AJ331,INDEX(klub_naziv,MATCH(INDEX(klubAlias_klubId,AK331),klub_id,0))))</f>
        <v/>
      </c>
      <c r="AN331" s="31" t="str" cm="1">
        <f t="array" ref="AN331">IFERROR(""&amp;INDEX(registarNatjecatelji,DL331,4),"")</f>
        <v/>
      </c>
      <c r="AO331" s="90" t="str">
        <f t="shared" si="359"/>
        <v/>
      </c>
      <c r="AP331" s="66" t="str">
        <f t="shared" si="360"/>
        <v/>
      </c>
      <c r="AQ331" s="47" t="s">
        <v>0</v>
      </c>
      <c r="AR331" s="52" t="str">
        <f>IF(V331&lt;&gt;"NEMA","",IF(IFERROR(MATCH(U331,U$10:U330,0),0)&lt;&gt;0,"",U331))</f>
        <v/>
      </c>
      <c r="AS331" s="73" t="str">
        <f t="shared" ref="AS331:AS394" si="408">IF(AR331="","",IFERROR(INDEX(klubAlias_id,MATCH(AR331,klubAlias_alias,0)),"NEMA"))</f>
        <v/>
      </c>
      <c r="AT331" s="31" t="str">
        <f>IF(OR(AS331="",AS331&lt;&gt;"NEMA"),"",MAX(AT$10:AT330)+1)</f>
        <v/>
      </c>
      <c r="AU331" s="66" t="str">
        <f t="shared" ref="AU331:AU394" si="409">IF(OR(AS331="",AS331&lt;&gt;"NEMA"),"",INDEX(klub_id,MATCH(AR331,klub_naziv,0)))</f>
        <v/>
      </c>
      <c r="AV331" s="47" t="s">
        <v>0</v>
      </c>
      <c r="AW331" s="19" t="str">
        <f t="shared" si="361"/>
        <v/>
      </c>
      <c r="AX331" s="47" t="s">
        <v>0</v>
      </c>
      <c r="AY331" s="82" t="str">
        <f>IF(AK331&lt;&gt;"NEMA","",IF(IFERROR(MATCH(AJ331,AJ$10:AJ330,0),0)&lt;&gt;0,"",AJ331))</f>
        <v/>
      </c>
      <c r="AZ331" s="47" t="s">
        <v>0</v>
      </c>
      <c r="BA331" s="130"/>
      <c r="BB331" s="47" t="s">
        <v>0</v>
      </c>
      <c r="BC331" s="58" t="str">
        <f t="shared" si="362"/>
        <v/>
      </c>
      <c r="BD331" s="31" t="str">
        <f t="shared" si="363"/>
        <v/>
      </c>
      <c r="BE331" s="31" t="str">
        <f>IF(BD331="","",MAX(BE$10:BE330)+1)</f>
        <v/>
      </c>
      <c r="BF331" s="31" t="str">
        <f t="shared" si="364"/>
        <v/>
      </c>
      <c r="BG331" s="31" t="str">
        <f t="shared" si="365"/>
        <v/>
      </c>
      <c r="BH331" s="31" t="str">
        <f>IF(BA331="","",MAX(BH$10:BH330)+1)</f>
        <v/>
      </c>
      <c r="BI331" s="31" t="str">
        <f t="shared" si="366"/>
        <v/>
      </c>
      <c r="BJ331" s="66" t="str">
        <f t="shared" si="367"/>
        <v/>
      </c>
      <c r="BK331" s="47" t="s">
        <v>0</v>
      </c>
      <c r="BL331" s="19" t="str">
        <f t="shared" si="368"/>
        <v/>
      </c>
      <c r="BM331" s="47" t="s">
        <v>0</v>
      </c>
      <c r="BN331" s="151" t="str">
        <f t="shared" ref="BN331:BN394" si="410">IF(AP331="","",IF(BA331="",IF(IFERROR(MATCH(AP331,natjecanje_noviKluboviAliasi,0),0)&gt;0,INDEX(natjecanje_kluboviAliasi,MATCH(AP331,natjecanje_noviKluboviAliasi,0)),AP331),BA331))</f>
        <v/>
      </c>
      <c r="BO331" s="47" t="s">
        <v>0</v>
      </c>
      <c r="BP331" s="58" t="str">
        <f t="shared" si="401"/>
        <v/>
      </c>
      <c r="BQ331" s="73" t="str">
        <f t="shared" si="402"/>
        <v/>
      </c>
      <c r="BR331" s="266" t="str">
        <f t="shared" si="403"/>
        <v/>
      </c>
      <c r="BS331" s="267" t="str">
        <f t="shared" si="404"/>
        <v/>
      </c>
      <c r="BT331" s="191" t="str">
        <f t="shared" si="405"/>
        <v/>
      </c>
      <c r="BU331" s="47" t="s">
        <v>0</v>
      </c>
      <c r="BV331" s="52" t="str">
        <f t="shared" si="369"/>
        <v/>
      </c>
      <c r="BW331" s="31" t="str">
        <f t="shared" si="370"/>
        <v/>
      </c>
      <c r="BX331" s="73" t="str">
        <f t="shared" ref="BX331:BX394" si="411">IF(BW331="","",IFERROR(INDEX(imePrezime_id,MATCH(BV331&amp;" – "&amp;BW331,imePrezime_imePrezime,0)),"NEMA"))</f>
        <v/>
      </c>
      <c r="BY331" s="73" t="str">
        <f t="shared" ref="BY331:BY394" si="412">IF(BX331&lt;&gt;"NEMA","",IFERROR(INDEX(imePrezimeAlias_imePrezimeId,MATCH(BV331&amp;" "&amp;BW331,imePrezimeAlias_alias,0)),"NEMA"))</f>
        <v/>
      </c>
      <c r="BZ331" s="31" t="str">
        <f t="shared" ref="BZ331:BZ394" si="413">IF(BW331="","",IF(OR(BY331="",BY331="NEMA"),BV331,INDEX(imePrezime_ime,MATCH(BY331,imePrezime_id,0))))</f>
        <v/>
      </c>
      <c r="CA331" s="66" t="str">
        <f t="shared" ref="CA331:CA394" si="414">IF(BW331="","",IF(OR(BY331="",BY331="NEMA"),BW331,INDEX(imePrezime_prezime,MATCH(BY331,imePrezime_id,0))))</f>
        <v/>
      </c>
      <c r="CB331" s="47" t="s">
        <v>0</v>
      </c>
      <c r="CC331" s="82" t="str">
        <f t="shared" si="371"/>
        <v/>
      </c>
      <c r="CD331" s="47" t="s">
        <v>0</v>
      </c>
      <c r="CE331" s="19" t="str">
        <f t="shared" si="372"/>
        <v/>
      </c>
      <c r="CF331" s="47" t="s">
        <v>0</v>
      </c>
      <c r="CG331" s="130"/>
      <c r="CH331" s="47" t="s">
        <v>0</v>
      </c>
      <c r="CI331" s="52" t="str">
        <f t="shared" si="373"/>
        <v/>
      </c>
      <c r="CJ331" s="73" t="str">
        <f>IF(CG331="","",MAX(CJ$10:CJ330)+1)</f>
        <v/>
      </c>
      <c r="CK331" s="53" t="str">
        <f t="shared" si="374"/>
        <v/>
      </c>
      <c r="CL331" s="47" t="s">
        <v>0</v>
      </c>
      <c r="CM331" s="19" t="str">
        <f t="shared" si="375"/>
        <v/>
      </c>
      <c r="CN331" s="47" t="s">
        <v>0</v>
      </c>
      <c r="CO331" s="108"/>
      <c r="CP331" s="110"/>
      <c r="CQ331" s="47"/>
      <c r="CR331" s="58" t="str">
        <f>IF(AND(BX331="NEMA",BY331="NEMA",OR(CG331="",CK331="NEMA")),MAX(CR$10:CR330)+1,"")</f>
        <v/>
      </c>
      <c r="CS331" s="53" t="str">
        <f t="shared" si="376"/>
        <v/>
      </c>
      <c r="CT331" t="s">
        <v>0</v>
      </c>
      <c r="CU331" s="133" t="str">
        <f t="shared" ref="CU331:CU394" si="415">IF(O331="","",LEFT(INDEX(kategorija_oznaka,MATCH(Q331,kategorija_id,0)),1))</f>
        <v/>
      </c>
      <c r="CV331" t="s">
        <v>0</v>
      </c>
      <c r="CW331" s="52" t="str">
        <f t="shared" ref="CW331:CW394" si="416">IF(CR331="","",IF(M331&lt;&gt;"CRO","","INSERT INTO osoba (id,reg_broj,oib,spol_id,dat_rodjenja) VALUES ("&amp;CR331&amp;",(SELECT max(os.reg_broj)+1 FROM osoba AS os),Null,'"&amp;CU331&amp;"',Null); INSERT INTO osoba_log (id,reg_broj,oib,spol_id,dat_rodjenja,dnevnik_id) SELECT id,reg_broj,oib,spol_id,dat_rodjenja,"&amp;dnevnik_id&amp;" FROM osoba WHERE id = "&amp;CR331&amp;";"))</f>
        <v/>
      </c>
      <c r="CX331" s="66" t="str">
        <f t="shared" si="377"/>
        <v/>
      </c>
      <c r="CY331" t="s">
        <v>0</v>
      </c>
      <c r="CZ331" s="19" t="str">
        <f t="shared" si="378"/>
        <v/>
      </c>
      <c r="DA331" s="47" t="s">
        <v>0</v>
      </c>
      <c r="DB331" s="52" t="str">
        <f t="shared" si="379"/>
        <v/>
      </c>
      <c r="DC331" s="66" t="str">
        <f t="shared" si="380"/>
        <v/>
      </c>
      <c r="DD331" s="47" t="s">
        <v>0</v>
      </c>
      <c r="DE331" s="52" t="str">
        <f t="shared" si="381"/>
        <v/>
      </c>
      <c r="DF331" s="53" t="str">
        <f t="shared" ref="DF331:DF394" si="417">IF(DE331="","",IFERROR(MATCH(DE331,registar,0),"NEMA"))</f>
        <v/>
      </c>
      <c r="DG331" s="47" t="s">
        <v>0</v>
      </c>
      <c r="DH331" s="52" t="str">
        <f t="shared" si="382"/>
        <v/>
      </c>
      <c r="DI331" s="53" t="str">
        <f t="shared" ref="DI331:DI394" si="418">IF(DH331="","",IFERROR(MATCH(DH331,imePrezime_imePrezimeKlub,0),"NEMA"))</f>
        <v/>
      </c>
      <c r="DJ331" s="47" t="s">
        <v>0</v>
      </c>
      <c r="DK331" s="52" t="str">
        <f t="shared" si="383"/>
        <v/>
      </c>
      <c r="DL331" s="53" t="str">
        <f t="shared" ref="DL331:DL394" si="419">IF(DK331="","",IFERROR(MATCH(DK331,imePrezime_imePrezime,0),"NEMA"))</f>
        <v/>
      </c>
      <c r="DM331" s="47" t="s">
        <v>0</v>
      </c>
      <c r="DN331" s="58" t="str">
        <f t="shared" si="384"/>
        <v/>
      </c>
      <c r="DO331" s="53" t="str" cm="1">
        <f t="array" ref="DO331">IF(DN331&lt;&gt;"",INDEX(imePrezime_id,DN331,0),IF(CR331&lt;&gt;"",CR331,""))</f>
        <v/>
      </c>
      <c r="DP331" s="47" t="s">
        <v>0</v>
      </c>
      <c r="DQ331" s="58" t="str">
        <f t="shared" si="385"/>
        <v/>
      </c>
      <c r="DR331" s="73" t="str">
        <f t="shared" ref="DR331:DR394" si="420">IF(BW331="","",IF(AJ331="",IF(IFERROR(INDEX(imePrezime_klub,MATCH(DO331,imePrezime_id,0)),"NEMA")="","klu",""),IF(OR(AND(AK331&lt;&gt;"",AK331&lt;&gt;"NEMA"),BI331&lt;&gt;""),"klu(ali)",IF(AND(AN331&lt;&gt;"",AN331&lt;&gt;AM331),"(raz-klu)","klu"))))</f>
        <v/>
      </c>
      <c r="DS331" s="73" t="str">
        <f t="shared" si="386"/>
        <v/>
      </c>
      <c r="DT331" s="73" t="str">
        <f t="shared" si="387"/>
        <v/>
      </c>
      <c r="DU331" s="66" t="str">
        <f t="shared" si="388"/>
        <v/>
      </c>
      <c r="DV331" s="47" t="s">
        <v>0</v>
      </c>
      <c r="DW331" s="58" t="str">
        <f>IF(BW331="","",MAX(DW$10:DW330)+1)</f>
        <v/>
      </c>
      <c r="DX331" s="73" t="str">
        <f t="shared" si="389"/>
        <v/>
      </c>
      <c r="DY331" s="73" t="str">
        <f t="shared" si="390"/>
        <v/>
      </c>
      <c r="DZ331" s="73" t="str">
        <f t="shared" si="391"/>
        <v/>
      </c>
      <c r="EA331" s="73" t="str">
        <f t="shared" si="392"/>
        <v/>
      </c>
      <c r="EB331" s="73" t="str">
        <f t="shared" si="393"/>
        <v/>
      </c>
      <c r="EC331" s="73" t="str">
        <f t="shared" si="394"/>
        <v/>
      </c>
      <c r="ED331" s="73" t="str">
        <f t="shared" si="395"/>
        <v/>
      </c>
      <c r="EE331" s="73" t="str">
        <f t="shared" si="396"/>
        <v/>
      </c>
      <c r="EF331" s="73" t="str">
        <f t="shared" si="397"/>
        <v/>
      </c>
      <c r="EG331" s="53" t="str">
        <f t="shared" ref="EG331:EG394" si="421">IF(INDEX(natjecanjeKategorije_katAliasId,MATCH(Q331,natjecanjeKategorije_katRegId,0))="","",INDEX(natjecanjeKategorije_katAliasId,MATCH(Q331,natjecanjeKategorije_katRegId,0)))</f>
        <v/>
      </c>
      <c r="EH331" s="47" t="s">
        <v>0</v>
      </c>
      <c r="EI331" s="19" t="str">
        <f t="shared" si="398"/>
        <v/>
      </c>
      <c r="EJ331" s="47" t="s">
        <v>0</v>
      </c>
      <c r="EK331" s="19" t="str">
        <f t="shared" si="399"/>
        <v/>
      </c>
      <c r="EL331" s="47" t="s">
        <v>0</v>
      </c>
      <c r="EM331" s="208" t="str">
        <f t="shared" si="400"/>
        <v/>
      </c>
      <c r="EN331" s="47" t="s">
        <v>0</v>
      </c>
    </row>
    <row r="332" spans="1:144" x14ac:dyDescent="0.25">
      <c r="A332" t="s">
        <v>0</v>
      </c>
      <c r="B332" s="52" t="str">
        <f>IF(csv!F324="","",csv!T324)</f>
        <v/>
      </c>
      <c r="C332" s="31" t="s">
        <v>0</v>
      </c>
      <c r="D332" s="31" t="str">
        <f>IF(csv!F324="","",csv!F324)</f>
        <v/>
      </c>
      <c r="E332" s="31" t="str">
        <f>IF(csv!E324="","",csv!E324)</f>
        <v/>
      </c>
      <c r="F332" s="31" t="s">
        <v>0</v>
      </c>
      <c r="G332" s="73" t="str">
        <f>IF(csv!M324="","",csv!M324)</f>
        <v/>
      </c>
      <c r="H332" s="73" t="str">
        <f>IF(csv!N324="","",csv!N324)</f>
        <v/>
      </c>
      <c r="I332" s="31" t="s">
        <v>0</v>
      </c>
      <c r="J332" s="31" t="str">
        <f>IF(csv!P324="","",csv!P324)</f>
        <v/>
      </c>
      <c r="K332" s="31" t="str">
        <f>IF(csv!Q324="","",csv!Q324)</f>
        <v/>
      </c>
      <c r="L332" s="31" t="s">
        <v>0</v>
      </c>
      <c r="M332" s="66" t="str">
        <f>IF(csv!R324="","",csv!R324)</f>
        <v/>
      </c>
      <c r="N332" s="47" t="s">
        <v>0</v>
      </c>
      <c r="O332" s="52" t="str">
        <f t="shared" ref="O332:O395" si="422">IF(B332="","",B332)</f>
        <v/>
      </c>
      <c r="P332" s="73" t="str">
        <f>IF(O332="","",IF(COUNTIF(O$10:O331,O332)=0,P331+1,P331))</f>
        <v/>
      </c>
      <c r="Q332" s="88" t="str">
        <f t="shared" ref="Q332:Q395" si="423">IF(O332="","",IFERROR(INDEX(kategorija_id,MATCH(O332,kategorija_oznaka,0)),IFERROR(INDEX(kategorijaAlias_id,MATCH(O332,kategorijaAlias_oznaka,0)),INDEX(natjecanjeKategorije_katRegId,MATCH(O332,natjecanjeKategorije_kategorija,0)))))</f>
        <v/>
      </c>
      <c r="R332" s="89" t="str" cm="1">
        <f t="array" ref="R332">IF(S332="","",INDEX(natjecanjeStaze_naziv,MATCH(S332,natjecanjeStaze_stazaId,0)))</f>
        <v/>
      </c>
      <c r="S332" s="53" t="str">
        <f t="shared" si="406"/>
        <v/>
      </c>
      <c r="T332" s="47" t="s">
        <v>0</v>
      </c>
      <c r="U332" s="259" t="str">
        <f t="shared" si="407"/>
        <v/>
      </c>
      <c r="V332" s="260" t="str">
        <f t="shared" ref="V332:V395" si="424">IF(O332="","",INDEX(natjecanjeKategorija_stazaKatId,MATCH(Q332,natjecanjeKategorije_katRegId,0)))</f>
        <v/>
      </c>
      <c r="W332" s="47" t="s">
        <v>0</v>
      </c>
      <c r="X332" s="52" t="str">
        <f t="shared" ref="X332:X395" si="425">IF(M332="","",M332)</f>
        <v/>
      </c>
      <c r="Y332" s="73" t="str">
        <f t="shared" ref="Y332:Y395" si="426">IF(X332="","",IFERROR(INDEX(drzava_id,MATCH(X332,drzava_oznaka,0)),"NEMA"))</f>
        <v/>
      </c>
      <c r="Z332" s="31" t="str">
        <f t="shared" ref="Z332:Z395" si="427">IF(OR(Y332="",Y332&lt;&gt;"NEMA"),"",M332)</f>
        <v/>
      </c>
      <c r="AA332" s="66" t="str">
        <f>IF(Z332="","",MAX(AA$10:AA331)+1)</f>
        <v/>
      </c>
      <c r="AB332" s="47" t="s">
        <v>0</v>
      </c>
      <c r="AC332" s="130"/>
      <c r="AD332" s="47" t="s">
        <v>0</v>
      </c>
      <c r="AE332" s="19" t="str">
        <f t="shared" ref="AE332:AE395" si="428">IF(Z332="","","INSERT INTO drzava(id,naziv,oznaka) VALUES ("&amp;AA332&amp;",'"&amp;AC332&amp;"','"&amp;UPPER(LEFT(Z332,1))&amp;LOWER(RIGHT(Z332,2))&amp;"');")</f>
        <v/>
      </c>
      <c r="AF332" s="47" t="s">
        <v>0</v>
      </c>
      <c r="AG332" s="151" t="str">
        <f t="shared" ref="AG332:AG395" si="429">IF(Y332="","",IF(Y332="NEMA",Z332,X332))</f>
        <v/>
      </c>
      <c r="AH332" s="47" t="s">
        <v>0</v>
      </c>
      <c r="AI332" s="52" t="str">
        <f t="shared" ref="AI332:AI395" si="430">IF(J332="","",J332)</f>
        <v/>
      </c>
      <c r="AJ332" s="31" t="str">
        <f t="shared" ref="AJ332:AJ395" si="431">IF(K332="","",K332)</f>
        <v/>
      </c>
      <c r="AK332" s="73" t="str">
        <f t="shared" ref="AK332:AK395" si="432">IF(AJ332="","",IF(IFERROR(MATCH(AJ332,klub_naziv,0),"")&lt;&gt;"","",IFERROR(MATCH(AJ332,klubAlias_alias,0),"NEMA")))</f>
        <v/>
      </c>
      <c r="AL332" s="73" t="str">
        <f t="shared" ref="AL332:AL395" si="433">IF(AK332="","",IF(AK332&lt;&gt;"NEMA","",IFERROR(INDEX(natjecanje_klubAliasId,MATCH(AJ332,natjecanje_noviKluboviAliasi,0)),"")))</f>
        <v/>
      </c>
      <c r="AM332" s="31" t="str" cm="1">
        <f t="array" ref="AM332">IF(AK332="",""&amp;AJ332,IF(AK332="NEMA",AJ332,INDEX(klub_naziv,MATCH(INDEX(klubAlias_klubId,AK332),klub_id,0))))</f>
        <v/>
      </c>
      <c r="AN332" s="31" t="str" cm="1">
        <f t="array" ref="AN332">IFERROR(""&amp;INDEX(registarNatjecatelji,DL332,4),"")</f>
        <v/>
      </c>
      <c r="AO332" s="90" t="str">
        <f t="shared" ref="AO332:AO395" si="434">IF(AM332=AN332,"",IF(AN332="","",1))</f>
        <v/>
      </c>
      <c r="AP332" s="66" t="str">
        <f t="shared" ref="AP332:AP395" si="435">IF(AND(AN332&lt;&gt;"",AN332&lt;&gt;AM332),AN332,""&amp;AM332)</f>
        <v/>
      </c>
      <c r="AQ332" s="47" t="s">
        <v>0</v>
      </c>
      <c r="AR332" s="52" t="str">
        <f>IF(V332&lt;&gt;"NEMA","",IF(IFERROR(MATCH(U332,U$10:U331,0),0)&lt;&gt;0,"",U332))</f>
        <v/>
      </c>
      <c r="AS332" s="73" t="str">
        <f t="shared" si="408"/>
        <v/>
      </c>
      <c r="AT332" s="31" t="str">
        <f>IF(OR(AS332="",AS332&lt;&gt;"NEMA"),"",MAX(AT$10:AT331)+1)</f>
        <v/>
      </c>
      <c r="AU332" s="66" t="str">
        <f t="shared" si="409"/>
        <v/>
      </c>
      <c r="AV332" s="47" t="s">
        <v>0</v>
      </c>
      <c r="AW332" s="19" t="str">
        <f t="shared" ref="AW332:AW395" si="436">IF(OR(AS332="",AS332&lt;&gt;"NEMA"),"","INSERT INTO klub_alias(id,alias,klub_id) VALUES ("&amp;AT332&amp;",'"&amp;AR332&amp;"',"&amp;AU332&amp;");")</f>
        <v/>
      </c>
      <c r="AX332" s="47" t="s">
        <v>0</v>
      </c>
      <c r="AY332" s="82" t="str">
        <f>IF(AK332&lt;&gt;"NEMA","",IF(IFERROR(MATCH(AJ332,AJ$10:AJ331,0),0)&lt;&gt;0,"",AJ332))</f>
        <v/>
      </c>
      <c r="AZ332" s="47" t="s">
        <v>0</v>
      </c>
      <c r="BA332" s="130"/>
      <c r="BB332" s="47" t="s">
        <v>0</v>
      </c>
      <c r="BC332" s="58" t="str">
        <f t="shared" ref="BC332:BC395" si="437">IF(BA332="","",IFERROR(INDEX(klub_id,MATCH(BA332,klub_naziv,0)),"NEMA"))</f>
        <v/>
      </c>
      <c r="BD332" s="31" t="str">
        <f t="shared" ref="BD332:BD395" si="438">IF(AY332="","",IF(BA332="",AY332,""))</f>
        <v/>
      </c>
      <c r="BE332" s="31" t="str">
        <f>IF(BD332="","",MAX(BE$10:BE331)+1)</f>
        <v/>
      </c>
      <c r="BF332" s="31" t="str">
        <f t="shared" ref="BF332:BF395" si="439">IF(BD332="","",IF(Y332="","",IF(Y332="NEMA",AA332,Y332)))</f>
        <v/>
      </c>
      <c r="BG332" s="31" t="str">
        <f t="shared" ref="BG332:BG395" si="440">IF(BD332="","","INSERT INTO klub(id,naziv,drzava_id,aktivan) VALUES ("&amp;BE332&amp;",'"&amp;BD332&amp;"',"&amp;BF332&amp;",1);")</f>
        <v/>
      </c>
      <c r="BH332" s="31" t="str">
        <f>IF(BA332="","",MAX(BH$10:BH331)+1)</f>
        <v/>
      </c>
      <c r="BI332" s="31" t="str">
        <f t="shared" ref="BI332:BI395" si="441">IF(BA332="","",IF(BE332="",INDEX(klub_id,MATCH(BA332,klub_naziv,0)),BE332))</f>
        <v/>
      </c>
      <c r="BJ332" s="66" t="str">
        <f t="shared" ref="BJ332:BJ395" si="442">IF(BA332="","","INSERT INTO klub_alias(id,alias,klub_id) VALUES ("&amp;BH332&amp;",'"&amp;AY332&amp;"',"&amp;BI332&amp;");")</f>
        <v/>
      </c>
      <c r="BK332" s="47" t="s">
        <v>0</v>
      </c>
      <c r="BL332" s="19" t="str">
        <f t="shared" ref="BL332:BL395" si="443">""&amp;BG332&amp;IF(AND(BG332&lt;&gt;"",BJ332&lt;&gt;""),"
","")&amp;BJ332</f>
        <v/>
      </c>
      <c r="BM332" s="47" t="s">
        <v>0</v>
      </c>
      <c r="BN332" s="151" t="str">
        <f t="shared" si="410"/>
        <v/>
      </c>
      <c r="BO332" s="47" t="s">
        <v>0</v>
      </c>
      <c r="BP332" s="58" t="str">
        <f t="shared" si="401"/>
        <v/>
      </c>
      <c r="BQ332" s="73" t="str">
        <f t="shared" si="402"/>
        <v/>
      </c>
      <c r="BR332" s="266" t="str">
        <f t="shared" si="403"/>
        <v/>
      </c>
      <c r="BS332" s="267" t="str">
        <f t="shared" si="404"/>
        <v/>
      </c>
      <c r="BT332" s="191" t="str">
        <f t="shared" si="405"/>
        <v/>
      </c>
      <c r="BU332" s="47" t="s">
        <v>0</v>
      </c>
      <c r="BV332" s="52" t="str">
        <f t="shared" ref="BV332:BV395" si="444">IF(D332="","",D332)</f>
        <v/>
      </c>
      <c r="BW332" s="31" t="str">
        <f t="shared" ref="BW332:BW395" si="445">IF(E332="","",E332)</f>
        <v/>
      </c>
      <c r="BX332" s="73" t="str">
        <f t="shared" si="411"/>
        <v/>
      </c>
      <c r="BY332" s="73" t="str">
        <f t="shared" si="412"/>
        <v/>
      </c>
      <c r="BZ332" s="31" t="str">
        <f t="shared" si="413"/>
        <v/>
      </c>
      <c r="CA332" s="66" t="str">
        <f t="shared" si="414"/>
        <v/>
      </c>
      <c r="CB332" s="47" t="s">
        <v>0</v>
      </c>
      <c r="CC332" s="82" t="str">
        <f t="shared" ref="CC332:CC395" si="446">IF(OR(BW332="",BY332&lt;&gt;"NEMA"),"",BV332&amp;" "&amp;BW332)</f>
        <v/>
      </c>
      <c r="CD332" s="47" t="s">
        <v>0</v>
      </c>
      <c r="CE332" s="19" t="str">
        <f t="shared" ref="CE332:CE395" si="447">IF(OR(BX332&lt;&gt;"NEMA",BY332&lt;&gt;"NEMA"),"","SELECT '"&amp;BZ332&amp;" – "&amp;CA332&amp;"', ime, prezime FROM imeprezime WHERE ime LIKE '%"&amp;MID(BZ332,2,LEN(BZ332)-2)&amp;"%' Or prezime LIKE '%"&amp;MID(CA332,2,LEN(CA332)-2)&amp;"%' Or ime LIKE '%"&amp;MID(CA332,2,LEN(CA332)-2)&amp;"%' Or prezime LIKE '%"&amp;MID(BZ332,2,LEN(BZ332)-2)&amp;"%' ORDER BY ime, prezime;")</f>
        <v/>
      </c>
      <c r="CF332" s="47" t="s">
        <v>0</v>
      </c>
      <c r="CG332" s="130"/>
      <c r="CH332" s="47" t="s">
        <v>0</v>
      </c>
      <c r="CI332" s="52" t="str">
        <f t="shared" ref="CI332:CI395" si="448">IF(CG332="","",BV332&amp;" "&amp;BW332)</f>
        <v/>
      </c>
      <c r="CJ332" s="73" t="str">
        <f>IF(CG332="","",MAX(CJ$10:CJ331)+1)</f>
        <v/>
      </c>
      <c r="CK332" s="53" t="str">
        <f t="shared" ref="CK332:CK395" si="449">IF(CG332="","",IFERROR(INDEX(imePrezime_id,MATCH(IF(IFERROR(SEARCH("–",CG332),0)&lt;&gt;0,CG332,SUBSTITUTE(CG332," "," – ",1)),imePrezime_imePrezime,0)),"NEMA"))</f>
        <v/>
      </c>
      <c r="CL332" s="47" t="s">
        <v>0</v>
      </c>
      <c r="CM332" s="19" t="str">
        <f t="shared" ref="CM332:CM395" si="450">IF(CG332="","","INSERT INTO imeprezime_alias(id,alias,imeprezime_id) VALUES ("&amp;CJ332&amp;",'"&amp;CI332&amp;"',"&amp;IF(CK332="NEMA",CR332,CK332)&amp;");")</f>
        <v/>
      </c>
      <c r="CN332" s="47" t="s">
        <v>0</v>
      </c>
      <c r="CO332" s="108"/>
      <c r="CP332" s="110"/>
      <c r="CQ332" s="47"/>
      <c r="CR332" s="58" t="str">
        <f>IF(AND(BX332="NEMA",BY332="NEMA",OR(CG332="",CK332="NEMA")),MAX(CR$10:CR331)+1,"")</f>
        <v/>
      </c>
      <c r="CS332" s="53" t="str">
        <f t="shared" ref="CS332:CS395" si="451">IF(CR332="","",IF(CU332="O",1,""))</f>
        <v/>
      </c>
      <c r="CT332" t="s">
        <v>0</v>
      </c>
      <c r="CU332" s="133" t="str">
        <f t="shared" si="415"/>
        <v/>
      </c>
      <c r="CV332" t="s">
        <v>0</v>
      </c>
      <c r="CW332" s="52" t="str">
        <f t="shared" si="416"/>
        <v/>
      </c>
      <c r="CX332" s="66" t="str">
        <f t="shared" ref="CX332:CX395" si="452">IF(CR332="","","INSERT INTO imeprezime (id,osoba_id,rbr,ime,prezime,klub_id,identitet_id,sintaksa_id,info,aktivno,dnevnik_id) VALUES ("&amp;CR332&amp;","&amp;IF(CW332="","Null",CR332)&amp;",1,'"&amp;IF(CO332&lt;&gt;"",CO332,BV332)&amp;"','"&amp;IF(CP332&lt;&gt;"",CP332,BW332)&amp;"',(SELECT id FROM klub WHERE naziv = '"&amp;BN332&amp;"'),Null,1,'',1,"&amp;dnevnik_id&amp;");")</f>
        <v/>
      </c>
      <c r="CY332" t="s">
        <v>0</v>
      </c>
      <c r="CZ332" s="19" t="str">
        <f t="shared" ref="CZ332:CZ395" si="453">IF(CW332="",CX332,CW332&amp;" "&amp;CX332)</f>
        <v/>
      </c>
      <c r="DA332" s="47" t="s">
        <v>0</v>
      </c>
      <c r="DB332" s="52" t="str">
        <f t="shared" ref="DB332:DB395" si="454">IF(BW332="","",IF(CK332="",BZ332,IF(CK332="NEMA",CO332,INDEX(imePrezime_ime,MATCH(CK332,imePrezime_id,0)))))</f>
        <v/>
      </c>
      <c r="DC332" s="66" t="str">
        <f t="shared" ref="DC332:DC395" si="455">IF(BW332="","",IF(CK332="",CA332,IF(CK332="NEMA",CP332,INDEX(imePrezime_prezime,MATCH(CK332,imePrezime_id,0)))))</f>
        <v/>
      </c>
      <c r="DD332" s="47" t="s">
        <v>0</v>
      </c>
      <c r="DE332" s="52" t="str">
        <f t="shared" ref="DE332:DE395" si="456">IF(BW332="","",DH332 &amp; IF(O332="",""," – " &amp; O332))</f>
        <v/>
      </c>
      <c r="DF332" s="53" t="str">
        <f t="shared" si="417"/>
        <v/>
      </c>
      <c r="DG332" s="47" t="s">
        <v>0</v>
      </c>
      <c r="DH332" s="52" t="str">
        <f t="shared" ref="DH332:DH395" si="457">IF(BW332="","",DK332 &amp; IF(BN332="",""," – " &amp; BN332))</f>
        <v/>
      </c>
      <c r="DI332" s="53" t="str">
        <f t="shared" si="418"/>
        <v/>
      </c>
      <c r="DJ332" s="47" t="s">
        <v>0</v>
      </c>
      <c r="DK332" s="52" t="str">
        <f t="shared" ref="DK332:DK395" si="458">IF(DC332="","",DB332&amp;" – "&amp;DC332)</f>
        <v/>
      </c>
      <c r="DL332" s="53" t="str">
        <f t="shared" si="419"/>
        <v/>
      </c>
      <c r="DM332" s="47" t="s">
        <v>0</v>
      </c>
      <c r="DN332" s="58" t="str">
        <f t="shared" ref="DN332:DN395" si="459">IF(DF332="","",IF(DF332&lt;&gt;"NEMA",DF332,IF(DI332&lt;&gt;"NEMA",DI332,IF(DL332&lt;&gt;"NEMA",DL332,""))))</f>
        <v/>
      </c>
      <c r="DO332" s="53" t="str" cm="1">
        <f t="array" ref="DO332">IF(DN332&lt;&gt;"",INDEX(imePrezime_id,DN332,0),IF(CR332&lt;&gt;"",CR332,""))</f>
        <v/>
      </c>
      <c r="DP332" s="47" t="s">
        <v>0</v>
      </c>
      <c r="DQ332" s="58" t="str">
        <f t="shared" ref="DQ332:DQ395" si="460">IF(BW332="","",IF(CR332&lt;&gt;"","novo",IF(BY332="","imepre","imepre(ali)")))</f>
        <v/>
      </c>
      <c r="DR332" s="73" t="str">
        <f t="shared" si="420"/>
        <v/>
      </c>
      <c r="DS332" s="73" t="str">
        <f t="shared" ref="DS332:DS395" si="461">IF(BW332="","","kat"&amp;IF(AND(U332&lt;&gt;O332,O332&lt;&gt;"Open"),"(ali)",""))</f>
        <v/>
      </c>
      <c r="DT332" s="73" t="str">
        <f t="shared" ref="DT332:DT395" si="462">IF(OR(BR332&lt;&gt;"",BT332=2),"ot","")</f>
        <v/>
      </c>
      <c r="DU332" s="66" t="str">
        <f t="shared" ref="DU332:DU395" si="463">IF(BW332="","",DQ332&amp;IF(DQ332="novo","","-"&amp;DR332&amp;"-"&amp;DS332)&amp;IF(DT332="","","-"&amp;DT332))</f>
        <v/>
      </c>
      <c r="DV332" s="47" t="s">
        <v>0</v>
      </c>
      <c r="DW332" s="58" t="str">
        <f>IF(BW332="","",MAX(DW$10:DW331)+1)</f>
        <v/>
      </c>
      <c r="DX332" s="73" t="str">
        <f t="shared" ref="DX332:DX395" si="464">IF(BZ332="","",V332)</f>
        <v/>
      </c>
      <c r="DY332" s="73" t="str">
        <f t="shared" ref="DY332:DY395" si="465">IF(DO332="","",DO332)</f>
        <v/>
      </c>
      <c r="DZ332" s="73" t="str">
        <f t="shared" ref="DZ332:DZ395" si="466">IF(BS332="","",BS332)</f>
        <v/>
      </c>
      <c r="EA332" s="73" t="str">
        <f t="shared" ref="EA332:EA395" si="467">IF(BT332="","",BT332)</f>
        <v/>
      </c>
      <c r="EB332" s="73" t="str">
        <f t="shared" ref="EB332:EB395" si="468">IF(DK332="","",IF(trka_je_rangirana=0,0,IF(OR(DF332="",DF332="NEMA"),0,1)))</f>
        <v/>
      </c>
      <c r="EC332" s="73" t="str">
        <f t="shared" ref="EC332:EC395" si="469">IF(DW332="","",INDEX(uparivanje_id,MATCH(DU332,uparivanje_oznaka,0)))</f>
        <v/>
      </c>
      <c r="ED332" s="73" t="str">
        <f t="shared" ref="ED332:ED395" si="470">IF(BT332="","",BQ332)</f>
        <v/>
      </c>
      <c r="EE332" s="73" t="str">
        <f t="shared" ref="EE332:EE395" si="471">IF(OR(BY332="",BY332="NEMA"),CJ332,BY332)</f>
        <v/>
      </c>
      <c r="EF332" s="73" t="str">
        <f t="shared" ref="EF332:EF395" si="472">IF(AND(AK332&lt;&gt;"",AK332&lt;&gt;"NEMA"),AK332,IF(AL332&lt;&gt;"",AL332,IF(AND(AS332&lt;&gt;"",AS332&lt;&gt;"NEMA"),AS332,IF(AT332&lt;&gt;"",AT332,""))))</f>
        <v/>
      </c>
      <c r="EG332" s="53" t="str">
        <f t="shared" si="421"/>
        <v/>
      </c>
      <c r="EH332" s="47" t="s">
        <v>0</v>
      </c>
      <c r="EI332" s="19" t="str">
        <f t="shared" ref="EI332:EI395" si="473">IF(DX332="","","INSERT INTO rezultat(id,stazakategorija_id,imeprezime_id,vrijeme_sec,status_id,registracija,uparivanje_id,originalstatus_id,imeprezimealias_id,klubalias_id,kategorijaalias_id) VALUES ("&amp;DW332&amp;","&amp;DX332&amp;","&amp;DY332&amp;","&amp;IF(DZ332="","Null",DZ332)&amp;","&amp;EA332&amp;","&amp;EB332&amp;","&amp;EC332&amp;","&amp;ED332&amp;","&amp;IF(EE332="","Null",EE332)&amp;","&amp;IF(EF332="","Null",EF332)&amp;","&amp;IF(EG332="","Null",EG332)&amp;");")</f>
        <v/>
      </c>
      <c r="EJ332" s="47" t="s">
        <v>0</v>
      </c>
      <c r="EK332" s="19" t="str">
        <f t="shared" ref="EK332:EK395" si="474">IF(DX332="","",IF(EB332=1,"UPDATE
	registar
SET
	potvrda = 1
WHERE
	imeprezime_id="&amp;DY332&amp;"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"&amp;DX332&amp;")
                         		AND
                         	kategorija_liga.liga_id = "&amp;liga_id&amp;")
		AND
	datum_od &lt;= '"&amp;datum_natjecanja&amp;"'
    	AND
    datum_do is Null;",""))</f>
        <v/>
      </c>
      <c r="EL332" s="47" t="s">
        <v>0</v>
      </c>
      <c r="EM332" s="208" t="str">
        <f t="shared" ref="EM332:EM395" si="475">AE332&amp;IF(AW332="","","
")&amp;AW332&amp;IF(BL332="","","
")&amp;BL332&amp;IF(CZ332="","","
")&amp;CZ332&amp;IF(CM332="","","
")&amp;CM332&amp;IF(EI332="","","
")&amp;EI332&amp;IF(EK332="","","
")&amp;EK332</f>
        <v/>
      </c>
      <c r="EN332" s="47" t="s">
        <v>0</v>
      </c>
    </row>
    <row r="333" spans="1:144" x14ac:dyDescent="0.25">
      <c r="A333" t="s">
        <v>0</v>
      </c>
      <c r="B333" s="52" t="str">
        <f>IF(csv!F325="","",csv!T325)</f>
        <v/>
      </c>
      <c r="C333" s="31" t="s">
        <v>0</v>
      </c>
      <c r="D333" s="31" t="str">
        <f>IF(csv!F325="","",csv!F325)</f>
        <v/>
      </c>
      <c r="E333" s="31" t="str">
        <f>IF(csv!E325="","",csv!E325)</f>
        <v/>
      </c>
      <c r="F333" s="31" t="s">
        <v>0</v>
      </c>
      <c r="G333" s="73" t="str">
        <f>IF(csv!M325="","",csv!M325)</f>
        <v/>
      </c>
      <c r="H333" s="73" t="str">
        <f>IF(csv!N325="","",csv!N325)</f>
        <v/>
      </c>
      <c r="I333" s="31" t="s">
        <v>0</v>
      </c>
      <c r="J333" s="31" t="str">
        <f>IF(csv!P325="","",csv!P325)</f>
        <v/>
      </c>
      <c r="K333" s="31" t="str">
        <f>IF(csv!Q325="","",csv!Q325)</f>
        <v/>
      </c>
      <c r="L333" s="31" t="s">
        <v>0</v>
      </c>
      <c r="M333" s="66" t="str">
        <f>IF(csv!R325="","",csv!R325)</f>
        <v/>
      </c>
      <c r="N333" s="47" t="s">
        <v>0</v>
      </c>
      <c r="O333" s="52" t="str">
        <f t="shared" si="422"/>
        <v/>
      </c>
      <c r="P333" s="73" t="str">
        <f>IF(O333="","",IF(COUNTIF(O$10:O332,O333)=0,P332+1,P332))</f>
        <v/>
      </c>
      <c r="Q333" s="88" t="str">
        <f t="shared" si="423"/>
        <v/>
      </c>
      <c r="R333" s="89" t="str" cm="1">
        <f t="array" ref="R333">IF(S333="","",INDEX(natjecanjeStaze_naziv,MATCH(S333,natjecanjeStaze_stazaId,0)))</f>
        <v/>
      </c>
      <c r="S333" s="53" t="str">
        <f t="shared" si="406"/>
        <v/>
      </c>
      <c r="T333" s="47" t="s">
        <v>0</v>
      </c>
      <c r="U333" s="259" t="str">
        <f t="shared" si="407"/>
        <v/>
      </c>
      <c r="V333" s="260" t="str">
        <f t="shared" si="424"/>
        <v/>
      </c>
      <c r="W333" s="47" t="s">
        <v>0</v>
      </c>
      <c r="X333" s="52" t="str">
        <f t="shared" si="425"/>
        <v/>
      </c>
      <c r="Y333" s="73" t="str">
        <f t="shared" si="426"/>
        <v/>
      </c>
      <c r="Z333" s="31" t="str">
        <f t="shared" si="427"/>
        <v/>
      </c>
      <c r="AA333" s="66" t="str">
        <f>IF(Z333="","",MAX(AA$10:AA332)+1)</f>
        <v/>
      </c>
      <c r="AB333" s="47" t="s">
        <v>0</v>
      </c>
      <c r="AC333" s="130"/>
      <c r="AD333" s="47" t="s">
        <v>0</v>
      </c>
      <c r="AE333" s="19" t="str">
        <f t="shared" si="428"/>
        <v/>
      </c>
      <c r="AF333" s="47" t="s">
        <v>0</v>
      </c>
      <c r="AG333" s="151" t="str">
        <f t="shared" si="429"/>
        <v/>
      </c>
      <c r="AH333" s="47" t="s">
        <v>0</v>
      </c>
      <c r="AI333" s="52" t="str">
        <f t="shared" si="430"/>
        <v/>
      </c>
      <c r="AJ333" s="31" t="str">
        <f t="shared" si="431"/>
        <v/>
      </c>
      <c r="AK333" s="73" t="str">
        <f t="shared" si="432"/>
        <v/>
      </c>
      <c r="AL333" s="73" t="str">
        <f t="shared" si="433"/>
        <v/>
      </c>
      <c r="AM333" s="31" t="str" cm="1">
        <f t="array" ref="AM333">IF(AK333="",""&amp;AJ333,IF(AK333="NEMA",AJ333,INDEX(klub_naziv,MATCH(INDEX(klubAlias_klubId,AK333),klub_id,0))))</f>
        <v/>
      </c>
      <c r="AN333" s="31" t="str" cm="1">
        <f t="array" ref="AN333">IFERROR(""&amp;INDEX(registarNatjecatelji,DL333,4),"")</f>
        <v/>
      </c>
      <c r="AO333" s="90" t="str">
        <f t="shared" si="434"/>
        <v/>
      </c>
      <c r="AP333" s="66" t="str">
        <f t="shared" si="435"/>
        <v/>
      </c>
      <c r="AQ333" s="47" t="s">
        <v>0</v>
      </c>
      <c r="AR333" s="52" t="str">
        <f>IF(V333&lt;&gt;"NEMA","",IF(IFERROR(MATCH(U333,U$10:U332,0),0)&lt;&gt;0,"",U333))</f>
        <v/>
      </c>
      <c r="AS333" s="73" t="str">
        <f t="shared" si="408"/>
        <v/>
      </c>
      <c r="AT333" s="31" t="str">
        <f>IF(OR(AS333="",AS333&lt;&gt;"NEMA"),"",MAX(AT$10:AT332)+1)</f>
        <v/>
      </c>
      <c r="AU333" s="66" t="str">
        <f t="shared" si="409"/>
        <v/>
      </c>
      <c r="AV333" s="47" t="s">
        <v>0</v>
      </c>
      <c r="AW333" s="19" t="str">
        <f t="shared" si="436"/>
        <v/>
      </c>
      <c r="AX333" s="47" t="s">
        <v>0</v>
      </c>
      <c r="AY333" s="82" t="str">
        <f>IF(AK333&lt;&gt;"NEMA","",IF(IFERROR(MATCH(AJ333,AJ$10:AJ332,0),0)&lt;&gt;0,"",AJ333))</f>
        <v/>
      </c>
      <c r="AZ333" s="47" t="s">
        <v>0</v>
      </c>
      <c r="BA333" s="130"/>
      <c r="BB333" s="47" t="s">
        <v>0</v>
      </c>
      <c r="BC333" s="58" t="str">
        <f t="shared" si="437"/>
        <v/>
      </c>
      <c r="BD333" s="31" t="str">
        <f t="shared" si="438"/>
        <v/>
      </c>
      <c r="BE333" s="31" t="str">
        <f>IF(BD333="","",MAX(BE$10:BE332)+1)</f>
        <v/>
      </c>
      <c r="BF333" s="31" t="str">
        <f t="shared" si="439"/>
        <v/>
      </c>
      <c r="BG333" s="31" t="str">
        <f t="shared" si="440"/>
        <v/>
      </c>
      <c r="BH333" s="31" t="str">
        <f>IF(BA333="","",MAX(BH$10:BH332)+1)</f>
        <v/>
      </c>
      <c r="BI333" s="31" t="str">
        <f t="shared" si="441"/>
        <v/>
      </c>
      <c r="BJ333" s="66" t="str">
        <f t="shared" si="442"/>
        <v/>
      </c>
      <c r="BK333" s="47" t="s">
        <v>0</v>
      </c>
      <c r="BL333" s="19" t="str">
        <f t="shared" si="443"/>
        <v/>
      </c>
      <c r="BM333" s="47" t="s">
        <v>0</v>
      </c>
      <c r="BN333" s="151" t="str">
        <f t="shared" si="410"/>
        <v/>
      </c>
      <c r="BO333" s="47" t="s">
        <v>0</v>
      </c>
      <c r="BP333" s="58" t="str">
        <f t="shared" si="401"/>
        <v/>
      </c>
      <c r="BQ333" s="73" t="str">
        <f t="shared" si="402"/>
        <v/>
      </c>
      <c r="BR333" s="266" t="str">
        <f t="shared" si="403"/>
        <v/>
      </c>
      <c r="BS333" s="267" t="str">
        <f t="shared" si="404"/>
        <v/>
      </c>
      <c r="BT333" s="191" t="str">
        <f t="shared" si="405"/>
        <v/>
      </c>
      <c r="BU333" s="47" t="s">
        <v>0</v>
      </c>
      <c r="BV333" s="52" t="str">
        <f t="shared" si="444"/>
        <v/>
      </c>
      <c r="BW333" s="31" t="str">
        <f t="shared" si="445"/>
        <v/>
      </c>
      <c r="BX333" s="73" t="str">
        <f t="shared" si="411"/>
        <v/>
      </c>
      <c r="BY333" s="73" t="str">
        <f t="shared" si="412"/>
        <v/>
      </c>
      <c r="BZ333" s="31" t="str">
        <f t="shared" si="413"/>
        <v/>
      </c>
      <c r="CA333" s="66" t="str">
        <f t="shared" si="414"/>
        <v/>
      </c>
      <c r="CB333" s="47" t="s">
        <v>0</v>
      </c>
      <c r="CC333" s="82" t="str">
        <f t="shared" si="446"/>
        <v/>
      </c>
      <c r="CD333" s="47" t="s">
        <v>0</v>
      </c>
      <c r="CE333" s="19" t="str">
        <f t="shared" si="447"/>
        <v/>
      </c>
      <c r="CF333" s="47" t="s">
        <v>0</v>
      </c>
      <c r="CG333" s="130"/>
      <c r="CH333" s="47" t="s">
        <v>0</v>
      </c>
      <c r="CI333" s="52" t="str">
        <f t="shared" si="448"/>
        <v/>
      </c>
      <c r="CJ333" s="73" t="str">
        <f>IF(CG333="","",MAX(CJ$10:CJ332)+1)</f>
        <v/>
      </c>
      <c r="CK333" s="53" t="str">
        <f t="shared" si="449"/>
        <v/>
      </c>
      <c r="CL333" s="47" t="s">
        <v>0</v>
      </c>
      <c r="CM333" s="19" t="str">
        <f t="shared" si="450"/>
        <v/>
      </c>
      <c r="CN333" s="47" t="s">
        <v>0</v>
      </c>
      <c r="CO333" s="108"/>
      <c r="CP333" s="110"/>
      <c r="CQ333" s="47"/>
      <c r="CR333" s="58" t="str">
        <f>IF(AND(BX333="NEMA",BY333="NEMA",OR(CG333="",CK333="NEMA")),MAX(CR$10:CR332)+1,"")</f>
        <v/>
      </c>
      <c r="CS333" s="53" t="str">
        <f t="shared" si="451"/>
        <v/>
      </c>
      <c r="CT333" t="s">
        <v>0</v>
      </c>
      <c r="CU333" s="133" t="str">
        <f t="shared" si="415"/>
        <v/>
      </c>
      <c r="CV333" t="s">
        <v>0</v>
      </c>
      <c r="CW333" s="52" t="str">
        <f t="shared" si="416"/>
        <v/>
      </c>
      <c r="CX333" s="66" t="str">
        <f t="shared" si="452"/>
        <v/>
      </c>
      <c r="CY333" t="s">
        <v>0</v>
      </c>
      <c r="CZ333" s="19" t="str">
        <f t="shared" si="453"/>
        <v/>
      </c>
      <c r="DA333" s="47" t="s">
        <v>0</v>
      </c>
      <c r="DB333" s="52" t="str">
        <f t="shared" si="454"/>
        <v/>
      </c>
      <c r="DC333" s="66" t="str">
        <f t="shared" si="455"/>
        <v/>
      </c>
      <c r="DD333" s="47" t="s">
        <v>0</v>
      </c>
      <c r="DE333" s="52" t="str">
        <f t="shared" si="456"/>
        <v/>
      </c>
      <c r="DF333" s="53" t="str">
        <f t="shared" si="417"/>
        <v/>
      </c>
      <c r="DG333" s="47" t="s">
        <v>0</v>
      </c>
      <c r="DH333" s="52" t="str">
        <f t="shared" si="457"/>
        <v/>
      </c>
      <c r="DI333" s="53" t="str">
        <f t="shared" si="418"/>
        <v/>
      </c>
      <c r="DJ333" s="47" t="s">
        <v>0</v>
      </c>
      <c r="DK333" s="52" t="str">
        <f t="shared" si="458"/>
        <v/>
      </c>
      <c r="DL333" s="53" t="str">
        <f t="shared" si="419"/>
        <v/>
      </c>
      <c r="DM333" s="47" t="s">
        <v>0</v>
      </c>
      <c r="DN333" s="58" t="str">
        <f t="shared" si="459"/>
        <v/>
      </c>
      <c r="DO333" s="53" t="str" cm="1">
        <f t="array" ref="DO333">IF(DN333&lt;&gt;"",INDEX(imePrezime_id,DN333,0),IF(CR333&lt;&gt;"",CR333,""))</f>
        <v/>
      </c>
      <c r="DP333" s="47" t="s">
        <v>0</v>
      </c>
      <c r="DQ333" s="58" t="str">
        <f t="shared" si="460"/>
        <v/>
      </c>
      <c r="DR333" s="73" t="str">
        <f t="shared" si="420"/>
        <v/>
      </c>
      <c r="DS333" s="73" t="str">
        <f t="shared" si="461"/>
        <v/>
      </c>
      <c r="DT333" s="73" t="str">
        <f t="shared" si="462"/>
        <v/>
      </c>
      <c r="DU333" s="66" t="str">
        <f t="shared" si="463"/>
        <v/>
      </c>
      <c r="DV333" s="47" t="s">
        <v>0</v>
      </c>
      <c r="DW333" s="58" t="str">
        <f>IF(BW333="","",MAX(DW$10:DW332)+1)</f>
        <v/>
      </c>
      <c r="DX333" s="73" t="str">
        <f t="shared" si="464"/>
        <v/>
      </c>
      <c r="DY333" s="73" t="str">
        <f t="shared" si="465"/>
        <v/>
      </c>
      <c r="DZ333" s="73" t="str">
        <f t="shared" si="466"/>
        <v/>
      </c>
      <c r="EA333" s="73" t="str">
        <f t="shared" si="467"/>
        <v/>
      </c>
      <c r="EB333" s="73" t="str">
        <f t="shared" si="468"/>
        <v/>
      </c>
      <c r="EC333" s="73" t="str">
        <f t="shared" si="469"/>
        <v/>
      </c>
      <c r="ED333" s="73" t="str">
        <f t="shared" si="470"/>
        <v/>
      </c>
      <c r="EE333" s="73" t="str">
        <f t="shared" si="471"/>
        <v/>
      </c>
      <c r="EF333" s="73" t="str">
        <f t="shared" si="472"/>
        <v/>
      </c>
      <c r="EG333" s="53" t="str">
        <f t="shared" si="421"/>
        <v/>
      </c>
      <c r="EH333" s="47" t="s">
        <v>0</v>
      </c>
      <c r="EI333" s="19" t="str">
        <f t="shared" si="473"/>
        <v/>
      </c>
      <c r="EJ333" s="47" t="s">
        <v>0</v>
      </c>
      <c r="EK333" s="19" t="str">
        <f t="shared" si="474"/>
        <v/>
      </c>
      <c r="EL333" s="47" t="s">
        <v>0</v>
      </c>
      <c r="EM333" s="208" t="str">
        <f t="shared" si="475"/>
        <v/>
      </c>
      <c r="EN333" s="47" t="s">
        <v>0</v>
      </c>
    </row>
    <row r="334" spans="1:144" x14ac:dyDescent="0.25">
      <c r="A334" t="s">
        <v>0</v>
      </c>
      <c r="B334" s="52" t="str">
        <f>IF(csv!F326="","",csv!T326)</f>
        <v/>
      </c>
      <c r="C334" s="31" t="s">
        <v>0</v>
      </c>
      <c r="D334" s="31" t="str">
        <f>IF(csv!F326="","",csv!F326)</f>
        <v/>
      </c>
      <c r="E334" s="31" t="str">
        <f>IF(csv!E326="","",csv!E326)</f>
        <v/>
      </c>
      <c r="F334" s="31" t="s">
        <v>0</v>
      </c>
      <c r="G334" s="73" t="str">
        <f>IF(csv!M326="","",csv!M326)</f>
        <v/>
      </c>
      <c r="H334" s="73" t="str">
        <f>IF(csv!N326="","",csv!N326)</f>
        <v/>
      </c>
      <c r="I334" s="31" t="s">
        <v>0</v>
      </c>
      <c r="J334" s="31" t="str">
        <f>IF(csv!P326="","",csv!P326)</f>
        <v/>
      </c>
      <c r="K334" s="31" t="str">
        <f>IF(csv!Q326="","",csv!Q326)</f>
        <v/>
      </c>
      <c r="L334" s="31" t="s">
        <v>0</v>
      </c>
      <c r="M334" s="66" t="str">
        <f>IF(csv!R326="","",csv!R326)</f>
        <v/>
      </c>
      <c r="N334" s="47" t="s">
        <v>0</v>
      </c>
      <c r="O334" s="52" t="str">
        <f t="shared" si="422"/>
        <v/>
      </c>
      <c r="P334" s="73" t="str">
        <f>IF(O334="","",IF(COUNTIF(O$10:O333,O334)=0,P333+1,P333))</f>
        <v/>
      </c>
      <c r="Q334" s="88" t="str">
        <f t="shared" si="423"/>
        <v/>
      </c>
      <c r="R334" s="89" t="str" cm="1">
        <f t="array" ref="R334">IF(S334="","",INDEX(natjecanjeStaze_naziv,MATCH(S334,natjecanjeStaze_stazaId,0)))</f>
        <v/>
      </c>
      <c r="S334" s="53" t="str">
        <f t="shared" si="406"/>
        <v/>
      </c>
      <c r="T334" s="47" t="s">
        <v>0</v>
      </c>
      <c r="U334" s="259" t="str">
        <f t="shared" si="407"/>
        <v/>
      </c>
      <c r="V334" s="260" t="str">
        <f t="shared" si="424"/>
        <v/>
      </c>
      <c r="W334" s="47" t="s">
        <v>0</v>
      </c>
      <c r="X334" s="52" t="str">
        <f t="shared" si="425"/>
        <v/>
      </c>
      <c r="Y334" s="73" t="str">
        <f t="shared" si="426"/>
        <v/>
      </c>
      <c r="Z334" s="31" t="str">
        <f t="shared" si="427"/>
        <v/>
      </c>
      <c r="AA334" s="66" t="str">
        <f>IF(Z334="","",MAX(AA$10:AA333)+1)</f>
        <v/>
      </c>
      <c r="AB334" s="47" t="s">
        <v>0</v>
      </c>
      <c r="AC334" s="130"/>
      <c r="AD334" s="47" t="s">
        <v>0</v>
      </c>
      <c r="AE334" s="19" t="str">
        <f t="shared" si="428"/>
        <v/>
      </c>
      <c r="AF334" s="47" t="s">
        <v>0</v>
      </c>
      <c r="AG334" s="151" t="str">
        <f t="shared" si="429"/>
        <v/>
      </c>
      <c r="AH334" s="47" t="s">
        <v>0</v>
      </c>
      <c r="AI334" s="52" t="str">
        <f t="shared" si="430"/>
        <v/>
      </c>
      <c r="AJ334" s="31" t="str">
        <f t="shared" si="431"/>
        <v/>
      </c>
      <c r="AK334" s="73" t="str">
        <f t="shared" si="432"/>
        <v/>
      </c>
      <c r="AL334" s="73" t="str">
        <f t="shared" si="433"/>
        <v/>
      </c>
      <c r="AM334" s="31" t="str" cm="1">
        <f t="array" ref="AM334">IF(AK334="",""&amp;AJ334,IF(AK334="NEMA",AJ334,INDEX(klub_naziv,MATCH(INDEX(klubAlias_klubId,AK334),klub_id,0))))</f>
        <v/>
      </c>
      <c r="AN334" s="31" t="str" cm="1">
        <f t="array" ref="AN334">IFERROR(""&amp;INDEX(registarNatjecatelji,DL334,4),"")</f>
        <v/>
      </c>
      <c r="AO334" s="90" t="str">
        <f t="shared" si="434"/>
        <v/>
      </c>
      <c r="AP334" s="66" t="str">
        <f t="shared" si="435"/>
        <v/>
      </c>
      <c r="AQ334" s="47" t="s">
        <v>0</v>
      </c>
      <c r="AR334" s="52" t="str">
        <f>IF(V334&lt;&gt;"NEMA","",IF(IFERROR(MATCH(U334,U$10:U333,0),0)&lt;&gt;0,"",U334))</f>
        <v/>
      </c>
      <c r="AS334" s="73" t="str">
        <f t="shared" si="408"/>
        <v/>
      </c>
      <c r="AT334" s="31" t="str">
        <f>IF(OR(AS334="",AS334&lt;&gt;"NEMA"),"",MAX(AT$10:AT333)+1)</f>
        <v/>
      </c>
      <c r="AU334" s="66" t="str">
        <f t="shared" si="409"/>
        <v/>
      </c>
      <c r="AV334" s="47" t="s">
        <v>0</v>
      </c>
      <c r="AW334" s="19" t="str">
        <f t="shared" si="436"/>
        <v/>
      </c>
      <c r="AX334" s="47" t="s">
        <v>0</v>
      </c>
      <c r="AY334" s="82" t="str">
        <f>IF(AK334&lt;&gt;"NEMA","",IF(IFERROR(MATCH(AJ334,AJ$10:AJ333,0),0)&lt;&gt;0,"",AJ334))</f>
        <v/>
      </c>
      <c r="AZ334" s="47" t="s">
        <v>0</v>
      </c>
      <c r="BA334" s="130"/>
      <c r="BB334" s="47" t="s">
        <v>0</v>
      </c>
      <c r="BC334" s="58" t="str">
        <f t="shared" si="437"/>
        <v/>
      </c>
      <c r="BD334" s="31" t="str">
        <f t="shared" si="438"/>
        <v/>
      </c>
      <c r="BE334" s="31" t="str">
        <f>IF(BD334="","",MAX(BE$10:BE333)+1)</f>
        <v/>
      </c>
      <c r="BF334" s="31" t="str">
        <f t="shared" si="439"/>
        <v/>
      </c>
      <c r="BG334" s="31" t="str">
        <f t="shared" si="440"/>
        <v/>
      </c>
      <c r="BH334" s="31" t="str">
        <f>IF(BA334="","",MAX(BH$10:BH333)+1)</f>
        <v/>
      </c>
      <c r="BI334" s="31" t="str">
        <f t="shared" si="441"/>
        <v/>
      </c>
      <c r="BJ334" s="66" t="str">
        <f t="shared" si="442"/>
        <v/>
      </c>
      <c r="BK334" s="47" t="s">
        <v>0</v>
      </c>
      <c r="BL334" s="19" t="str">
        <f t="shared" si="443"/>
        <v/>
      </c>
      <c r="BM334" s="47" t="s">
        <v>0</v>
      </c>
      <c r="BN334" s="151" t="str">
        <f t="shared" si="410"/>
        <v/>
      </c>
      <c r="BO334" s="47" t="s">
        <v>0</v>
      </c>
      <c r="BP334" s="58" t="str">
        <f t="shared" si="401"/>
        <v/>
      </c>
      <c r="BQ334" s="73" t="str">
        <f t="shared" si="402"/>
        <v/>
      </c>
      <c r="BR334" s="266" t="str">
        <f t="shared" si="403"/>
        <v/>
      </c>
      <c r="BS334" s="267" t="str">
        <f t="shared" si="404"/>
        <v/>
      </c>
      <c r="BT334" s="191" t="str">
        <f t="shared" si="405"/>
        <v/>
      </c>
      <c r="BU334" s="47" t="s">
        <v>0</v>
      </c>
      <c r="BV334" s="52" t="str">
        <f t="shared" si="444"/>
        <v/>
      </c>
      <c r="BW334" s="31" t="str">
        <f t="shared" si="445"/>
        <v/>
      </c>
      <c r="BX334" s="73" t="str">
        <f t="shared" si="411"/>
        <v/>
      </c>
      <c r="BY334" s="73" t="str">
        <f t="shared" si="412"/>
        <v/>
      </c>
      <c r="BZ334" s="31" t="str">
        <f t="shared" si="413"/>
        <v/>
      </c>
      <c r="CA334" s="66" t="str">
        <f t="shared" si="414"/>
        <v/>
      </c>
      <c r="CB334" s="47" t="s">
        <v>0</v>
      </c>
      <c r="CC334" s="82" t="str">
        <f t="shared" si="446"/>
        <v/>
      </c>
      <c r="CD334" s="47" t="s">
        <v>0</v>
      </c>
      <c r="CE334" s="19" t="str">
        <f t="shared" si="447"/>
        <v/>
      </c>
      <c r="CF334" s="47" t="s">
        <v>0</v>
      </c>
      <c r="CG334" s="130"/>
      <c r="CH334" s="47" t="s">
        <v>0</v>
      </c>
      <c r="CI334" s="52" t="str">
        <f t="shared" si="448"/>
        <v/>
      </c>
      <c r="CJ334" s="73" t="str">
        <f>IF(CG334="","",MAX(CJ$10:CJ333)+1)</f>
        <v/>
      </c>
      <c r="CK334" s="53" t="str">
        <f t="shared" si="449"/>
        <v/>
      </c>
      <c r="CL334" s="47" t="s">
        <v>0</v>
      </c>
      <c r="CM334" s="19" t="str">
        <f t="shared" si="450"/>
        <v/>
      </c>
      <c r="CN334" s="47" t="s">
        <v>0</v>
      </c>
      <c r="CO334" s="108"/>
      <c r="CP334" s="110"/>
      <c r="CQ334" s="47"/>
      <c r="CR334" s="58" t="str">
        <f>IF(AND(BX334="NEMA",BY334="NEMA",OR(CG334="",CK334="NEMA")),MAX(CR$10:CR333)+1,"")</f>
        <v/>
      </c>
      <c r="CS334" s="53" t="str">
        <f t="shared" si="451"/>
        <v/>
      </c>
      <c r="CT334" t="s">
        <v>0</v>
      </c>
      <c r="CU334" s="133" t="str">
        <f t="shared" si="415"/>
        <v/>
      </c>
      <c r="CV334" t="s">
        <v>0</v>
      </c>
      <c r="CW334" s="52" t="str">
        <f t="shared" si="416"/>
        <v/>
      </c>
      <c r="CX334" s="66" t="str">
        <f t="shared" si="452"/>
        <v/>
      </c>
      <c r="CY334" t="s">
        <v>0</v>
      </c>
      <c r="CZ334" s="19" t="str">
        <f t="shared" si="453"/>
        <v/>
      </c>
      <c r="DA334" s="47" t="s">
        <v>0</v>
      </c>
      <c r="DB334" s="52" t="str">
        <f t="shared" si="454"/>
        <v/>
      </c>
      <c r="DC334" s="66" t="str">
        <f t="shared" si="455"/>
        <v/>
      </c>
      <c r="DD334" s="47" t="s">
        <v>0</v>
      </c>
      <c r="DE334" s="52" t="str">
        <f t="shared" si="456"/>
        <v/>
      </c>
      <c r="DF334" s="53" t="str">
        <f t="shared" si="417"/>
        <v/>
      </c>
      <c r="DG334" s="47" t="s">
        <v>0</v>
      </c>
      <c r="DH334" s="52" t="str">
        <f t="shared" si="457"/>
        <v/>
      </c>
      <c r="DI334" s="53" t="str">
        <f t="shared" si="418"/>
        <v/>
      </c>
      <c r="DJ334" s="47" t="s">
        <v>0</v>
      </c>
      <c r="DK334" s="52" t="str">
        <f t="shared" si="458"/>
        <v/>
      </c>
      <c r="DL334" s="53" t="str">
        <f t="shared" si="419"/>
        <v/>
      </c>
      <c r="DM334" s="47" t="s">
        <v>0</v>
      </c>
      <c r="DN334" s="58" t="str">
        <f t="shared" si="459"/>
        <v/>
      </c>
      <c r="DO334" s="53" t="str" cm="1">
        <f t="array" ref="DO334">IF(DN334&lt;&gt;"",INDEX(imePrezime_id,DN334,0),IF(CR334&lt;&gt;"",CR334,""))</f>
        <v/>
      </c>
      <c r="DP334" s="47" t="s">
        <v>0</v>
      </c>
      <c r="DQ334" s="58" t="str">
        <f t="shared" si="460"/>
        <v/>
      </c>
      <c r="DR334" s="73" t="str">
        <f t="shared" si="420"/>
        <v/>
      </c>
      <c r="DS334" s="73" t="str">
        <f t="shared" si="461"/>
        <v/>
      </c>
      <c r="DT334" s="73" t="str">
        <f t="shared" si="462"/>
        <v/>
      </c>
      <c r="DU334" s="66" t="str">
        <f t="shared" si="463"/>
        <v/>
      </c>
      <c r="DV334" s="47" t="s">
        <v>0</v>
      </c>
      <c r="DW334" s="58" t="str">
        <f>IF(BW334="","",MAX(DW$10:DW333)+1)</f>
        <v/>
      </c>
      <c r="DX334" s="73" t="str">
        <f t="shared" si="464"/>
        <v/>
      </c>
      <c r="DY334" s="73" t="str">
        <f t="shared" si="465"/>
        <v/>
      </c>
      <c r="DZ334" s="73" t="str">
        <f t="shared" si="466"/>
        <v/>
      </c>
      <c r="EA334" s="73" t="str">
        <f t="shared" si="467"/>
        <v/>
      </c>
      <c r="EB334" s="73" t="str">
        <f t="shared" si="468"/>
        <v/>
      </c>
      <c r="EC334" s="73" t="str">
        <f t="shared" si="469"/>
        <v/>
      </c>
      <c r="ED334" s="73" t="str">
        <f t="shared" si="470"/>
        <v/>
      </c>
      <c r="EE334" s="73" t="str">
        <f t="shared" si="471"/>
        <v/>
      </c>
      <c r="EF334" s="73" t="str">
        <f t="shared" si="472"/>
        <v/>
      </c>
      <c r="EG334" s="53" t="str">
        <f t="shared" si="421"/>
        <v/>
      </c>
      <c r="EH334" s="47" t="s">
        <v>0</v>
      </c>
      <c r="EI334" s="19" t="str">
        <f t="shared" si="473"/>
        <v/>
      </c>
      <c r="EJ334" s="47" t="s">
        <v>0</v>
      </c>
      <c r="EK334" s="19" t="str">
        <f t="shared" si="474"/>
        <v/>
      </c>
      <c r="EL334" s="47" t="s">
        <v>0</v>
      </c>
      <c r="EM334" s="208" t="str">
        <f t="shared" si="475"/>
        <v/>
      </c>
      <c r="EN334" s="47" t="s">
        <v>0</v>
      </c>
    </row>
    <row r="335" spans="1:144" x14ac:dyDescent="0.25">
      <c r="A335" t="s">
        <v>0</v>
      </c>
      <c r="B335" s="52" t="str">
        <f>IF(csv!F327="","",csv!T327)</f>
        <v/>
      </c>
      <c r="C335" s="31" t="s">
        <v>0</v>
      </c>
      <c r="D335" s="31" t="str">
        <f>IF(csv!F327="","",csv!F327)</f>
        <v/>
      </c>
      <c r="E335" s="31" t="str">
        <f>IF(csv!E327="","",csv!E327)</f>
        <v/>
      </c>
      <c r="F335" s="31" t="s">
        <v>0</v>
      </c>
      <c r="G335" s="73" t="str">
        <f>IF(csv!M327="","",csv!M327)</f>
        <v/>
      </c>
      <c r="H335" s="73" t="str">
        <f>IF(csv!N327="","",csv!N327)</f>
        <v/>
      </c>
      <c r="I335" s="31" t="s">
        <v>0</v>
      </c>
      <c r="J335" s="31" t="str">
        <f>IF(csv!P327="","",csv!P327)</f>
        <v/>
      </c>
      <c r="K335" s="31" t="str">
        <f>IF(csv!Q327="","",csv!Q327)</f>
        <v/>
      </c>
      <c r="L335" s="31" t="s">
        <v>0</v>
      </c>
      <c r="M335" s="66" t="str">
        <f>IF(csv!R327="","",csv!R327)</f>
        <v/>
      </c>
      <c r="N335" s="47" t="s">
        <v>0</v>
      </c>
      <c r="O335" s="52" t="str">
        <f t="shared" si="422"/>
        <v/>
      </c>
      <c r="P335" s="73" t="str">
        <f>IF(O335="","",IF(COUNTIF(O$10:O334,O335)=0,P334+1,P334))</f>
        <v/>
      </c>
      <c r="Q335" s="88" t="str">
        <f t="shared" si="423"/>
        <v/>
      </c>
      <c r="R335" s="89" t="str" cm="1">
        <f t="array" ref="R335">IF(S335="","",INDEX(natjecanjeStaze_naziv,MATCH(S335,natjecanjeStaze_stazaId,0)))</f>
        <v/>
      </c>
      <c r="S335" s="53" t="str">
        <f t="shared" si="406"/>
        <v/>
      </c>
      <c r="T335" s="47" t="s">
        <v>0</v>
      </c>
      <c r="U335" s="259" t="str">
        <f t="shared" si="407"/>
        <v/>
      </c>
      <c r="V335" s="260" t="str">
        <f t="shared" si="424"/>
        <v/>
      </c>
      <c r="W335" s="47" t="s">
        <v>0</v>
      </c>
      <c r="X335" s="52" t="str">
        <f t="shared" si="425"/>
        <v/>
      </c>
      <c r="Y335" s="73" t="str">
        <f t="shared" si="426"/>
        <v/>
      </c>
      <c r="Z335" s="31" t="str">
        <f t="shared" si="427"/>
        <v/>
      </c>
      <c r="AA335" s="66" t="str">
        <f>IF(Z335="","",MAX(AA$10:AA334)+1)</f>
        <v/>
      </c>
      <c r="AB335" s="47" t="s">
        <v>0</v>
      </c>
      <c r="AC335" s="130"/>
      <c r="AD335" s="47" t="s">
        <v>0</v>
      </c>
      <c r="AE335" s="19" t="str">
        <f t="shared" si="428"/>
        <v/>
      </c>
      <c r="AF335" s="47" t="s">
        <v>0</v>
      </c>
      <c r="AG335" s="151" t="str">
        <f t="shared" si="429"/>
        <v/>
      </c>
      <c r="AH335" s="47" t="s">
        <v>0</v>
      </c>
      <c r="AI335" s="52" t="str">
        <f t="shared" si="430"/>
        <v/>
      </c>
      <c r="AJ335" s="31" t="str">
        <f t="shared" si="431"/>
        <v/>
      </c>
      <c r="AK335" s="73" t="str">
        <f t="shared" si="432"/>
        <v/>
      </c>
      <c r="AL335" s="73" t="str">
        <f t="shared" si="433"/>
        <v/>
      </c>
      <c r="AM335" s="31" t="str" cm="1">
        <f t="array" ref="AM335">IF(AK335="",""&amp;AJ335,IF(AK335="NEMA",AJ335,INDEX(klub_naziv,MATCH(INDEX(klubAlias_klubId,AK335),klub_id,0))))</f>
        <v/>
      </c>
      <c r="AN335" s="31" t="str" cm="1">
        <f t="array" ref="AN335">IFERROR(""&amp;INDEX(registarNatjecatelji,DL335,4),"")</f>
        <v/>
      </c>
      <c r="AO335" s="90" t="str">
        <f t="shared" si="434"/>
        <v/>
      </c>
      <c r="AP335" s="66" t="str">
        <f t="shared" si="435"/>
        <v/>
      </c>
      <c r="AQ335" s="47" t="s">
        <v>0</v>
      </c>
      <c r="AR335" s="52" t="str">
        <f>IF(V335&lt;&gt;"NEMA","",IF(IFERROR(MATCH(U335,U$10:U334,0),0)&lt;&gt;0,"",U335))</f>
        <v/>
      </c>
      <c r="AS335" s="73" t="str">
        <f t="shared" si="408"/>
        <v/>
      </c>
      <c r="AT335" s="31" t="str">
        <f>IF(OR(AS335="",AS335&lt;&gt;"NEMA"),"",MAX(AT$10:AT334)+1)</f>
        <v/>
      </c>
      <c r="AU335" s="66" t="str">
        <f t="shared" si="409"/>
        <v/>
      </c>
      <c r="AV335" s="47" t="s">
        <v>0</v>
      </c>
      <c r="AW335" s="19" t="str">
        <f t="shared" si="436"/>
        <v/>
      </c>
      <c r="AX335" s="47" t="s">
        <v>0</v>
      </c>
      <c r="AY335" s="82" t="str">
        <f>IF(AK335&lt;&gt;"NEMA","",IF(IFERROR(MATCH(AJ335,AJ$10:AJ334,0),0)&lt;&gt;0,"",AJ335))</f>
        <v/>
      </c>
      <c r="AZ335" s="47" t="s">
        <v>0</v>
      </c>
      <c r="BA335" s="130"/>
      <c r="BB335" s="47" t="s">
        <v>0</v>
      </c>
      <c r="BC335" s="58" t="str">
        <f t="shared" si="437"/>
        <v/>
      </c>
      <c r="BD335" s="31" t="str">
        <f t="shared" si="438"/>
        <v/>
      </c>
      <c r="BE335" s="31" t="str">
        <f>IF(BD335="","",MAX(BE$10:BE334)+1)</f>
        <v/>
      </c>
      <c r="BF335" s="31" t="str">
        <f t="shared" si="439"/>
        <v/>
      </c>
      <c r="BG335" s="31" t="str">
        <f t="shared" si="440"/>
        <v/>
      </c>
      <c r="BH335" s="31" t="str">
        <f>IF(BA335="","",MAX(BH$10:BH334)+1)</f>
        <v/>
      </c>
      <c r="BI335" s="31" t="str">
        <f t="shared" si="441"/>
        <v/>
      </c>
      <c r="BJ335" s="66" t="str">
        <f t="shared" si="442"/>
        <v/>
      </c>
      <c r="BK335" s="47" t="s">
        <v>0</v>
      </c>
      <c r="BL335" s="19" t="str">
        <f t="shared" si="443"/>
        <v/>
      </c>
      <c r="BM335" s="47" t="s">
        <v>0</v>
      </c>
      <c r="BN335" s="151" t="str">
        <f t="shared" si="410"/>
        <v/>
      </c>
      <c r="BO335" s="47" t="s">
        <v>0</v>
      </c>
      <c r="BP335" s="58" t="str">
        <f t="shared" si="401"/>
        <v/>
      </c>
      <c r="BQ335" s="73" t="str">
        <f t="shared" si="402"/>
        <v/>
      </c>
      <c r="BR335" s="266" t="str">
        <f t="shared" si="403"/>
        <v/>
      </c>
      <c r="BS335" s="267" t="str">
        <f t="shared" si="404"/>
        <v/>
      </c>
      <c r="BT335" s="191" t="str">
        <f t="shared" si="405"/>
        <v/>
      </c>
      <c r="BU335" s="47" t="s">
        <v>0</v>
      </c>
      <c r="BV335" s="52" t="str">
        <f t="shared" si="444"/>
        <v/>
      </c>
      <c r="BW335" s="31" t="str">
        <f t="shared" si="445"/>
        <v/>
      </c>
      <c r="BX335" s="73" t="str">
        <f t="shared" si="411"/>
        <v/>
      </c>
      <c r="BY335" s="73" t="str">
        <f t="shared" si="412"/>
        <v/>
      </c>
      <c r="BZ335" s="31" t="str">
        <f t="shared" si="413"/>
        <v/>
      </c>
      <c r="CA335" s="66" t="str">
        <f t="shared" si="414"/>
        <v/>
      </c>
      <c r="CB335" s="47" t="s">
        <v>0</v>
      </c>
      <c r="CC335" s="82" t="str">
        <f t="shared" si="446"/>
        <v/>
      </c>
      <c r="CD335" s="47" t="s">
        <v>0</v>
      </c>
      <c r="CE335" s="19" t="str">
        <f t="shared" si="447"/>
        <v/>
      </c>
      <c r="CF335" s="47" t="s">
        <v>0</v>
      </c>
      <c r="CG335" s="130"/>
      <c r="CH335" s="47" t="s">
        <v>0</v>
      </c>
      <c r="CI335" s="52" t="str">
        <f t="shared" si="448"/>
        <v/>
      </c>
      <c r="CJ335" s="73" t="str">
        <f>IF(CG335="","",MAX(CJ$10:CJ334)+1)</f>
        <v/>
      </c>
      <c r="CK335" s="53" t="str">
        <f t="shared" si="449"/>
        <v/>
      </c>
      <c r="CL335" s="47" t="s">
        <v>0</v>
      </c>
      <c r="CM335" s="19" t="str">
        <f t="shared" si="450"/>
        <v/>
      </c>
      <c r="CN335" s="47" t="s">
        <v>0</v>
      </c>
      <c r="CO335" s="108"/>
      <c r="CP335" s="110"/>
      <c r="CQ335" s="47"/>
      <c r="CR335" s="58" t="str">
        <f>IF(AND(BX335="NEMA",BY335="NEMA",OR(CG335="",CK335="NEMA")),MAX(CR$10:CR334)+1,"")</f>
        <v/>
      </c>
      <c r="CS335" s="53" t="str">
        <f t="shared" si="451"/>
        <v/>
      </c>
      <c r="CT335" t="s">
        <v>0</v>
      </c>
      <c r="CU335" s="133" t="str">
        <f t="shared" si="415"/>
        <v/>
      </c>
      <c r="CV335" t="s">
        <v>0</v>
      </c>
      <c r="CW335" s="52" t="str">
        <f t="shared" si="416"/>
        <v/>
      </c>
      <c r="CX335" s="66" t="str">
        <f t="shared" si="452"/>
        <v/>
      </c>
      <c r="CY335" t="s">
        <v>0</v>
      </c>
      <c r="CZ335" s="19" t="str">
        <f t="shared" si="453"/>
        <v/>
      </c>
      <c r="DA335" s="47" t="s">
        <v>0</v>
      </c>
      <c r="DB335" s="52" t="str">
        <f t="shared" si="454"/>
        <v/>
      </c>
      <c r="DC335" s="66" t="str">
        <f t="shared" si="455"/>
        <v/>
      </c>
      <c r="DD335" s="47" t="s">
        <v>0</v>
      </c>
      <c r="DE335" s="52" t="str">
        <f t="shared" si="456"/>
        <v/>
      </c>
      <c r="DF335" s="53" t="str">
        <f t="shared" si="417"/>
        <v/>
      </c>
      <c r="DG335" s="47" t="s">
        <v>0</v>
      </c>
      <c r="DH335" s="52" t="str">
        <f t="shared" si="457"/>
        <v/>
      </c>
      <c r="DI335" s="53" t="str">
        <f t="shared" si="418"/>
        <v/>
      </c>
      <c r="DJ335" s="47" t="s">
        <v>0</v>
      </c>
      <c r="DK335" s="52" t="str">
        <f t="shared" si="458"/>
        <v/>
      </c>
      <c r="DL335" s="53" t="str">
        <f t="shared" si="419"/>
        <v/>
      </c>
      <c r="DM335" s="47" t="s">
        <v>0</v>
      </c>
      <c r="DN335" s="58" t="str">
        <f t="shared" si="459"/>
        <v/>
      </c>
      <c r="DO335" s="53" t="str" cm="1">
        <f t="array" ref="DO335">IF(DN335&lt;&gt;"",INDEX(imePrezime_id,DN335,0),IF(CR335&lt;&gt;"",CR335,""))</f>
        <v/>
      </c>
      <c r="DP335" s="47" t="s">
        <v>0</v>
      </c>
      <c r="DQ335" s="58" t="str">
        <f t="shared" si="460"/>
        <v/>
      </c>
      <c r="DR335" s="73" t="str">
        <f t="shared" si="420"/>
        <v/>
      </c>
      <c r="DS335" s="73" t="str">
        <f t="shared" si="461"/>
        <v/>
      </c>
      <c r="DT335" s="73" t="str">
        <f t="shared" si="462"/>
        <v/>
      </c>
      <c r="DU335" s="66" t="str">
        <f t="shared" si="463"/>
        <v/>
      </c>
      <c r="DV335" s="47" t="s">
        <v>0</v>
      </c>
      <c r="DW335" s="58" t="str">
        <f>IF(BW335="","",MAX(DW$10:DW334)+1)</f>
        <v/>
      </c>
      <c r="DX335" s="73" t="str">
        <f t="shared" si="464"/>
        <v/>
      </c>
      <c r="DY335" s="73" t="str">
        <f t="shared" si="465"/>
        <v/>
      </c>
      <c r="DZ335" s="73" t="str">
        <f t="shared" si="466"/>
        <v/>
      </c>
      <c r="EA335" s="73" t="str">
        <f t="shared" si="467"/>
        <v/>
      </c>
      <c r="EB335" s="73" t="str">
        <f t="shared" si="468"/>
        <v/>
      </c>
      <c r="EC335" s="73" t="str">
        <f t="shared" si="469"/>
        <v/>
      </c>
      <c r="ED335" s="73" t="str">
        <f t="shared" si="470"/>
        <v/>
      </c>
      <c r="EE335" s="73" t="str">
        <f t="shared" si="471"/>
        <v/>
      </c>
      <c r="EF335" s="73" t="str">
        <f t="shared" si="472"/>
        <v/>
      </c>
      <c r="EG335" s="53" t="str">
        <f t="shared" si="421"/>
        <v/>
      </c>
      <c r="EH335" s="47" t="s">
        <v>0</v>
      </c>
      <c r="EI335" s="19" t="str">
        <f t="shared" si="473"/>
        <v/>
      </c>
      <c r="EJ335" s="47" t="s">
        <v>0</v>
      </c>
      <c r="EK335" s="19" t="str">
        <f t="shared" si="474"/>
        <v/>
      </c>
      <c r="EL335" s="47" t="s">
        <v>0</v>
      </c>
      <c r="EM335" s="208" t="str">
        <f t="shared" si="475"/>
        <v/>
      </c>
      <c r="EN335" s="47" t="s">
        <v>0</v>
      </c>
    </row>
    <row r="336" spans="1:144" x14ac:dyDescent="0.25">
      <c r="A336" t="s">
        <v>0</v>
      </c>
      <c r="B336" s="52" t="str">
        <f>IF(csv!F328="","",csv!T328)</f>
        <v/>
      </c>
      <c r="C336" s="31" t="s">
        <v>0</v>
      </c>
      <c r="D336" s="31" t="str">
        <f>IF(csv!F328="","",csv!F328)</f>
        <v/>
      </c>
      <c r="E336" s="31" t="str">
        <f>IF(csv!E328="","",csv!E328)</f>
        <v/>
      </c>
      <c r="F336" s="31" t="s">
        <v>0</v>
      </c>
      <c r="G336" s="73" t="str">
        <f>IF(csv!M328="","",csv!M328)</f>
        <v/>
      </c>
      <c r="H336" s="73" t="str">
        <f>IF(csv!N328="","",csv!N328)</f>
        <v/>
      </c>
      <c r="I336" s="31" t="s">
        <v>0</v>
      </c>
      <c r="J336" s="31" t="str">
        <f>IF(csv!P328="","",csv!P328)</f>
        <v/>
      </c>
      <c r="K336" s="31" t="str">
        <f>IF(csv!Q328="","",csv!Q328)</f>
        <v/>
      </c>
      <c r="L336" s="31" t="s">
        <v>0</v>
      </c>
      <c r="M336" s="66" t="str">
        <f>IF(csv!R328="","",csv!R328)</f>
        <v/>
      </c>
      <c r="N336" s="47" t="s">
        <v>0</v>
      </c>
      <c r="O336" s="52" t="str">
        <f t="shared" si="422"/>
        <v/>
      </c>
      <c r="P336" s="73" t="str">
        <f>IF(O336="","",IF(COUNTIF(O$10:O335,O336)=0,P335+1,P335))</f>
        <v/>
      </c>
      <c r="Q336" s="88" t="str">
        <f t="shared" si="423"/>
        <v/>
      </c>
      <c r="R336" s="89" t="str" cm="1">
        <f t="array" ref="R336">IF(S336="","",INDEX(natjecanjeStaze_naziv,MATCH(S336,natjecanjeStaze_stazaId,0)))</f>
        <v/>
      </c>
      <c r="S336" s="53" t="str">
        <f t="shared" si="406"/>
        <v/>
      </c>
      <c r="T336" s="47" t="s">
        <v>0</v>
      </c>
      <c r="U336" s="259" t="str">
        <f t="shared" si="407"/>
        <v/>
      </c>
      <c r="V336" s="260" t="str">
        <f t="shared" si="424"/>
        <v/>
      </c>
      <c r="W336" s="47" t="s">
        <v>0</v>
      </c>
      <c r="X336" s="52" t="str">
        <f t="shared" si="425"/>
        <v/>
      </c>
      <c r="Y336" s="73" t="str">
        <f t="shared" si="426"/>
        <v/>
      </c>
      <c r="Z336" s="31" t="str">
        <f t="shared" si="427"/>
        <v/>
      </c>
      <c r="AA336" s="66" t="str">
        <f>IF(Z336="","",MAX(AA$10:AA335)+1)</f>
        <v/>
      </c>
      <c r="AB336" s="47" t="s">
        <v>0</v>
      </c>
      <c r="AC336" s="130"/>
      <c r="AD336" s="47" t="s">
        <v>0</v>
      </c>
      <c r="AE336" s="19" t="str">
        <f t="shared" si="428"/>
        <v/>
      </c>
      <c r="AF336" s="47" t="s">
        <v>0</v>
      </c>
      <c r="AG336" s="151" t="str">
        <f t="shared" si="429"/>
        <v/>
      </c>
      <c r="AH336" s="47" t="s">
        <v>0</v>
      </c>
      <c r="AI336" s="52" t="str">
        <f t="shared" si="430"/>
        <v/>
      </c>
      <c r="AJ336" s="31" t="str">
        <f t="shared" si="431"/>
        <v/>
      </c>
      <c r="AK336" s="73" t="str">
        <f t="shared" si="432"/>
        <v/>
      </c>
      <c r="AL336" s="73" t="str">
        <f t="shared" si="433"/>
        <v/>
      </c>
      <c r="AM336" s="31" t="str" cm="1">
        <f t="array" ref="AM336">IF(AK336="",""&amp;AJ336,IF(AK336="NEMA",AJ336,INDEX(klub_naziv,MATCH(INDEX(klubAlias_klubId,AK336),klub_id,0))))</f>
        <v/>
      </c>
      <c r="AN336" s="31" t="str" cm="1">
        <f t="array" ref="AN336">IFERROR(""&amp;INDEX(registarNatjecatelji,DL336,4),"")</f>
        <v/>
      </c>
      <c r="AO336" s="90" t="str">
        <f t="shared" si="434"/>
        <v/>
      </c>
      <c r="AP336" s="66" t="str">
        <f t="shared" si="435"/>
        <v/>
      </c>
      <c r="AQ336" s="47" t="s">
        <v>0</v>
      </c>
      <c r="AR336" s="52" t="str">
        <f>IF(V336&lt;&gt;"NEMA","",IF(IFERROR(MATCH(U336,U$10:U335,0),0)&lt;&gt;0,"",U336))</f>
        <v/>
      </c>
      <c r="AS336" s="73" t="str">
        <f t="shared" si="408"/>
        <v/>
      </c>
      <c r="AT336" s="31" t="str">
        <f>IF(OR(AS336="",AS336&lt;&gt;"NEMA"),"",MAX(AT$10:AT335)+1)</f>
        <v/>
      </c>
      <c r="AU336" s="66" t="str">
        <f t="shared" si="409"/>
        <v/>
      </c>
      <c r="AV336" s="47" t="s">
        <v>0</v>
      </c>
      <c r="AW336" s="19" t="str">
        <f t="shared" si="436"/>
        <v/>
      </c>
      <c r="AX336" s="47" t="s">
        <v>0</v>
      </c>
      <c r="AY336" s="82" t="str">
        <f>IF(AK336&lt;&gt;"NEMA","",IF(IFERROR(MATCH(AJ336,AJ$10:AJ335,0),0)&lt;&gt;0,"",AJ336))</f>
        <v/>
      </c>
      <c r="AZ336" s="47" t="s">
        <v>0</v>
      </c>
      <c r="BA336" s="130"/>
      <c r="BB336" s="47" t="s">
        <v>0</v>
      </c>
      <c r="BC336" s="58" t="str">
        <f t="shared" si="437"/>
        <v/>
      </c>
      <c r="BD336" s="31" t="str">
        <f t="shared" si="438"/>
        <v/>
      </c>
      <c r="BE336" s="31" t="str">
        <f>IF(BD336="","",MAX(BE$10:BE335)+1)</f>
        <v/>
      </c>
      <c r="BF336" s="31" t="str">
        <f t="shared" si="439"/>
        <v/>
      </c>
      <c r="BG336" s="31" t="str">
        <f t="shared" si="440"/>
        <v/>
      </c>
      <c r="BH336" s="31" t="str">
        <f>IF(BA336="","",MAX(BH$10:BH335)+1)</f>
        <v/>
      </c>
      <c r="BI336" s="31" t="str">
        <f t="shared" si="441"/>
        <v/>
      </c>
      <c r="BJ336" s="66" t="str">
        <f t="shared" si="442"/>
        <v/>
      </c>
      <c r="BK336" s="47" t="s">
        <v>0</v>
      </c>
      <c r="BL336" s="19" t="str">
        <f t="shared" si="443"/>
        <v/>
      </c>
      <c r="BM336" s="47" t="s">
        <v>0</v>
      </c>
      <c r="BN336" s="151" t="str">
        <f t="shared" si="410"/>
        <v/>
      </c>
      <c r="BO336" s="47" t="s">
        <v>0</v>
      </c>
      <c r="BP336" s="58" t="str">
        <f t="shared" si="401"/>
        <v/>
      </c>
      <c r="BQ336" s="73" t="str">
        <f t="shared" si="402"/>
        <v/>
      </c>
      <c r="BR336" s="266" t="str">
        <f t="shared" si="403"/>
        <v/>
      </c>
      <c r="BS336" s="267" t="str">
        <f t="shared" si="404"/>
        <v/>
      </c>
      <c r="BT336" s="191" t="str">
        <f t="shared" si="405"/>
        <v/>
      </c>
      <c r="BU336" s="47" t="s">
        <v>0</v>
      </c>
      <c r="BV336" s="52" t="str">
        <f t="shared" si="444"/>
        <v/>
      </c>
      <c r="BW336" s="31" t="str">
        <f t="shared" si="445"/>
        <v/>
      </c>
      <c r="BX336" s="73" t="str">
        <f t="shared" si="411"/>
        <v/>
      </c>
      <c r="BY336" s="73" t="str">
        <f t="shared" si="412"/>
        <v/>
      </c>
      <c r="BZ336" s="31" t="str">
        <f t="shared" si="413"/>
        <v/>
      </c>
      <c r="CA336" s="66" t="str">
        <f t="shared" si="414"/>
        <v/>
      </c>
      <c r="CB336" s="47" t="s">
        <v>0</v>
      </c>
      <c r="CC336" s="82" t="str">
        <f t="shared" si="446"/>
        <v/>
      </c>
      <c r="CD336" s="47" t="s">
        <v>0</v>
      </c>
      <c r="CE336" s="19" t="str">
        <f t="shared" si="447"/>
        <v/>
      </c>
      <c r="CF336" s="47" t="s">
        <v>0</v>
      </c>
      <c r="CG336" s="130"/>
      <c r="CH336" s="47" t="s">
        <v>0</v>
      </c>
      <c r="CI336" s="52" t="str">
        <f t="shared" si="448"/>
        <v/>
      </c>
      <c r="CJ336" s="73" t="str">
        <f>IF(CG336="","",MAX(CJ$10:CJ335)+1)</f>
        <v/>
      </c>
      <c r="CK336" s="53" t="str">
        <f t="shared" si="449"/>
        <v/>
      </c>
      <c r="CL336" s="47" t="s">
        <v>0</v>
      </c>
      <c r="CM336" s="19" t="str">
        <f t="shared" si="450"/>
        <v/>
      </c>
      <c r="CN336" s="47" t="s">
        <v>0</v>
      </c>
      <c r="CO336" s="108"/>
      <c r="CP336" s="110"/>
      <c r="CQ336" s="47"/>
      <c r="CR336" s="58" t="str">
        <f>IF(AND(BX336="NEMA",BY336="NEMA",OR(CG336="",CK336="NEMA")),MAX(CR$10:CR335)+1,"")</f>
        <v/>
      </c>
      <c r="CS336" s="53" t="str">
        <f t="shared" si="451"/>
        <v/>
      </c>
      <c r="CT336" t="s">
        <v>0</v>
      </c>
      <c r="CU336" s="133" t="str">
        <f t="shared" si="415"/>
        <v/>
      </c>
      <c r="CV336" t="s">
        <v>0</v>
      </c>
      <c r="CW336" s="52" t="str">
        <f t="shared" si="416"/>
        <v/>
      </c>
      <c r="CX336" s="66" t="str">
        <f t="shared" si="452"/>
        <v/>
      </c>
      <c r="CY336" t="s">
        <v>0</v>
      </c>
      <c r="CZ336" s="19" t="str">
        <f t="shared" si="453"/>
        <v/>
      </c>
      <c r="DA336" s="47" t="s">
        <v>0</v>
      </c>
      <c r="DB336" s="52" t="str">
        <f t="shared" si="454"/>
        <v/>
      </c>
      <c r="DC336" s="66" t="str">
        <f t="shared" si="455"/>
        <v/>
      </c>
      <c r="DD336" s="47" t="s">
        <v>0</v>
      </c>
      <c r="DE336" s="52" t="str">
        <f t="shared" si="456"/>
        <v/>
      </c>
      <c r="DF336" s="53" t="str">
        <f t="shared" si="417"/>
        <v/>
      </c>
      <c r="DG336" s="47" t="s">
        <v>0</v>
      </c>
      <c r="DH336" s="52" t="str">
        <f t="shared" si="457"/>
        <v/>
      </c>
      <c r="DI336" s="53" t="str">
        <f t="shared" si="418"/>
        <v/>
      </c>
      <c r="DJ336" s="47" t="s">
        <v>0</v>
      </c>
      <c r="DK336" s="52" t="str">
        <f t="shared" si="458"/>
        <v/>
      </c>
      <c r="DL336" s="53" t="str">
        <f t="shared" si="419"/>
        <v/>
      </c>
      <c r="DM336" s="47" t="s">
        <v>0</v>
      </c>
      <c r="DN336" s="58" t="str">
        <f t="shared" si="459"/>
        <v/>
      </c>
      <c r="DO336" s="53" t="str" cm="1">
        <f t="array" ref="DO336">IF(DN336&lt;&gt;"",INDEX(imePrezime_id,DN336,0),IF(CR336&lt;&gt;"",CR336,""))</f>
        <v/>
      </c>
      <c r="DP336" s="47" t="s">
        <v>0</v>
      </c>
      <c r="DQ336" s="58" t="str">
        <f t="shared" si="460"/>
        <v/>
      </c>
      <c r="DR336" s="73" t="str">
        <f t="shared" si="420"/>
        <v/>
      </c>
      <c r="DS336" s="73" t="str">
        <f t="shared" si="461"/>
        <v/>
      </c>
      <c r="DT336" s="73" t="str">
        <f t="shared" si="462"/>
        <v/>
      </c>
      <c r="DU336" s="66" t="str">
        <f t="shared" si="463"/>
        <v/>
      </c>
      <c r="DV336" s="47" t="s">
        <v>0</v>
      </c>
      <c r="DW336" s="58" t="str">
        <f>IF(BW336="","",MAX(DW$10:DW335)+1)</f>
        <v/>
      </c>
      <c r="DX336" s="73" t="str">
        <f t="shared" si="464"/>
        <v/>
      </c>
      <c r="DY336" s="73" t="str">
        <f t="shared" si="465"/>
        <v/>
      </c>
      <c r="DZ336" s="73" t="str">
        <f t="shared" si="466"/>
        <v/>
      </c>
      <c r="EA336" s="73" t="str">
        <f t="shared" si="467"/>
        <v/>
      </c>
      <c r="EB336" s="73" t="str">
        <f t="shared" si="468"/>
        <v/>
      </c>
      <c r="EC336" s="73" t="str">
        <f t="shared" si="469"/>
        <v/>
      </c>
      <c r="ED336" s="73" t="str">
        <f t="shared" si="470"/>
        <v/>
      </c>
      <c r="EE336" s="73" t="str">
        <f t="shared" si="471"/>
        <v/>
      </c>
      <c r="EF336" s="73" t="str">
        <f t="shared" si="472"/>
        <v/>
      </c>
      <c r="EG336" s="53" t="str">
        <f t="shared" si="421"/>
        <v/>
      </c>
      <c r="EH336" s="47" t="s">
        <v>0</v>
      </c>
      <c r="EI336" s="19" t="str">
        <f t="shared" si="473"/>
        <v/>
      </c>
      <c r="EJ336" s="47" t="s">
        <v>0</v>
      </c>
      <c r="EK336" s="19" t="str">
        <f t="shared" si="474"/>
        <v/>
      </c>
      <c r="EL336" s="47" t="s">
        <v>0</v>
      </c>
      <c r="EM336" s="208" t="str">
        <f t="shared" si="475"/>
        <v/>
      </c>
      <c r="EN336" s="47" t="s">
        <v>0</v>
      </c>
    </row>
    <row r="337" spans="1:144" x14ac:dyDescent="0.25">
      <c r="A337" t="s">
        <v>0</v>
      </c>
      <c r="B337" s="52" t="str">
        <f>IF(csv!F329="","",csv!T329)</f>
        <v/>
      </c>
      <c r="C337" s="31" t="s">
        <v>0</v>
      </c>
      <c r="D337" s="31" t="str">
        <f>IF(csv!F329="","",csv!F329)</f>
        <v/>
      </c>
      <c r="E337" s="31" t="str">
        <f>IF(csv!E329="","",csv!E329)</f>
        <v/>
      </c>
      <c r="F337" s="31" t="s">
        <v>0</v>
      </c>
      <c r="G337" s="73" t="str">
        <f>IF(csv!M329="","",csv!M329)</f>
        <v/>
      </c>
      <c r="H337" s="73" t="str">
        <f>IF(csv!N329="","",csv!N329)</f>
        <v/>
      </c>
      <c r="I337" s="31" t="s">
        <v>0</v>
      </c>
      <c r="J337" s="31" t="str">
        <f>IF(csv!P329="","",csv!P329)</f>
        <v/>
      </c>
      <c r="K337" s="31" t="str">
        <f>IF(csv!Q329="","",csv!Q329)</f>
        <v/>
      </c>
      <c r="L337" s="31" t="s">
        <v>0</v>
      </c>
      <c r="M337" s="66" t="str">
        <f>IF(csv!R329="","",csv!R329)</f>
        <v/>
      </c>
      <c r="N337" s="47" t="s">
        <v>0</v>
      </c>
      <c r="O337" s="52" t="str">
        <f t="shared" si="422"/>
        <v/>
      </c>
      <c r="P337" s="73" t="str">
        <f>IF(O337="","",IF(COUNTIF(O$10:O336,O337)=0,P336+1,P336))</f>
        <v/>
      </c>
      <c r="Q337" s="88" t="str">
        <f t="shared" si="423"/>
        <v/>
      </c>
      <c r="R337" s="89" t="str" cm="1">
        <f t="array" ref="R337">IF(S337="","",INDEX(natjecanjeStaze_naziv,MATCH(S337,natjecanjeStaze_stazaId,0)))</f>
        <v/>
      </c>
      <c r="S337" s="53" t="str">
        <f t="shared" si="406"/>
        <v/>
      </c>
      <c r="T337" s="47" t="s">
        <v>0</v>
      </c>
      <c r="U337" s="259" t="str">
        <f t="shared" si="407"/>
        <v/>
      </c>
      <c r="V337" s="260" t="str">
        <f t="shared" si="424"/>
        <v/>
      </c>
      <c r="W337" s="47" t="s">
        <v>0</v>
      </c>
      <c r="X337" s="52" t="str">
        <f t="shared" si="425"/>
        <v/>
      </c>
      <c r="Y337" s="73" t="str">
        <f t="shared" si="426"/>
        <v/>
      </c>
      <c r="Z337" s="31" t="str">
        <f t="shared" si="427"/>
        <v/>
      </c>
      <c r="AA337" s="66" t="str">
        <f>IF(Z337="","",MAX(AA$10:AA336)+1)</f>
        <v/>
      </c>
      <c r="AB337" s="47" t="s">
        <v>0</v>
      </c>
      <c r="AC337" s="130"/>
      <c r="AD337" s="47" t="s">
        <v>0</v>
      </c>
      <c r="AE337" s="19" t="str">
        <f t="shared" si="428"/>
        <v/>
      </c>
      <c r="AF337" s="47" t="s">
        <v>0</v>
      </c>
      <c r="AG337" s="151" t="str">
        <f t="shared" si="429"/>
        <v/>
      </c>
      <c r="AH337" s="47" t="s">
        <v>0</v>
      </c>
      <c r="AI337" s="52" t="str">
        <f t="shared" si="430"/>
        <v/>
      </c>
      <c r="AJ337" s="31" t="str">
        <f t="shared" si="431"/>
        <v/>
      </c>
      <c r="AK337" s="73" t="str">
        <f t="shared" si="432"/>
        <v/>
      </c>
      <c r="AL337" s="73" t="str">
        <f t="shared" si="433"/>
        <v/>
      </c>
      <c r="AM337" s="31" t="str" cm="1">
        <f t="array" ref="AM337">IF(AK337="",""&amp;AJ337,IF(AK337="NEMA",AJ337,INDEX(klub_naziv,MATCH(INDEX(klubAlias_klubId,AK337),klub_id,0))))</f>
        <v/>
      </c>
      <c r="AN337" s="31" t="str" cm="1">
        <f t="array" ref="AN337">IFERROR(""&amp;INDEX(registarNatjecatelji,DL337,4),"")</f>
        <v/>
      </c>
      <c r="AO337" s="90" t="str">
        <f t="shared" si="434"/>
        <v/>
      </c>
      <c r="AP337" s="66" t="str">
        <f t="shared" si="435"/>
        <v/>
      </c>
      <c r="AQ337" s="47" t="s">
        <v>0</v>
      </c>
      <c r="AR337" s="52" t="str">
        <f>IF(V337&lt;&gt;"NEMA","",IF(IFERROR(MATCH(U337,U$10:U336,0),0)&lt;&gt;0,"",U337))</f>
        <v/>
      </c>
      <c r="AS337" s="73" t="str">
        <f t="shared" si="408"/>
        <v/>
      </c>
      <c r="AT337" s="31" t="str">
        <f>IF(OR(AS337="",AS337&lt;&gt;"NEMA"),"",MAX(AT$10:AT336)+1)</f>
        <v/>
      </c>
      <c r="AU337" s="66" t="str">
        <f t="shared" si="409"/>
        <v/>
      </c>
      <c r="AV337" s="47" t="s">
        <v>0</v>
      </c>
      <c r="AW337" s="19" t="str">
        <f t="shared" si="436"/>
        <v/>
      </c>
      <c r="AX337" s="47" t="s">
        <v>0</v>
      </c>
      <c r="AY337" s="82" t="str">
        <f>IF(AK337&lt;&gt;"NEMA","",IF(IFERROR(MATCH(AJ337,AJ$10:AJ336,0),0)&lt;&gt;0,"",AJ337))</f>
        <v/>
      </c>
      <c r="AZ337" s="47" t="s">
        <v>0</v>
      </c>
      <c r="BA337" s="130"/>
      <c r="BB337" s="47" t="s">
        <v>0</v>
      </c>
      <c r="BC337" s="58" t="str">
        <f t="shared" si="437"/>
        <v/>
      </c>
      <c r="BD337" s="31" t="str">
        <f t="shared" si="438"/>
        <v/>
      </c>
      <c r="BE337" s="31" t="str">
        <f>IF(BD337="","",MAX(BE$10:BE336)+1)</f>
        <v/>
      </c>
      <c r="BF337" s="31" t="str">
        <f t="shared" si="439"/>
        <v/>
      </c>
      <c r="BG337" s="31" t="str">
        <f t="shared" si="440"/>
        <v/>
      </c>
      <c r="BH337" s="31" t="str">
        <f>IF(BA337="","",MAX(BH$10:BH336)+1)</f>
        <v/>
      </c>
      <c r="BI337" s="31" t="str">
        <f t="shared" si="441"/>
        <v/>
      </c>
      <c r="BJ337" s="66" t="str">
        <f t="shared" si="442"/>
        <v/>
      </c>
      <c r="BK337" s="47" t="s">
        <v>0</v>
      </c>
      <c r="BL337" s="19" t="str">
        <f t="shared" si="443"/>
        <v/>
      </c>
      <c r="BM337" s="47" t="s">
        <v>0</v>
      </c>
      <c r="BN337" s="151" t="str">
        <f t="shared" si="410"/>
        <v/>
      </c>
      <c r="BO337" s="47" t="s">
        <v>0</v>
      </c>
      <c r="BP337" s="58" t="str">
        <f t="shared" si="401"/>
        <v/>
      </c>
      <c r="BQ337" s="73" t="str">
        <f t="shared" si="402"/>
        <v/>
      </c>
      <c r="BR337" s="266" t="str">
        <f t="shared" si="403"/>
        <v/>
      </c>
      <c r="BS337" s="267" t="str">
        <f t="shared" si="404"/>
        <v/>
      </c>
      <c r="BT337" s="191" t="str">
        <f t="shared" si="405"/>
        <v/>
      </c>
      <c r="BU337" s="47" t="s">
        <v>0</v>
      </c>
      <c r="BV337" s="52" t="str">
        <f t="shared" si="444"/>
        <v/>
      </c>
      <c r="BW337" s="31" t="str">
        <f t="shared" si="445"/>
        <v/>
      </c>
      <c r="BX337" s="73" t="str">
        <f t="shared" si="411"/>
        <v/>
      </c>
      <c r="BY337" s="73" t="str">
        <f t="shared" si="412"/>
        <v/>
      </c>
      <c r="BZ337" s="31" t="str">
        <f t="shared" si="413"/>
        <v/>
      </c>
      <c r="CA337" s="66" t="str">
        <f t="shared" si="414"/>
        <v/>
      </c>
      <c r="CB337" s="47" t="s">
        <v>0</v>
      </c>
      <c r="CC337" s="82" t="str">
        <f t="shared" si="446"/>
        <v/>
      </c>
      <c r="CD337" s="47" t="s">
        <v>0</v>
      </c>
      <c r="CE337" s="19" t="str">
        <f t="shared" si="447"/>
        <v/>
      </c>
      <c r="CF337" s="47" t="s">
        <v>0</v>
      </c>
      <c r="CG337" s="130"/>
      <c r="CH337" s="47" t="s">
        <v>0</v>
      </c>
      <c r="CI337" s="52" t="str">
        <f t="shared" si="448"/>
        <v/>
      </c>
      <c r="CJ337" s="73" t="str">
        <f>IF(CG337="","",MAX(CJ$10:CJ336)+1)</f>
        <v/>
      </c>
      <c r="CK337" s="53" t="str">
        <f t="shared" si="449"/>
        <v/>
      </c>
      <c r="CL337" s="47" t="s">
        <v>0</v>
      </c>
      <c r="CM337" s="19" t="str">
        <f t="shared" si="450"/>
        <v/>
      </c>
      <c r="CN337" s="47" t="s">
        <v>0</v>
      </c>
      <c r="CO337" s="108"/>
      <c r="CP337" s="110"/>
      <c r="CQ337" s="47"/>
      <c r="CR337" s="58" t="str">
        <f>IF(AND(BX337="NEMA",BY337="NEMA",OR(CG337="",CK337="NEMA")),MAX(CR$10:CR336)+1,"")</f>
        <v/>
      </c>
      <c r="CS337" s="53" t="str">
        <f t="shared" si="451"/>
        <v/>
      </c>
      <c r="CT337" t="s">
        <v>0</v>
      </c>
      <c r="CU337" s="133" t="str">
        <f t="shared" si="415"/>
        <v/>
      </c>
      <c r="CV337" t="s">
        <v>0</v>
      </c>
      <c r="CW337" s="52" t="str">
        <f t="shared" si="416"/>
        <v/>
      </c>
      <c r="CX337" s="66" t="str">
        <f t="shared" si="452"/>
        <v/>
      </c>
      <c r="CY337" t="s">
        <v>0</v>
      </c>
      <c r="CZ337" s="19" t="str">
        <f t="shared" si="453"/>
        <v/>
      </c>
      <c r="DA337" s="47" t="s">
        <v>0</v>
      </c>
      <c r="DB337" s="52" t="str">
        <f t="shared" si="454"/>
        <v/>
      </c>
      <c r="DC337" s="66" t="str">
        <f t="shared" si="455"/>
        <v/>
      </c>
      <c r="DD337" s="47" t="s">
        <v>0</v>
      </c>
      <c r="DE337" s="52" t="str">
        <f t="shared" si="456"/>
        <v/>
      </c>
      <c r="DF337" s="53" t="str">
        <f t="shared" si="417"/>
        <v/>
      </c>
      <c r="DG337" s="47" t="s">
        <v>0</v>
      </c>
      <c r="DH337" s="52" t="str">
        <f t="shared" si="457"/>
        <v/>
      </c>
      <c r="DI337" s="53" t="str">
        <f t="shared" si="418"/>
        <v/>
      </c>
      <c r="DJ337" s="47" t="s">
        <v>0</v>
      </c>
      <c r="DK337" s="52" t="str">
        <f t="shared" si="458"/>
        <v/>
      </c>
      <c r="DL337" s="53" t="str">
        <f t="shared" si="419"/>
        <v/>
      </c>
      <c r="DM337" s="47" t="s">
        <v>0</v>
      </c>
      <c r="DN337" s="58" t="str">
        <f t="shared" si="459"/>
        <v/>
      </c>
      <c r="DO337" s="53" t="str" cm="1">
        <f t="array" ref="DO337">IF(DN337&lt;&gt;"",INDEX(imePrezime_id,DN337,0),IF(CR337&lt;&gt;"",CR337,""))</f>
        <v/>
      </c>
      <c r="DP337" s="47" t="s">
        <v>0</v>
      </c>
      <c r="DQ337" s="58" t="str">
        <f t="shared" si="460"/>
        <v/>
      </c>
      <c r="DR337" s="73" t="str">
        <f t="shared" si="420"/>
        <v/>
      </c>
      <c r="DS337" s="73" t="str">
        <f t="shared" si="461"/>
        <v/>
      </c>
      <c r="DT337" s="73" t="str">
        <f t="shared" si="462"/>
        <v/>
      </c>
      <c r="DU337" s="66" t="str">
        <f t="shared" si="463"/>
        <v/>
      </c>
      <c r="DV337" s="47" t="s">
        <v>0</v>
      </c>
      <c r="DW337" s="58" t="str">
        <f>IF(BW337="","",MAX(DW$10:DW336)+1)</f>
        <v/>
      </c>
      <c r="DX337" s="73" t="str">
        <f t="shared" si="464"/>
        <v/>
      </c>
      <c r="DY337" s="73" t="str">
        <f t="shared" si="465"/>
        <v/>
      </c>
      <c r="DZ337" s="73" t="str">
        <f t="shared" si="466"/>
        <v/>
      </c>
      <c r="EA337" s="73" t="str">
        <f t="shared" si="467"/>
        <v/>
      </c>
      <c r="EB337" s="73" t="str">
        <f t="shared" si="468"/>
        <v/>
      </c>
      <c r="EC337" s="73" t="str">
        <f t="shared" si="469"/>
        <v/>
      </c>
      <c r="ED337" s="73" t="str">
        <f t="shared" si="470"/>
        <v/>
      </c>
      <c r="EE337" s="73" t="str">
        <f t="shared" si="471"/>
        <v/>
      </c>
      <c r="EF337" s="73" t="str">
        <f t="shared" si="472"/>
        <v/>
      </c>
      <c r="EG337" s="53" t="str">
        <f t="shared" si="421"/>
        <v/>
      </c>
      <c r="EH337" s="47" t="s">
        <v>0</v>
      </c>
      <c r="EI337" s="19" t="str">
        <f t="shared" si="473"/>
        <v/>
      </c>
      <c r="EJ337" s="47" t="s">
        <v>0</v>
      </c>
      <c r="EK337" s="19" t="str">
        <f t="shared" si="474"/>
        <v/>
      </c>
      <c r="EL337" s="47" t="s">
        <v>0</v>
      </c>
      <c r="EM337" s="208" t="str">
        <f t="shared" si="475"/>
        <v/>
      </c>
      <c r="EN337" s="47" t="s">
        <v>0</v>
      </c>
    </row>
    <row r="338" spans="1:144" x14ac:dyDescent="0.25">
      <c r="A338" t="s">
        <v>0</v>
      </c>
      <c r="B338" s="52" t="str">
        <f>IF(csv!F330="","",csv!T330)</f>
        <v/>
      </c>
      <c r="C338" s="31" t="s">
        <v>0</v>
      </c>
      <c r="D338" s="31" t="str">
        <f>IF(csv!F330="","",csv!F330)</f>
        <v/>
      </c>
      <c r="E338" s="31" t="str">
        <f>IF(csv!E330="","",csv!E330)</f>
        <v/>
      </c>
      <c r="F338" s="31" t="s">
        <v>0</v>
      </c>
      <c r="G338" s="73" t="str">
        <f>IF(csv!M330="","",csv!M330)</f>
        <v/>
      </c>
      <c r="H338" s="73" t="str">
        <f>IF(csv!N330="","",csv!N330)</f>
        <v/>
      </c>
      <c r="I338" s="31" t="s">
        <v>0</v>
      </c>
      <c r="J338" s="31" t="str">
        <f>IF(csv!P330="","",csv!P330)</f>
        <v/>
      </c>
      <c r="K338" s="31" t="str">
        <f>IF(csv!Q330="","",csv!Q330)</f>
        <v/>
      </c>
      <c r="L338" s="31" t="s">
        <v>0</v>
      </c>
      <c r="M338" s="66" t="str">
        <f>IF(csv!R330="","",csv!R330)</f>
        <v/>
      </c>
      <c r="N338" s="47" t="s">
        <v>0</v>
      </c>
      <c r="O338" s="52" t="str">
        <f t="shared" si="422"/>
        <v/>
      </c>
      <c r="P338" s="73" t="str">
        <f>IF(O338="","",IF(COUNTIF(O$10:O337,O338)=0,P337+1,P337))</f>
        <v/>
      </c>
      <c r="Q338" s="88" t="str">
        <f t="shared" si="423"/>
        <v/>
      </c>
      <c r="R338" s="89" t="str" cm="1">
        <f t="array" ref="R338">IF(S338="","",INDEX(natjecanjeStaze_naziv,MATCH(S338,natjecanjeStaze_stazaId,0)))</f>
        <v/>
      </c>
      <c r="S338" s="53" t="str">
        <f t="shared" si="406"/>
        <v/>
      </c>
      <c r="T338" s="47" t="s">
        <v>0</v>
      </c>
      <c r="U338" s="259" t="str">
        <f t="shared" si="407"/>
        <v/>
      </c>
      <c r="V338" s="260" t="str">
        <f t="shared" si="424"/>
        <v/>
      </c>
      <c r="W338" s="47" t="s">
        <v>0</v>
      </c>
      <c r="X338" s="52" t="str">
        <f t="shared" si="425"/>
        <v/>
      </c>
      <c r="Y338" s="73" t="str">
        <f t="shared" si="426"/>
        <v/>
      </c>
      <c r="Z338" s="31" t="str">
        <f t="shared" si="427"/>
        <v/>
      </c>
      <c r="AA338" s="66" t="str">
        <f>IF(Z338="","",MAX(AA$10:AA337)+1)</f>
        <v/>
      </c>
      <c r="AB338" s="47" t="s">
        <v>0</v>
      </c>
      <c r="AC338" s="130"/>
      <c r="AD338" s="47" t="s">
        <v>0</v>
      </c>
      <c r="AE338" s="19" t="str">
        <f t="shared" si="428"/>
        <v/>
      </c>
      <c r="AF338" s="47" t="s">
        <v>0</v>
      </c>
      <c r="AG338" s="151" t="str">
        <f t="shared" si="429"/>
        <v/>
      </c>
      <c r="AH338" s="47" t="s">
        <v>0</v>
      </c>
      <c r="AI338" s="52" t="str">
        <f t="shared" si="430"/>
        <v/>
      </c>
      <c r="AJ338" s="31" t="str">
        <f t="shared" si="431"/>
        <v/>
      </c>
      <c r="AK338" s="73" t="str">
        <f t="shared" si="432"/>
        <v/>
      </c>
      <c r="AL338" s="73" t="str">
        <f t="shared" si="433"/>
        <v/>
      </c>
      <c r="AM338" s="31" t="str" cm="1">
        <f t="array" ref="AM338">IF(AK338="",""&amp;AJ338,IF(AK338="NEMA",AJ338,INDEX(klub_naziv,MATCH(INDEX(klubAlias_klubId,AK338),klub_id,0))))</f>
        <v/>
      </c>
      <c r="AN338" s="31" t="str" cm="1">
        <f t="array" ref="AN338">IFERROR(""&amp;INDEX(registarNatjecatelji,DL338,4),"")</f>
        <v/>
      </c>
      <c r="AO338" s="90" t="str">
        <f t="shared" si="434"/>
        <v/>
      </c>
      <c r="AP338" s="66" t="str">
        <f t="shared" si="435"/>
        <v/>
      </c>
      <c r="AQ338" s="47" t="s">
        <v>0</v>
      </c>
      <c r="AR338" s="52" t="str">
        <f>IF(V338&lt;&gt;"NEMA","",IF(IFERROR(MATCH(U338,U$10:U337,0),0)&lt;&gt;0,"",U338))</f>
        <v/>
      </c>
      <c r="AS338" s="73" t="str">
        <f t="shared" si="408"/>
        <v/>
      </c>
      <c r="AT338" s="31" t="str">
        <f>IF(OR(AS338="",AS338&lt;&gt;"NEMA"),"",MAX(AT$10:AT337)+1)</f>
        <v/>
      </c>
      <c r="AU338" s="66" t="str">
        <f t="shared" si="409"/>
        <v/>
      </c>
      <c r="AV338" s="47" t="s">
        <v>0</v>
      </c>
      <c r="AW338" s="19" t="str">
        <f t="shared" si="436"/>
        <v/>
      </c>
      <c r="AX338" s="47" t="s">
        <v>0</v>
      </c>
      <c r="AY338" s="82" t="str">
        <f>IF(AK338&lt;&gt;"NEMA","",IF(IFERROR(MATCH(AJ338,AJ$10:AJ337,0),0)&lt;&gt;0,"",AJ338))</f>
        <v/>
      </c>
      <c r="AZ338" s="47" t="s">
        <v>0</v>
      </c>
      <c r="BA338" s="130"/>
      <c r="BB338" s="47" t="s">
        <v>0</v>
      </c>
      <c r="BC338" s="58" t="str">
        <f t="shared" si="437"/>
        <v/>
      </c>
      <c r="BD338" s="31" t="str">
        <f t="shared" si="438"/>
        <v/>
      </c>
      <c r="BE338" s="31" t="str">
        <f>IF(BD338="","",MAX(BE$10:BE337)+1)</f>
        <v/>
      </c>
      <c r="BF338" s="31" t="str">
        <f t="shared" si="439"/>
        <v/>
      </c>
      <c r="BG338" s="31" t="str">
        <f t="shared" si="440"/>
        <v/>
      </c>
      <c r="BH338" s="31" t="str">
        <f>IF(BA338="","",MAX(BH$10:BH337)+1)</f>
        <v/>
      </c>
      <c r="BI338" s="31" t="str">
        <f t="shared" si="441"/>
        <v/>
      </c>
      <c r="BJ338" s="66" t="str">
        <f t="shared" si="442"/>
        <v/>
      </c>
      <c r="BK338" s="47" t="s">
        <v>0</v>
      </c>
      <c r="BL338" s="19" t="str">
        <f t="shared" si="443"/>
        <v/>
      </c>
      <c r="BM338" s="47" t="s">
        <v>0</v>
      </c>
      <c r="BN338" s="151" t="str">
        <f t="shared" si="410"/>
        <v/>
      </c>
      <c r="BO338" s="47" t="s">
        <v>0</v>
      </c>
      <c r="BP338" s="58" t="str">
        <f t="shared" si="401"/>
        <v/>
      </c>
      <c r="BQ338" s="73" t="str">
        <f t="shared" si="402"/>
        <v/>
      </c>
      <c r="BR338" s="266" t="str">
        <f t="shared" si="403"/>
        <v/>
      </c>
      <c r="BS338" s="267" t="str">
        <f t="shared" si="404"/>
        <v/>
      </c>
      <c r="BT338" s="191" t="str">
        <f t="shared" si="405"/>
        <v/>
      </c>
      <c r="BU338" s="47" t="s">
        <v>0</v>
      </c>
      <c r="BV338" s="52" t="str">
        <f t="shared" si="444"/>
        <v/>
      </c>
      <c r="BW338" s="31" t="str">
        <f t="shared" si="445"/>
        <v/>
      </c>
      <c r="BX338" s="73" t="str">
        <f t="shared" si="411"/>
        <v/>
      </c>
      <c r="BY338" s="73" t="str">
        <f t="shared" si="412"/>
        <v/>
      </c>
      <c r="BZ338" s="31" t="str">
        <f t="shared" si="413"/>
        <v/>
      </c>
      <c r="CA338" s="66" t="str">
        <f t="shared" si="414"/>
        <v/>
      </c>
      <c r="CB338" s="47" t="s">
        <v>0</v>
      </c>
      <c r="CC338" s="82" t="str">
        <f t="shared" si="446"/>
        <v/>
      </c>
      <c r="CD338" s="47" t="s">
        <v>0</v>
      </c>
      <c r="CE338" s="19" t="str">
        <f t="shared" si="447"/>
        <v/>
      </c>
      <c r="CF338" s="47" t="s">
        <v>0</v>
      </c>
      <c r="CG338" s="130"/>
      <c r="CH338" s="47" t="s">
        <v>0</v>
      </c>
      <c r="CI338" s="52" t="str">
        <f t="shared" si="448"/>
        <v/>
      </c>
      <c r="CJ338" s="73" t="str">
        <f>IF(CG338="","",MAX(CJ$10:CJ337)+1)</f>
        <v/>
      </c>
      <c r="CK338" s="53" t="str">
        <f t="shared" si="449"/>
        <v/>
      </c>
      <c r="CL338" s="47" t="s">
        <v>0</v>
      </c>
      <c r="CM338" s="19" t="str">
        <f t="shared" si="450"/>
        <v/>
      </c>
      <c r="CN338" s="47" t="s">
        <v>0</v>
      </c>
      <c r="CO338" s="108"/>
      <c r="CP338" s="110"/>
      <c r="CQ338" s="47"/>
      <c r="CR338" s="58" t="str">
        <f>IF(AND(BX338="NEMA",BY338="NEMA",OR(CG338="",CK338="NEMA")),MAX(CR$10:CR337)+1,"")</f>
        <v/>
      </c>
      <c r="CS338" s="53" t="str">
        <f t="shared" si="451"/>
        <v/>
      </c>
      <c r="CT338" t="s">
        <v>0</v>
      </c>
      <c r="CU338" s="133" t="str">
        <f t="shared" si="415"/>
        <v/>
      </c>
      <c r="CV338" t="s">
        <v>0</v>
      </c>
      <c r="CW338" s="52" t="str">
        <f t="shared" si="416"/>
        <v/>
      </c>
      <c r="CX338" s="66" t="str">
        <f t="shared" si="452"/>
        <v/>
      </c>
      <c r="CY338" t="s">
        <v>0</v>
      </c>
      <c r="CZ338" s="19" t="str">
        <f t="shared" si="453"/>
        <v/>
      </c>
      <c r="DA338" s="47" t="s">
        <v>0</v>
      </c>
      <c r="DB338" s="52" t="str">
        <f t="shared" si="454"/>
        <v/>
      </c>
      <c r="DC338" s="66" t="str">
        <f t="shared" si="455"/>
        <v/>
      </c>
      <c r="DD338" s="47" t="s">
        <v>0</v>
      </c>
      <c r="DE338" s="52" t="str">
        <f t="shared" si="456"/>
        <v/>
      </c>
      <c r="DF338" s="53" t="str">
        <f t="shared" si="417"/>
        <v/>
      </c>
      <c r="DG338" s="47" t="s">
        <v>0</v>
      </c>
      <c r="DH338" s="52" t="str">
        <f t="shared" si="457"/>
        <v/>
      </c>
      <c r="DI338" s="53" t="str">
        <f t="shared" si="418"/>
        <v/>
      </c>
      <c r="DJ338" s="47" t="s">
        <v>0</v>
      </c>
      <c r="DK338" s="52" t="str">
        <f t="shared" si="458"/>
        <v/>
      </c>
      <c r="DL338" s="53" t="str">
        <f t="shared" si="419"/>
        <v/>
      </c>
      <c r="DM338" s="47" t="s">
        <v>0</v>
      </c>
      <c r="DN338" s="58" t="str">
        <f t="shared" si="459"/>
        <v/>
      </c>
      <c r="DO338" s="53" t="str" cm="1">
        <f t="array" ref="DO338">IF(DN338&lt;&gt;"",INDEX(imePrezime_id,DN338,0),IF(CR338&lt;&gt;"",CR338,""))</f>
        <v/>
      </c>
      <c r="DP338" s="47" t="s">
        <v>0</v>
      </c>
      <c r="DQ338" s="58" t="str">
        <f t="shared" si="460"/>
        <v/>
      </c>
      <c r="DR338" s="73" t="str">
        <f t="shared" si="420"/>
        <v/>
      </c>
      <c r="DS338" s="73" t="str">
        <f t="shared" si="461"/>
        <v/>
      </c>
      <c r="DT338" s="73" t="str">
        <f t="shared" si="462"/>
        <v/>
      </c>
      <c r="DU338" s="66" t="str">
        <f t="shared" si="463"/>
        <v/>
      </c>
      <c r="DV338" s="47" t="s">
        <v>0</v>
      </c>
      <c r="DW338" s="58" t="str">
        <f>IF(BW338="","",MAX(DW$10:DW337)+1)</f>
        <v/>
      </c>
      <c r="DX338" s="73" t="str">
        <f t="shared" si="464"/>
        <v/>
      </c>
      <c r="DY338" s="73" t="str">
        <f t="shared" si="465"/>
        <v/>
      </c>
      <c r="DZ338" s="73" t="str">
        <f t="shared" si="466"/>
        <v/>
      </c>
      <c r="EA338" s="73" t="str">
        <f t="shared" si="467"/>
        <v/>
      </c>
      <c r="EB338" s="73" t="str">
        <f t="shared" si="468"/>
        <v/>
      </c>
      <c r="EC338" s="73" t="str">
        <f t="shared" si="469"/>
        <v/>
      </c>
      <c r="ED338" s="73" t="str">
        <f t="shared" si="470"/>
        <v/>
      </c>
      <c r="EE338" s="73" t="str">
        <f t="shared" si="471"/>
        <v/>
      </c>
      <c r="EF338" s="73" t="str">
        <f t="shared" si="472"/>
        <v/>
      </c>
      <c r="EG338" s="53" t="str">
        <f t="shared" si="421"/>
        <v/>
      </c>
      <c r="EH338" s="47" t="s">
        <v>0</v>
      </c>
      <c r="EI338" s="19" t="str">
        <f t="shared" si="473"/>
        <v/>
      </c>
      <c r="EJ338" s="47" t="s">
        <v>0</v>
      </c>
      <c r="EK338" s="19" t="str">
        <f t="shared" si="474"/>
        <v/>
      </c>
      <c r="EL338" s="47" t="s">
        <v>0</v>
      </c>
      <c r="EM338" s="208" t="str">
        <f t="shared" si="475"/>
        <v/>
      </c>
      <c r="EN338" s="47" t="s">
        <v>0</v>
      </c>
    </row>
    <row r="339" spans="1:144" x14ac:dyDescent="0.25">
      <c r="A339" t="s">
        <v>0</v>
      </c>
      <c r="B339" s="52" t="str">
        <f>IF(csv!F331="","",csv!T331)</f>
        <v/>
      </c>
      <c r="C339" s="31" t="s">
        <v>0</v>
      </c>
      <c r="D339" s="31" t="str">
        <f>IF(csv!F331="","",csv!F331)</f>
        <v/>
      </c>
      <c r="E339" s="31" t="str">
        <f>IF(csv!E331="","",csv!E331)</f>
        <v/>
      </c>
      <c r="F339" s="31" t="s">
        <v>0</v>
      </c>
      <c r="G339" s="73" t="str">
        <f>IF(csv!M331="","",csv!M331)</f>
        <v/>
      </c>
      <c r="H339" s="73" t="str">
        <f>IF(csv!N331="","",csv!N331)</f>
        <v/>
      </c>
      <c r="I339" s="31" t="s">
        <v>0</v>
      </c>
      <c r="J339" s="31" t="str">
        <f>IF(csv!P331="","",csv!P331)</f>
        <v/>
      </c>
      <c r="K339" s="31" t="str">
        <f>IF(csv!Q331="","",csv!Q331)</f>
        <v/>
      </c>
      <c r="L339" s="31" t="s">
        <v>0</v>
      </c>
      <c r="M339" s="66" t="str">
        <f>IF(csv!R331="","",csv!R331)</f>
        <v/>
      </c>
      <c r="N339" s="47" t="s">
        <v>0</v>
      </c>
      <c r="O339" s="52" t="str">
        <f t="shared" si="422"/>
        <v/>
      </c>
      <c r="P339" s="73" t="str">
        <f>IF(O339="","",IF(COUNTIF(O$10:O338,O339)=0,P338+1,P338))</f>
        <v/>
      </c>
      <c r="Q339" s="88" t="str">
        <f t="shared" si="423"/>
        <v/>
      </c>
      <c r="R339" s="89" t="str" cm="1">
        <f t="array" ref="R339">IF(S339="","",INDEX(natjecanjeStaze_naziv,MATCH(S339,natjecanjeStaze_stazaId,0)))</f>
        <v/>
      </c>
      <c r="S339" s="53" t="str">
        <f t="shared" si="406"/>
        <v/>
      </c>
      <c r="T339" s="47" t="s">
        <v>0</v>
      </c>
      <c r="U339" s="259" t="str">
        <f t="shared" si="407"/>
        <v/>
      </c>
      <c r="V339" s="260" t="str">
        <f t="shared" si="424"/>
        <v/>
      </c>
      <c r="W339" s="47" t="s">
        <v>0</v>
      </c>
      <c r="X339" s="52" t="str">
        <f t="shared" si="425"/>
        <v/>
      </c>
      <c r="Y339" s="73" t="str">
        <f t="shared" si="426"/>
        <v/>
      </c>
      <c r="Z339" s="31" t="str">
        <f t="shared" si="427"/>
        <v/>
      </c>
      <c r="AA339" s="66" t="str">
        <f>IF(Z339="","",MAX(AA$10:AA338)+1)</f>
        <v/>
      </c>
      <c r="AB339" s="47" t="s">
        <v>0</v>
      </c>
      <c r="AC339" s="130"/>
      <c r="AD339" s="47" t="s">
        <v>0</v>
      </c>
      <c r="AE339" s="19" t="str">
        <f t="shared" si="428"/>
        <v/>
      </c>
      <c r="AF339" s="47" t="s">
        <v>0</v>
      </c>
      <c r="AG339" s="151" t="str">
        <f t="shared" si="429"/>
        <v/>
      </c>
      <c r="AH339" s="47" t="s">
        <v>0</v>
      </c>
      <c r="AI339" s="52" t="str">
        <f t="shared" si="430"/>
        <v/>
      </c>
      <c r="AJ339" s="31" t="str">
        <f t="shared" si="431"/>
        <v/>
      </c>
      <c r="AK339" s="73" t="str">
        <f t="shared" si="432"/>
        <v/>
      </c>
      <c r="AL339" s="73" t="str">
        <f t="shared" si="433"/>
        <v/>
      </c>
      <c r="AM339" s="31" t="str" cm="1">
        <f t="array" ref="AM339">IF(AK339="",""&amp;AJ339,IF(AK339="NEMA",AJ339,INDEX(klub_naziv,MATCH(INDEX(klubAlias_klubId,AK339),klub_id,0))))</f>
        <v/>
      </c>
      <c r="AN339" s="31" t="str" cm="1">
        <f t="array" ref="AN339">IFERROR(""&amp;INDEX(registarNatjecatelji,DL339,4),"")</f>
        <v/>
      </c>
      <c r="AO339" s="90" t="str">
        <f t="shared" si="434"/>
        <v/>
      </c>
      <c r="AP339" s="66" t="str">
        <f t="shared" si="435"/>
        <v/>
      </c>
      <c r="AQ339" s="47" t="s">
        <v>0</v>
      </c>
      <c r="AR339" s="52" t="str">
        <f>IF(V339&lt;&gt;"NEMA","",IF(IFERROR(MATCH(U339,U$10:U338,0),0)&lt;&gt;0,"",U339))</f>
        <v/>
      </c>
      <c r="AS339" s="73" t="str">
        <f t="shared" si="408"/>
        <v/>
      </c>
      <c r="AT339" s="31" t="str">
        <f>IF(OR(AS339="",AS339&lt;&gt;"NEMA"),"",MAX(AT$10:AT338)+1)</f>
        <v/>
      </c>
      <c r="AU339" s="66" t="str">
        <f t="shared" si="409"/>
        <v/>
      </c>
      <c r="AV339" s="47" t="s">
        <v>0</v>
      </c>
      <c r="AW339" s="19" t="str">
        <f t="shared" si="436"/>
        <v/>
      </c>
      <c r="AX339" s="47" t="s">
        <v>0</v>
      </c>
      <c r="AY339" s="82" t="str">
        <f>IF(AK339&lt;&gt;"NEMA","",IF(IFERROR(MATCH(AJ339,AJ$10:AJ338,0),0)&lt;&gt;0,"",AJ339))</f>
        <v/>
      </c>
      <c r="AZ339" s="47" t="s">
        <v>0</v>
      </c>
      <c r="BA339" s="130"/>
      <c r="BB339" s="47" t="s">
        <v>0</v>
      </c>
      <c r="BC339" s="58" t="str">
        <f t="shared" si="437"/>
        <v/>
      </c>
      <c r="BD339" s="31" t="str">
        <f t="shared" si="438"/>
        <v/>
      </c>
      <c r="BE339" s="31" t="str">
        <f>IF(BD339="","",MAX(BE$10:BE338)+1)</f>
        <v/>
      </c>
      <c r="BF339" s="31" t="str">
        <f t="shared" si="439"/>
        <v/>
      </c>
      <c r="BG339" s="31" t="str">
        <f t="shared" si="440"/>
        <v/>
      </c>
      <c r="BH339" s="31" t="str">
        <f>IF(BA339="","",MAX(BH$10:BH338)+1)</f>
        <v/>
      </c>
      <c r="BI339" s="31" t="str">
        <f t="shared" si="441"/>
        <v/>
      </c>
      <c r="BJ339" s="66" t="str">
        <f t="shared" si="442"/>
        <v/>
      </c>
      <c r="BK339" s="47" t="s">
        <v>0</v>
      </c>
      <c r="BL339" s="19" t="str">
        <f t="shared" si="443"/>
        <v/>
      </c>
      <c r="BM339" s="47" t="s">
        <v>0</v>
      </c>
      <c r="BN339" s="151" t="str">
        <f t="shared" si="410"/>
        <v/>
      </c>
      <c r="BO339" s="47" t="s">
        <v>0</v>
      </c>
      <c r="BP339" s="58" t="str">
        <f t="shared" si="401"/>
        <v/>
      </c>
      <c r="BQ339" s="73" t="str">
        <f t="shared" si="402"/>
        <v/>
      </c>
      <c r="BR339" s="266" t="str">
        <f t="shared" si="403"/>
        <v/>
      </c>
      <c r="BS339" s="267" t="str">
        <f t="shared" si="404"/>
        <v/>
      </c>
      <c r="BT339" s="191" t="str">
        <f t="shared" si="405"/>
        <v/>
      </c>
      <c r="BU339" s="47" t="s">
        <v>0</v>
      </c>
      <c r="BV339" s="52" t="str">
        <f t="shared" si="444"/>
        <v/>
      </c>
      <c r="BW339" s="31" t="str">
        <f t="shared" si="445"/>
        <v/>
      </c>
      <c r="BX339" s="73" t="str">
        <f t="shared" si="411"/>
        <v/>
      </c>
      <c r="BY339" s="73" t="str">
        <f t="shared" si="412"/>
        <v/>
      </c>
      <c r="BZ339" s="31" t="str">
        <f t="shared" si="413"/>
        <v/>
      </c>
      <c r="CA339" s="66" t="str">
        <f t="shared" si="414"/>
        <v/>
      </c>
      <c r="CB339" s="47" t="s">
        <v>0</v>
      </c>
      <c r="CC339" s="82" t="str">
        <f t="shared" si="446"/>
        <v/>
      </c>
      <c r="CD339" s="47" t="s">
        <v>0</v>
      </c>
      <c r="CE339" s="19" t="str">
        <f t="shared" si="447"/>
        <v/>
      </c>
      <c r="CF339" s="47" t="s">
        <v>0</v>
      </c>
      <c r="CG339" s="130"/>
      <c r="CH339" s="47" t="s">
        <v>0</v>
      </c>
      <c r="CI339" s="52" t="str">
        <f t="shared" si="448"/>
        <v/>
      </c>
      <c r="CJ339" s="73" t="str">
        <f>IF(CG339="","",MAX(CJ$10:CJ338)+1)</f>
        <v/>
      </c>
      <c r="CK339" s="53" t="str">
        <f t="shared" si="449"/>
        <v/>
      </c>
      <c r="CL339" s="47" t="s">
        <v>0</v>
      </c>
      <c r="CM339" s="19" t="str">
        <f t="shared" si="450"/>
        <v/>
      </c>
      <c r="CN339" s="47" t="s">
        <v>0</v>
      </c>
      <c r="CO339" s="108"/>
      <c r="CP339" s="110"/>
      <c r="CQ339" s="47"/>
      <c r="CR339" s="58" t="str">
        <f>IF(AND(BX339="NEMA",BY339="NEMA",OR(CG339="",CK339="NEMA")),MAX(CR$10:CR338)+1,"")</f>
        <v/>
      </c>
      <c r="CS339" s="53" t="str">
        <f t="shared" si="451"/>
        <v/>
      </c>
      <c r="CT339" t="s">
        <v>0</v>
      </c>
      <c r="CU339" s="133" t="str">
        <f t="shared" si="415"/>
        <v/>
      </c>
      <c r="CV339" t="s">
        <v>0</v>
      </c>
      <c r="CW339" s="52" t="str">
        <f t="shared" si="416"/>
        <v/>
      </c>
      <c r="CX339" s="66" t="str">
        <f t="shared" si="452"/>
        <v/>
      </c>
      <c r="CY339" t="s">
        <v>0</v>
      </c>
      <c r="CZ339" s="19" t="str">
        <f t="shared" si="453"/>
        <v/>
      </c>
      <c r="DA339" s="47" t="s">
        <v>0</v>
      </c>
      <c r="DB339" s="52" t="str">
        <f t="shared" si="454"/>
        <v/>
      </c>
      <c r="DC339" s="66" t="str">
        <f t="shared" si="455"/>
        <v/>
      </c>
      <c r="DD339" s="47" t="s">
        <v>0</v>
      </c>
      <c r="DE339" s="52" t="str">
        <f t="shared" si="456"/>
        <v/>
      </c>
      <c r="DF339" s="53" t="str">
        <f t="shared" si="417"/>
        <v/>
      </c>
      <c r="DG339" s="47" t="s">
        <v>0</v>
      </c>
      <c r="DH339" s="52" t="str">
        <f t="shared" si="457"/>
        <v/>
      </c>
      <c r="DI339" s="53" t="str">
        <f t="shared" si="418"/>
        <v/>
      </c>
      <c r="DJ339" s="47" t="s">
        <v>0</v>
      </c>
      <c r="DK339" s="52" t="str">
        <f t="shared" si="458"/>
        <v/>
      </c>
      <c r="DL339" s="53" t="str">
        <f t="shared" si="419"/>
        <v/>
      </c>
      <c r="DM339" s="47" t="s">
        <v>0</v>
      </c>
      <c r="DN339" s="58" t="str">
        <f t="shared" si="459"/>
        <v/>
      </c>
      <c r="DO339" s="53" t="str" cm="1">
        <f t="array" ref="DO339">IF(DN339&lt;&gt;"",INDEX(imePrezime_id,DN339,0),IF(CR339&lt;&gt;"",CR339,""))</f>
        <v/>
      </c>
      <c r="DP339" s="47" t="s">
        <v>0</v>
      </c>
      <c r="DQ339" s="58" t="str">
        <f t="shared" si="460"/>
        <v/>
      </c>
      <c r="DR339" s="73" t="str">
        <f t="shared" si="420"/>
        <v/>
      </c>
      <c r="DS339" s="73" t="str">
        <f t="shared" si="461"/>
        <v/>
      </c>
      <c r="DT339" s="73" t="str">
        <f t="shared" si="462"/>
        <v/>
      </c>
      <c r="DU339" s="66" t="str">
        <f t="shared" si="463"/>
        <v/>
      </c>
      <c r="DV339" s="47" t="s">
        <v>0</v>
      </c>
      <c r="DW339" s="58" t="str">
        <f>IF(BW339="","",MAX(DW$10:DW338)+1)</f>
        <v/>
      </c>
      <c r="DX339" s="73" t="str">
        <f t="shared" si="464"/>
        <v/>
      </c>
      <c r="DY339" s="73" t="str">
        <f t="shared" si="465"/>
        <v/>
      </c>
      <c r="DZ339" s="73" t="str">
        <f t="shared" si="466"/>
        <v/>
      </c>
      <c r="EA339" s="73" t="str">
        <f t="shared" si="467"/>
        <v/>
      </c>
      <c r="EB339" s="73" t="str">
        <f t="shared" si="468"/>
        <v/>
      </c>
      <c r="EC339" s="73" t="str">
        <f t="shared" si="469"/>
        <v/>
      </c>
      <c r="ED339" s="73" t="str">
        <f t="shared" si="470"/>
        <v/>
      </c>
      <c r="EE339" s="73" t="str">
        <f t="shared" si="471"/>
        <v/>
      </c>
      <c r="EF339" s="73" t="str">
        <f t="shared" si="472"/>
        <v/>
      </c>
      <c r="EG339" s="53" t="str">
        <f t="shared" si="421"/>
        <v/>
      </c>
      <c r="EH339" s="47" t="s">
        <v>0</v>
      </c>
      <c r="EI339" s="19" t="str">
        <f t="shared" si="473"/>
        <v/>
      </c>
      <c r="EJ339" s="47" t="s">
        <v>0</v>
      </c>
      <c r="EK339" s="19" t="str">
        <f t="shared" si="474"/>
        <v/>
      </c>
      <c r="EL339" s="47" t="s">
        <v>0</v>
      </c>
      <c r="EM339" s="208" t="str">
        <f t="shared" si="475"/>
        <v/>
      </c>
      <c r="EN339" s="47" t="s">
        <v>0</v>
      </c>
    </row>
    <row r="340" spans="1:144" x14ac:dyDescent="0.25">
      <c r="A340" t="s">
        <v>0</v>
      </c>
      <c r="B340" s="52" t="str">
        <f>IF(csv!F332="","",csv!T332)</f>
        <v/>
      </c>
      <c r="C340" s="31" t="s">
        <v>0</v>
      </c>
      <c r="D340" s="31" t="str">
        <f>IF(csv!F332="","",csv!F332)</f>
        <v/>
      </c>
      <c r="E340" s="31" t="str">
        <f>IF(csv!E332="","",csv!E332)</f>
        <v/>
      </c>
      <c r="F340" s="31" t="s">
        <v>0</v>
      </c>
      <c r="G340" s="73" t="str">
        <f>IF(csv!M332="","",csv!M332)</f>
        <v/>
      </c>
      <c r="H340" s="73" t="str">
        <f>IF(csv!N332="","",csv!N332)</f>
        <v/>
      </c>
      <c r="I340" s="31" t="s">
        <v>0</v>
      </c>
      <c r="J340" s="31" t="str">
        <f>IF(csv!P332="","",csv!P332)</f>
        <v/>
      </c>
      <c r="K340" s="31" t="str">
        <f>IF(csv!Q332="","",csv!Q332)</f>
        <v/>
      </c>
      <c r="L340" s="31" t="s">
        <v>0</v>
      </c>
      <c r="M340" s="66" t="str">
        <f>IF(csv!R332="","",csv!R332)</f>
        <v/>
      </c>
      <c r="N340" s="47" t="s">
        <v>0</v>
      </c>
      <c r="O340" s="52" t="str">
        <f t="shared" si="422"/>
        <v/>
      </c>
      <c r="P340" s="73" t="str">
        <f>IF(O340="","",IF(COUNTIF(O$10:O339,O340)=0,P339+1,P339))</f>
        <v/>
      </c>
      <c r="Q340" s="88" t="str">
        <f t="shared" si="423"/>
        <v/>
      </c>
      <c r="R340" s="89" t="str" cm="1">
        <f t="array" ref="R340">IF(S340="","",INDEX(natjecanjeStaze_naziv,MATCH(S340,natjecanjeStaze_stazaId,0)))</f>
        <v/>
      </c>
      <c r="S340" s="53" t="str">
        <f t="shared" si="406"/>
        <v/>
      </c>
      <c r="T340" s="47" t="s">
        <v>0</v>
      </c>
      <c r="U340" s="259" t="str">
        <f t="shared" si="407"/>
        <v/>
      </c>
      <c r="V340" s="260" t="str">
        <f t="shared" si="424"/>
        <v/>
      </c>
      <c r="W340" s="47" t="s">
        <v>0</v>
      </c>
      <c r="X340" s="52" t="str">
        <f t="shared" si="425"/>
        <v/>
      </c>
      <c r="Y340" s="73" t="str">
        <f t="shared" si="426"/>
        <v/>
      </c>
      <c r="Z340" s="31" t="str">
        <f t="shared" si="427"/>
        <v/>
      </c>
      <c r="AA340" s="66" t="str">
        <f>IF(Z340="","",MAX(AA$10:AA339)+1)</f>
        <v/>
      </c>
      <c r="AB340" s="47" t="s">
        <v>0</v>
      </c>
      <c r="AC340" s="130"/>
      <c r="AD340" s="47" t="s">
        <v>0</v>
      </c>
      <c r="AE340" s="19" t="str">
        <f t="shared" si="428"/>
        <v/>
      </c>
      <c r="AF340" s="47" t="s">
        <v>0</v>
      </c>
      <c r="AG340" s="151" t="str">
        <f t="shared" si="429"/>
        <v/>
      </c>
      <c r="AH340" s="47" t="s">
        <v>0</v>
      </c>
      <c r="AI340" s="52" t="str">
        <f t="shared" si="430"/>
        <v/>
      </c>
      <c r="AJ340" s="31" t="str">
        <f t="shared" si="431"/>
        <v/>
      </c>
      <c r="AK340" s="73" t="str">
        <f t="shared" si="432"/>
        <v/>
      </c>
      <c r="AL340" s="73" t="str">
        <f t="shared" si="433"/>
        <v/>
      </c>
      <c r="AM340" s="31" t="str" cm="1">
        <f t="array" ref="AM340">IF(AK340="",""&amp;AJ340,IF(AK340="NEMA",AJ340,INDEX(klub_naziv,MATCH(INDEX(klubAlias_klubId,AK340),klub_id,0))))</f>
        <v/>
      </c>
      <c r="AN340" s="31" t="str" cm="1">
        <f t="array" ref="AN340">IFERROR(""&amp;INDEX(registarNatjecatelji,DL340,4),"")</f>
        <v/>
      </c>
      <c r="AO340" s="90" t="str">
        <f t="shared" si="434"/>
        <v/>
      </c>
      <c r="AP340" s="66" t="str">
        <f t="shared" si="435"/>
        <v/>
      </c>
      <c r="AQ340" s="47" t="s">
        <v>0</v>
      </c>
      <c r="AR340" s="52" t="str">
        <f>IF(V340&lt;&gt;"NEMA","",IF(IFERROR(MATCH(U340,U$10:U339,0),0)&lt;&gt;0,"",U340))</f>
        <v/>
      </c>
      <c r="AS340" s="73" t="str">
        <f t="shared" si="408"/>
        <v/>
      </c>
      <c r="AT340" s="31" t="str">
        <f>IF(OR(AS340="",AS340&lt;&gt;"NEMA"),"",MAX(AT$10:AT339)+1)</f>
        <v/>
      </c>
      <c r="AU340" s="66" t="str">
        <f t="shared" si="409"/>
        <v/>
      </c>
      <c r="AV340" s="47" t="s">
        <v>0</v>
      </c>
      <c r="AW340" s="19" t="str">
        <f t="shared" si="436"/>
        <v/>
      </c>
      <c r="AX340" s="47" t="s">
        <v>0</v>
      </c>
      <c r="AY340" s="82" t="str">
        <f>IF(AK340&lt;&gt;"NEMA","",IF(IFERROR(MATCH(AJ340,AJ$10:AJ339,0),0)&lt;&gt;0,"",AJ340))</f>
        <v/>
      </c>
      <c r="AZ340" s="47" t="s">
        <v>0</v>
      </c>
      <c r="BA340" s="130"/>
      <c r="BB340" s="47" t="s">
        <v>0</v>
      </c>
      <c r="BC340" s="58" t="str">
        <f t="shared" si="437"/>
        <v/>
      </c>
      <c r="BD340" s="31" t="str">
        <f t="shared" si="438"/>
        <v/>
      </c>
      <c r="BE340" s="31" t="str">
        <f>IF(BD340="","",MAX(BE$10:BE339)+1)</f>
        <v/>
      </c>
      <c r="BF340" s="31" t="str">
        <f t="shared" si="439"/>
        <v/>
      </c>
      <c r="BG340" s="31" t="str">
        <f t="shared" si="440"/>
        <v/>
      </c>
      <c r="BH340" s="31" t="str">
        <f>IF(BA340="","",MAX(BH$10:BH339)+1)</f>
        <v/>
      </c>
      <c r="BI340" s="31" t="str">
        <f t="shared" si="441"/>
        <v/>
      </c>
      <c r="BJ340" s="66" t="str">
        <f t="shared" si="442"/>
        <v/>
      </c>
      <c r="BK340" s="47" t="s">
        <v>0</v>
      </c>
      <c r="BL340" s="19" t="str">
        <f t="shared" si="443"/>
        <v/>
      </c>
      <c r="BM340" s="47" t="s">
        <v>0</v>
      </c>
      <c r="BN340" s="151" t="str">
        <f t="shared" si="410"/>
        <v/>
      </c>
      <c r="BO340" s="47" t="s">
        <v>0</v>
      </c>
      <c r="BP340" s="58" t="str">
        <f t="shared" si="401"/>
        <v/>
      </c>
      <c r="BQ340" s="73" t="str">
        <f t="shared" si="402"/>
        <v/>
      </c>
      <c r="BR340" s="266" t="str">
        <f t="shared" si="403"/>
        <v/>
      </c>
      <c r="BS340" s="267" t="str">
        <f t="shared" si="404"/>
        <v/>
      </c>
      <c r="BT340" s="191" t="str">
        <f t="shared" si="405"/>
        <v/>
      </c>
      <c r="BU340" s="47" t="s">
        <v>0</v>
      </c>
      <c r="BV340" s="52" t="str">
        <f t="shared" si="444"/>
        <v/>
      </c>
      <c r="BW340" s="31" t="str">
        <f t="shared" si="445"/>
        <v/>
      </c>
      <c r="BX340" s="73" t="str">
        <f t="shared" si="411"/>
        <v/>
      </c>
      <c r="BY340" s="73" t="str">
        <f t="shared" si="412"/>
        <v/>
      </c>
      <c r="BZ340" s="31" t="str">
        <f t="shared" si="413"/>
        <v/>
      </c>
      <c r="CA340" s="66" t="str">
        <f t="shared" si="414"/>
        <v/>
      </c>
      <c r="CB340" s="47" t="s">
        <v>0</v>
      </c>
      <c r="CC340" s="82" t="str">
        <f t="shared" si="446"/>
        <v/>
      </c>
      <c r="CD340" s="47" t="s">
        <v>0</v>
      </c>
      <c r="CE340" s="19" t="str">
        <f t="shared" si="447"/>
        <v/>
      </c>
      <c r="CF340" s="47" t="s">
        <v>0</v>
      </c>
      <c r="CG340" s="130"/>
      <c r="CH340" s="47" t="s">
        <v>0</v>
      </c>
      <c r="CI340" s="52" t="str">
        <f t="shared" si="448"/>
        <v/>
      </c>
      <c r="CJ340" s="73" t="str">
        <f>IF(CG340="","",MAX(CJ$10:CJ339)+1)</f>
        <v/>
      </c>
      <c r="CK340" s="53" t="str">
        <f t="shared" si="449"/>
        <v/>
      </c>
      <c r="CL340" s="47" t="s">
        <v>0</v>
      </c>
      <c r="CM340" s="19" t="str">
        <f t="shared" si="450"/>
        <v/>
      </c>
      <c r="CN340" s="47" t="s">
        <v>0</v>
      </c>
      <c r="CO340" s="108"/>
      <c r="CP340" s="110"/>
      <c r="CQ340" s="47"/>
      <c r="CR340" s="58" t="str">
        <f>IF(AND(BX340="NEMA",BY340="NEMA",OR(CG340="",CK340="NEMA")),MAX(CR$10:CR339)+1,"")</f>
        <v/>
      </c>
      <c r="CS340" s="53" t="str">
        <f t="shared" si="451"/>
        <v/>
      </c>
      <c r="CT340" t="s">
        <v>0</v>
      </c>
      <c r="CU340" s="133" t="str">
        <f t="shared" si="415"/>
        <v/>
      </c>
      <c r="CV340" t="s">
        <v>0</v>
      </c>
      <c r="CW340" s="52" t="str">
        <f t="shared" si="416"/>
        <v/>
      </c>
      <c r="CX340" s="66" t="str">
        <f t="shared" si="452"/>
        <v/>
      </c>
      <c r="CY340" t="s">
        <v>0</v>
      </c>
      <c r="CZ340" s="19" t="str">
        <f t="shared" si="453"/>
        <v/>
      </c>
      <c r="DA340" s="47" t="s">
        <v>0</v>
      </c>
      <c r="DB340" s="52" t="str">
        <f t="shared" si="454"/>
        <v/>
      </c>
      <c r="DC340" s="66" t="str">
        <f t="shared" si="455"/>
        <v/>
      </c>
      <c r="DD340" s="47" t="s">
        <v>0</v>
      </c>
      <c r="DE340" s="52" t="str">
        <f t="shared" si="456"/>
        <v/>
      </c>
      <c r="DF340" s="53" t="str">
        <f t="shared" si="417"/>
        <v/>
      </c>
      <c r="DG340" s="47" t="s">
        <v>0</v>
      </c>
      <c r="DH340" s="52" t="str">
        <f t="shared" si="457"/>
        <v/>
      </c>
      <c r="DI340" s="53" t="str">
        <f t="shared" si="418"/>
        <v/>
      </c>
      <c r="DJ340" s="47" t="s">
        <v>0</v>
      </c>
      <c r="DK340" s="52" t="str">
        <f t="shared" si="458"/>
        <v/>
      </c>
      <c r="DL340" s="53" t="str">
        <f t="shared" si="419"/>
        <v/>
      </c>
      <c r="DM340" s="47" t="s">
        <v>0</v>
      </c>
      <c r="DN340" s="58" t="str">
        <f t="shared" si="459"/>
        <v/>
      </c>
      <c r="DO340" s="53" t="str" cm="1">
        <f t="array" ref="DO340">IF(DN340&lt;&gt;"",INDEX(imePrezime_id,DN340,0),IF(CR340&lt;&gt;"",CR340,""))</f>
        <v/>
      </c>
      <c r="DP340" s="47" t="s">
        <v>0</v>
      </c>
      <c r="DQ340" s="58" t="str">
        <f t="shared" si="460"/>
        <v/>
      </c>
      <c r="DR340" s="73" t="str">
        <f t="shared" si="420"/>
        <v/>
      </c>
      <c r="DS340" s="73" t="str">
        <f t="shared" si="461"/>
        <v/>
      </c>
      <c r="DT340" s="73" t="str">
        <f t="shared" si="462"/>
        <v/>
      </c>
      <c r="DU340" s="66" t="str">
        <f t="shared" si="463"/>
        <v/>
      </c>
      <c r="DV340" s="47" t="s">
        <v>0</v>
      </c>
      <c r="DW340" s="58" t="str">
        <f>IF(BW340="","",MAX(DW$10:DW339)+1)</f>
        <v/>
      </c>
      <c r="DX340" s="73" t="str">
        <f t="shared" si="464"/>
        <v/>
      </c>
      <c r="DY340" s="73" t="str">
        <f t="shared" si="465"/>
        <v/>
      </c>
      <c r="DZ340" s="73" t="str">
        <f t="shared" si="466"/>
        <v/>
      </c>
      <c r="EA340" s="73" t="str">
        <f t="shared" si="467"/>
        <v/>
      </c>
      <c r="EB340" s="73" t="str">
        <f t="shared" si="468"/>
        <v/>
      </c>
      <c r="EC340" s="73" t="str">
        <f t="shared" si="469"/>
        <v/>
      </c>
      <c r="ED340" s="73" t="str">
        <f t="shared" si="470"/>
        <v/>
      </c>
      <c r="EE340" s="73" t="str">
        <f t="shared" si="471"/>
        <v/>
      </c>
      <c r="EF340" s="73" t="str">
        <f t="shared" si="472"/>
        <v/>
      </c>
      <c r="EG340" s="53" t="str">
        <f t="shared" si="421"/>
        <v/>
      </c>
      <c r="EH340" s="47" t="s">
        <v>0</v>
      </c>
      <c r="EI340" s="19" t="str">
        <f t="shared" si="473"/>
        <v/>
      </c>
      <c r="EJ340" s="47" t="s">
        <v>0</v>
      </c>
      <c r="EK340" s="19" t="str">
        <f t="shared" si="474"/>
        <v/>
      </c>
      <c r="EL340" s="47" t="s">
        <v>0</v>
      </c>
      <c r="EM340" s="208" t="str">
        <f t="shared" si="475"/>
        <v/>
      </c>
      <c r="EN340" s="47" t="s">
        <v>0</v>
      </c>
    </row>
    <row r="341" spans="1:144" x14ac:dyDescent="0.25">
      <c r="A341" t="s">
        <v>0</v>
      </c>
      <c r="B341" s="52" t="str">
        <f>IF(csv!F333="","",csv!T333)</f>
        <v/>
      </c>
      <c r="C341" s="31" t="s">
        <v>0</v>
      </c>
      <c r="D341" s="31" t="str">
        <f>IF(csv!F333="","",csv!F333)</f>
        <v/>
      </c>
      <c r="E341" s="31" t="str">
        <f>IF(csv!E333="","",csv!E333)</f>
        <v/>
      </c>
      <c r="F341" s="31" t="s">
        <v>0</v>
      </c>
      <c r="G341" s="73" t="str">
        <f>IF(csv!M333="","",csv!M333)</f>
        <v/>
      </c>
      <c r="H341" s="73" t="str">
        <f>IF(csv!N333="","",csv!N333)</f>
        <v/>
      </c>
      <c r="I341" s="31" t="s">
        <v>0</v>
      </c>
      <c r="J341" s="31" t="str">
        <f>IF(csv!P333="","",csv!P333)</f>
        <v/>
      </c>
      <c r="K341" s="31" t="str">
        <f>IF(csv!Q333="","",csv!Q333)</f>
        <v/>
      </c>
      <c r="L341" s="31" t="s">
        <v>0</v>
      </c>
      <c r="M341" s="66" t="str">
        <f>IF(csv!R333="","",csv!R333)</f>
        <v/>
      </c>
      <c r="N341" s="47" t="s">
        <v>0</v>
      </c>
      <c r="O341" s="52" t="str">
        <f t="shared" si="422"/>
        <v/>
      </c>
      <c r="P341" s="73" t="str">
        <f>IF(O341="","",IF(COUNTIF(O$10:O340,O341)=0,P340+1,P340))</f>
        <v/>
      </c>
      <c r="Q341" s="88" t="str">
        <f t="shared" si="423"/>
        <v/>
      </c>
      <c r="R341" s="89" t="str" cm="1">
        <f t="array" ref="R341">IF(S341="","",INDEX(natjecanjeStaze_naziv,MATCH(S341,natjecanjeStaze_stazaId,0)))</f>
        <v/>
      </c>
      <c r="S341" s="53" t="str">
        <f t="shared" si="406"/>
        <v/>
      </c>
      <c r="T341" s="47" t="s">
        <v>0</v>
      </c>
      <c r="U341" s="259" t="str">
        <f t="shared" si="407"/>
        <v/>
      </c>
      <c r="V341" s="260" t="str">
        <f t="shared" si="424"/>
        <v/>
      </c>
      <c r="W341" s="47" t="s">
        <v>0</v>
      </c>
      <c r="X341" s="52" t="str">
        <f t="shared" si="425"/>
        <v/>
      </c>
      <c r="Y341" s="73" t="str">
        <f t="shared" si="426"/>
        <v/>
      </c>
      <c r="Z341" s="31" t="str">
        <f t="shared" si="427"/>
        <v/>
      </c>
      <c r="AA341" s="66" t="str">
        <f>IF(Z341="","",MAX(AA$10:AA340)+1)</f>
        <v/>
      </c>
      <c r="AB341" s="47" t="s">
        <v>0</v>
      </c>
      <c r="AC341" s="130"/>
      <c r="AD341" s="47" t="s">
        <v>0</v>
      </c>
      <c r="AE341" s="19" t="str">
        <f t="shared" si="428"/>
        <v/>
      </c>
      <c r="AF341" s="47" t="s">
        <v>0</v>
      </c>
      <c r="AG341" s="151" t="str">
        <f t="shared" si="429"/>
        <v/>
      </c>
      <c r="AH341" s="47" t="s">
        <v>0</v>
      </c>
      <c r="AI341" s="52" t="str">
        <f t="shared" si="430"/>
        <v/>
      </c>
      <c r="AJ341" s="31" t="str">
        <f t="shared" si="431"/>
        <v/>
      </c>
      <c r="AK341" s="73" t="str">
        <f t="shared" si="432"/>
        <v/>
      </c>
      <c r="AL341" s="73" t="str">
        <f t="shared" si="433"/>
        <v/>
      </c>
      <c r="AM341" s="31" t="str" cm="1">
        <f t="array" ref="AM341">IF(AK341="",""&amp;AJ341,IF(AK341="NEMA",AJ341,INDEX(klub_naziv,MATCH(INDEX(klubAlias_klubId,AK341),klub_id,0))))</f>
        <v/>
      </c>
      <c r="AN341" s="31" t="str" cm="1">
        <f t="array" ref="AN341">IFERROR(""&amp;INDEX(registarNatjecatelji,DL341,4),"")</f>
        <v/>
      </c>
      <c r="AO341" s="90" t="str">
        <f t="shared" si="434"/>
        <v/>
      </c>
      <c r="AP341" s="66" t="str">
        <f t="shared" si="435"/>
        <v/>
      </c>
      <c r="AQ341" s="47" t="s">
        <v>0</v>
      </c>
      <c r="AR341" s="52" t="str">
        <f>IF(V341&lt;&gt;"NEMA","",IF(IFERROR(MATCH(U341,U$10:U340,0),0)&lt;&gt;0,"",U341))</f>
        <v/>
      </c>
      <c r="AS341" s="73" t="str">
        <f t="shared" si="408"/>
        <v/>
      </c>
      <c r="AT341" s="31" t="str">
        <f>IF(OR(AS341="",AS341&lt;&gt;"NEMA"),"",MAX(AT$10:AT340)+1)</f>
        <v/>
      </c>
      <c r="AU341" s="66" t="str">
        <f t="shared" si="409"/>
        <v/>
      </c>
      <c r="AV341" s="47" t="s">
        <v>0</v>
      </c>
      <c r="AW341" s="19" t="str">
        <f t="shared" si="436"/>
        <v/>
      </c>
      <c r="AX341" s="47" t="s">
        <v>0</v>
      </c>
      <c r="AY341" s="82" t="str">
        <f>IF(AK341&lt;&gt;"NEMA","",IF(IFERROR(MATCH(AJ341,AJ$10:AJ340,0),0)&lt;&gt;0,"",AJ341))</f>
        <v/>
      </c>
      <c r="AZ341" s="47" t="s">
        <v>0</v>
      </c>
      <c r="BA341" s="130"/>
      <c r="BB341" s="47" t="s">
        <v>0</v>
      </c>
      <c r="BC341" s="58" t="str">
        <f t="shared" si="437"/>
        <v/>
      </c>
      <c r="BD341" s="31" t="str">
        <f t="shared" si="438"/>
        <v/>
      </c>
      <c r="BE341" s="31" t="str">
        <f>IF(BD341="","",MAX(BE$10:BE340)+1)</f>
        <v/>
      </c>
      <c r="BF341" s="31" t="str">
        <f t="shared" si="439"/>
        <v/>
      </c>
      <c r="BG341" s="31" t="str">
        <f t="shared" si="440"/>
        <v/>
      </c>
      <c r="BH341" s="31" t="str">
        <f>IF(BA341="","",MAX(BH$10:BH340)+1)</f>
        <v/>
      </c>
      <c r="BI341" s="31" t="str">
        <f t="shared" si="441"/>
        <v/>
      </c>
      <c r="BJ341" s="66" t="str">
        <f t="shared" si="442"/>
        <v/>
      </c>
      <c r="BK341" s="47" t="s">
        <v>0</v>
      </c>
      <c r="BL341" s="19" t="str">
        <f t="shared" si="443"/>
        <v/>
      </c>
      <c r="BM341" s="47" t="s">
        <v>0</v>
      </c>
      <c r="BN341" s="151" t="str">
        <f t="shared" si="410"/>
        <v/>
      </c>
      <c r="BO341" s="47" t="s">
        <v>0</v>
      </c>
      <c r="BP341" s="58" t="str">
        <f t="shared" si="401"/>
        <v/>
      </c>
      <c r="BQ341" s="73" t="str">
        <f t="shared" si="402"/>
        <v/>
      </c>
      <c r="BR341" s="266" t="str">
        <f t="shared" si="403"/>
        <v/>
      </c>
      <c r="BS341" s="267" t="str">
        <f t="shared" si="404"/>
        <v/>
      </c>
      <c r="BT341" s="191" t="str">
        <f t="shared" si="405"/>
        <v/>
      </c>
      <c r="BU341" s="47" t="s">
        <v>0</v>
      </c>
      <c r="BV341" s="52" t="str">
        <f t="shared" si="444"/>
        <v/>
      </c>
      <c r="BW341" s="31" t="str">
        <f t="shared" si="445"/>
        <v/>
      </c>
      <c r="BX341" s="73" t="str">
        <f t="shared" si="411"/>
        <v/>
      </c>
      <c r="BY341" s="73" t="str">
        <f t="shared" si="412"/>
        <v/>
      </c>
      <c r="BZ341" s="31" t="str">
        <f t="shared" si="413"/>
        <v/>
      </c>
      <c r="CA341" s="66" t="str">
        <f t="shared" si="414"/>
        <v/>
      </c>
      <c r="CB341" s="47" t="s">
        <v>0</v>
      </c>
      <c r="CC341" s="82" t="str">
        <f t="shared" si="446"/>
        <v/>
      </c>
      <c r="CD341" s="47" t="s">
        <v>0</v>
      </c>
      <c r="CE341" s="19" t="str">
        <f t="shared" si="447"/>
        <v/>
      </c>
      <c r="CF341" s="47" t="s">
        <v>0</v>
      </c>
      <c r="CG341" s="130"/>
      <c r="CH341" s="47" t="s">
        <v>0</v>
      </c>
      <c r="CI341" s="52" t="str">
        <f t="shared" si="448"/>
        <v/>
      </c>
      <c r="CJ341" s="73" t="str">
        <f>IF(CG341="","",MAX(CJ$10:CJ340)+1)</f>
        <v/>
      </c>
      <c r="CK341" s="53" t="str">
        <f t="shared" si="449"/>
        <v/>
      </c>
      <c r="CL341" s="47" t="s">
        <v>0</v>
      </c>
      <c r="CM341" s="19" t="str">
        <f t="shared" si="450"/>
        <v/>
      </c>
      <c r="CN341" s="47" t="s">
        <v>0</v>
      </c>
      <c r="CO341" s="108"/>
      <c r="CP341" s="110"/>
      <c r="CQ341" s="47"/>
      <c r="CR341" s="58" t="str">
        <f>IF(AND(BX341="NEMA",BY341="NEMA",OR(CG341="",CK341="NEMA")),MAX(CR$10:CR340)+1,"")</f>
        <v/>
      </c>
      <c r="CS341" s="53" t="str">
        <f t="shared" si="451"/>
        <v/>
      </c>
      <c r="CT341" t="s">
        <v>0</v>
      </c>
      <c r="CU341" s="133" t="str">
        <f t="shared" si="415"/>
        <v/>
      </c>
      <c r="CV341" t="s">
        <v>0</v>
      </c>
      <c r="CW341" s="52" t="str">
        <f t="shared" si="416"/>
        <v/>
      </c>
      <c r="CX341" s="66" t="str">
        <f t="shared" si="452"/>
        <v/>
      </c>
      <c r="CY341" t="s">
        <v>0</v>
      </c>
      <c r="CZ341" s="19" t="str">
        <f t="shared" si="453"/>
        <v/>
      </c>
      <c r="DA341" s="47" t="s">
        <v>0</v>
      </c>
      <c r="DB341" s="52" t="str">
        <f t="shared" si="454"/>
        <v/>
      </c>
      <c r="DC341" s="66" t="str">
        <f t="shared" si="455"/>
        <v/>
      </c>
      <c r="DD341" s="47" t="s">
        <v>0</v>
      </c>
      <c r="DE341" s="52" t="str">
        <f t="shared" si="456"/>
        <v/>
      </c>
      <c r="DF341" s="53" t="str">
        <f t="shared" si="417"/>
        <v/>
      </c>
      <c r="DG341" s="47" t="s">
        <v>0</v>
      </c>
      <c r="DH341" s="52" t="str">
        <f t="shared" si="457"/>
        <v/>
      </c>
      <c r="DI341" s="53" t="str">
        <f t="shared" si="418"/>
        <v/>
      </c>
      <c r="DJ341" s="47" t="s">
        <v>0</v>
      </c>
      <c r="DK341" s="52" t="str">
        <f t="shared" si="458"/>
        <v/>
      </c>
      <c r="DL341" s="53" t="str">
        <f t="shared" si="419"/>
        <v/>
      </c>
      <c r="DM341" s="47" t="s">
        <v>0</v>
      </c>
      <c r="DN341" s="58" t="str">
        <f t="shared" si="459"/>
        <v/>
      </c>
      <c r="DO341" s="53" t="str" cm="1">
        <f t="array" ref="DO341">IF(DN341&lt;&gt;"",INDEX(imePrezime_id,DN341,0),IF(CR341&lt;&gt;"",CR341,""))</f>
        <v/>
      </c>
      <c r="DP341" s="47" t="s">
        <v>0</v>
      </c>
      <c r="DQ341" s="58" t="str">
        <f t="shared" si="460"/>
        <v/>
      </c>
      <c r="DR341" s="73" t="str">
        <f t="shared" si="420"/>
        <v/>
      </c>
      <c r="DS341" s="73" t="str">
        <f t="shared" si="461"/>
        <v/>
      </c>
      <c r="DT341" s="73" t="str">
        <f t="shared" si="462"/>
        <v/>
      </c>
      <c r="DU341" s="66" t="str">
        <f t="shared" si="463"/>
        <v/>
      </c>
      <c r="DV341" s="47" t="s">
        <v>0</v>
      </c>
      <c r="DW341" s="58" t="str">
        <f>IF(BW341="","",MAX(DW$10:DW340)+1)</f>
        <v/>
      </c>
      <c r="DX341" s="73" t="str">
        <f t="shared" si="464"/>
        <v/>
      </c>
      <c r="DY341" s="73" t="str">
        <f t="shared" si="465"/>
        <v/>
      </c>
      <c r="DZ341" s="73" t="str">
        <f t="shared" si="466"/>
        <v/>
      </c>
      <c r="EA341" s="73" t="str">
        <f t="shared" si="467"/>
        <v/>
      </c>
      <c r="EB341" s="73" t="str">
        <f t="shared" si="468"/>
        <v/>
      </c>
      <c r="EC341" s="73" t="str">
        <f t="shared" si="469"/>
        <v/>
      </c>
      <c r="ED341" s="73" t="str">
        <f t="shared" si="470"/>
        <v/>
      </c>
      <c r="EE341" s="73" t="str">
        <f t="shared" si="471"/>
        <v/>
      </c>
      <c r="EF341" s="73" t="str">
        <f t="shared" si="472"/>
        <v/>
      </c>
      <c r="EG341" s="53" t="str">
        <f t="shared" si="421"/>
        <v/>
      </c>
      <c r="EH341" s="47" t="s">
        <v>0</v>
      </c>
      <c r="EI341" s="19" t="str">
        <f t="shared" si="473"/>
        <v/>
      </c>
      <c r="EJ341" s="47" t="s">
        <v>0</v>
      </c>
      <c r="EK341" s="19" t="str">
        <f t="shared" si="474"/>
        <v/>
      </c>
      <c r="EL341" s="47" t="s">
        <v>0</v>
      </c>
      <c r="EM341" s="208" t="str">
        <f t="shared" si="475"/>
        <v/>
      </c>
      <c r="EN341" s="47" t="s">
        <v>0</v>
      </c>
    </row>
    <row r="342" spans="1:144" x14ac:dyDescent="0.25">
      <c r="A342" t="s">
        <v>0</v>
      </c>
      <c r="B342" s="52" t="str">
        <f>IF(csv!F334="","",csv!T334)</f>
        <v/>
      </c>
      <c r="C342" s="31" t="s">
        <v>0</v>
      </c>
      <c r="D342" s="31" t="str">
        <f>IF(csv!F334="","",csv!F334)</f>
        <v/>
      </c>
      <c r="E342" s="31" t="str">
        <f>IF(csv!E334="","",csv!E334)</f>
        <v/>
      </c>
      <c r="F342" s="31" t="s">
        <v>0</v>
      </c>
      <c r="G342" s="73" t="str">
        <f>IF(csv!M334="","",csv!M334)</f>
        <v/>
      </c>
      <c r="H342" s="73" t="str">
        <f>IF(csv!N334="","",csv!N334)</f>
        <v/>
      </c>
      <c r="I342" s="31" t="s">
        <v>0</v>
      </c>
      <c r="J342" s="31" t="str">
        <f>IF(csv!P334="","",csv!P334)</f>
        <v/>
      </c>
      <c r="K342" s="31" t="str">
        <f>IF(csv!Q334="","",csv!Q334)</f>
        <v/>
      </c>
      <c r="L342" s="31" t="s">
        <v>0</v>
      </c>
      <c r="M342" s="66" t="str">
        <f>IF(csv!R334="","",csv!R334)</f>
        <v/>
      </c>
      <c r="N342" s="47" t="s">
        <v>0</v>
      </c>
      <c r="O342" s="52" t="str">
        <f t="shared" si="422"/>
        <v/>
      </c>
      <c r="P342" s="73" t="str">
        <f>IF(O342="","",IF(COUNTIF(O$10:O341,O342)=0,P341+1,P341))</f>
        <v/>
      </c>
      <c r="Q342" s="88" t="str">
        <f t="shared" si="423"/>
        <v/>
      </c>
      <c r="R342" s="89" t="str" cm="1">
        <f t="array" ref="R342">IF(S342="","",INDEX(natjecanjeStaze_naziv,MATCH(S342,natjecanjeStaze_stazaId,0)))</f>
        <v/>
      </c>
      <c r="S342" s="53" t="str">
        <f t="shared" si="406"/>
        <v/>
      </c>
      <c r="T342" s="47" t="s">
        <v>0</v>
      </c>
      <c r="U342" s="259" t="str">
        <f t="shared" si="407"/>
        <v/>
      </c>
      <c r="V342" s="260" t="str">
        <f t="shared" si="424"/>
        <v/>
      </c>
      <c r="W342" s="47" t="s">
        <v>0</v>
      </c>
      <c r="X342" s="52" t="str">
        <f t="shared" si="425"/>
        <v/>
      </c>
      <c r="Y342" s="73" t="str">
        <f t="shared" si="426"/>
        <v/>
      </c>
      <c r="Z342" s="31" t="str">
        <f t="shared" si="427"/>
        <v/>
      </c>
      <c r="AA342" s="66" t="str">
        <f>IF(Z342="","",MAX(AA$10:AA341)+1)</f>
        <v/>
      </c>
      <c r="AB342" s="47" t="s">
        <v>0</v>
      </c>
      <c r="AC342" s="130"/>
      <c r="AD342" s="47" t="s">
        <v>0</v>
      </c>
      <c r="AE342" s="19" t="str">
        <f t="shared" si="428"/>
        <v/>
      </c>
      <c r="AF342" s="47" t="s">
        <v>0</v>
      </c>
      <c r="AG342" s="151" t="str">
        <f t="shared" si="429"/>
        <v/>
      </c>
      <c r="AH342" s="47" t="s">
        <v>0</v>
      </c>
      <c r="AI342" s="52" t="str">
        <f t="shared" si="430"/>
        <v/>
      </c>
      <c r="AJ342" s="31" t="str">
        <f t="shared" si="431"/>
        <v/>
      </c>
      <c r="AK342" s="73" t="str">
        <f t="shared" si="432"/>
        <v/>
      </c>
      <c r="AL342" s="73" t="str">
        <f t="shared" si="433"/>
        <v/>
      </c>
      <c r="AM342" s="31" t="str" cm="1">
        <f t="array" ref="AM342">IF(AK342="",""&amp;AJ342,IF(AK342="NEMA",AJ342,INDEX(klub_naziv,MATCH(INDEX(klubAlias_klubId,AK342),klub_id,0))))</f>
        <v/>
      </c>
      <c r="AN342" s="31" t="str" cm="1">
        <f t="array" ref="AN342">IFERROR(""&amp;INDEX(registarNatjecatelji,DL342,4),"")</f>
        <v/>
      </c>
      <c r="AO342" s="90" t="str">
        <f t="shared" si="434"/>
        <v/>
      </c>
      <c r="AP342" s="66" t="str">
        <f t="shared" si="435"/>
        <v/>
      </c>
      <c r="AQ342" s="47" t="s">
        <v>0</v>
      </c>
      <c r="AR342" s="52" t="str">
        <f>IF(V342&lt;&gt;"NEMA","",IF(IFERROR(MATCH(U342,U$10:U341,0),0)&lt;&gt;0,"",U342))</f>
        <v/>
      </c>
      <c r="AS342" s="73" t="str">
        <f t="shared" si="408"/>
        <v/>
      </c>
      <c r="AT342" s="31" t="str">
        <f>IF(OR(AS342="",AS342&lt;&gt;"NEMA"),"",MAX(AT$10:AT341)+1)</f>
        <v/>
      </c>
      <c r="AU342" s="66" t="str">
        <f t="shared" si="409"/>
        <v/>
      </c>
      <c r="AV342" s="47" t="s">
        <v>0</v>
      </c>
      <c r="AW342" s="19" t="str">
        <f t="shared" si="436"/>
        <v/>
      </c>
      <c r="AX342" s="47" t="s">
        <v>0</v>
      </c>
      <c r="AY342" s="82" t="str">
        <f>IF(AK342&lt;&gt;"NEMA","",IF(IFERROR(MATCH(AJ342,AJ$10:AJ341,0),0)&lt;&gt;0,"",AJ342))</f>
        <v/>
      </c>
      <c r="AZ342" s="47" t="s">
        <v>0</v>
      </c>
      <c r="BA342" s="130"/>
      <c r="BB342" s="47" t="s">
        <v>0</v>
      </c>
      <c r="BC342" s="58" t="str">
        <f t="shared" si="437"/>
        <v/>
      </c>
      <c r="BD342" s="31" t="str">
        <f t="shared" si="438"/>
        <v/>
      </c>
      <c r="BE342" s="31" t="str">
        <f>IF(BD342="","",MAX(BE$10:BE341)+1)</f>
        <v/>
      </c>
      <c r="BF342" s="31" t="str">
        <f t="shared" si="439"/>
        <v/>
      </c>
      <c r="BG342" s="31" t="str">
        <f t="shared" si="440"/>
        <v/>
      </c>
      <c r="BH342" s="31" t="str">
        <f>IF(BA342="","",MAX(BH$10:BH341)+1)</f>
        <v/>
      </c>
      <c r="BI342" s="31" t="str">
        <f t="shared" si="441"/>
        <v/>
      </c>
      <c r="BJ342" s="66" t="str">
        <f t="shared" si="442"/>
        <v/>
      </c>
      <c r="BK342" s="47" t="s">
        <v>0</v>
      </c>
      <c r="BL342" s="19" t="str">
        <f t="shared" si="443"/>
        <v/>
      </c>
      <c r="BM342" s="47" t="s">
        <v>0</v>
      </c>
      <c r="BN342" s="151" t="str">
        <f t="shared" si="410"/>
        <v/>
      </c>
      <c r="BO342" s="47" t="s">
        <v>0</v>
      </c>
      <c r="BP342" s="58" t="str">
        <f t="shared" si="401"/>
        <v/>
      </c>
      <c r="BQ342" s="73" t="str">
        <f t="shared" si="402"/>
        <v/>
      </c>
      <c r="BR342" s="266" t="str">
        <f t="shared" si="403"/>
        <v/>
      </c>
      <c r="BS342" s="267" t="str">
        <f t="shared" si="404"/>
        <v/>
      </c>
      <c r="BT342" s="191" t="str">
        <f t="shared" si="405"/>
        <v/>
      </c>
      <c r="BU342" s="47" t="s">
        <v>0</v>
      </c>
      <c r="BV342" s="52" t="str">
        <f t="shared" si="444"/>
        <v/>
      </c>
      <c r="BW342" s="31" t="str">
        <f t="shared" si="445"/>
        <v/>
      </c>
      <c r="BX342" s="73" t="str">
        <f t="shared" si="411"/>
        <v/>
      </c>
      <c r="BY342" s="73" t="str">
        <f t="shared" si="412"/>
        <v/>
      </c>
      <c r="BZ342" s="31" t="str">
        <f t="shared" si="413"/>
        <v/>
      </c>
      <c r="CA342" s="66" t="str">
        <f t="shared" si="414"/>
        <v/>
      </c>
      <c r="CB342" s="47" t="s">
        <v>0</v>
      </c>
      <c r="CC342" s="82" t="str">
        <f t="shared" si="446"/>
        <v/>
      </c>
      <c r="CD342" s="47" t="s">
        <v>0</v>
      </c>
      <c r="CE342" s="19" t="str">
        <f t="shared" si="447"/>
        <v/>
      </c>
      <c r="CF342" s="47" t="s">
        <v>0</v>
      </c>
      <c r="CG342" s="130"/>
      <c r="CH342" s="47" t="s">
        <v>0</v>
      </c>
      <c r="CI342" s="52" t="str">
        <f t="shared" si="448"/>
        <v/>
      </c>
      <c r="CJ342" s="73" t="str">
        <f>IF(CG342="","",MAX(CJ$10:CJ341)+1)</f>
        <v/>
      </c>
      <c r="CK342" s="53" t="str">
        <f t="shared" si="449"/>
        <v/>
      </c>
      <c r="CL342" s="47" t="s">
        <v>0</v>
      </c>
      <c r="CM342" s="19" t="str">
        <f t="shared" si="450"/>
        <v/>
      </c>
      <c r="CN342" s="47" t="s">
        <v>0</v>
      </c>
      <c r="CO342" s="108"/>
      <c r="CP342" s="110"/>
      <c r="CQ342" s="47"/>
      <c r="CR342" s="58" t="str">
        <f>IF(AND(BX342="NEMA",BY342="NEMA",OR(CG342="",CK342="NEMA")),MAX(CR$10:CR341)+1,"")</f>
        <v/>
      </c>
      <c r="CS342" s="53" t="str">
        <f t="shared" si="451"/>
        <v/>
      </c>
      <c r="CT342" t="s">
        <v>0</v>
      </c>
      <c r="CU342" s="133" t="str">
        <f t="shared" si="415"/>
        <v/>
      </c>
      <c r="CV342" t="s">
        <v>0</v>
      </c>
      <c r="CW342" s="52" t="str">
        <f t="shared" si="416"/>
        <v/>
      </c>
      <c r="CX342" s="66" t="str">
        <f t="shared" si="452"/>
        <v/>
      </c>
      <c r="CY342" t="s">
        <v>0</v>
      </c>
      <c r="CZ342" s="19" t="str">
        <f t="shared" si="453"/>
        <v/>
      </c>
      <c r="DA342" s="47" t="s">
        <v>0</v>
      </c>
      <c r="DB342" s="52" t="str">
        <f t="shared" si="454"/>
        <v/>
      </c>
      <c r="DC342" s="66" t="str">
        <f t="shared" si="455"/>
        <v/>
      </c>
      <c r="DD342" s="47" t="s">
        <v>0</v>
      </c>
      <c r="DE342" s="52" t="str">
        <f t="shared" si="456"/>
        <v/>
      </c>
      <c r="DF342" s="53" t="str">
        <f t="shared" si="417"/>
        <v/>
      </c>
      <c r="DG342" s="47" t="s">
        <v>0</v>
      </c>
      <c r="DH342" s="52" t="str">
        <f t="shared" si="457"/>
        <v/>
      </c>
      <c r="DI342" s="53" t="str">
        <f t="shared" si="418"/>
        <v/>
      </c>
      <c r="DJ342" s="47" t="s">
        <v>0</v>
      </c>
      <c r="DK342" s="52" t="str">
        <f t="shared" si="458"/>
        <v/>
      </c>
      <c r="DL342" s="53" t="str">
        <f t="shared" si="419"/>
        <v/>
      </c>
      <c r="DM342" s="47" t="s">
        <v>0</v>
      </c>
      <c r="DN342" s="58" t="str">
        <f t="shared" si="459"/>
        <v/>
      </c>
      <c r="DO342" s="53" t="str" cm="1">
        <f t="array" ref="DO342">IF(DN342&lt;&gt;"",INDEX(imePrezime_id,DN342,0),IF(CR342&lt;&gt;"",CR342,""))</f>
        <v/>
      </c>
      <c r="DP342" s="47" t="s">
        <v>0</v>
      </c>
      <c r="DQ342" s="58" t="str">
        <f t="shared" si="460"/>
        <v/>
      </c>
      <c r="DR342" s="73" t="str">
        <f t="shared" si="420"/>
        <v/>
      </c>
      <c r="DS342" s="73" t="str">
        <f t="shared" si="461"/>
        <v/>
      </c>
      <c r="DT342" s="73" t="str">
        <f t="shared" si="462"/>
        <v/>
      </c>
      <c r="DU342" s="66" t="str">
        <f t="shared" si="463"/>
        <v/>
      </c>
      <c r="DV342" s="47" t="s">
        <v>0</v>
      </c>
      <c r="DW342" s="58" t="str">
        <f>IF(BW342="","",MAX(DW$10:DW341)+1)</f>
        <v/>
      </c>
      <c r="DX342" s="73" t="str">
        <f t="shared" si="464"/>
        <v/>
      </c>
      <c r="DY342" s="73" t="str">
        <f t="shared" si="465"/>
        <v/>
      </c>
      <c r="DZ342" s="73" t="str">
        <f t="shared" si="466"/>
        <v/>
      </c>
      <c r="EA342" s="73" t="str">
        <f t="shared" si="467"/>
        <v/>
      </c>
      <c r="EB342" s="73" t="str">
        <f t="shared" si="468"/>
        <v/>
      </c>
      <c r="EC342" s="73" t="str">
        <f t="shared" si="469"/>
        <v/>
      </c>
      <c r="ED342" s="73" t="str">
        <f t="shared" si="470"/>
        <v/>
      </c>
      <c r="EE342" s="73" t="str">
        <f t="shared" si="471"/>
        <v/>
      </c>
      <c r="EF342" s="73" t="str">
        <f t="shared" si="472"/>
        <v/>
      </c>
      <c r="EG342" s="53" t="str">
        <f t="shared" si="421"/>
        <v/>
      </c>
      <c r="EH342" s="47" t="s">
        <v>0</v>
      </c>
      <c r="EI342" s="19" t="str">
        <f t="shared" si="473"/>
        <v/>
      </c>
      <c r="EJ342" s="47" t="s">
        <v>0</v>
      </c>
      <c r="EK342" s="19" t="str">
        <f t="shared" si="474"/>
        <v/>
      </c>
      <c r="EL342" s="47" t="s">
        <v>0</v>
      </c>
      <c r="EM342" s="208" t="str">
        <f t="shared" si="475"/>
        <v/>
      </c>
      <c r="EN342" s="47" t="s">
        <v>0</v>
      </c>
    </row>
    <row r="343" spans="1:144" x14ac:dyDescent="0.25">
      <c r="A343" t="s">
        <v>0</v>
      </c>
      <c r="B343" s="52" t="str">
        <f>IF(csv!F335="","",csv!T335)</f>
        <v/>
      </c>
      <c r="C343" s="31" t="s">
        <v>0</v>
      </c>
      <c r="D343" s="31" t="str">
        <f>IF(csv!F335="","",csv!F335)</f>
        <v/>
      </c>
      <c r="E343" s="31" t="str">
        <f>IF(csv!E335="","",csv!E335)</f>
        <v/>
      </c>
      <c r="F343" s="31" t="s">
        <v>0</v>
      </c>
      <c r="G343" s="73" t="str">
        <f>IF(csv!M335="","",csv!M335)</f>
        <v/>
      </c>
      <c r="H343" s="73" t="str">
        <f>IF(csv!N335="","",csv!N335)</f>
        <v/>
      </c>
      <c r="I343" s="31" t="s">
        <v>0</v>
      </c>
      <c r="J343" s="31" t="str">
        <f>IF(csv!P335="","",csv!P335)</f>
        <v/>
      </c>
      <c r="K343" s="31" t="str">
        <f>IF(csv!Q335="","",csv!Q335)</f>
        <v/>
      </c>
      <c r="L343" s="31" t="s">
        <v>0</v>
      </c>
      <c r="M343" s="66" t="str">
        <f>IF(csv!R335="","",csv!R335)</f>
        <v/>
      </c>
      <c r="N343" s="47" t="s">
        <v>0</v>
      </c>
      <c r="O343" s="52" t="str">
        <f t="shared" si="422"/>
        <v/>
      </c>
      <c r="P343" s="73" t="str">
        <f>IF(O343="","",IF(COUNTIF(O$10:O342,O343)=0,P342+1,P342))</f>
        <v/>
      </c>
      <c r="Q343" s="88" t="str">
        <f t="shared" si="423"/>
        <v/>
      </c>
      <c r="R343" s="89" t="str" cm="1">
        <f t="array" ref="R343">IF(S343="","",INDEX(natjecanjeStaze_naziv,MATCH(S343,natjecanjeStaze_stazaId,0)))</f>
        <v/>
      </c>
      <c r="S343" s="53" t="str">
        <f t="shared" si="406"/>
        <v/>
      </c>
      <c r="T343" s="47" t="s">
        <v>0</v>
      </c>
      <c r="U343" s="259" t="str">
        <f t="shared" si="407"/>
        <v/>
      </c>
      <c r="V343" s="260" t="str">
        <f t="shared" si="424"/>
        <v/>
      </c>
      <c r="W343" s="47" t="s">
        <v>0</v>
      </c>
      <c r="X343" s="52" t="str">
        <f t="shared" si="425"/>
        <v/>
      </c>
      <c r="Y343" s="73" t="str">
        <f t="shared" si="426"/>
        <v/>
      </c>
      <c r="Z343" s="31" t="str">
        <f t="shared" si="427"/>
        <v/>
      </c>
      <c r="AA343" s="66" t="str">
        <f>IF(Z343="","",MAX(AA$10:AA342)+1)</f>
        <v/>
      </c>
      <c r="AB343" s="47" t="s">
        <v>0</v>
      </c>
      <c r="AC343" s="130"/>
      <c r="AD343" s="47" t="s">
        <v>0</v>
      </c>
      <c r="AE343" s="19" t="str">
        <f t="shared" si="428"/>
        <v/>
      </c>
      <c r="AF343" s="47" t="s">
        <v>0</v>
      </c>
      <c r="AG343" s="151" t="str">
        <f t="shared" si="429"/>
        <v/>
      </c>
      <c r="AH343" s="47" t="s">
        <v>0</v>
      </c>
      <c r="AI343" s="52" t="str">
        <f t="shared" si="430"/>
        <v/>
      </c>
      <c r="AJ343" s="31" t="str">
        <f t="shared" si="431"/>
        <v/>
      </c>
      <c r="AK343" s="73" t="str">
        <f t="shared" si="432"/>
        <v/>
      </c>
      <c r="AL343" s="73" t="str">
        <f t="shared" si="433"/>
        <v/>
      </c>
      <c r="AM343" s="31" t="str" cm="1">
        <f t="array" ref="AM343">IF(AK343="",""&amp;AJ343,IF(AK343="NEMA",AJ343,INDEX(klub_naziv,MATCH(INDEX(klubAlias_klubId,AK343),klub_id,0))))</f>
        <v/>
      </c>
      <c r="AN343" s="31" t="str" cm="1">
        <f t="array" ref="AN343">IFERROR(""&amp;INDEX(registarNatjecatelji,DL343,4),"")</f>
        <v/>
      </c>
      <c r="AO343" s="90" t="str">
        <f t="shared" si="434"/>
        <v/>
      </c>
      <c r="AP343" s="66" t="str">
        <f t="shared" si="435"/>
        <v/>
      </c>
      <c r="AQ343" s="47" t="s">
        <v>0</v>
      </c>
      <c r="AR343" s="52" t="str">
        <f>IF(V343&lt;&gt;"NEMA","",IF(IFERROR(MATCH(U343,U$10:U342,0),0)&lt;&gt;0,"",U343))</f>
        <v/>
      </c>
      <c r="AS343" s="73" t="str">
        <f t="shared" si="408"/>
        <v/>
      </c>
      <c r="AT343" s="31" t="str">
        <f>IF(OR(AS343="",AS343&lt;&gt;"NEMA"),"",MAX(AT$10:AT342)+1)</f>
        <v/>
      </c>
      <c r="AU343" s="66" t="str">
        <f t="shared" si="409"/>
        <v/>
      </c>
      <c r="AV343" s="47" t="s">
        <v>0</v>
      </c>
      <c r="AW343" s="19" t="str">
        <f t="shared" si="436"/>
        <v/>
      </c>
      <c r="AX343" s="47" t="s">
        <v>0</v>
      </c>
      <c r="AY343" s="82" t="str">
        <f>IF(AK343&lt;&gt;"NEMA","",IF(IFERROR(MATCH(AJ343,AJ$10:AJ342,0),0)&lt;&gt;0,"",AJ343))</f>
        <v/>
      </c>
      <c r="AZ343" s="47" t="s">
        <v>0</v>
      </c>
      <c r="BA343" s="130"/>
      <c r="BB343" s="47" t="s">
        <v>0</v>
      </c>
      <c r="BC343" s="58" t="str">
        <f t="shared" si="437"/>
        <v/>
      </c>
      <c r="BD343" s="31" t="str">
        <f t="shared" si="438"/>
        <v/>
      </c>
      <c r="BE343" s="31" t="str">
        <f>IF(BD343="","",MAX(BE$10:BE342)+1)</f>
        <v/>
      </c>
      <c r="BF343" s="31" t="str">
        <f t="shared" si="439"/>
        <v/>
      </c>
      <c r="BG343" s="31" t="str">
        <f t="shared" si="440"/>
        <v/>
      </c>
      <c r="BH343" s="31" t="str">
        <f>IF(BA343="","",MAX(BH$10:BH342)+1)</f>
        <v/>
      </c>
      <c r="BI343" s="31" t="str">
        <f t="shared" si="441"/>
        <v/>
      </c>
      <c r="BJ343" s="66" t="str">
        <f t="shared" si="442"/>
        <v/>
      </c>
      <c r="BK343" s="47" t="s">
        <v>0</v>
      </c>
      <c r="BL343" s="19" t="str">
        <f t="shared" si="443"/>
        <v/>
      </c>
      <c r="BM343" s="47" t="s">
        <v>0</v>
      </c>
      <c r="BN343" s="151" t="str">
        <f t="shared" si="410"/>
        <v/>
      </c>
      <c r="BO343" s="47" t="s">
        <v>0</v>
      </c>
      <c r="BP343" s="58" t="str">
        <f t="shared" si="401"/>
        <v/>
      </c>
      <c r="BQ343" s="73" t="str">
        <f t="shared" si="402"/>
        <v/>
      </c>
      <c r="BR343" s="266" t="str">
        <f t="shared" si="403"/>
        <v/>
      </c>
      <c r="BS343" s="267" t="str">
        <f t="shared" si="404"/>
        <v/>
      </c>
      <c r="BT343" s="191" t="str">
        <f t="shared" si="405"/>
        <v/>
      </c>
      <c r="BU343" s="47" t="s">
        <v>0</v>
      </c>
      <c r="BV343" s="52" t="str">
        <f t="shared" si="444"/>
        <v/>
      </c>
      <c r="BW343" s="31" t="str">
        <f t="shared" si="445"/>
        <v/>
      </c>
      <c r="BX343" s="73" t="str">
        <f t="shared" si="411"/>
        <v/>
      </c>
      <c r="BY343" s="73" t="str">
        <f t="shared" si="412"/>
        <v/>
      </c>
      <c r="BZ343" s="31" t="str">
        <f t="shared" si="413"/>
        <v/>
      </c>
      <c r="CA343" s="66" t="str">
        <f t="shared" si="414"/>
        <v/>
      </c>
      <c r="CB343" s="47" t="s">
        <v>0</v>
      </c>
      <c r="CC343" s="82" t="str">
        <f t="shared" si="446"/>
        <v/>
      </c>
      <c r="CD343" s="47" t="s">
        <v>0</v>
      </c>
      <c r="CE343" s="19" t="str">
        <f t="shared" si="447"/>
        <v/>
      </c>
      <c r="CF343" s="47" t="s">
        <v>0</v>
      </c>
      <c r="CG343" s="130"/>
      <c r="CH343" s="47" t="s">
        <v>0</v>
      </c>
      <c r="CI343" s="52" t="str">
        <f t="shared" si="448"/>
        <v/>
      </c>
      <c r="CJ343" s="73" t="str">
        <f>IF(CG343="","",MAX(CJ$10:CJ342)+1)</f>
        <v/>
      </c>
      <c r="CK343" s="53" t="str">
        <f t="shared" si="449"/>
        <v/>
      </c>
      <c r="CL343" s="47" t="s">
        <v>0</v>
      </c>
      <c r="CM343" s="19" t="str">
        <f t="shared" si="450"/>
        <v/>
      </c>
      <c r="CN343" s="47" t="s">
        <v>0</v>
      </c>
      <c r="CO343" s="108"/>
      <c r="CP343" s="110"/>
      <c r="CQ343" s="47"/>
      <c r="CR343" s="58" t="str">
        <f>IF(AND(BX343="NEMA",BY343="NEMA",OR(CG343="",CK343="NEMA")),MAX(CR$10:CR342)+1,"")</f>
        <v/>
      </c>
      <c r="CS343" s="53" t="str">
        <f t="shared" si="451"/>
        <v/>
      </c>
      <c r="CT343" t="s">
        <v>0</v>
      </c>
      <c r="CU343" s="133" t="str">
        <f t="shared" si="415"/>
        <v/>
      </c>
      <c r="CV343" t="s">
        <v>0</v>
      </c>
      <c r="CW343" s="52" t="str">
        <f t="shared" si="416"/>
        <v/>
      </c>
      <c r="CX343" s="66" t="str">
        <f t="shared" si="452"/>
        <v/>
      </c>
      <c r="CY343" t="s">
        <v>0</v>
      </c>
      <c r="CZ343" s="19" t="str">
        <f t="shared" si="453"/>
        <v/>
      </c>
      <c r="DA343" s="47" t="s">
        <v>0</v>
      </c>
      <c r="DB343" s="52" t="str">
        <f t="shared" si="454"/>
        <v/>
      </c>
      <c r="DC343" s="66" t="str">
        <f t="shared" si="455"/>
        <v/>
      </c>
      <c r="DD343" s="47" t="s">
        <v>0</v>
      </c>
      <c r="DE343" s="52" t="str">
        <f t="shared" si="456"/>
        <v/>
      </c>
      <c r="DF343" s="53" t="str">
        <f t="shared" si="417"/>
        <v/>
      </c>
      <c r="DG343" s="47" t="s">
        <v>0</v>
      </c>
      <c r="DH343" s="52" t="str">
        <f t="shared" si="457"/>
        <v/>
      </c>
      <c r="DI343" s="53" t="str">
        <f t="shared" si="418"/>
        <v/>
      </c>
      <c r="DJ343" s="47" t="s">
        <v>0</v>
      </c>
      <c r="DK343" s="52" t="str">
        <f t="shared" si="458"/>
        <v/>
      </c>
      <c r="DL343" s="53" t="str">
        <f t="shared" si="419"/>
        <v/>
      </c>
      <c r="DM343" s="47" t="s">
        <v>0</v>
      </c>
      <c r="DN343" s="58" t="str">
        <f t="shared" si="459"/>
        <v/>
      </c>
      <c r="DO343" s="53" t="str" cm="1">
        <f t="array" ref="DO343">IF(DN343&lt;&gt;"",INDEX(imePrezime_id,DN343,0),IF(CR343&lt;&gt;"",CR343,""))</f>
        <v/>
      </c>
      <c r="DP343" s="47" t="s">
        <v>0</v>
      </c>
      <c r="DQ343" s="58" t="str">
        <f t="shared" si="460"/>
        <v/>
      </c>
      <c r="DR343" s="73" t="str">
        <f t="shared" si="420"/>
        <v/>
      </c>
      <c r="DS343" s="73" t="str">
        <f t="shared" si="461"/>
        <v/>
      </c>
      <c r="DT343" s="73" t="str">
        <f t="shared" si="462"/>
        <v/>
      </c>
      <c r="DU343" s="66" t="str">
        <f t="shared" si="463"/>
        <v/>
      </c>
      <c r="DV343" s="47" t="s">
        <v>0</v>
      </c>
      <c r="DW343" s="58" t="str">
        <f>IF(BW343="","",MAX(DW$10:DW342)+1)</f>
        <v/>
      </c>
      <c r="DX343" s="73" t="str">
        <f t="shared" si="464"/>
        <v/>
      </c>
      <c r="DY343" s="73" t="str">
        <f t="shared" si="465"/>
        <v/>
      </c>
      <c r="DZ343" s="73" t="str">
        <f t="shared" si="466"/>
        <v/>
      </c>
      <c r="EA343" s="73" t="str">
        <f t="shared" si="467"/>
        <v/>
      </c>
      <c r="EB343" s="73" t="str">
        <f t="shared" si="468"/>
        <v/>
      </c>
      <c r="EC343" s="73" t="str">
        <f t="shared" si="469"/>
        <v/>
      </c>
      <c r="ED343" s="73" t="str">
        <f t="shared" si="470"/>
        <v/>
      </c>
      <c r="EE343" s="73" t="str">
        <f t="shared" si="471"/>
        <v/>
      </c>
      <c r="EF343" s="73" t="str">
        <f t="shared" si="472"/>
        <v/>
      </c>
      <c r="EG343" s="53" t="str">
        <f t="shared" si="421"/>
        <v/>
      </c>
      <c r="EH343" s="47" t="s">
        <v>0</v>
      </c>
      <c r="EI343" s="19" t="str">
        <f t="shared" si="473"/>
        <v/>
      </c>
      <c r="EJ343" s="47" t="s">
        <v>0</v>
      </c>
      <c r="EK343" s="19" t="str">
        <f t="shared" si="474"/>
        <v/>
      </c>
      <c r="EL343" s="47" t="s">
        <v>0</v>
      </c>
      <c r="EM343" s="208" t="str">
        <f t="shared" si="475"/>
        <v/>
      </c>
      <c r="EN343" s="47" t="s">
        <v>0</v>
      </c>
    </row>
    <row r="344" spans="1:144" x14ac:dyDescent="0.25">
      <c r="A344" t="s">
        <v>0</v>
      </c>
      <c r="B344" s="52" t="str">
        <f>IF(csv!F336="","",csv!T336)</f>
        <v/>
      </c>
      <c r="C344" s="31" t="s">
        <v>0</v>
      </c>
      <c r="D344" s="31" t="str">
        <f>IF(csv!F336="","",csv!F336)</f>
        <v/>
      </c>
      <c r="E344" s="31" t="str">
        <f>IF(csv!E336="","",csv!E336)</f>
        <v/>
      </c>
      <c r="F344" s="31" t="s">
        <v>0</v>
      </c>
      <c r="G344" s="73" t="str">
        <f>IF(csv!M336="","",csv!M336)</f>
        <v/>
      </c>
      <c r="H344" s="73" t="str">
        <f>IF(csv!N336="","",csv!N336)</f>
        <v/>
      </c>
      <c r="I344" s="31" t="s">
        <v>0</v>
      </c>
      <c r="J344" s="31" t="str">
        <f>IF(csv!P336="","",csv!P336)</f>
        <v/>
      </c>
      <c r="K344" s="31" t="str">
        <f>IF(csv!Q336="","",csv!Q336)</f>
        <v/>
      </c>
      <c r="L344" s="31" t="s">
        <v>0</v>
      </c>
      <c r="M344" s="66" t="str">
        <f>IF(csv!R336="","",csv!R336)</f>
        <v/>
      </c>
      <c r="N344" s="47" t="s">
        <v>0</v>
      </c>
      <c r="O344" s="52" t="str">
        <f t="shared" si="422"/>
        <v/>
      </c>
      <c r="P344" s="73" t="str">
        <f>IF(O344="","",IF(COUNTIF(O$10:O343,O344)=0,P343+1,P343))</f>
        <v/>
      </c>
      <c r="Q344" s="88" t="str">
        <f t="shared" si="423"/>
        <v/>
      </c>
      <c r="R344" s="89" t="str" cm="1">
        <f t="array" ref="R344">IF(S344="","",INDEX(natjecanjeStaze_naziv,MATCH(S344,natjecanjeStaze_stazaId,0)))</f>
        <v/>
      </c>
      <c r="S344" s="53" t="str">
        <f t="shared" si="406"/>
        <v/>
      </c>
      <c r="T344" s="47" t="s">
        <v>0</v>
      </c>
      <c r="U344" s="259" t="str">
        <f t="shared" si="407"/>
        <v/>
      </c>
      <c r="V344" s="260" t="str">
        <f t="shared" si="424"/>
        <v/>
      </c>
      <c r="W344" s="47" t="s">
        <v>0</v>
      </c>
      <c r="X344" s="52" t="str">
        <f t="shared" si="425"/>
        <v/>
      </c>
      <c r="Y344" s="73" t="str">
        <f t="shared" si="426"/>
        <v/>
      </c>
      <c r="Z344" s="31" t="str">
        <f t="shared" si="427"/>
        <v/>
      </c>
      <c r="AA344" s="66" t="str">
        <f>IF(Z344="","",MAX(AA$10:AA343)+1)</f>
        <v/>
      </c>
      <c r="AB344" s="47" t="s">
        <v>0</v>
      </c>
      <c r="AC344" s="130"/>
      <c r="AD344" s="47" t="s">
        <v>0</v>
      </c>
      <c r="AE344" s="19" t="str">
        <f t="shared" si="428"/>
        <v/>
      </c>
      <c r="AF344" s="47" t="s">
        <v>0</v>
      </c>
      <c r="AG344" s="151" t="str">
        <f t="shared" si="429"/>
        <v/>
      </c>
      <c r="AH344" s="47" t="s">
        <v>0</v>
      </c>
      <c r="AI344" s="52" t="str">
        <f t="shared" si="430"/>
        <v/>
      </c>
      <c r="AJ344" s="31" t="str">
        <f t="shared" si="431"/>
        <v/>
      </c>
      <c r="AK344" s="73" t="str">
        <f t="shared" si="432"/>
        <v/>
      </c>
      <c r="AL344" s="73" t="str">
        <f t="shared" si="433"/>
        <v/>
      </c>
      <c r="AM344" s="31" t="str" cm="1">
        <f t="array" ref="AM344">IF(AK344="",""&amp;AJ344,IF(AK344="NEMA",AJ344,INDEX(klub_naziv,MATCH(INDEX(klubAlias_klubId,AK344),klub_id,0))))</f>
        <v/>
      </c>
      <c r="AN344" s="31" t="str" cm="1">
        <f t="array" ref="AN344">IFERROR(""&amp;INDEX(registarNatjecatelji,DL344,4),"")</f>
        <v/>
      </c>
      <c r="AO344" s="90" t="str">
        <f t="shared" si="434"/>
        <v/>
      </c>
      <c r="AP344" s="66" t="str">
        <f t="shared" si="435"/>
        <v/>
      </c>
      <c r="AQ344" s="47" t="s">
        <v>0</v>
      </c>
      <c r="AR344" s="52" t="str">
        <f>IF(V344&lt;&gt;"NEMA","",IF(IFERROR(MATCH(U344,U$10:U343,0),0)&lt;&gt;0,"",U344))</f>
        <v/>
      </c>
      <c r="AS344" s="73" t="str">
        <f t="shared" si="408"/>
        <v/>
      </c>
      <c r="AT344" s="31" t="str">
        <f>IF(OR(AS344="",AS344&lt;&gt;"NEMA"),"",MAX(AT$10:AT343)+1)</f>
        <v/>
      </c>
      <c r="AU344" s="66" t="str">
        <f t="shared" si="409"/>
        <v/>
      </c>
      <c r="AV344" s="47" t="s">
        <v>0</v>
      </c>
      <c r="AW344" s="19" t="str">
        <f t="shared" si="436"/>
        <v/>
      </c>
      <c r="AX344" s="47" t="s">
        <v>0</v>
      </c>
      <c r="AY344" s="82" t="str">
        <f>IF(AK344&lt;&gt;"NEMA","",IF(IFERROR(MATCH(AJ344,AJ$10:AJ343,0),0)&lt;&gt;0,"",AJ344))</f>
        <v/>
      </c>
      <c r="AZ344" s="47" t="s">
        <v>0</v>
      </c>
      <c r="BA344" s="130"/>
      <c r="BB344" s="47" t="s">
        <v>0</v>
      </c>
      <c r="BC344" s="58" t="str">
        <f t="shared" si="437"/>
        <v/>
      </c>
      <c r="BD344" s="31" t="str">
        <f t="shared" si="438"/>
        <v/>
      </c>
      <c r="BE344" s="31" t="str">
        <f>IF(BD344="","",MAX(BE$10:BE343)+1)</f>
        <v/>
      </c>
      <c r="BF344" s="31" t="str">
        <f t="shared" si="439"/>
        <v/>
      </c>
      <c r="BG344" s="31" t="str">
        <f t="shared" si="440"/>
        <v/>
      </c>
      <c r="BH344" s="31" t="str">
        <f>IF(BA344="","",MAX(BH$10:BH343)+1)</f>
        <v/>
      </c>
      <c r="BI344" s="31" t="str">
        <f t="shared" si="441"/>
        <v/>
      </c>
      <c r="BJ344" s="66" t="str">
        <f t="shared" si="442"/>
        <v/>
      </c>
      <c r="BK344" s="47" t="s">
        <v>0</v>
      </c>
      <c r="BL344" s="19" t="str">
        <f t="shared" si="443"/>
        <v/>
      </c>
      <c r="BM344" s="47" t="s">
        <v>0</v>
      </c>
      <c r="BN344" s="151" t="str">
        <f t="shared" si="410"/>
        <v/>
      </c>
      <c r="BO344" s="47" t="s">
        <v>0</v>
      </c>
      <c r="BP344" s="58" t="str">
        <f t="shared" si="401"/>
        <v/>
      </c>
      <c r="BQ344" s="73" t="str">
        <f t="shared" si="402"/>
        <v/>
      </c>
      <c r="BR344" s="266" t="str">
        <f t="shared" si="403"/>
        <v/>
      </c>
      <c r="BS344" s="267" t="str">
        <f t="shared" si="404"/>
        <v/>
      </c>
      <c r="BT344" s="191" t="str">
        <f t="shared" si="405"/>
        <v/>
      </c>
      <c r="BU344" s="47" t="s">
        <v>0</v>
      </c>
      <c r="BV344" s="52" t="str">
        <f t="shared" si="444"/>
        <v/>
      </c>
      <c r="BW344" s="31" t="str">
        <f t="shared" si="445"/>
        <v/>
      </c>
      <c r="BX344" s="73" t="str">
        <f t="shared" si="411"/>
        <v/>
      </c>
      <c r="BY344" s="73" t="str">
        <f t="shared" si="412"/>
        <v/>
      </c>
      <c r="BZ344" s="31" t="str">
        <f t="shared" si="413"/>
        <v/>
      </c>
      <c r="CA344" s="66" t="str">
        <f t="shared" si="414"/>
        <v/>
      </c>
      <c r="CB344" s="47" t="s">
        <v>0</v>
      </c>
      <c r="CC344" s="82" t="str">
        <f t="shared" si="446"/>
        <v/>
      </c>
      <c r="CD344" s="47" t="s">
        <v>0</v>
      </c>
      <c r="CE344" s="19" t="str">
        <f t="shared" si="447"/>
        <v/>
      </c>
      <c r="CF344" s="47" t="s">
        <v>0</v>
      </c>
      <c r="CG344" s="130"/>
      <c r="CH344" s="47" t="s">
        <v>0</v>
      </c>
      <c r="CI344" s="52" t="str">
        <f t="shared" si="448"/>
        <v/>
      </c>
      <c r="CJ344" s="73" t="str">
        <f>IF(CG344="","",MAX(CJ$10:CJ343)+1)</f>
        <v/>
      </c>
      <c r="CK344" s="53" t="str">
        <f t="shared" si="449"/>
        <v/>
      </c>
      <c r="CL344" s="47" t="s">
        <v>0</v>
      </c>
      <c r="CM344" s="19" t="str">
        <f t="shared" si="450"/>
        <v/>
      </c>
      <c r="CN344" s="47" t="s">
        <v>0</v>
      </c>
      <c r="CO344" s="108"/>
      <c r="CP344" s="110"/>
      <c r="CQ344" s="47"/>
      <c r="CR344" s="58" t="str">
        <f>IF(AND(BX344="NEMA",BY344="NEMA",OR(CG344="",CK344="NEMA")),MAX(CR$10:CR343)+1,"")</f>
        <v/>
      </c>
      <c r="CS344" s="53" t="str">
        <f t="shared" si="451"/>
        <v/>
      </c>
      <c r="CT344" t="s">
        <v>0</v>
      </c>
      <c r="CU344" s="133" t="str">
        <f t="shared" si="415"/>
        <v/>
      </c>
      <c r="CV344" t="s">
        <v>0</v>
      </c>
      <c r="CW344" s="52" t="str">
        <f t="shared" si="416"/>
        <v/>
      </c>
      <c r="CX344" s="66" t="str">
        <f t="shared" si="452"/>
        <v/>
      </c>
      <c r="CY344" t="s">
        <v>0</v>
      </c>
      <c r="CZ344" s="19" t="str">
        <f t="shared" si="453"/>
        <v/>
      </c>
      <c r="DA344" s="47" t="s">
        <v>0</v>
      </c>
      <c r="DB344" s="52" t="str">
        <f t="shared" si="454"/>
        <v/>
      </c>
      <c r="DC344" s="66" t="str">
        <f t="shared" si="455"/>
        <v/>
      </c>
      <c r="DD344" s="47" t="s">
        <v>0</v>
      </c>
      <c r="DE344" s="52" t="str">
        <f t="shared" si="456"/>
        <v/>
      </c>
      <c r="DF344" s="53" t="str">
        <f t="shared" si="417"/>
        <v/>
      </c>
      <c r="DG344" s="47" t="s">
        <v>0</v>
      </c>
      <c r="DH344" s="52" t="str">
        <f t="shared" si="457"/>
        <v/>
      </c>
      <c r="DI344" s="53" t="str">
        <f t="shared" si="418"/>
        <v/>
      </c>
      <c r="DJ344" s="47" t="s">
        <v>0</v>
      </c>
      <c r="DK344" s="52" t="str">
        <f t="shared" si="458"/>
        <v/>
      </c>
      <c r="DL344" s="53" t="str">
        <f t="shared" si="419"/>
        <v/>
      </c>
      <c r="DM344" s="47" t="s">
        <v>0</v>
      </c>
      <c r="DN344" s="58" t="str">
        <f t="shared" si="459"/>
        <v/>
      </c>
      <c r="DO344" s="53" t="str" cm="1">
        <f t="array" ref="DO344">IF(DN344&lt;&gt;"",INDEX(imePrezime_id,DN344,0),IF(CR344&lt;&gt;"",CR344,""))</f>
        <v/>
      </c>
      <c r="DP344" s="47" t="s">
        <v>0</v>
      </c>
      <c r="DQ344" s="58" t="str">
        <f t="shared" si="460"/>
        <v/>
      </c>
      <c r="DR344" s="73" t="str">
        <f t="shared" si="420"/>
        <v/>
      </c>
      <c r="DS344" s="73" t="str">
        <f t="shared" si="461"/>
        <v/>
      </c>
      <c r="DT344" s="73" t="str">
        <f t="shared" si="462"/>
        <v/>
      </c>
      <c r="DU344" s="66" t="str">
        <f t="shared" si="463"/>
        <v/>
      </c>
      <c r="DV344" s="47" t="s">
        <v>0</v>
      </c>
      <c r="DW344" s="58" t="str">
        <f>IF(BW344="","",MAX(DW$10:DW343)+1)</f>
        <v/>
      </c>
      <c r="DX344" s="73" t="str">
        <f t="shared" si="464"/>
        <v/>
      </c>
      <c r="DY344" s="73" t="str">
        <f t="shared" si="465"/>
        <v/>
      </c>
      <c r="DZ344" s="73" t="str">
        <f t="shared" si="466"/>
        <v/>
      </c>
      <c r="EA344" s="73" t="str">
        <f t="shared" si="467"/>
        <v/>
      </c>
      <c r="EB344" s="73" t="str">
        <f t="shared" si="468"/>
        <v/>
      </c>
      <c r="EC344" s="73" t="str">
        <f t="shared" si="469"/>
        <v/>
      </c>
      <c r="ED344" s="73" t="str">
        <f t="shared" si="470"/>
        <v/>
      </c>
      <c r="EE344" s="73" t="str">
        <f t="shared" si="471"/>
        <v/>
      </c>
      <c r="EF344" s="73" t="str">
        <f t="shared" si="472"/>
        <v/>
      </c>
      <c r="EG344" s="53" t="str">
        <f t="shared" si="421"/>
        <v/>
      </c>
      <c r="EH344" s="47" t="s">
        <v>0</v>
      </c>
      <c r="EI344" s="19" t="str">
        <f t="shared" si="473"/>
        <v/>
      </c>
      <c r="EJ344" s="47" t="s">
        <v>0</v>
      </c>
      <c r="EK344" s="19" t="str">
        <f t="shared" si="474"/>
        <v/>
      </c>
      <c r="EL344" s="47" t="s">
        <v>0</v>
      </c>
      <c r="EM344" s="208" t="str">
        <f t="shared" si="475"/>
        <v/>
      </c>
      <c r="EN344" s="47" t="s">
        <v>0</v>
      </c>
    </row>
    <row r="345" spans="1:144" x14ac:dyDescent="0.25">
      <c r="A345" t="s">
        <v>0</v>
      </c>
      <c r="B345" s="52" t="str">
        <f>IF(csv!F337="","",csv!T337)</f>
        <v/>
      </c>
      <c r="C345" s="31" t="s">
        <v>0</v>
      </c>
      <c r="D345" s="31" t="str">
        <f>IF(csv!F337="","",csv!F337)</f>
        <v/>
      </c>
      <c r="E345" s="31" t="str">
        <f>IF(csv!E337="","",csv!E337)</f>
        <v/>
      </c>
      <c r="F345" s="31" t="s">
        <v>0</v>
      </c>
      <c r="G345" s="73" t="str">
        <f>IF(csv!M337="","",csv!M337)</f>
        <v/>
      </c>
      <c r="H345" s="73" t="str">
        <f>IF(csv!N337="","",csv!N337)</f>
        <v/>
      </c>
      <c r="I345" s="31" t="s">
        <v>0</v>
      </c>
      <c r="J345" s="31" t="str">
        <f>IF(csv!P337="","",csv!P337)</f>
        <v/>
      </c>
      <c r="K345" s="31" t="str">
        <f>IF(csv!Q337="","",csv!Q337)</f>
        <v/>
      </c>
      <c r="L345" s="31" t="s">
        <v>0</v>
      </c>
      <c r="M345" s="66" t="str">
        <f>IF(csv!R337="","",csv!R337)</f>
        <v/>
      </c>
      <c r="N345" s="47" t="s">
        <v>0</v>
      </c>
      <c r="O345" s="52" t="str">
        <f t="shared" si="422"/>
        <v/>
      </c>
      <c r="P345" s="73" t="str">
        <f>IF(O345="","",IF(COUNTIF(O$10:O344,O345)=0,P344+1,P344))</f>
        <v/>
      </c>
      <c r="Q345" s="88" t="str">
        <f t="shared" si="423"/>
        <v/>
      </c>
      <c r="R345" s="89" t="str" cm="1">
        <f t="array" ref="R345">IF(S345="","",INDEX(natjecanjeStaze_naziv,MATCH(S345,natjecanjeStaze_stazaId,0)))</f>
        <v/>
      </c>
      <c r="S345" s="53" t="str">
        <f t="shared" si="406"/>
        <v/>
      </c>
      <c r="T345" s="47" t="s">
        <v>0</v>
      </c>
      <c r="U345" s="259" t="str">
        <f t="shared" si="407"/>
        <v/>
      </c>
      <c r="V345" s="260" t="str">
        <f t="shared" si="424"/>
        <v/>
      </c>
      <c r="W345" s="47" t="s">
        <v>0</v>
      </c>
      <c r="X345" s="52" t="str">
        <f t="shared" si="425"/>
        <v/>
      </c>
      <c r="Y345" s="73" t="str">
        <f t="shared" si="426"/>
        <v/>
      </c>
      <c r="Z345" s="31" t="str">
        <f t="shared" si="427"/>
        <v/>
      </c>
      <c r="AA345" s="66" t="str">
        <f>IF(Z345="","",MAX(AA$10:AA344)+1)</f>
        <v/>
      </c>
      <c r="AB345" s="47" t="s">
        <v>0</v>
      </c>
      <c r="AC345" s="130"/>
      <c r="AD345" s="47" t="s">
        <v>0</v>
      </c>
      <c r="AE345" s="19" t="str">
        <f t="shared" si="428"/>
        <v/>
      </c>
      <c r="AF345" s="47" t="s">
        <v>0</v>
      </c>
      <c r="AG345" s="151" t="str">
        <f t="shared" si="429"/>
        <v/>
      </c>
      <c r="AH345" s="47" t="s">
        <v>0</v>
      </c>
      <c r="AI345" s="52" t="str">
        <f t="shared" si="430"/>
        <v/>
      </c>
      <c r="AJ345" s="31" t="str">
        <f t="shared" si="431"/>
        <v/>
      </c>
      <c r="AK345" s="73" t="str">
        <f t="shared" si="432"/>
        <v/>
      </c>
      <c r="AL345" s="73" t="str">
        <f t="shared" si="433"/>
        <v/>
      </c>
      <c r="AM345" s="31" t="str" cm="1">
        <f t="array" ref="AM345">IF(AK345="",""&amp;AJ345,IF(AK345="NEMA",AJ345,INDEX(klub_naziv,MATCH(INDEX(klubAlias_klubId,AK345),klub_id,0))))</f>
        <v/>
      </c>
      <c r="AN345" s="31" t="str" cm="1">
        <f t="array" ref="AN345">IFERROR(""&amp;INDEX(registarNatjecatelji,DL345,4),"")</f>
        <v/>
      </c>
      <c r="AO345" s="90" t="str">
        <f t="shared" si="434"/>
        <v/>
      </c>
      <c r="AP345" s="66" t="str">
        <f t="shared" si="435"/>
        <v/>
      </c>
      <c r="AQ345" s="47" t="s">
        <v>0</v>
      </c>
      <c r="AR345" s="52" t="str">
        <f>IF(V345&lt;&gt;"NEMA","",IF(IFERROR(MATCH(U345,U$10:U344,0),0)&lt;&gt;0,"",U345))</f>
        <v/>
      </c>
      <c r="AS345" s="73" t="str">
        <f t="shared" si="408"/>
        <v/>
      </c>
      <c r="AT345" s="31" t="str">
        <f>IF(OR(AS345="",AS345&lt;&gt;"NEMA"),"",MAX(AT$10:AT344)+1)</f>
        <v/>
      </c>
      <c r="AU345" s="66" t="str">
        <f t="shared" si="409"/>
        <v/>
      </c>
      <c r="AV345" s="47" t="s">
        <v>0</v>
      </c>
      <c r="AW345" s="19" t="str">
        <f t="shared" si="436"/>
        <v/>
      </c>
      <c r="AX345" s="47" t="s">
        <v>0</v>
      </c>
      <c r="AY345" s="82" t="str">
        <f>IF(AK345&lt;&gt;"NEMA","",IF(IFERROR(MATCH(AJ345,AJ$10:AJ344,0),0)&lt;&gt;0,"",AJ345))</f>
        <v/>
      </c>
      <c r="AZ345" s="47" t="s">
        <v>0</v>
      </c>
      <c r="BA345" s="130"/>
      <c r="BB345" s="47" t="s">
        <v>0</v>
      </c>
      <c r="BC345" s="58" t="str">
        <f t="shared" si="437"/>
        <v/>
      </c>
      <c r="BD345" s="31" t="str">
        <f t="shared" si="438"/>
        <v/>
      </c>
      <c r="BE345" s="31" t="str">
        <f>IF(BD345="","",MAX(BE$10:BE344)+1)</f>
        <v/>
      </c>
      <c r="BF345" s="31" t="str">
        <f t="shared" si="439"/>
        <v/>
      </c>
      <c r="BG345" s="31" t="str">
        <f t="shared" si="440"/>
        <v/>
      </c>
      <c r="BH345" s="31" t="str">
        <f>IF(BA345="","",MAX(BH$10:BH344)+1)</f>
        <v/>
      </c>
      <c r="BI345" s="31" t="str">
        <f t="shared" si="441"/>
        <v/>
      </c>
      <c r="BJ345" s="66" t="str">
        <f t="shared" si="442"/>
        <v/>
      </c>
      <c r="BK345" s="47" t="s">
        <v>0</v>
      </c>
      <c r="BL345" s="19" t="str">
        <f t="shared" si="443"/>
        <v/>
      </c>
      <c r="BM345" s="47" t="s">
        <v>0</v>
      </c>
      <c r="BN345" s="151" t="str">
        <f t="shared" si="410"/>
        <v/>
      </c>
      <c r="BO345" s="47" t="s">
        <v>0</v>
      </c>
      <c r="BP345" s="58" t="str">
        <f t="shared" si="401"/>
        <v/>
      </c>
      <c r="BQ345" s="73" t="str">
        <f t="shared" si="402"/>
        <v/>
      </c>
      <c r="BR345" s="266" t="str">
        <f t="shared" si="403"/>
        <v/>
      </c>
      <c r="BS345" s="267" t="str">
        <f t="shared" si="404"/>
        <v/>
      </c>
      <c r="BT345" s="191" t="str">
        <f t="shared" si="405"/>
        <v/>
      </c>
      <c r="BU345" s="47" t="s">
        <v>0</v>
      </c>
      <c r="BV345" s="52" t="str">
        <f t="shared" si="444"/>
        <v/>
      </c>
      <c r="BW345" s="31" t="str">
        <f t="shared" si="445"/>
        <v/>
      </c>
      <c r="BX345" s="73" t="str">
        <f t="shared" si="411"/>
        <v/>
      </c>
      <c r="BY345" s="73" t="str">
        <f t="shared" si="412"/>
        <v/>
      </c>
      <c r="BZ345" s="31" t="str">
        <f t="shared" si="413"/>
        <v/>
      </c>
      <c r="CA345" s="66" t="str">
        <f t="shared" si="414"/>
        <v/>
      </c>
      <c r="CB345" s="47" t="s">
        <v>0</v>
      </c>
      <c r="CC345" s="82" t="str">
        <f t="shared" si="446"/>
        <v/>
      </c>
      <c r="CD345" s="47" t="s">
        <v>0</v>
      </c>
      <c r="CE345" s="19" t="str">
        <f t="shared" si="447"/>
        <v/>
      </c>
      <c r="CF345" s="47" t="s">
        <v>0</v>
      </c>
      <c r="CG345" s="130"/>
      <c r="CH345" s="47" t="s">
        <v>0</v>
      </c>
      <c r="CI345" s="52" t="str">
        <f t="shared" si="448"/>
        <v/>
      </c>
      <c r="CJ345" s="73" t="str">
        <f>IF(CG345="","",MAX(CJ$10:CJ344)+1)</f>
        <v/>
      </c>
      <c r="CK345" s="53" t="str">
        <f t="shared" si="449"/>
        <v/>
      </c>
      <c r="CL345" s="47" t="s">
        <v>0</v>
      </c>
      <c r="CM345" s="19" t="str">
        <f t="shared" si="450"/>
        <v/>
      </c>
      <c r="CN345" s="47" t="s">
        <v>0</v>
      </c>
      <c r="CO345" s="108"/>
      <c r="CP345" s="110"/>
      <c r="CQ345" s="47"/>
      <c r="CR345" s="58" t="str">
        <f>IF(AND(BX345="NEMA",BY345="NEMA",OR(CG345="",CK345="NEMA")),MAX(CR$10:CR344)+1,"")</f>
        <v/>
      </c>
      <c r="CS345" s="53" t="str">
        <f t="shared" si="451"/>
        <v/>
      </c>
      <c r="CT345" t="s">
        <v>0</v>
      </c>
      <c r="CU345" s="133" t="str">
        <f t="shared" si="415"/>
        <v/>
      </c>
      <c r="CV345" t="s">
        <v>0</v>
      </c>
      <c r="CW345" s="52" t="str">
        <f t="shared" si="416"/>
        <v/>
      </c>
      <c r="CX345" s="66" t="str">
        <f t="shared" si="452"/>
        <v/>
      </c>
      <c r="CY345" t="s">
        <v>0</v>
      </c>
      <c r="CZ345" s="19" t="str">
        <f t="shared" si="453"/>
        <v/>
      </c>
      <c r="DA345" s="47" t="s">
        <v>0</v>
      </c>
      <c r="DB345" s="52" t="str">
        <f t="shared" si="454"/>
        <v/>
      </c>
      <c r="DC345" s="66" t="str">
        <f t="shared" si="455"/>
        <v/>
      </c>
      <c r="DD345" s="47" t="s">
        <v>0</v>
      </c>
      <c r="DE345" s="52" t="str">
        <f t="shared" si="456"/>
        <v/>
      </c>
      <c r="DF345" s="53" t="str">
        <f t="shared" si="417"/>
        <v/>
      </c>
      <c r="DG345" s="47" t="s">
        <v>0</v>
      </c>
      <c r="DH345" s="52" t="str">
        <f t="shared" si="457"/>
        <v/>
      </c>
      <c r="DI345" s="53" t="str">
        <f t="shared" si="418"/>
        <v/>
      </c>
      <c r="DJ345" s="47" t="s">
        <v>0</v>
      </c>
      <c r="DK345" s="52" t="str">
        <f t="shared" si="458"/>
        <v/>
      </c>
      <c r="DL345" s="53" t="str">
        <f t="shared" si="419"/>
        <v/>
      </c>
      <c r="DM345" s="47" t="s">
        <v>0</v>
      </c>
      <c r="DN345" s="58" t="str">
        <f t="shared" si="459"/>
        <v/>
      </c>
      <c r="DO345" s="53" t="str" cm="1">
        <f t="array" ref="DO345">IF(DN345&lt;&gt;"",INDEX(imePrezime_id,DN345,0),IF(CR345&lt;&gt;"",CR345,""))</f>
        <v/>
      </c>
      <c r="DP345" s="47" t="s">
        <v>0</v>
      </c>
      <c r="DQ345" s="58" t="str">
        <f t="shared" si="460"/>
        <v/>
      </c>
      <c r="DR345" s="73" t="str">
        <f t="shared" si="420"/>
        <v/>
      </c>
      <c r="DS345" s="73" t="str">
        <f t="shared" si="461"/>
        <v/>
      </c>
      <c r="DT345" s="73" t="str">
        <f t="shared" si="462"/>
        <v/>
      </c>
      <c r="DU345" s="66" t="str">
        <f t="shared" si="463"/>
        <v/>
      </c>
      <c r="DV345" s="47" t="s">
        <v>0</v>
      </c>
      <c r="DW345" s="58" t="str">
        <f>IF(BW345="","",MAX(DW$10:DW344)+1)</f>
        <v/>
      </c>
      <c r="DX345" s="73" t="str">
        <f t="shared" si="464"/>
        <v/>
      </c>
      <c r="DY345" s="73" t="str">
        <f t="shared" si="465"/>
        <v/>
      </c>
      <c r="DZ345" s="73" t="str">
        <f t="shared" si="466"/>
        <v/>
      </c>
      <c r="EA345" s="73" t="str">
        <f t="shared" si="467"/>
        <v/>
      </c>
      <c r="EB345" s="73" t="str">
        <f t="shared" si="468"/>
        <v/>
      </c>
      <c r="EC345" s="73" t="str">
        <f t="shared" si="469"/>
        <v/>
      </c>
      <c r="ED345" s="73" t="str">
        <f t="shared" si="470"/>
        <v/>
      </c>
      <c r="EE345" s="73" t="str">
        <f t="shared" si="471"/>
        <v/>
      </c>
      <c r="EF345" s="73" t="str">
        <f t="shared" si="472"/>
        <v/>
      </c>
      <c r="EG345" s="53" t="str">
        <f t="shared" si="421"/>
        <v/>
      </c>
      <c r="EH345" s="47" t="s">
        <v>0</v>
      </c>
      <c r="EI345" s="19" t="str">
        <f t="shared" si="473"/>
        <v/>
      </c>
      <c r="EJ345" s="47" t="s">
        <v>0</v>
      </c>
      <c r="EK345" s="19" t="str">
        <f t="shared" si="474"/>
        <v/>
      </c>
      <c r="EL345" s="47" t="s">
        <v>0</v>
      </c>
      <c r="EM345" s="208" t="str">
        <f t="shared" si="475"/>
        <v/>
      </c>
      <c r="EN345" s="47" t="s">
        <v>0</v>
      </c>
    </row>
    <row r="346" spans="1:144" x14ac:dyDescent="0.25">
      <c r="A346" t="s">
        <v>0</v>
      </c>
      <c r="B346" s="52" t="str">
        <f>IF(csv!F338="","",csv!T338)</f>
        <v/>
      </c>
      <c r="C346" s="31" t="s">
        <v>0</v>
      </c>
      <c r="D346" s="31" t="str">
        <f>IF(csv!F338="","",csv!F338)</f>
        <v/>
      </c>
      <c r="E346" s="31" t="str">
        <f>IF(csv!E338="","",csv!E338)</f>
        <v/>
      </c>
      <c r="F346" s="31" t="s">
        <v>0</v>
      </c>
      <c r="G346" s="73" t="str">
        <f>IF(csv!M338="","",csv!M338)</f>
        <v/>
      </c>
      <c r="H346" s="73" t="str">
        <f>IF(csv!N338="","",csv!N338)</f>
        <v/>
      </c>
      <c r="I346" s="31" t="s">
        <v>0</v>
      </c>
      <c r="J346" s="31" t="str">
        <f>IF(csv!P338="","",csv!P338)</f>
        <v/>
      </c>
      <c r="K346" s="31" t="str">
        <f>IF(csv!Q338="","",csv!Q338)</f>
        <v/>
      </c>
      <c r="L346" s="31" t="s">
        <v>0</v>
      </c>
      <c r="M346" s="66" t="str">
        <f>IF(csv!R338="","",csv!R338)</f>
        <v/>
      </c>
      <c r="N346" s="47" t="s">
        <v>0</v>
      </c>
      <c r="O346" s="52" t="str">
        <f t="shared" si="422"/>
        <v/>
      </c>
      <c r="P346" s="73" t="str">
        <f>IF(O346="","",IF(COUNTIF(O$10:O345,O346)=0,P345+1,P345))</f>
        <v/>
      </c>
      <c r="Q346" s="88" t="str">
        <f t="shared" si="423"/>
        <v/>
      </c>
      <c r="R346" s="89" t="str" cm="1">
        <f t="array" ref="R346">IF(S346="","",INDEX(natjecanjeStaze_naziv,MATCH(S346,natjecanjeStaze_stazaId,0)))</f>
        <v/>
      </c>
      <c r="S346" s="53" t="str">
        <f t="shared" si="406"/>
        <v/>
      </c>
      <c r="T346" s="47" t="s">
        <v>0</v>
      </c>
      <c r="U346" s="259" t="str">
        <f t="shared" si="407"/>
        <v/>
      </c>
      <c r="V346" s="260" t="str">
        <f t="shared" si="424"/>
        <v/>
      </c>
      <c r="W346" s="47" t="s">
        <v>0</v>
      </c>
      <c r="X346" s="52" t="str">
        <f t="shared" si="425"/>
        <v/>
      </c>
      <c r="Y346" s="73" t="str">
        <f t="shared" si="426"/>
        <v/>
      </c>
      <c r="Z346" s="31" t="str">
        <f t="shared" si="427"/>
        <v/>
      </c>
      <c r="AA346" s="66" t="str">
        <f>IF(Z346="","",MAX(AA$10:AA345)+1)</f>
        <v/>
      </c>
      <c r="AB346" s="47" t="s">
        <v>0</v>
      </c>
      <c r="AC346" s="130"/>
      <c r="AD346" s="47" t="s">
        <v>0</v>
      </c>
      <c r="AE346" s="19" t="str">
        <f t="shared" si="428"/>
        <v/>
      </c>
      <c r="AF346" s="47" t="s">
        <v>0</v>
      </c>
      <c r="AG346" s="151" t="str">
        <f t="shared" si="429"/>
        <v/>
      </c>
      <c r="AH346" s="47" t="s">
        <v>0</v>
      </c>
      <c r="AI346" s="52" t="str">
        <f t="shared" si="430"/>
        <v/>
      </c>
      <c r="AJ346" s="31" t="str">
        <f t="shared" si="431"/>
        <v/>
      </c>
      <c r="AK346" s="73" t="str">
        <f t="shared" si="432"/>
        <v/>
      </c>
      <c r="AL346" s="73" t="str">
        <f t="shared" si="433"/>
        <v/>
      </c>
      <c r="AM346" s="31" t="str" cm="1">
        <f t="array" ref="AM346">IF(AK346="",""&amp;AJ346,IF(AK346="NEMA",AJ346,INDEX(klub_naziv,MATCH(INDEX(klubAlias_klubId,AK346),klub_id,0))))</f>
        <v/>
      </c>
      <c r="AN346" s="31" t="str" cm="1">
        <f t="array" ref="AN346">IFERROR(""&amp;INDEX(registarNatjecatelji,DL346,4),"")</f>
        <v/>
      </c>
      <c r="AO346" s="90" t="str">
        <f t="shared" si="434"/>
        <v/>
      </c>
      <c r="AP346" s="66" t="str">
        <f t="shared" si="435"/>
        <v/>
      </c>
      <c r="AQ346" s="47" t="s">
        <v>0</v>
      </c>
      <c r="AR346" s="52" t="str">
        <f>IF(V346&lt;&gt;"NEMA","",IF(IFERROR(MATCH(U346,U$10:U345,0),0)&lt;&gt;0,"",U346))</f>
        <v/>
      </c>
      <c r="AS346" s="73" t="str">
        <f t="shared" si="408"/>
        <v/>
      </c>
      <c r="AT346" s="31" t="str">
        <f>IF(OR(AS346="",AS346&lt;&gt;"NEMA"),"",MAX(AT$10:AT345)+1)</f>
        <v/>
      </c>
      <c r="AU346" s="66" t="str">
        <f t="shared" si="409"/>
        <v/>
      </c>
      <c r="AV346" s="47" t="s">
        <v>0</v>
      </c>
      <c r="AW346" s="19" t="str">
        <f t="shared" si="436"/>
        <v/>
      </c>
      <c r="AX346" s="47" t="s">
        <v>0</v>
      </c>
      <c r="AY346" s="82" t="str">
        <f>IF(AK346&lt;&gt;"NEMA","",IF(IFERROR(MATCH(AJ346,AJ$10:AJ345,0),0)&lt;&gt;0,"",AJ346))</f>
        <v/>
      </c>
      <c r="AZ346" s="47" t="s">
        <v>0</v>
      </c>
      <c r="BA346" s="130"/>
      <c r="BB346" s="47" t="s">
        <v>0</v>
      </c>
      <c r="BC346" s="58" t="str">
        <f t="shared" si="437"/>
        <v/>
      </c>
      <c r="BD346" s="31" t="str">
        <f t="shared" si="438"/>
        <v/>
      </c>
      <c r="BE346" s="31" t="str">
        <f>IF(BD346="","",MAX(BE$10:BE345)+1)</f>
        <v/>
      </c>
      <c r="BF346" s="31" t="str">
        <f t="shared" si="439"/>
        <v/>
      </c>
      <c r="BG346" s="31" t="str">
        <f t="shared" si="440"/>
        <v/>
      </c>
      <c r="BH346" s="31" t="str">
        <f>IF(BA346="","",MAX(BH$10:BH345)+1)</f>
        <v/>
      </c>
      <c r="BI346" s="31" t="str">
        <f t="shared" si="441"/>
        <v/>
      </c>
      <c r="BJ346" s="66" t="str">
        <f t="shared" si="442"/>
        <v/>
      </c>
      <c r="BK346" s="47" t="s">
        <v>0</v>
      </c>
      <c r="BL346" s="19" t="str">
        <f t="shared" si="443"/>
        <v/>
      </c>
      <c r="BM346" s="47" t="s">
        <v>0</v>
      </c>
      <c r="BN346" s="151" t="str">
        <f t="shared" si="410"/>
        <v/>
      </c>
      <c r="BO346" s="47" t="s">
        <v>0</v>
      </c>
      <c r="BP346" s="58" t="str">
        <f t="shared" si="401"/>
        <v/>
      </c>
      <c r="BQ346" s="73" t="str">
        <f t="shared" si="402"/>
        <v/>
      </c>
      <c r="BR346" s="266" t="str">
        <f t="shared" si="403"/>
        <v/>
      </c>
      <c r="BS346" s="267" t="str">
        <f t="shared" si="404"/>
        <v/>
      </c>
      <c r="BT346" s="191" t="str">
        <f t="shared" si="405"/>
        <v/>
      </c>
      <c r="BU346" s="47" t="s">
        <v>0</v>
      </c>
      <c r="BV346" s="52" t="str">
        <f t="shared" si="444"/>
        <v/>
      </c>
      <c r="BW346" s="31" t="str">
        <f t="shared" si="445"/>
        <v/>
      </c>
      <c r="BX346" s="73" t="str">
        <f t="shared" si="411"/>
        <v/>
      </c>
      <c r="BY346" s="73" t="str">
        <f t="shared" si="412"/>
        <v/>
      </c>
      <c r="BZ346" s="31" t="str">
        <f t="shared" si="413"/>
        <v/>
      </c>
      <c r="CA346" s="66" t="str">
        <f t="shared" si="414"/>
        <v/>
      </c>
      <c r="CB346" s="47" t="s">
        <v>0</v>
      </c>
      <c r="CC346" s="82" t="str">
        <f t="shared" si="446"/>
        <v/>
      </c>
      <c r="CD346" s="47" t="s">
        <v>0</v>
      </c>
      <c r="CE346" s="19" t="str">
        <f t="shared" si="447"/>
        <v/>
      </c>
      <c r="CF346" s="47" t="s">
        <v>0</v>
      </c>
      <c r="CG346" s="130"/>
      <c r="CH346" s="47" t="s">
        <v>0</v>
      </c>
      <c r="CI346" s="52" t="str">
        <f t="shared" si="448"/>
        <v/>
      </c>
      <c r="CJ346" s="73" t="str">
        <f>IF(CG346="","",MAX(CJ$10:CJ345)+1)</f>
        <v/>
      </c>
      <c r="CK346" s="53" t="str">
        <f t="shared" si="449"/>
        <v/>
      </c>
      <c r="CL346" s="47" t="s">
        <v>0</v>
      </c>
      <c r="CM346" s="19" t="str">
        <f t="shared" si="450"/>
        <v/>
      </c>
      <c r="CN346" s="47" t="s">
        <v>0</v>
      </c>
      <c r="CO346" s="108"/>
      <c r="CP346" s="110"/>
      <c r="CQ346" s="47"/>
      <c r="CR346" s="58" t="str">
        <f>IF(AND(BX346="NEMA",BY346="NEMA",OR(CG346="",CK346="NEMA")),MAX(CR$10:CR345)+1,"")</f>
        <v/>
      </c>
      <c r="CS346" s="53" t="str">
        <f t="shared" si="451"/>
        <v/>
      </c>
      <c r="CT346" t="s">
        <v>0</v>
      </c>
      <c r="CU346" s="133" t="str">
        <f t="shared" si="415"/>
        <v/>
      </c>
      <c r="CV346" t="s">
        <v>0</v>
      </c>
      <c r="CW346" s="52" t="str">
        <f t="shared" si="416"/>
        <v/>
      </c>
      <c r="CX346" s="66" t="str">
        <f t="shared" si="452"/>
        <v/>
      </c>
      <c r="CY346" t="s">
        <v>0</v>
      </c>
      <c r="CZ346" s="19" t="str">
        <f t="shared" si="453"/>
        <v/>
      </c>
      <c r="DA346" s="47" t="s">
        <v>0</v>
      </c>
      <c r="DB346" s="52" t="str">
        <f t="shared" si="454"/>
        <v/>
      </c>
      <c r="DC346" s="66" t="str">
        <f t="shared" si="455"/>
        <v/>
      </c>
      <c r="DD346" s="47" t="s">
        <v>0</v>
      </c>
      <c r="DE346" s="52" t="str">
        <f t="shared" si="456"/>
        <v/>
      </c>
      <c r="DF346" s="53" t="str">
        <f t="shared" si="417"/>
        <v/>
      </c>
      <c r="DG346" s="47" t="s">
        <v>0</v>
      </c>
      <c r="DH346" s="52" t="str">
        <f t="shared" si="457"/>
        <v/>
      </c>
      <c r="DI346" s="53" t="str">
        <f t="shared" si="418"/>
        <v/>
      </c>
      <c r="DJ346" s="47" t="s">
        <v>0</v>
      </c>
      <c r="DK346" s="52" t="str">
        <f t="shared" si="458"/>
        <v/>
      </c>
      <c r="DL346" s="53" t="str">
        <f t="shared" si="419"/>
        <v/>
      </c>
      <c r="DM346" s="47" t="s">
        <v>0</v>
      </c>
      <c r="DN346" s="58" t="str">
        <f t="shared" si="459"/>
        <v/>
      </c>
      <c r="DO346" s="53" t="str" cm="1">
        <f t="array" ref="DO346">IF(DN346&lt;&gt;"",INDEX(imePrezime_id,DN346,0),IF(CR346&lt;&gt;"",CR346,""))</f>
        <v/>
      </c>
      <c r="DP346" s="47" t="s">
        <v>0</v>
      </c>
      <c r="DQ346" s="58" t="str">
        <f t="shared" si="460"/>
        <v/>
      </c>
      <c r="DR346" s="73" t="str">
        <f t="shared" si="420"/>
        <v/>
      </c>
      <c r="DS346" s="73" t="str">
        <f t="shared" si="461"/>
        <v/>
      </c>
      <c r="DT346" s="73" t="str">
        <f t="shared" si="462"/>
        <v/>
      </c>
      <c r="DU346" s="66" t="str">
        <f t="shared" si="463"/>
        <v/>
      </c>
      <c r="DV346" s="47" t="s">
        <v>0</v>
      </c>
      <c r="DW346" s="58" t="str">
        <f>IF(BW346="","",MAX(DW$10:DW345)+1)</f>
        <v/>
      </c>
      <c r="DX346" s="73" t="str">
        <f t="shared" si="464"/>
        <v/>
      </c>
      <c r="DY346" s="73" t="str">
        <f t="shared" si="465"/>
        <v/>
      </c>
      <c r="DZ346" s="73" t="str">
        <f t="shared" si="466"/>
        <v/>
      </c>
      <c r="EA346" s="73" t="str">
        <f t="shared" si="467"/>
        <v/>
      </c>
      <c r="EB346" s="73" t="str">
        <f t="shared" si="468"/>
        <v/>
      </c>
      <c r="EC346" s="73" t="str">
        <f t="shared" si="469"/>
        <v/>
      </c>
      <c r="ED346" s="73" t="str">
        <f t="shared" si="470"/>
        <v/>
      </c>
      <c r="EE346" s="73" t="str">
        <f t="shared" si="471"/>
        <v/>
      </c>
      <c r="EF346" s="73" t="str">
        <f t="shared" si="472"/>
        <v/>
      </c>
      <c r="EG346" s="53" t="str">
        <f t="shared" si="421"/>
        <v/>
      </c>
      <c r="EH346" s="47" t="s">
        <v>0</v>
      </c>
      <c r="EI346" s="19" t="str">
        <f t="shared" si="473"/>
        <v/>
      </c>
      <c r="EJ346" s="47" t="s">
        <v>0</v>
      </c>
      <c r="EK346" s="19" t="str">
        <f t="shared" si="474"/>
        <v/>
      </c>
      <c r="EL346" s="47" t="s">
        <v>0</v>
      </c>
      <c r="EM346" s="208" t="str">
        <f t="shared" si="475"/>
        <v/>
      </c>
      <c r="EN346" s="47" t="s">
        <v>0</v>
      </c>
    </row>
    <row r="347" spans="1:144" x14ac:dyDescent="0.25">
      <c r="A347" t="s">
        <v>0</v>
      </c>
      <c r="B347" s="52" t="str">
        <f>IF(csv!F339="","",csv!T339)</f>
        <v/>
      </c>
      <c r="C347" s="31" t="s">
        <v>0</v>
      </c>
      <c r="D347" s="31" t="str">
        <f>IF(csv!F339="","",csv!F339)</f>
        <v/>
      </c>
      <c r="E347" s="31" t="str">
        <f>IF(csv!E339="","",csv!E339)</f>
        <v/>
      </c>
      <c r="F347" s="31" t="s">
        <v>0</v>
      </c>
      <c r="G347" s="73" t="str">
        <f>IF(csv!M339="","",csv!M339)</f>
        <v/>
      </c>
      <c r="H347" s="73" t="str">
        <f>IF(csv!N339="","",csv!N339)</f>
        <v/>
      </c>
      <c r="I347" s="31" t="s">
        <v>0</v>
      </c>
      <c r="J347" s="31" t="str">
        <f>IF(csv!P339="","",csv!P339)</f>
        <v/>
      </c>
      <c r="K347" s="31" t="str">
        <f>IF(csv!Q339="","",csv!Q339)</f>
        <v/>
      </c>
      <c r="L347" s="31" t="s">
        <v>0</v>
      </c>
      <c r="M347" s="66" t="str">
        <f>IF(csv!R339="","",csv!R339)</f>
        <v/>
      </c>
      <c r="N347" s="47" t="s">
        <v>0</v>
      </c>
      <c r="O347" s="52" t="str">
        <f t="shared" si="422"/>
        <v/>
      </c>
      <c r="P347" s="73" t="str">
        <f>IF(O347="","",IF(COUNTIF(O$10:O346,O347)=0,P346+1,P346))</f>
        <v/>
      </c>
      <c r="Q347" s="88" t="str">
        <f t="shared" si="423"/>
        <v/>
      </c>
      <c r="R347" s="89" t="str" cm="1">
        <f t="array" ref="R347">IF(S347="","",INDEX(natjecanjeStaze_naziv,MATCH(S347,natjecanjeStaze_stazaId,0)))</f>
        <v/>
      </c>
      <c r="S347" s="53" t="str">
        <f t="shared" si="406"/>
        <v/>
      </c>
      <c r="T347" s="47" t="s">
        <v>0</v>
      </c>
      <c r="U347" s="259" t="str">
        <f t="shared" si="407"/>
        <v/>
      </c>
      <c r="V347" s="260" t="str">
        <f t="shared" si="424"/>
        <v/>
      </c>
      <c r="W347" s="47" t="s">
        <v>0</v>
      </c>
      <c r="X347" s="52" t="str">
        <f t="shared" si="425"/>
        <v/>
      </c>
      <c r="Y347" s="73" t="str">
        <f t="shared" si="426"/>
        <v/>
      </c>
      <c r="Z347" s="31" t="str">
        <f t="shared" si="427"/>
        <v/>
      </c>
      <c r="AA347" s="66" t="str">
        <f>IF(Z347="","",MAX(AA$10:AA346)+1)</f>
        <v/>
      </c>
      <c r="AB347" s="47" t="s">
        <v>0</v>
      </c>
      <c r="AC347" s="130"/>
      <c r="AD347" s="47" t="s">
        <v>0</v>
      </c>
      <c r="AE347" s="19" t="str">
        <f t="shared" si="428"/>
        <v/>
      </c>
      <c r="AF347" s="47" t="s">
        <v>0</v>
      </c>
      <c r="AG347" s="151" t="str">
        <f t="shared" si="429"/>
        <v/>
      </c>
      <c r="AH347" s="47" t="s">
        <v>0</v>
      </c>
      <c r="AI347" s="52" t="str">
        <f t="shared" si="430"/>
        <v/>
      </c>
      <c r="AJ347" s="31" t="str">
        <f t="shared" si="431"/>
        <v/>
      </c>
      <c r="AK347" s="73" t="str">
        <f t="shared" si="432"/>
        <v/>
      </c>
      <c r="AL347" s="73" t="str">
        <f t="shared" si="433"/>
        <v/>
      </c>
      <c r="AM347" s="31" t="str" cm="1">
        <f t="array" ref="AM347">IF(AK347="",""&amp;AJ347,IF(AK347="NEMA",AJ347,INDEX(klub_naziv,MATCH(INDEX(klubAlias_klubId,AK347),klub_id,0))))</f>
        <v/>
      </c>
      <c r="AN347" s="31" t="str" cm="1">
        <f t="array" ref="AN347">IFERROR(""&amp;INDEX(registarNatjecatelji,DL347,4),"")</f>
        <v/>
      </c>
      <c r="AO347" s="90" t="str">
        <f t="shared" si="434"/>
        <v/>
      </c>
      <c r="AP347" s="66" t="str">
        <f t="shared" si="435"/>
        <v/>
      </c>
      <c r="AQ347" s="47" t="s">
        <v>0</v>
      </c>
      <c r="AR347" s="52" t="str">
        <f>IF(V347&lt;&gt;"NEMA","",IF(IFERROR(MATCH(U347,U$10:U346,0),0)&lt;&gt;0,"",U347))</f>
        <v/>
      </c>
      <c r="AS347" s="73" t="str">
        <f t="shared" si="408"/>
        <v/>
      </c>
      <c r="AT347" s="31" t="str">
        <f>IF(OR(AS347="",AS347&lt;&gt;"NEMA"),"",MAX(AT$10:AT346)+1)</f>
        <v/>
      </c>
      <c r="AU347" s="66" t="str">
        <f t="shared" si="409"/>
        <v/>
      </c>
      <c r="AV347" s="47" t="s">
        <v>0</v>
      </c>
      <c r="AW347" s="19" t="str">
        <f t="shared" si="436"/>
        <v/>
      </c>
      <c r="AX347" s="47" t="s">
        <v>0</v>
      </c>
      <c r="AY347" s="82" t="str">
        <f>IF(AK347&lt;&gt;"NEMA","",IF(IFERROR(MATCH(AJ347,AJ$10:AJ346,0),0)&lt;&gt;0,"",AJ347))</f>
        <v/>
      </c>
      <c r="AZ347" s="47" t="s">
        <v>0</v>
      </c>
      <c r="BA347" s="130"/>
      <c r="BB347" s="47" t="s">
        <v>0</v>
      </c>
      <c r="BC347" s="58" t="str">
        <f t="shared" si="437"/>
        <v/>
      </c>
      <c r="BD347" s="31" t="str">
        <f t="shared" si="438"/>
        <v/>
      </c>
      <c r="BE347" s="31" t="str">
        <f>IF(BD347="","",MAX(BE$10:BE346)+1)</f>
        <v/>
      </c>
      <c r="BF347" s="31" t="str">
        <f t="shared" si="439"/>
        <v/>
      </c>
      <c r="BG347" s="31" t="str">
        <f t="shared" si="440"/>
        <v/>
      </c>
      <c r="BH347" s="31" t="str">
        <f>IF(BA347="","",MAX(BH$10:BH346)+1)</f>
        <v/>
      </c>
      <c r="BI347" s="31" t="str">
        <f t="shared" si="441"/>
        <v/>
      </c>
      <c r="BJ347" s="66" t="str">
        <f t="shared" si="442"/>
        <v/>
      </c>
      <c r="BK347" s="47" t="s">
        <v>0</v>
      </c>
      <c r="BL347" s="19" t="str">
        <f t="shared" si="443"/>
        <v/>
      </c>
      <c r="BM347" s="47" t="s">
        <v>0</v>
      </c>
      <c r="BN347" s="151" t="str">
        <f t="shared" si="410"/>
        <v/>
      </c>
      <c r="BO347" s="47" t="s">
        <v>0</v>
      </c>
      <c r="BP347" s="58" t="str">
        <f t="shared" si="401"/>
        <v/>
      </c>
      <c r="BQ347" s="73" t="str">
        <f t="shared" si="402"/>
        <v/>
      </c>
      <c r="BR347" s="266" t="str">
        <f t="shared" si="403"/>
        <v/>
      </c>
      <c r="BS347" s="267" t="str">
        <f t="shared" si="404"/>
        <v/>
      </c>
      <c r="BT347" s="191" t="str">
        <f t="shared" si="405"/>
        <v/>
      </c>
      <c r="BU347" s="47" t="s">
        <v>0</v>
      </c>
      <c r="BV347" s="52" t="str">
        <f t="shared" si="444"/>
        <v/>
      </c>
      <c r="BW347" s="31" t="str">
        <f t="shared" si="445"/>
        <v/>
      </c>
      <c r="BX347" s="73" t="str">
        <f t="shared" si="411"/>
        <v/>
      </c>
      <c r="BY347" s="73" t="str">
        <f t="shared" si="412"/>
        <v/>
      </c>
      <c r="BZ347" s="31" t="str">
        <f t="shared" si="413"/>
        <v/>
      </c>
      <c r="CA347" s="66" t="str">
        <f t="shared" si="414"/>
        <v/>
      </c>
      <c r="CB347" s="47" t="s">
        <v>0</v>
      </c>
      <c r="CC347" s="82" t="str">
        <f t="shared" si="446"/>
        <v/>
      </c>
      <c r="CD347" s="47" t="s">
        <v>0</v>
      </c>
      <c r="CE347" s="19" t="str">
        <f t="shared" si="447"/>
        <v/>
      </c>
      <c r="CF347" s="47" t="s">
        <v>0</v>
      </c>
      <c r="CG347" s="130"/>
      <c r="CH347" s="47" t="s">
        <v>0</v>
      </c>
      <c r="CI347" s="52" t="str">
        <f t="shared" si="448"/>
        <v/>
      </c>
      <c r="CJ347" s="73" t="str">
        <f>IF(CG347="","",MAX(CJ$10:CJ346)+1)</f>
        <v/>
      </c>
      <c r="CK347" s="53" t="str">
        <f t="shared" si="449"/>
        <v/>
      </c>
      <c r="CL347" s="47" t="s">
        <v>0</v>
      </c>
      <c r="CM347" s="19" t="str">
        <f t="shared" si="450"/>
        <v/>
      </c>
      <c r="CN347" s="47" t="s">
        <v>0</v>
      </c>
      <c r="CO347" s="108"/>
      <c r="CP347" s="110"/>
      <c r="CQ347" s="47"/>
      <c r="CR347" s="58" t="str">
        <f>IF(AND(BX347="NEMA",BY347="NEMA",OR(CG347="",CK347="NEMA")),MAX(CR$10:CR346)+1,"")</f>
        <v/>
      </c>
      <c r="CS347" s="53" t="str">
        <f t="shared" si="451"/>
        <v/>
      </c>
      <c r="CT347" t="s">
        <v>0</v>
      </c>
      <c r="CU347" s="133" t="str">
        <f t="shared" si="415"/>
        <v/>
      </c>
      <c r="CV347" t="s">
        <v>0</v>
      </c>
      <c r="CW347" s="52" t="str">
        <f t="shared" si="416"/>
        <v/>
      </c>
      <c r="CX347" s="66" t="str">
        <f t="shared" si="452"/>
        <v/>
      </c>
      <c r="CY347" t="s">
        <v>0</v>
      </c>
      <c r="CZ347" s="19" t="str">
        <f t="shared" si="453"/>
        <v/>
      </c>
      <c r="DA347" s="47" t="s">
        <v>0</v>
      </c>
      <c r="DB347" s="52" t="str">
        <f t="shared" si="454"/>
        <v/>
      </c>
      <c r="DC347" s="66" t="str">
        <f t="shared" si="455"/>
        <v/>
      </c>
      <c r="DD347" s="47" t="s">
        <v>0</v>
      </c>
      <c r="DE347" s="52" t="str">
        <f t="shared" si="456"/>
        <v/>
      </c>
      <c r="DF347" s="53" t="str">
        <f t="shared" si="417"/>
        <v/>
      </c>
      <c r="DG347" s="47" t="s">
        <v>0</v>
      </c>
      <c r="DH347" s="52" t="str">
        <f t="shared" si="457"/>
        <v/>
      </c>
      <c r="DI347" s="53" t="str">
        <f t="shared" si="418"/>
        <v/>
      </c>
      <c r="DJ347" s="47" t="s">
        <v>0</v>
      </c>
      <c r="DK347" s="52" t="str">
        <f t="shared" si="458"/>
        <v/>
      </c>
      <c r="DL347" s="53" t="str">
        <f t="shared" si="419"/>
        <v/>
      </c>
      <c r="DM347" s="47" t="s">
        <v>0</v>
      </c>
      <c r="DN347" s="58" t="str">
        <f t="shared" si="459"/>
        <v/>
      </c>
      <c r="DO347" s="53" t="str" cm="1">
        <f t="array" ref="DO347">IF(DN347&lt;&gt;"",INDEX(imePrezime_id,DN347,0),IF(CR347&lt;&gt;"",CR347,""))</f>
        <v/>
      </c>
      <c r="DP347" s="47" t="s">
        <v>0</v>
      </c>
      <c r="DQ347" s="58" t="str">
        <f t="shared" si="460"/>
        <v/>
      </c>
      <c r="DR347" s="73" t="str">
        <f t="shared" si="420"/>
        <v/>
      </c>
      <c r="DS347" s="73" t="str">
        <f t="shared" si="461"/>
        <v/>
      </c>
      <c r="DT347" s="73" t="str">
        <f t="shared" si="462"/>
        <v/>
      </c>
      <c r="DU347" s="66" t="str">
        <f t="shared" si="463"/>
        <v/>
      </c>
      <c r="DV347" s="47" t="s">
        <v>0</v>
      </c>
      <c r="DW347" s="58" t="str">
        <f>IF(BW347="","",MAX(DW$10:DW346)+1)</f>
        <v/>
      </c>
      <c r="DX347" s="73" t="str">
        <f t="shared" si="464"/>
        <v/>
      </c>
      <c r="DY347" s="73" t="str">
        <f t="shared" si="465"/>
        <v/>
      </c>
      <c r="DZ347" s="73" t="str">
        <f t="shared" si="466"/>
        <v/>
      </c>
      <c r="EA347" s="73" t="str">
        <f t="shared" si="467"/>
        <v/>
      </c>
      <c r="EB347" s="73" t="str">
        <f t="shared" si="468"/>
        <v/>
      </c>
      <c r="EC347" s="73" t="str">
        <f t="shared" si="469"/>
        <v/>
      </c>
      <c r="ED347" s="73" t="str">
        <f t="shared" si="470"/>
        <v/>
      </c>
      <c r="EE347" s="73" t="str">
        <f t="shared" si="471"/>
        <v/>
      </c>
      <c r="EF347" s="73" t="str">
        <f t="shared" si="472"/>
        <v/>
      </c>
      <c r="EG347" s="53" t="str">
        <f t="shared" si="421"/>
        <v/>
      </c>
      <c r="EH347" s="47" t="s">
        <v>0</v>
      </c>
      <c r="EI347" s="19" t="str">
        <f t="shared" si="473"/>
        <v/>
      </c>
      <c r="EJ347" s="47" t="s">
        <v>0</v>
      </c>
      <c r="EK347" s="19" t="str">
        <f t="shared" si="474"/>
        <v/>
      </c>
      <c r="EL347" s="47" t="s">
        <v>0</v>
      </c>
      <c r="EM347" s="208" t="str">
        <f t="shared" si="475"/>
        <v/>
      </c>
      <c r="EN347" s="47" t="s">
        <v>0</v>
      </c>
    </row>
    <row r="348" spans="1:144" x14ac:dyDescent="0.25">
      <c r="A348" t="s">
        <v>0</v>
      </c>
      <c r="B348" s="52" t="str">
        <f>IF(csv!F340="","",csv!T340)</f>
        <v/>
      </c>
      <c r="C348" s="31" t="s">
        <v>0</v>
      </c>
      <c r="D348" s="31" t="str">
        <f>IF(csv!F340="","",csv!F340)</f>
        <v/>
      </c>
      <c r="E348" s="31" t="str">
        <f>IF(csv!E340="","",csv!E340)</f>
        <v/>
      </c>
      <c r="F348" s="31" t="s">
        <v>0</v>
      </c>
      <c r="G348" s="73" t="str">
        <f>IF(csv!M340="","",csv!M340)</f>
        <v/>
      </c>
      <c r="H348" s="73" t="str">
        <f>IF(csv!N340="","",csv!N340)</f>
        <v/>
      </c>
      <c r="I348" s="31" t="s">
        <v>0</v>
      </c>
      <c r="J348" s="31" t="str">
        <f>IF(csv!P340="","",csv!P340)</f>
        <v/>
      </c>
      <c r="K348" s="31" t="str">
        <f>IF(csv!Q340="","",csv!Q340)</f>
        <v/>
      </c>
      <c r="L348" s="31" t="s">
        <v>0</v>
      </c>
      <c r="M348" s="66" t="str">
        <f>IF(csv!R340="","",csv!R340)</f>
        <v/>
      </c>
      <c r="N348" s="47" t="s">
        <v>0</v>
      </c>
      <c r="O348" s="52" t="str">
        <f t="shared" si="422"/>
        <v/>
      </c>
      <c r="P348" s="73" t="str">
        <f>IF(O348="","",IF(COUNTIF(O$10:O347,O348)=0,P347+1,P347))</f>
        <v/>
      </c>
      <c r="Q348" s="88" t="str">
        <f t="shared" si="423"/>
        <v/>
      </c>
      <c r="R348" s="89" t="str" cm="1">
        <f t="array" ref="R348">IF(S348="","",INDEX(natjecanjeStaze_naziv,MATCH(S348,natjecanjeStaze_stazaId,0)))</f>
        <v/>
      </c>
      <c r="S348" s="53" t="str">
        <f t="shared" si="406"/>
        <v/>
      </c>
      <c r="T348" s="47" t="s">
        <v>0</v>
      </c>
      <c r="U348" s="259" t="str">
        <f t="shared" si="407"/>
        <v/>
      </c>
      <c r="V348" s="260" t="str">
        <f t="shared" si="424"/>
        <v/>
      </c>
      <c r="W348" s="47" t="s">
        <v>0</v>
      </c>
      <c r="X348" s="52" t="str">
        <f t="shared" si="425"/>
        <v/>
      </c>
      <c r="Y348" s="73" t="str">
        <f t="shared" si="426"/>
        <v/>
      </c>
      <c r="Z348" s="31" t="str">
        <f t="shared" si="427"/>
        <v/>
      </c>
      <c r="AA348" s="66" t="str">
        <f>IF(Z348="","",MAX(AA$10:AA347)+1)</f>
        <v/>
      </c>
      <c r="AB348" s="47" t="s">
        <v>0</v>
      </c>
      <c r="AC348" s="130"/>
      <c r="AD348" s="47" t="s">
        <v>0</v>
      </c>
      <c r="AE348" s="19" t="str">
        <f t="shared" si="428"/>
        <v/>
      </c>
      <c r="AF348" s="47" t="s">
        <v>0</v>
      </c>
      <c r="AG348" s="151" t="str">
        <f t="shared" si="429"/>
        <v/>
      </c>
      <c r="AH348" s="47" t="s">
        <v>0</v>
      </c>
      <c r="AI348" s="52" t="str">
        <f t="shared" si="430"/>
        <v/>
      </c>
      <c r="AJ348" s="31" t="str">
        <f t="shared" si="431"/>
        <v/>
      </c>
      <c r="AK348" s="73" t="str">
        <f t="shared" si="432"/>
        <v/>
      </c>
      <c r="AL348" s="73" t="str">
        <f t="shared" si="433"/>
        <v/>
      </c>
      <c r="AM348" s="31" t="str" cm="1">
        <f t="array" ref="AM348">IF(AK348="",""&amp;AJ348,IF(AK348="NEMA",AJ348,INDEX(klub_naziv,MATCH(INDEX(klubAlias_klubId,AK348),klub_id,0))))</f>
        <v/>
      </c>
      <c r="AN348" s="31" t="str" cm="1">
        <f t="array" ref="AN348">IFERROR(""&amp;INDEX(registarNatjecatelji,DL348,4),"")</f>
        <v/>
      </c>
      <c r="AO348" s="90" t="str">
        <f t="shared" si="434"/>
        <v/>
      </c>
      <c r="AP348" s="66" t="str">
        <f t="shared" si="435"/>
        <v/>
      </c>
      <c r="AQ348" s="47" t="s">
        <v>0</v>
      </c>
      <c r="AR348" s="52" t="str">
        <f>IF(V348&lt;&gt;"NEMA","",IF(IFERROR(MATCH(U348,U$10:U347,0),0)&lt;&gt;0,"",U348))</f>
        <v/>
      </c>
      <c r="AS348" s="73" t="str">
        <f t="shared" si="408"/>
        <v/>
      </c>
      <c r="AT348" s="31" t="str">
        <f>IF(OR(AS348="",AS348&lt;&gt;"NEMA"),"",MAX(AT$10:AT347)+1)</f>
        <v/>
      </c>
      <c r="AU348" s="66" t="str">
        <f t="shared" si="409"/>
        <v/>
      </c>
      <c r="AV348" s="47" t="s">
        <v>0</v>
      </c>
      <c r="AW348" s="19" t="str">
        <f t="shared" si="436"/>
        <v/>
      </c>
      <c r="AX348" s="47" t="s">
        <v>0</v>
      </c>
      <c r="AY348" s="82" t="str">
        <f>IF(AK348&lt;&gt;"NEMA","",IF(IFERROR(MATCH(AJ348,AJ$10:AJ347,0),0)&lt;&gt;0,"",AJ348))</f>
        <v/>
      </c>
      <c r="AZ348" s="47" t="s">
        <v>0</v>
      </c>
      <c r="BA348" s="130"/>
      <c r="BB348" s="47" t="s">
        <v>0</v>
      </c>
      <c r="BC348" s="58" t="str">
        <f t="shared" si="437"/>
        <v/>
      </c>
      <c r="BD348" s="31" t="str">
        <f t="shared" si="438"/>
        <v/>
      </c>
      <c r="BE348" s="31" t="str">
        <f>IF(BD348="","",MAX(BE$10:BE347)+1)</f>
        <v/>
      </c>
      <c r="BF348" s="31" t="str">
        <f t="shared" si="439"/>
        <v/>
      </c>
      <c r="BG348" s="31" t="str">
        <f t="shared" si="440"/>
        <v/>
      </c>
      <c r="BH348" s="31" t="str">
        <f>IF(BA348="","",MAX(BH$10:BH347)+1)</f>
        <v/>
      </c>
      <c r="BI348" s="31" t="str">
        <f t="shared" si="441"/>
        <v/>
      </c>
      <c r="BJ348" s="66" t="str">
        <f t="shared" si="442"/>
        <v/>
      </c>
      <c r="BK348" s="47" t="s">
        <v>0</v>
      </c>
      <c r="BL348" s="19" t="str">
        <f t="shared" si="443"/>
        <v/>
      </c>
      <c r="BM348" s="47" t="s">
        <v>0</v>
      </c>
      <c r="BN348" s="151" t="str">
        <f t="shared" si="410"/>
        <v/>
      </c>
      <c r="BO348" s="47" t="s">
        <v>0</v>
      </c>
      <c r="BP348" s="58" t="str">
        <f t="shared" si="401"/>
        <v/>
      </c>
      <c r="BQ348" s="73" t="str">
        <f t="shared" si="402"/>
        <v/>
      </c>
      <c r="BR348" s="266" t="str">
        <f t="shared" si="403"/>
        <v/>
      </c>
      <c r="BS348" s="267" t="str">
        <f t="shared" si="404"/>
        <v/>
      </c>
      <c r="BT348" s="191" t="str">
        <f t="shared" si="405"/>
        <v/>
      </c>
      <c r="BU348" s="47" t="s">
        <v>0</v>
      </c>
      <c r="BV348" s="52" t="str">
        <f t="shared" si="444"/>
        <v/>
      </c>
      <c r="BW348" s="31" t="str">
        <f t="shared" si="445"/>
        <v/>
      </c>
      <c r="BX348" s="73" t="str">
        <f t="shared" si="411"/>
        <v/>
      </c>
      <c r="BY348" s="73" t="str">
        <f t="shared" si="412"/>
        <v/>
      </c>
      <c r="BZ348" s="31" t="str">
        <f t="shared" si="413"/>
        <v/>
      </c>
      <c r="CA348" s="66" t="str">
        <f t="shared" si="414"/>
        <v/>
      </c>
      <c r="CB348" s="47" t="s">
        <v>0</v>
      </c>
      <c r="CC348" s="82" t="str">
        <f t="shared" si="446"/>
        <v/>
      </c>
      <c r="CD348" s="47" t="s">
        <v>0</v>
      </c>
      <c r="CE348" s="19" t="str">
        <f t="shared" si="447"/>
        <v/>
      </c>
      <c r="CF348" s="47" t="s">
        <v>0</v>
      </c>
      <c r="CG348" s="130"/>
      <c r="CH348" s="47" t="s">
        <v>0</v>
      </c>
      <c r="CI348" s="52" t="str">
        <f t="shared" si="448"/>
        <v/>
      </c>
      <c r="CJ348" s="73" t="str">
        <f>IF(CG348="","",MAX(CJ$10:CJ347)+1)</f>
        <v/>
      </c>
      <c r="CK348" s="53" t="str">
        <f t="shared" si="449"/>
        <v/>
      </c>
      <c r="CL348" s="47" t="s">
        <v>0</v>
      </c>
      <c r="CM348" s="19" t="str">
        <f t="shared" si="450"/>
        <v/>
      </c>
      <c r="CN348" s="47" t="s">
        <v>0</v>
      </c>
      <c r="CO348" s="108"/>
      <c r="CP348" s="110"/>
      <c r="CQ348" s="47"/>
      <c r="CR348" s="58" t="str">
        <f>IF(AND(BX348="NEMA",BY348="NEMA",OR(CG348="",CK348="NEMA")),MAX(CR$10:CR347)+1,"")</f>
        <v/>
      </c>
      <c r="CS348" s="53" t="str">
        <f t="shared" si="451"/>
        <v/>
      </c>
      <c r="CT348" t="s">
        <v>0</v>
      </c>
      <c r="CU348" s="133" t="str">
        <f t="shared" si="415"/>
        <v/>
      </c>
      <c r="CV348" t="s">
        <v>0</v>
      </c>
      <c r="CW348" s="52" t="str">
        <f t="shared" si="416"/>
        <v/>
      </c>
      <c r="CX348" s="66" t="str">
        <f t="shared" si="452"/>
        <v/>
      </c>
      <c r="CY348" t="s">
        <v>0</v>
      </c>
      <c r="CZ348" s="19" t="str">
        <f t="shared" si="453"/>
        <v/>
      </c>
      <c r="DA348" s="47" t="s">
        <v>0</v>
      </c>
      <c r="DB348" s="52" t="str">
        <f t="shared" si="454"/>
        <v/>
      </c>
      <c r="DC348" s="66" t="str">
        <f t="shared" si="455"/>
        <v/>
      </c>
      <c r="DD348" s="47" t="s">
        <v>0</v>
      </c>
      <c r="DE348" s="52" t="str">
        <f t="shared" si="456"/>
        <v/>
      </c>
      <c r="DF348" s="53" t="str">
        <f t="shared" si="417"/>
        <v/>
      </c>
      <c r="DG348" s="47" t="s">
        <v>0</v>
      </c>
      <c r="DH348" s="52" t="str">
        <f t="shared" si="457"/>
        <v/>
      </c>
      <c r="DI348" s="53" t="str">
        <f t="shared" si="418"/>
        <v/>
      </c>
      <c r="DJ348" s="47" t="s">
        <v>0</v>
      </c>
      <c r="DK348" s="52" t="str">
        <f t="shared" si="458"/>
        <v/>
      </c>
      <c r="DL348" s="53" t="str">
        <f t="shared" si="419"/>
        <v/>
      </c>
      <c r="DM348" s="47" t="s">
        <v>0</v>
      </c>
      <c r="DN348" s="58" t="str">
        <f t="shared" si="459"/>
        <v/>
      </c>
      <c r="DO348" s="53" t="str" cm="1">
        <f t="array" ref="DO348">IF(DN348&lt;&gt;"",INDEX(imePrezime_id,DN348,0),IF(CR348&lt;&gt;"",CR348,""))</f>
        <v/>
      </c>
      <c r="DP348" s="47" t="s">
        <v>0</v>
      </c>
      <c r="DQ348" s="58" t="str">
        <f t="shared" si="460"/>
        <v/>
      </c>
      <c r="DR348" s="73" t="str">
        <f t="shared" si="420"/>
        <v/>
      </c>
      <c r="DS348" s="73" t="str">
        <f t="shared" si="461"/>
        <v/>
      </c>
      <c r="DT348" s="73" t="str">
        <f t="shared" si="462"/>
        <v/>
      </c>
      <c r="DU348" s="66" t="str">
        <f t="shared" si="463"/>
        <v/>
      </c>
      <c r="DV348" s="47" t="s">
        <v>0</v>
      </c>
      <c r="DW348" s="58" t="str">
        <f>IF(BW348="","",MAX(DW$10:DW347)+1)</f>
        <v/>
      </c>
      <c r="DX348" s="73" t="str">
        <f t="shared" si="464"/>
        <v/>
      </c>
      <c r="DY348" s="73" t="str">
        <f t="shared" si="465"/>
        <v/>
      </c>
      <c r="DZ348" s="73" t="str">
        <f t="shared" si="466"/>
        <v/>
      </c>
      <c r="EA348" s="73" t="str">
        <f t="shared" si="467"/>
        <v/>
      </c>
      <c r="EB348" s="73" t="str">
        <f t="shared" si="468"/>
        <v/>
      </c>
      <c r="EC348" s="73" t="str">
        <f t="shared" si="469"/>
        <v/>
      </c>
      <c r="ED348" s="73" t="str">
        <f t="shared" si="470"/>
        <v/>
      </c>
      <c r="EE348" s="73" t="str">
        <f t="shared" si="471"/>
        <v/>
      </c>
      <c r="EF348" s="73" t="str">
        <f t="shared" si="472"/>
        <v/>
      </c>
      <c r="EG348" s="53" t="str">
        <f t="shared" si="421"/>
        <v/>
      </c>
      <c r="EH348" s="47" t="s">
        <v>0</v>
      </c>
      <c r="EI348" s="19" t="str">
        <f t="shared" si="473"/>
        <v/>
      </c>
      <c r="EJ348" s="47" t="s">
        <v>0</v>
      </c>
      <c r="EK348" s="19" t="str">
        <f t="shared" si="474"/>
        <v/>
      </c>
      <c r="EL348" s="47" t="s">
        <v>0</v>
      </c>
      <c r="EM348" s="208" t="str">
        <f t="shared" si="475"/>
        <v/>
      </c>
      <c r="EN348" s="47" t="s">
        <v>0</v>
      </c>
    </row>
    <row r="349" spans="1:144" x14ac:dyDescent="0.25">
      <c r="A349" t="s">
        <v>0</v>
      </c>
      <c r="B349" s="52" t="str">
        <f>IF(csv!F341="","",csv!T341)</f>
        <v/>
      </c>
      <c r="C349" s="31" t="s">
        <v>0</v>
      </c>
      <c r="D349" s="31" t="str">
        <f>IF(csv!F341="","",csv!F341)</f>
        <v/>
      </c>
      <c r="E349" s="31" t="str">
        <f>IF(csv!E341="","",csv!E341)</f>
        <v/>
      </c>
      <c r="F349" s="31" t="s">
        <v>0</v>
      </c>
      <c r="G349" s="73" t="str">
        <f>IF(csv!M341="","",csv!M341)</f>
        <v/>
      </c>
      <c r="H349" s="73" t="str">
        <f>IF(csv!N341="","",csv!N341)</f>
        <v/>
      </c>
      <c r="I349" s="31" t="s">
        <v>0</v>
      </c>
      <c r="J349" s="31" t="str">
        <f>IF(csv!P341="","",csv!P341)</f>
        <v/>
      </c>
      <c r="K349" s="31" t="str">
        <f>IF(csv!Q341="","",csv!Q341)</f>
        <v/>
      </c>
      <c r="L349" s="31" t="s">
        <v>0</v>
      </c>
      <c r="M349" s="66" t="str">
        <f>IF(csv!R341="","",csv!R341)</f>
        <v/>
      </c>
      <c r="N349" s="47" t="s">
        <v>0</v>
      </c>
      <c r="O349" s="52" t="str">
        <f t="shared" si="422"/>
        <v/>
      </c>
      <c r="P349" s="73" t="str">
        <f>IF(O349="","",IF(COUNTIF(O$10:O348,O349)=0,P348+1,P348))</f>
        <v/>
      </c>
      <c r="Q349" s="88" t="str">
        <f t="shared" si="423"/>
        <v/>
      </c>
      <c r="R349" s="89" t="str" cm="1">
        <f t="array" ref="R349">IF(S349="","",INDEX(natjecanjeStaze_naziv,MATCH(S349,natjecanjeStaze_stazaId,0)))</f>
        <v/>
      </c>
      <c r="S349" s="53" t="str">
        <f t="shared" si="406"/>
        <v/>
      </c>
      <c r="T349" s="47" t="s">
        <v>0</v>
      </c>
      <c r="U349" s="259" t="str">
        <f t="shared" si="407"/>
        <v/>
      </c>
      <c r="V349" s="260" t="str">
        <f t="shared" si="424"/>
        <v/>
      </c>
      <c r="W349" s="47" t="s">
        <v>0</v>
      </c>
      <c r="X349" s="52" t="str">
        <f t="shared" si="425"/>
        <v/>
      </c>
      <c r="Y349" s="73" t="str">
        <f t="shared" si="426"/>
        <v/>
      </c>
      <c r="Z349" s="31" t="str">
        <f t="shared" si="427"/>
        <v/>
      </c>
      <c r="AA349" s="66" t="str">
        <f>IF(Z349="","",MAX(AA$10:AA348)+1)</f>
        <v/>
      </c>
      <c r="AB349" s="47" t="s">
        <v>0</v>
      </c>
      <c r="AC349" s="130"/>
      <c r="AD349" s="47" t="s">
        <v>0</v>
      </c>
      <c r="AE349" s="19" t="str">
        <f t="shared" si="428"/>
        <v/>
      </c>
      <c r="AF349" s="47" t="s">
        <v>0</v>
      </c>
      <c r="AG349" s="151" t="str">
        <f t="shared" si="429"/>
        <v/>
      </c>
      <c r="AH349" s="47" t="s">
        <v>0</v>
      </c>
      <c r="AI349" s="52" t="str">
        <f t="shared" si="430"/>
        <v/>
      </c>
      <c r="AJ349" s="31" t="str">
        <f t="shared" si="431"/>
        <v/>
      </c>
      <c r="AK349" s="73" t="str">
        <f t="shared" si="432"/>
        <v/>
      </c>
      <c r="AL349" s="73" t="str">
        <f t="shared" si="433"/>
        <v/>
      </c>
      <c r="AM349" s="31" t="str" cm="1">
        <f t="array" ref="AM349">IF(AK349="",""&amp;AJ349,IF(AK349="NEMA",AJ349,INDEX(klub_naziv,MATCH(INDEX(klubAlias_klubId,AK349),klub_id,0))))</f>
        <v/>
      </c>
      <c r="AN349" s="31" t="str" cm="1">
        <f t="array" ref="AN349">IFERROR(""&amp;INDEX(registarNatjecatelji,DL349,4),"")</f>
        <v/>
      </c>
      <c r="AO349" s="90" t="str">
        <f t="shared" si="434"/>
        <v/>
      </c>
      <c r="AP349" s="66" t="str">
        <f t="shared" si="435"/>
        <v/>
      </c>
      <c r="AQ349" s="47" t="s">
        <v>0</v>
      </c>
      <c r="AR349" s="52" t="str">
        <f>IF(V349&lt;&gt;"NEMA","",IF(IFERROR(MATCH(U349,U$10:U348,0),0)&lt;&gt;0,"",U349))</f>
        <v/>
      </c>
      <c r="AS349" s="73" t="str">
        <f t="shared" si="408"/>
        <v/>
      </c>
      <c r="AT349" s="31" t="str">
        <f>IF(OR(AS349="",AS349&lt;&gt;"NEMA"),"",MAX(AT$10:AT348)+1)</f>
        <v/>
      </c>
      <c r="AU349" s="66" t="str">
        <f t="shared" si="409"/>
        <v/>
      </c>
      <c r="AV349" s="47" t="s">
        <v>0</v>
      </c>
      <c r="AW349" s="19" t="str">
        <f t="shared" si="436"/>
        <v/>
      </c>
      <c r="AX349" s="47" t="s">
        <v>0</v>
      </c>
      <c r="AY349" s="82" t="str">
        <f>IF(AK349&lt;&gt;"NEMA","",IF(IFERROR(MATCH(AJ349,AJ$10:AJ348,0),0)&lt;&gt;0,"",AJ349))</f>
        <v/>
      </c>
      <c r="AZ349" s="47" t="s">
        <v>0</v>
      </c>
      <c r="BA349" s="130"/>
      <c r="BB349" s="47" t="s">
        <v>0</v>
      </c>
      <c r="BC349" s="58" t="str">
        <f t="shared" si="437"/>
        <v/>
      </c>
      <c r="BD349" s="31" t="str">
        <f t="shared" si="438"/>
        <v/>
      </c>
      <c r="BE349" s="31" t="str">
        <f>IF(BD349="","",MAX(BE$10:BE348)+1)</f>
        <v/>
      </c>
      <c r="BF349" s="31" t="str">
        <f t="shared" si="439"/>
        <v/>
      </c>
      <c r="BG349" s="31" t="str">
        <f t="shared" si="440"/>
        <v/>
      </c>
      <c r="BH349" s="31" t="str">
        <f>IF(BA349="","",MAX(BH$10:BH348)+1)</f>
        <v/>
      </c>
      <c r="BI349" s="31" t="str">
        <f t="shared" si="441"/>
        <v/>
      </c>
      <c r="BJ349" s="66" t="str">
        <f t="shared" si="442"/>
        <v/>
      </c>
      <c r="BK349" s="47" t="s">
        <v>0</v>
      </c>
      <c r="BL349" s="19" t="str">
        <f t="shared" si="443"/>
        <v/>
      </c>
      <c r="BM349" s="47" t="s">
        <v>0</v>
      </c>
      <c r="BN349" s="151" t="str">
        <f t="shared" si="410"/>
        <v/>
      </c>
      <c r="BO349" s="47" t="s">
        <v>0</v>
      </c>
      <c r="BP349" s="58" t="str">
        <f t="shared" si="401"/>
        <v/>
      </c>
      <c r="BQ349" s="73" t="str">
        <f t="shared" si="402"/>
        <v/>
      </c>
      <c r="BR349" s="266" t="str">
        <f t="shared" si="403"/>
        <v/>
      </c>
      <c r="BS349" s="267" t="str">
        <f t="shared" si="404"/>
        <v/>
      </c>
      <c r="BT349" s="191" t="str">
        <f t="shared" si="405"/>
        <v/>
      </c>
      <c r="BU349" s="47" t="s">
        <v>0</v>
      </c>
      <c r="BV349" s="52" t="str">
        <f t="shared" si="444"/>
        <v/>
      </c>
      <c r="BW349" s="31" t="str">
        <f t="shared" si="445"/>
        <v/>
      </c>
      <c r="BX349" s="73" t="str">
        <f t="shared" si="411"/>
        <v/>
      </c>
      <c r="BY349" s="73" t="str">
        <f t="shared" si="412"/>
        <v/>
      </c>
      <c r="BZ349" s="31" t="str">
        <f t="shared" si="413"/>
        <v/>
      </c>
      <c r="CA349" s="66" t="str">
        <f t="shared" si="414"/>
        <v/>
      </c>
      <c r="CB349" s="47" t="s">
        <v>0</v>
      </c>
      <c r="CC349" s="82" t="str">
        <f t="shared" si="446"/>
        <v/>
      </c>
      <c r="CD349" s="47" t="s">
        <v>0</v>
      </c>
      <c r="CE349" s="19" t="str">
        <f t="shared" si="447"/>
        <v/>
      </c>
      <c r="CF349" s="47" t="s">
        <v>0</v>
      </c>
      <c r="CG349" s="130"/>
      <c r="CH349" s="47" t="s">
        <v>0</v>
      </c>
      <c r="CI349" s="52" t="str">
        <f t="shared" si="448"/>
        <v/>
      </c>
      <c r="CJ349" s="73" t="str">
        <f>IF(CG349="","",MAX(CJ$10:CJ348)+1)</f>
        <v/>
      </c>
      <c r="CK349" s="53" t="str">
        <f t="shared" si="449"/>
        <v/>
      </c>
      <c r="CL349" s="47" t="s">
        <v>0</v>
      </c>
      <c r="CM349" s="19" t="str">
        <f t="shared" si="450"/>
        <v/>
      </c>
      <c r="CN349" s="47" t="s">
        <v>0</v>
      </c>
      <c r="CO349" s="108"/>
      <c r="CP349" s="110"/>
      <c r="CQ349" s="47"/>
      <c r="CR349" s="58" t="str">
        <f>IF(AND(BX349="NEMA",BY349="NEMA",OR(CG349="",CK349="NEMA")),MAX(CR$10:CR348)+1,"")</f>
        <v/>
      </c>
      <c r="CS349" s="53" t="str">
        <f t="shared" si="451"/>
        <v/>
      </c>
      <c r="CT349" t="s">
        <v>0</v>
      </c>
      <c r="CU349" s="133" t="str">
        <f t="shared" si="415"/>
        <v/>
      </c>
      <c r="CV349" t="s">
        <v>0</v>
      </c>
      <c r="CW349" s="52" t="str">
        <f t="shared" si="416"/>
        <v/>
      </c>
      <c r="CX349" s="66" t="str">
        <f t="shared" si="452"/>
        <v/>
      </c>
      <c r="CY349" t="s">
        <v>0</v>
      </c>
      <c r="CZ349" s="19" t="str">
        <f t="shared" si="453"/>
        <v/>
      </c>
      <c r="DA349" s="47" t="s">
        <v>0</v>
      </c>
      <c r="DB349" s="52" t="str">
        <f t="shared" si="454"/>
        <v/>
      </c>
      <c r="DC349" s="66" t="str">
        <f t="shared" si="455"/>
        <v/>
      </c>
      <c r="DD349" s="47" t="s">
        <v>0</v>
      </c>
      <c r="DE349" s="52" t="str">
        <f t="shared" si="456"/>
        <v/>
      </c>
      <c r="DF349" s="53" t="str">
        <f t="shared" si="417"/>
        <v/>
      </c>
      <c r="DG349" s="47" t="s">
        <v>0</v>
      </c>
      <c r="DH349" s="52" t="str">
        <f t="shared" si="457"/>
        <v/>
      </c>
      <c r="DI349" s="53" t="str">
        <f t="shared" si="418"/>
        <v/>
      </c>
      <c r="DJ349" s="47" t="s">
        <v>0</v>
      </c>
      <c r="DK349" s="52" t="str">
        <f t="shared" si="458"/>
        <v/>
      </c>
      <c r="DL349" s="53" t="str">
        <f t="shared" si="419"/>
        <v/>
      </c>
      <c r="DM349" s="47" t="s">
        <v>0</v>
      </c>
      <c r="DN349" s="58" t="str">
        <f t="shared" si="459"/>
        <v/>
      </c>
      <c r="DO349" s="53" t="str" cm="1">
        <f t="array" ref="DO349">IF(DN349&lt;&gt;"",INDEX(imePrezime_id,DN349,0),IF(CR349&lt;&gt;"",CR349,""))</f>
        <v/>
      </c>
      <c r="DP349" s="47" t="s">
        <v>0</v>
      </c>
      <c r="DQ349" s="58" t="str">
        <f t="shared" si="460"/>
        <v/>
      </c>
      <c r="DR349" s="73" t="str">
        <f t="shared" si="420"/>
        <v/>
      </c>
      <c r="DS349" s="73" t="str">
        <f t="shared" si="461"/>
        <v/>
      </c>
      <c r="DT349" s="73" t="str">
        <f t="shared" si="462"/>
        <v/>
      </c>
      <c r="DU349" s="66" t="str">
        <f t="shared" si="463"/>
        <v/>
      </c>
      <c r="DV349" s="47" t="s">
        <v>0</v>
      </c>
      <c r="DW349" s="58" t="str">
        <f>IF(BW349="","",MAX(DW$10:DW348)+1)</f>
        <v/>
      </c>
      <c r="DX349" s="73" t="str">
        <f t="shared" si="464"/>
        <v/>
      </c>
      <c r="DY349" s="73" t="str">
        <f t="shared" si="465"/>
        <v/>
      </c>
      <c r="DZ349" s="73" t="str">
        <f t="shared" si="466"/>
        <v/>
      </c>
      <c r="EA349" s="73" t="str">
        <f t="shared" si="467"/>
        <v/>
      </c>
      <c r="EB349" s="73" t="str">
        <f t="shared" si="468"/>
        <v/>
      </c>
      <c r="EC349" s="73" t="str">
        <f t="shared" si="469"/>
        <v/>
      </c>
      <c r="ED349" s="73" t="str">
        <f t="shared" si="470"/>
        <v/>
      </c>
      <c r="EE349" s="73" t="str">
        <f t="shared" si="471"/>
        <v/>
      </c>
      <c r="EF349" s="73" t="str">
        <f t="shared" si="472"/>
        <v/>
      </c>
      <c r="EG349" s="53" t="str">
        <f t="shared" si="421"/>
        <v/>
      </c>
      <c r="EH349" s="47" t="s">
        <v>0</v>
      </c>
      <c r="EI349" s="19" t="str">
        <f t="shared" si="473"/>
        <v/>
      </c>
      <c r="EJ349" s="47" t="s">
        <v>0</v>
      </c>
      <c r="EK349" s="19" t="str">
        <f t="shared" si="474"/>
        <v/>
      </c>
      <c r="EL349" s="47" t="s">
        <v>0</v>
      </c>
      <c r="EM349" s="208" t="str">
        <f t="shared" si="475"/>
        <v/>
      </c>
      <c r="EN349" s="47" t="s">
        <v>0</v>
      </c>
    </row>
    <row r="350" spans="1:144" x14ac:dyDescent="0.25">
      <c r="A350" t="s">
        <v>0</v>
      </c>
      <c r="B350" s="52" t="str">
        <f>IF(csv!F342="","",csv!T342)</f>
        <v/>
      </c>
      <c r="C350" s="31" t="s">
        <v>0</v>
      </c>
      <c r="D350" s="31" t="str">
        <f>IF(csv!F342="","",csv!F342)</f>
        <v/>
      </c>
      <c r="E350" s="31" t="str">
        <f>IF(csv!E342="","",csv!E342)</f>
        <v/>
      </c>
      <c r="F350" s="31" t="s">
        <v>0</v>
      </c>
      <c r="G350" s="73" t="str">
        <f>IF(csv!M342="","",csv!M342)</f>
        <v/>
      </c>
      <c r="H350" s="73" t="str">
        <f>IF(csv!N342="","",csv!N342)</f>
        <v/>
      </c>
      <c r="I350" s="31" t="s">
        <v>0</v>
      </c>
      <c r="J350" s="31" t="str">
        <f>IF(csv!P342="","",csv!P342)</f>
        <v/>
      </c>
      <c r="K350" s="31" t="str">
        <f>IF(csv!Q342="","",csv!Q342)</f>
        <v/>
      </c>
      <c r="L350" s="31" t="s">
        <v>0</v>
      </c>
      <c r="M350" s="66" t="str">
        <f>IF(csv!R342="","",csv!R342)</f>
        <v/>
      </c>
      <c r="N350" s="47" t="s">
        <v>0</v>
      </c>
      <c r="O350" s="52" t="str">
        <f t="shared" si="422"/>
        <v/>
      </c>
      <c r="P350" s="73" t="str">
        <f>IF(O350="","",IF(COUNTIF(O$10:O349,O350)=0,P349+1,P349))</f>
        <v/>
      </c>
      <c r="Q350" s="88" t="str">
        <f t="shared" si="423"/>
        <v/>
      </c>
      <c r="R350" s="89" t="str" cm="1">
        <f t="array" ref="R350">IF(S350="","",INDEX(natjecanjeStaze_naziv,MATCH(S350,natjecanjeStaze_stazaId,0)))</f>
        <v/>
      </c>
      <c r="S350" s="53" t="str">
        <f t="shared" si="406"/>
        <v/>
      </c>
      <c r="T350" s="47" t="s">
        <v>0</v>
      </c>
      <c r="U350" s="259" t="str">
        <f t="shared" si="407"/>
        <v/>
      </c>
      <c r="V350" s="260" t="str">
        <f t="shared" si="424"/>
        <v/>
      </c>
      <c r="W350" s="47" t="s">
        <v>0</v>
      </c>
      <c r="X350" s="52" t="str">
        <f t="shared" si="425"/>
        <v/>
      </c>
      <c r="Y350" s="73" t="str">
        <f t="shared" si="426"/>
        <v/>
      </c>
      <c r="Z350" s="31" t="str">
        <f t="shared" si="427"/>
        <v/>
      </c>
      <c r="AA350" s="66" t="str">
        <f>IF(Z350="","",MAX(AA$10:AA349)+1)</f>
        <v/>
      </c>
      <c r="AB350" s="47" t="s">
        <v>0</v>
      </c>
      <c r="AC350" s="130"/>
      <c r="AD350" s="47" t="s">
        <v>0</v>
      </c>
      <c r="AE350" s="19" t="str">
        <f t="shared" si="428"/>
        <v/>
      </c>
      <c r="AF350" s="47" t="s">
        <v>0</v>
      </c>
      <c r="AG350" s="151" t="str">
        <f t="shared" si="429"/>
        <v/>
      </c>
      <c r="AH350" s="47" t="s">
        <v>0</v>
      </c>
      <c r="AI350" s="52" t="str">
        <f t="shared" si="430"/>
        <v/>
      </c>
      <c r="AJ350" s="31" t="str">
        <f t="shared" si="431"/>
        <v/>
      </c>
      <c r="AK350" s="73" t="str">
        <f t="shared" si="432"/>
        <v/>
      </c>
      <c r="AL350" s="73" t="str">
        <f t="shared" si="433"/>
        <v/>
      </c>
      <c r="AM350" s="31" t="str" cm="1">
        <f t="array" ref="AM350">IF(AK350="",""&amp;AJ350,IF(AK350="NEMA",AJ350,INDEX(klub_naziv,MATCH(INDEX(klubAlias_klubId,AK350),klub_id,0))))</f>
        <v/>
      </c>
      <c r="AN350" s="31" t="str" cm="1">
        <f t="array" ref="AN350">IFERROR(""&amp;INDEX(registarNatjecatelji,DL350,4),"")</f>
        <v/>
      </c>
      <c r="AO350" s="90" t="str">
        <f t="shared" si="434"/>
        <v/>
      </c>
      <c r="AP350" s="66" t="str">
        <f t="shared" si="435"/>
        <v/>
      </c>
      <c r="AQ350" s="47" t="s">
        <v>0</v>
      </c>
      <c r="AR350" s="52" t="str">
        <f>IF(V350&lt;&gt;"NEMA","",IF(IFERROR(MATCH(U350,U$10:U349,0),0)&lt;&gt;0,"",U350))</f>
        <v/>
      </c>
      <c r="AS350" s="73" t="str">
        <f t="shared" si="408"/>
        <v/>
      </c>
      <c r="AT350" s="31" t="str">
        <f>IF(OR(AS350="",AS350&lt;&gt;"NEMA"),"",MAX(AT$10:AT349)+1)</f>
        <v/>
      </c>
      <c r="AU350" s="66" t="str">
        <f t="shared" si="409"/>
        <v/>
      </c>
      <c r="AV350" s="47" t="s">
        <v>0</v>
      </c>
      <c r="AW350" s="19" t="str">
        <f t="shared" si="436"/>
        <v/>
      </c>
      <c r="AX350" s="47" t="s">
        <v>0</v>
      </c>
      <c r="AY350" s="82" t="str">
        <f>IF(AK350&lt;&gt;"NEMA","",IF(IFERROR(MATCH(AJ350,AJ$10:AJ349,0),0)&lt;&gt;0,"",AJ350))</f>
        <v/>
      </c>
      <c r="AZ350" s="47" t="s">
        <v>0</v>
      </c>
      <c r="BA350" s="130"/>
      <c r="BB350" s="47" t="s">
        <v>0</v>
      </c>
      <c r="BC350" s="58" t="str">
        <f t="shared" si="437"/>
        <v/>
      </c>
      <c r="BD350" s="31" t="str">
        <f t="shared" si="438"/>
        <v/>
      </c>
      <c r="BE350" s="31" t="str">
        <f>IF(BD350="","",MAX(BE$10:BE349)+1)</f>
        <v/>
      </c>
      <c r="BF350" s="31" t="str">
        <f t="shared" si="439"/>
        <v/>
      </c>
      <c r="BG350" s="31" t="str">
        <f t="shared" si="440"/>
        <v/>
      </c>
      <c r="BH350" s="31" t="str">
        <f>IF(BA350="","",MAX(BH$10:BH349)+1)</f>
        <v/>
      </c>
      <c r="BI350" s="31" t="str">
        <f t="shared" si="441"/>
        <v/>
      </c>
      <c r="BJ350" s="66" t="str">
        <f t="shared" si="442"/>
        <v/>
      </c>
      <c r="BK350" s="47" t="s">
        <v>0</v>
      </c>
      <c r="BL350" s="19" t="str">
        <f t="shared" si="443"/>
        <v/>
      </c>
      <c r="BM350" s="47" t="s">
        <v>0</v>
      </c>
      <c r="BN350" s="151" t="str">
        <f t="shared" si="410"/>
        <v/>
      </c>
      <c r="BO350" s="47" t="s">
        <v>0</v>
      </c>
      <c r="BP350" s="58" t="str">
        <f t="shared" si="401"/>
        <v/>
      </c>
      <c r="BQ350" s="73" t="str">
        <f t="shared" si="402"/>
        <v/>
      </c>
      <c r="BR350" s="266" t="str">
        <f t="shared" si="403"/>
        <v/>
      </c>
      <c r="BS350" s="267" t="str">
        <f t="shared" si="404"/>
        <v/>
      </c>
      <c r="BT350" s="191" t="str">
        <f t="shared" si="405"/>
        <v/>
      </c>
      <c r="BU350" s="47" t="s">
        <v>0</v>
      </c>
      <c r="BV350" s="52" t="str">
        <f t="shared" si="444"/>
        <v/>
      </c>
      <c r="BW350" s="31" t="str">
        <f t="shared" si="445"/>
        <v/>
      </c>
      <c r="BX350" s="73" t="str">
        <f t="shared" si="411"/>
        <v/>
      </c>
      <c r="BY350" s="73" t="str">
        <f t="shared" si="412"/>
        <v/>
      </c>
      <c r="BZ350" s="31" t="str">
        <f t="shared" si="413"/>
        <v/>
      </c>
      <c r="CA350" s="66" t="str">
        <f t="shared" si="414"/>
        <v/>
      </c>
      <c r="CB350" s="47" t="s">
        <v>0</v>
      </c>
      <c r="CC350" s="82" t="str">
        <f t="shared" si="446"/>
        <v/>
      </c>
      <c r="CD350" s="47" t="s">
        <v>0</v>
      </c>
      <c r="CE350" s="19" t="str">
        <f t="shared" si="447"/>
        <v/>
      </c>
      <c r="CF350" s="47" t="s">
        <v>0</v>
      </c>
      <c r="CG350" s="130"/>
      <c r="CH350" s="47" t="s">
        <v>0</v>
      </c>
      <c r="CI350" s="52" t="str">
        <f t="shared" si="448"/>
        <v/>
      </c>
      <c r="CJ350" s="73" t="str">
        <f>IF(CG350="","",MAX(CJ$10:CJ349)+1)</f>
        <v/>
      </c>
      <c r="CK350" s="53" t="str">
        <f t="shared" si="449"/>
        <v/>
      </c>
      <c r="CL350" s="47" t="s">
        <v>0</v>
      </c>
      <c r="CM350" s="19" t="str">
        <f t="shared" si="450"/>
        <v/>
      </c>
      <c r="CN350" s="47" t="s">
        <v>0</v>
      </c>
      <c r="CO350" s="108"/>
      <c r="CP350" s="110"/>
      <c r="CQ350" s="47"/>
      <c r="CR350" s="58" t="str">
        <f>IF(AND(BX350="NEMA",BY350="NEMA",OR(CG350="",CK350="NEMA")),MAX(CR$10:CR349)+1,"")</f>
        <v/>
      </c>
      <c r="CS350" s="53" t="str">
        <f t="shared" si="451"/>
        <v/>
      </c>
      <c r="CT350" t="s">
        <v>0</v>
      </c>
      <c r="CU350" s="133" t="str">
        <f t="shared" si="415"/>
        <v/>
      </c>
      <c r="CV350" t="s">
        <v>0</v>
      </c>
      <c r="CW350" s="52" t="str">
        <f t="shared" si="416"/>
        <v/>
      </c>
      <c r="CX350" s="66" t="str">
        <f t="shared" si="452"/>
        <v/>
      </c>
      <c r="CY350" t="s">
        <v>0</v>
      </c>
      <c r="CZ350" s="19" t="str">
        <f t="shared" si="453"/>
        <v/>
      </c>
      <c r="DA350" s="47" t="s">
        <v>0</v>
      </c>
      <c r="DB350" s="52" t="str">
        <f t="shared" si="454"/>
        <v/>
      </c>
      <c r="DC350" s="66" t="str">
        <f t="shared" si="455"/>
        <v/>
      </c>
      <c r="DD350" s="47" t="s">
        <v>0</v>
      </c>
      <c r="DE350" s="52" t="str">
        <f t="shared" si="456"/>
        <v/>
      </c>
      <c r="DF350" s="53" t="str">
        <f t="shared" si="417"/>
        <v/>
      </c>
      <c r="DG350" s="47" t="s">
        <v>0</v>
      </c>
      <c r="DH350" s="52" t="str">
        <f t="shared" si="457"/>
        <v/>
      </c>
      <c r="DI350" s="53" t="str">
        <f t="shared" si="418"/>
        <v/>
      </c>
      <c r="DJ350" s="47" t="s">
        <v>0</v>
      </c>
      <c r="DK350" s="52" t="str">
        <f t="shared" si="458"/>
        <v/>
      </c>
      <c r="DL350" s="53" t="str">
        <f t="shared" si="419"/>
        <v/>
      </c>
      <c r="DM350" s="47" t="s">
        <v>0</v>
      </c>
      <c r="DN350" s="58" t="str">
        <f t="shared" si="459"/>
        <v/>
      </c>
      <c r="DO350" s="53" t="str" cm="1">
        <f t="array" ref="DO350">IF(DN350&lt;&gt;"",INDEX(imePrezime_id,DN350,0),IF(CR350&lt;&gt;"",CR350,""))</f>
        <v/>
      </c>
      <c r="DP350" s="47" t="s">
        <v>0</v>
      </c>
      <c r="DQ350" s="58" t="str">
        <f t="shared" si="460"/>
        <v/>
      </c>
      <c r="DR350" s="73" t="str">
        <f t="shared" si="420"/>
        <v/>
      </c>
      <c r="DS350" s="73" t="str">
        <f t="shared" si="461"/>
        <v/>
      </c>
      <c r="DT350" s="73" t="str">
        <f t="shared" si="462"/>
        <v/>
      </c>
      <c r="DU350" s="66" t="str">
        <f t="shared" si="463"/>
        <v/>
      </c>
      <c r="DV350" s="47" t="s">
        <v>0</v>
      </c>
      <c r="DW350" s="58" t="str">
        <f>IF(BW350="","",MAX(DW$10:DW349)+1)</f>
        <v/>
      </c>
      <c r="DX350" s="73" t="str">
        <f t="shared" si="464"/>
        <v/>
      </c>
      <c r="DY350" s="73" t="str">
        <f t="shared" si="465"/>
        <v/>
      </c>
      <c r="DZ350" s="73" t="str">
        <f t="shared" si="466"/>
        <v/>
      </c>
      <c r="EA350" s="73" t="str">
        <f t="shared" si="467"/>
        <v/>
      </c>
      <c r="EB350" s="73" t="str">
        <f t="shared" si="468"/>
        <v/>
      </c>
      <c r="EC350" s="73" t="str">
        <f t="shared" si="469"/>
        <v/>
      </c>
      <c r="ED350" s="73" t="str">
        <f t="shared" si="470"/>
        <v/>
      </c>
      <c r="EE350" s="73" t="str">
        <f t="shared" si="471"/>
        <v/>
      </c>
      <c r="EF350" s="73" t="str">
        <f t="shared" si="472"/>
        <v/>
      </c>
      <c r="EG350" s="53" t="str">
        <f t="shared" si="421"/>
        <v/>
      </c>
      <c r="EH350" s="47" t="s">
        <v>0</v>
      </c>
      <c r="EI350" s="19" t="str">
        <f t="shared" si="473"/>
        <v/>
      </c>
      <c r="EJ350" s="47" t="s">
        <v>0</v>
      </c>
      <c r="EK350" s="19" t="str">
        <f t="shared" si="474"/>
        <v/>
      </c>
      <c r="EL350" s="47" t="s">
        <v>0</v>
      </c>
      <c r="EM350" s="208" t="str">
        <f t="shared" si="475"/>
        <v/>
      </c>
      <c r="EN350" s="47" t="s">
        <v>0</v>
      </c>
    </row>
    <row r="351" spans="1:144" x14ac:dyDescent="0.25">
      <c r="A351" t="s">
        <v>0</v>
      </c>
      <c r="B351" s="52" t="str">
        <f>IF(csv!F343="","",csv!T343)</f>
        <v/>
      </c>
      <c r="C351" s="31" t="s">
        <v>0</v>
      </c>
      <c r="D351" s="31" t="str">
        <f>IF(csv!F343="","",csv!F343)</f>
        <v/>
      </c>
      <c r="E351" s="31" t="str">
        <f>IF(csv!E343="","",csv!E343)</f>
        <v/>
      </c>
      <c r="F351" s="31" t="s">
        <v>0</v>
      </c>
      <c r="G351" s="73" t="str">
        <f>IF(csv!M343="","",csv!M343)</f>
        <v/>
      </c>
      <c r="H351" s="73" t="str">
        <f>IF(csv!N343="","",csv!N343)</f>
        <v/>
      </c>
      <c r="I351" s="31" t="s">
        <v>0</v>
      </c>
      <c r="J351" s="31" t="str">
        <f>IF(csv!P343="","",csv!P343)</f>
        <v/>
      </c>
      <c r="K351" s="31" t="str">
        <f>IF(csv!Q343="","",csv!Q343)</f>
        <v/>
      </c>
      <c r="L351" s="31" t="s">
        <v>0</v>
      </c>
      <c r="M351" s="66" t="str">
        <f>IF(csv!R343="","",csv!R343)</f>
        <v/>
      </c>
      <c r="N351" s="47" t="s">
        <v>0</v>
      </c>
      <c r="O351" s="52" t="str">
        <f t="shared" si="422"/>
        <v/>
      </c>
      <c r="P351" s="73" t="str">
        <f>IF(O351="","",IF(COUNTIF(O$10:O350,O351)=0,P350+1,P350))</f>
        <v/>
      </c>
      <c r="Q351" s="88" t="str">
        <f t="shared" si="423"/>
        <v/>
      </c>
      <c r="R351" s="89" t="str" cm="1">
        <f t="array" ref="R351">IF(S351="","",INDEX(natjecanjeStaze_naziv,MATCH(S351,natjecanjeStaze_stazaId,0)))</f>
        <v/>
      </c>
      <c r="S351" s="53" t="str">
        <f t="shared" si="406"/>
        <v/>
      </c>
      <c r="T351" s="47" t="s">
        <v>0</v>
      </c>
      <c r="U351" s="259" t="str">
        <f t="shared" si="407"/>
        <v/>
      </c>
      <c r="V351" s="260" t="str">
        <f t="shared" si="424"/>
        <v/>
      </c>
      <c r="W351" s="47" t="s">
        <v>0</v>
      </c>
      <c r="X351" s="52" t="str">
        <f t="shared" si="425"/>
        <v/>
      </c>
      <c r="Y351" s="73" t="str">
        <f t="shared" si="426"/>
        <v/>
      </c>
      <c r="Z351" s="31" t="str">
        <f t="shared" si="427"/>
        <v/>
      </c>
      <c r="AA351" s="66" t="str">
        <f>IF(Z351="","",MAX(AA$10:AA350)+1)</f>
        <v/>
      </c>
      <c r="AB351" s="47" t="s">
        <v>0</v>
      </c>
      <c r="AC351" s="130"/>
      <c r="AD351" s="47" t="s">
        <v>0</v>
      </c>
      <c r="AE351" s="19" t="str">
        <f t="shared" si="428"/>
        <v/>
      </c>
      <c r="AF351" s="47" t="s">
        <v>0</v>
      </c>
      <c r="AG351" s="151" t="str">
        <f t="shared" si="429"/>
        <v/>
      </c>
      <c r="AH351" s="47" t="s">
        <v>0</v>
      </c>
      <c r="AI351" s="52" t="str">
        <f t="shared" si="430"/>
        <v/>
      </c>
      <c r="AJ351" s="31" t="str">
        <f t="shared" si="431"/>
        <v/>
      </c>
      <c r="AK351" s="73" t="str">
        <f t="shared" si="432"/>
        <v/>
      </c>
      <c r="AL351" s="73" t="str">
        <f t="shared" si="433"/>
        <v/>
      </c>
      <c r="AM351" s="31" t="str" cm="1">
        <f t="array" ref="AM351">IF(AK351="",""&amp;AJ351,IF(AK351="NEMA",AJ351,INDEX(klub_naziv,MATCH(INDEX(klubAlias_klubId,AK351),klub_id,0))))</f>
        <v/>
      </c>
      <c r="AN351" s="31" t="str" cm="1">
        <f t="array" ref="AN351">IFERROR(""&amp;INDEX(registarNatjecatelji,DL351,4),"")</f>
        <v/>
      </c>
      <c r="AO351" s="90" t="str">
        <f t="shared" si="434"/>
        <v/>
      </c>
      <c r="AP351" s="66" t="str">
        <f t="shared" si="435"/>
        <v/>
      </c>
      <c r="AQ351" s="47" t="s">
        <v>0</v>
      </c>
      <c r="AR351" s="52" t="str">
        <f>IF(V351&lt;&gt;"NEMA","",IF(IFERROR(MATCH(U351,U$10:U350,0),0)&lt;&gt;0,"",U351))</f>
        <v/>
      </c>
      <c r="AS351" s="73" t="str">
        <f t="shared" si="408"/>
        <v/>
      </c>
      <c r="AT351" s="31" t="str">
        <f>IF(OR(AS351="",AS351&lt;&gt;"NEMA"),"",MAX(AT$10:AT350)+1)</f>
        <v/>
      </c>
      <c r="AU351" s="66" t="str">
        <f t="shared" si="409"/>
        <v/>
      </c>
      <c r="AV351" s="47" t="s">
        <v>0</v>
      </c>
      <c r="AW351" s="19" t="str">
        <f t="shared" si="436"/>
        <v/>
      </c>
      <c r="AX351" s="47" t="s">
        <v>0</v>
      </c>
      <c r="AY351" s="82" t="str">
        <f>IF(AK351&lt;&gt;"NEMA","",IF(IFERROR(MATCH(AJ351,AJ$10:AJ350,0),0)&lt;&gt;0,"",AJ351))</f>
        <v/>
      </c>
      <c r="AZ351" s="47" t="s">
        <v>0</v>
      </c>
      <c r="BA351" s="130"/>
      <c r="BB351" s="47" t="s">
        <v>0</v>
      </c>
      <c r="BC351" s="58" t="str">
        <f t="shared" si="437"/>
        <v/>
      </c>
      <c r="BD351" s="31" t="str">
        <f t="shared" si="438"/>
        <v/>
      </c>
      <c r="BE351" s="31" t="str">
        <f>IF(BD351="","",MAX(BE$10:BE350)+1)</f>
        <v/>
      </c>
      <c r="BF351" s="31" t="str">
        <f t="shared" si="439"/>
        <v/>
      </c>
      <c r="BG351" s="31" t="str">
        <f t="shared" si="440"/>
        <v/>
      </c>
      <c r="BH351" s="31" t="str">
        <f>IF(BA351="","",MAX(BH$10:BH350)+1)</f>
        <v/>
      </c>
      <c r="BI351" s="31" t="str">
        <f t="shared" si="441"/>
        <v/>
      </c>
      <c r="BJ351" s="66" t="str">
        <f t="shared" si="442"/>
        <v/>
      </c>
      <c r="BK351" s="47" t="s">
        <v>0</v>
      </c>
      <c r="BL351" s="19" t="str">
        <f t="shared" si="443"/>
        <v/>
      </c>
      <c r="BM351" s="47" t="s">
        <v>0</v>
      </c>
      <c r="BN351" s="151" t="str">
        <f t="shared" si="410"/>
        <v/>
      </c>
      <c r="BO351" s="47" t="s">
        <v>0</v>
      </c>
      <c r="BP351" s="58" t="str">
        <f t="shared" si="401"/>
        <v/>
      </c>
      <c r="BQ351" s="73" t="str">
        <f t="shared" si="402"/>
        <v/>
      </c>
      <c r="BR351" s="266" t="str">
        <f t="shared" si="403"/>
        <v/>
      </c>
      <c r="BS351" s="267" t="str">
        <f t="shared" si="404"/>
        <v/>
      </c>
      <c r="BT351" s="191" t="str">
        <f t="shared" si="405"/>
        <v/>
      </c>
      <c r="BU351" s="47" t="s">
        <v>0</v>
      </c>
      <c r="BV351" s="52" t="str">
        <f t="shared" si="444"/>
        <v/>
      </c>
      <c r="BW351" s="31" t="str">
        <f t="shared" si="445"/>
        <v/>
      </c>
      <c r="BX351" s="73" t="str">
        <f t="shared" si="411"/>
        <v/>
      </c>
      <c r="BY351" s="73" t="str">
        <f t="shared" si="412"/>
        <v/>
      </c>
      <c r="BZ351" s="31" t="str">
        <f t="shared" si="413"/>
        <v/>
      </c>
      <c r="CA351" s="66" t="str">
        <f t="shared" si="414"/>
        <v/>
      </c>
      <c r="CB351" s="47" t="s">
        <v>0</v>
      </c>
      <c r="CC351" s="82" t="str">
        <f t="shared" si="446"/>
        <v/>
      </c>
      <c r="CD351" s="47" t="s">
        <v>0</v>
      </c>
      <c r="CE351" s="19" t="str">
        <f t="shared" si="447"/>
        <v/>
      </c>
      <c r="CF351" s="47" t="s">
        <v>0</v>
      </c>
      <c r="CG351" s="130"/>
      <c r="CH351" s="47" t="s">
        <v>0</v>
      </c>
      <c r="CI351" s="52" t="str">
        <f t="shared" si="448"/>
        <v/>
      </c>
      <c r="CJ351" s="73" t="str">
        <f>IF(CG351="","",MAX(CJ$10:CJ350)+1)</f>
        <v/>
      </c>
      <c r="CK351" s="53" t="str">
        <f t="shared" si="449"/>
        <v/>
      </c>
      <c r="CL351" s="47" t="s">
        <v>0</v>
      </c>
      <c r="CM351" s="19" t="str">
        <f t="shared" si="450"/>
        <v/>
      </c>
      <c r="CN351" s="47" t="s">
        <v>0</v>
      </c>
      <c r="CO351" s="108"/>
      <c r="CP351" s="110"/>
      <c r="CQ351" s="47"/>
      <c r="CR351" s="58" t="str">
        <f>IF(AND(BX351="NEMA",BY351="NEMA",OR(CG351="",CK351="NEMA")),MAX(CR$10:CR350)+1,"")</f>
        <v/>
      </c>
      <c r="CS351" s="53" t="str">
        <f t="shared" si="451"/>
        <v/>
      </c>
      <c r="CT351" t="s">
        <v>0</v>
      </c>
      <c r="CU351" s="133" t="str">
        <f t="shared" si="415"/>
        <v/>
      </c>
      <c r="CV351" t="s">
        <v>0</v>
      </c>
      <c r="CW351" s="52" t="str">
        <f t="shared" si="416"/>
        <v/>
      </c>
      <c r="CX351" s="66" t="str">
        <f t="shared" si="452"/>
        <v/>
      </c>
      <c r="CY351" t="s">
        <v>0</v>
      </c>
      <c r="CZ351" s="19" t="str">
        <f t="shared" si="453"/>
        <v/>
      </c>
      <c r="DA351" s="47" t="s">
        <v>0</v>
      </c>
      <c r="DB351" s="52" t="str">
        <f t="shared" si="454"/>
        <v/>
      </c>
      <c r="DC351" s="66" t="str">
        <f t="shared" si="455"/>
        <v/>
      </c>
      <c r="DD351" s="47" t="s">
        <v>0</v>
      </c>
      <c r="DE351" s="52" t="str">
        <f t="shared" si="456"/>
        <v/>
      </c>
      <c r="DF351" s="53" t="str">
        <f t="shared" si="417"/>
        <v/>
      </c>
      <c r="DG351" s="47" t="s">
        <v>0</v>
      </c>
      <c r="DH351" s="52" t="str">
        <f t="shared" si="457"/>
        <v/>
      </c>
      <c r="DI351" s="53" t="str">
        <f t="shared" si="418"/>
        <v/>
      </c>
      <c r="DJ351" s="47" t="s">
        <v>0</v>
      </c>
      <c r="DK351" s="52" t="str">
        <f t="shared" si="458"/>
        <v/>
      </c>
      <c r="DL351" s="53" t="str">
        <f t="shared" si="419"/>
        <v/>
      </c>
      <c r="DM351" s="47" t="s">
        <v>0</v>
      </c>
      <c r="DN351" s="58" t="str">
        <f t="shared" si="459"/>
        <v/>
      </c>
      <c r="DO351" s="53" t="str" cm="1">
        <f t="array" ref="DO351">IF(DN351&lt;&gt;"",INDEX(imePrezime_id,DN351,0),IF(CR351&lt;&gt;"",CR351,""))</f>
        <v/>
      </c>
      <c r="DP351" s="47" t="s">
        <v>0</v>
      </c>
      <c r="DQ351" s="58" t="str">
        <f t="shared" si="460"/>
        <v/>
      </c>
      <c r="DR351" s="73" t="str">
        <f t="shared" si="420"/>
        <v/>
      </c>
      <c r="DS351" s="73" t="str">
        <f t="shared" si="461"/>
        <v/>
      </c>
      <c r="DT351" s="73" t="str">
        <f t="shared" si="462"/>
        <v/>
      </c>
      <c r="DU351" s="66" t="str">
        <f t="shared" si="463"/>
        <v/>
      </c>
      <c r="DV351" s="47" t="s">
        <v>0</v>
      </c>
      <c r="DW351" s="58" t="str">
        <f>IF(BW351="","",MAX(DW$10:DW350)+1)</f>
        <v/>
      </c>
      <c r="DX351" s="73" t="str">
        <f t="shared" si="464"/>
        <v/>
      </c>
      <c r="DY351" s="73" t="str">
        <f t="shared" si="465"/>
        <v/>
      </c>
      <c r="DZ351" s="73" t="str">
        <f t="shared" si="466"/>
        <v/>
      </c>
      <c r="EA351" s="73" t="str">
        <f t="shared" si="467"/>
        <v/>
      </c>
      <c r="EB351" s="73" t="str">
        <f t="shared" si="468"/>
        <v/>
      </c>
      <c r="EC351" s="73" t="str">
        <f t="shared" si="469"/>
        <v/>
      </c>
      <c r="ED351" s="73" t="str">
        <f t="shared" si="470"/>
        <v/>
      </c>
      <c r="EE351" s="73" t="str">
        <f t="shared" si="471"/>
        <v/>
      </c>
      <c r="EF351" s="73" t="str">
        <f t="shared" si="472"/>
        <v/>
      </c>
      <c r="EG351" s="53" t="str">
        <f t="shared" si="421"/>
        <v/>
      </c>
      <c r="EH351" s="47" t="s">
        <v>0</v>
      </c>
      <c r="EI351" s="19" t="str">
        <f t="shared" si="473"/>
        <v/>
      </c>
      <c r="EJ351" s="47" t="s">
        <v>0</v>
      </c>
      <c r="EK351" s="19" t="str">
        <f t="shared" si="474"/>
        <v/>
      </c>
      <c r="EL351" s="47" t="s">
        <v>0</v>
      </c>
      <c r="EM351" s="208" t="str">
        <f t="shared" si="475"/>
        <v/>
      </c>
      <c r="EN351" s="47" t="s">
        <v>0</v>
      </c>
    </row>
    <row r="352" spans="1:144" x14ac:dyDescent="0.25">
      <c r="A352" t="s">
        <v>0</v>
      </c>
      <c r="B352" s="52" t="str">
        <f>IF(csv!F344="","",csv!T344)</f>
        <v/>
      </c>
      <c r="C352" s="31" t="s">
        <v>0</v>
      </c>
      <c r="D352" s="31" t="str">
        <f>IF(csv!F344="","",csv!F344)</f>
        <v/>
      </c>
      <c r="E352" s="31" t="str">
        <f>IF(csv!E344="","",csv!E344)</f>
        <v/>
      </c>
      <c r="F352" s="31" t="s">
        <v>0</v>
      </c>
      <c r="G352" s="73" t="str">
        <f>IF(csv!M344="","",csv!M344)</f>
        <v/>
      </c>
      <c r="H352" s="73" t="str">
        <f>IF(csv!N344="","",csv!N344)</f>
        <v/>
      </c>
      <c r="I352" s="31" t="s">
        <v>0</v>
      </c>
      <c r="J352" s="31" t="str">
        <f>IF(csv!P344="","",csv!P344)</f>
        <v/>
      </c>
      <c r="K352" s="31" t="str">
        <f>IF(csv!Q344="","",csv!Q344)</f>
        <v/>
      </c>
      <c r="L352" s="31" t="s">
        <v>0</v>
      </c>
      <c r="M352" s="66" t="str">
        <f>IF(csv!R344="","",csv!R344)</f>
        <v/>
      </c>
      <c r="N352" s="47" t="s">
        <v>0</v>
      </c>
      <c r="O352" s="52" t="str">
        <f t="shared" si="422"/>
        <v/>
      </c>
      <c r="P352" s="73" t="str">
        <f>IF(O352="","",IF(COUNTIF(O$10:O351,O352)=0,P351+1,P351))</f>
        <v/>
      </c>
      <c r="Q352" s="88" t="str">
        <f t="shared" si="423"/>
        <v/>
      </c>
      <c r="R352" s="89" t="str" cm="1">
        <f t="array" ref="R352">IF(S352="","",INDEX(natjecanjeStaze_naziv,MATCH(S352,natjecanjeStaze_stazaId,0)))</f>
        <v/>
      </c>
      <c r="S352" s="53" t="str">
        <f t="shared" si="406"/>
        <v/>
      </c>
      <c r="T352" s="47" t="s">
        <v>0</v>
      </c>
      <c r="U352" s="259" t="str">
        <f t="shared" si="407"/>
        <v/>
      </c>
      <c r="V352" s="260" t="str">
        <f t="shared" si="424"/>
        <v/>
      </c>
      <c r="W352" s="47" t="s">
        <v>0</v>
      </c>
      <c r="X352" s="52" t="str">
        <f t="shared" si="425"/>
        <v/>
      </c>
      <c r="Y352" s="73" t="str">
        <f t="shared" si="426"/>
        <v/>
      </c>
      <c r="Z352" s="31" t="str">
        <f t="shared" si="427"/>
        <v/>
      </c>
      <c r="AA352" s="66" t="str">
        <f>IF(Z352="","",MAX(AA$10:AA351)+1)</f>
        <v/>
      </c>
      <c r="AB352" s="47" t="s">
        <v>0</v>
      </c>
      <c r="AC352" s="130"/>
      <c r="AD352" s="47" t="s">
        <v>0</v>
      </c>
      <c r="AE352" s="19" t="str">
        <f t="shared" si="428"/>
        <v/>
      </c>
      <c r="AF352" s="47" t="s">
        <v>0</v>
      </c>
      <c r="AG352" s="151" t="str">
        <f t="shared" si="429"/>
        <v/>
      </c>
      <c r="AH352" s="47" t="s">
        <v>0</v>
      </c>
      <c r="AI352" s="52" t="str">
        <f t="shared" si="430"/>
        <v/>
      </c>
      <c r="AJ352" s="31" t="str">
        <f t="shared" si="431"/>
        <v/>
      </c>
      <c r="AK352" s="73" t="str">
        <f t="shared" si="432"/>
        <v/>
      </c>
      <c r="AL352" s="73" t="str">
        <f t="shared" si="433"/>
        <v/>
      </c>
      <c r="AM352" s="31" t="str" cm="1">
        <f t="array" ref="AM352">IF(AK352="",""&amp;AJ352,IF(AK352="NEMA",AJ352,INDEX(klub_naziv,MATCH(INDEX(klubAlias_klubId,AK352),klub_id,0))))</f>
        <v/>
      </c>
      <c r="AN352" s="31" t="str" cm="1">
        <f t="array" ref="AN352">IFERROR(""&amp;INDEX(registarNatjecatelji,DL352,4),"")</f>
        <v/>
      </c>
      <c r="AO352" s="90" t="str">
        <f t="shared" si="434"/>
        <v/>
      </c>
      <c r="AP352" s="66" t="str">
        <f t="shared" si="435"/>
        <v/>
      </c>
      <c r="AQ352" s="47" t="s">
        <v>0</v>
      </c>
      <c r="AR352" s="52" t="str">
        <f>IF(V352&lt;&gt;"NEMA","",IF(IFERROR(MATCH(U352,U$10:U351,0),0)&lt;&gt;0,"",U352))</f>
        <v/>
      </c>
      <c r="AS352" s="73" t="str">
        <f t="shared" si="408"/>
        <v/>
      </c>
      <c r="AT352" s="31" t="str">
        <f>IF(OR(AS352="",AS352&lt;&gt;"NEMA"),"",MAX(AT$10:AT351)+1)</f>
        <v/>
      </c>
      <c r="AU352" s="66" t="str">
        <f t="shared" si="409"/>
        <v/>
      </c>
      <c r="AV352" s="47" t="s">
        <v>0</v>
      </c>
      <c r="AW352" s="19" t="str">
        <f t="shared" si="436"/>
        <v/>
      </c>
      <c r="AX352" s="47" t="s">
        <v>0</v>
      </c>
      <c r="AY352" s="82" t="str">
        <f>IF(AK352&lt;&gt;"NEMA","",IF(IFERROR(MATCH(AJ352,AJ$10:AJ351,0),0)&lt;&gt;0,"",AJ352))</f>
        <v/>
      </c>
      <c r="AZ352" s="47" t="s">
        <v>0</v>
      </c>
      <c r="BA352" s="130"/>
      <c r="BB352" s="47" t="s">
        <v>0</v>
      </c>
      <c r="BC352" s="58" t="str">
        <f t="shared" si="437"/>
        <v/>
      </c>
      <c r="BD352" s="31" t="str">
        <f t="shared" si="438"/>
        <v/>
      </c>
      <c r="BE352" s="31" t="str">
        <f>IF(BD352="","",MAX(BE$10:BE351)+1)</f>
        <v/>
      </c>
      <c r="BF352" s="31" t="str">
        <f t="shared" si="439"/>
        <v/>
      </c>
      <c r="BG352" s="31" t="str">
        <f t="shared" si="440"/>
        <v/>
      </c>
      <c r="BH352" s="31" t="str">
        <f>IF(BA352="","",MAX(BH$10:BH351)+1)</f>
        <v/>
      </c>
      <c r="BI352" s="31" t="str">
        <f t="shared" si="441"/>
        <v/>
      </c>
      <c r="BJ352" s="66" t="str">
        <f t="shared" si="442"/>
        <v/>
      </c>
      <c r="BK352" s="47" t="s">
        <v>0</v>
      </c>
      <c r="BL352" s="19" t="str">
        <f t="shared" si="443"/>
        <v/>
      </c>
      <c r="BM352" s="47" t="s">
        <v>0</v>
      </c>
      <c r="BN352" s="151" t="str">
        <f t="shared" si="410"/>
        <v/>
      </c>
      <c r="BO352" s="47" t="s">
        <v>0</v>
      </c>
      <c r="BP352" s="58" t="str">
        <f t="shared" si="401"/>
        <v/>
      </c>
      <c r="BQ352" s="73" t="str">
        <f t="shared" si="402"/>
        <v/>
      </c>
      <c r="BR352" s="266" t="str">
        <f t="shared" si="403"/>
        <v/>
      </c>
      <c r="BS352" s="267" t="str">
        <f t="shared" si="404"/>
        <v/>
      </c>
      <c r="BT352" s="191" t="str">
        <f t="shared" si="405"/>
        <v/>
      </c>
      <c r="BU352" s="47" t="s">
        <v>0</v>
      </c>
      <c r="BV352" s="52" t="str">
        <f t="shared" si="444"/>
        <v/>
      </c>
      <c r="BW352" s="31" t="str">
        <f t="shared" si="445"/>
        <v/>
      </c>
      <c r="BX352" s="73" t="str">
        <f t="shared" si="411"/>
        <v/>
      </c>
      <c r="BY352" s="73" t="str">
        <f t="shared" si="412"/>
        <v/>
      </c>
      <c r="BZ352" s="31" t="str">
        <f t="shared" si="413"/>
        <v/>
      </c>
      <c r="CA352" s="66" t="str">
        <f t="shared" si="414"/>
        <v/>
      </c>
      <c r="CB352" s="47" t="s">
        <v>0</v>
      </c>
      <c r="CC352" s="82" t="str">
        <f t="shared" si="446"/>
        <v/>
      </c>
      <c r="CD352" s="47" t="s">
        <v>0</v>
      </c>
      <c r="CE352" s="19" t="str">
        <f t="shared" si="447"/>
        <v/>
      </c>
      <c r="CF352" s="47" t="s">
        <v>0</v>
      </c>
      <c r="CG352" s="130"/>
      <c r="CH352" s="47" t="s">
        <v>0</v>
      </c>
      <c r="CI352" s="52" t="str">
        <f t="shared" si="448"/>
        <v/>
      </c>
      <c r="CJ352" s="73" t="str">
        <f>IF(CG352="","",MAX(CJ$10:CJ351)+1)</f>
        <v/>
      </c>
      <c r="CK352" s="53" t="str">
        <f t="shared" si="449"/>
        <v/>
      </c>
      <c r="CL352" s="47" t="s">
        <v>0</v>
      </c>
      <c r="CM352" s="19" t="str">
        <f t="shared" si="450"/>
        <v/>
      </c>
      <c r="CN352" s="47" t="s">
        <v>0</v>
      </c>
      <c r="CO352" s="108"/>
      <c r="CP352" s="110"/>
      <c r="CQ352" s="47"/>
      <c r="CR352" s="58" t="str">
        <f>IF(AND(BX352="NEMA",BY352="NEMA",OR(CG352="",CK352="NEMA")),MAX(CR$10:CR351)+1,"")</f>
        <v/>
      </c>
      <c r="CS352" s="53" t="str">
        <f t="shared" si="451"/>
        <v/>
      </c>
      <c r="CT352" t="s">
        <v>0</v>
      </c>
      <c r="CU352" s="133" t="str">
        <f t="shared" si="415"/>
        <v/>
      </c>
      <c r="CV352" t="s">
        <v>0</v>
      </c>
      <c r="CW352" s="52" t="str">
        <f t="shared" si="416"/>
        <v/>
      </c>
      <c r="CX352" s="66" t="str">
        <f t="shared" si="452"/>
        <v/>
      </c>
      <c r="CY352" t="s">
        <v>0</v>
      </c>
      <c r="CZ352" s="19" t="str">
        <f t="shared" si="453"/>
        <v/>
      </c>
      <c r="DA352" s="47" t="s">
        <v>0</v>
      </c>
      <c r="DB352" s="52" t="str">
        <f t="shared" si="454"/>
        <v/>
      </c>
      <c r="DC352" s="66" t="str">
        <f t="shared" si="455"/>
        <v/>
      </c>
      <c r="DD352" s="47" t="s">
        <v>0</v>
      </c>
      <c r="DE352" s="52" t="str">
        <f t="shared" si="456"/>
        <v/>
      </c>
      <c r="DF352" s="53" t="str">
        <f t="shared" si="417"/>
        <v/>
      </c>
      <c r="DG352" s="47" t="s">
        <v>0</v>
      </c>
      <c r="DH352" s="52" t="str">
        <f t="shared" si="457"/>
        <v/>
      </c>
      <c r="DI352" s="53" t="str">
        <f t="shared" si="418"/>
        <v/>
      </c>
      <c r="DJ352" s="47" t="s">
        <v>0</v>
      </c>
      <c r="DK352" s="52" t="str">
        <f t="shared" si="458"/>
        <v/>
      </c>
      <c r="DL352" s="53" t="str">
        <f t="shared" si="419"/>
        <v/>
      </c>
      <c r="DM352" s="47" t="s">
        <v>0</v>
      </c>
      <c r="DN352" s="58" t="str">
        <f t="shared" si="459"/>
        <v/>
      </c>
      <c r="DO352" s="53" t="str" cm="1">
        <f t="array" ref="DO352">IF(DN352&lt;&gt;"",INDEX(imePrezime_id,DN352,0),IF(CR352&lt;&gt;"",CR352,""))</f>
        <v/>
      </c>
      <c r="DP352" s="47" t="s">
        <v>0</v>
      </c>
      <c r="DQ352" s="58" t="str">
        <f t="shared" si="460"/>
        <v/>
      </c>
      <c r="DR352" s="73" t="str">
        <f t="shared" si="420"/>
        <v/>
      </c>
      <c r="DS352" s="73" t="str">
        <f t="shared" si="461"/>
        <v/>
      </c>
      <c r="DT352" s="73" t="str">
        <f t="shared" si="462"/>
        <v/>
      </c>
      <c r="DU352" s="66" t="str">
        <f t="shared" si="463"/>
        <v/>
      </c>
      <c r="DV352" s="47" t="s">
        <v>0</v>
      </c>
      <c r="DW352" s="58" t="str">
        <f>IF(BW352="","",MAX(DW$10:DW351)+1)</f>
        <v/>
      </c>
      <c r="DX352" s="73" t="str">
        <f t="shared" si="464"/>
        <v/>
      </c>
      <c r="DY352" s="73" t="str">
        <f t="shared" si="465"/>
        <v/>
      </c>
      <c r="DZ352" s="73" t="str">
        <f t="shared" si="466"/>
        <v/>
      </c>
      <c r="EA352" s="73" t="str">
        <f t="shared" si="467"/>
        <v/>
      </c>
      <c r="EB352" s="73" t="str">
        <f t="shared" si="468"/>
        <v/>
      </c>
      <c r="EC352" s="73" t="str">
        <f t="shared" si="469"/>
        <v/>
      </c>
      <c r="ED352" s="73" t="str">
        <f t="shared" si="470"/>
        <v/>
      </c>
      <c r="EE352" s="73" t="str">
        <f t="shared" si="471"/>
        <v/>
      </c>
      <c r="EF352" s="73" t="str">
        <f t="shared" si="472"/>
        <v/>
      </c>
      <c r="EG352" s="53" t="str">
        <f t="shared" si="421"/>
        <v/>
      </c>
      <c r="EH352" s="47" t="s">
        <v>0</v>
      </c>
      <c r="EI352" s="19" t="str">
        <f t="shared" si="473"/>
        <v/>
      </c>
      <c r="EJ352" s="47" t="s">
        <v>0</v>
      </c>
      <c r="EK352" s="19" t="str">
        <f t="shared" si="474"/>
        <v/>
      </c>
      <c r="EL352" s="47" t="s">
        <v>0</v>
      </c>
      <c r="EM352" s="208" t="str">
        <f t="shared" si="475"/>
        <v/>
      </c>
      <c r="EN352" s="47" t="s">
        <v>0</v>
      </c>
    </row>
    <row r="353" spans="1:144" x14ac:dyDescent="0.25">
      <c r="A353" t="s">
        <v>0</v>
      </c>
      <c r="B353" s="52" t="str">
        <f>IF(csv!F345="","",csv!T345)</f>
        <v/>
      </c>
      <c r="C353" s="31" t="s">
        <v>0</v>
      </c>
      <c r="D353" s="31" t="str">
        <f>IF(csv!F345="","",csv!F345)</f>
        <v/>
      </c>
      <c r="E353" s="31" t="str">
        <f>IF(csv!E345="","",csv!E345)</f>
        <v/>
      </c>
      <c r="F353" s="31" t="s">
        <v>0</v>
      </c>
      <c r="G353" s="73" t="str">
        <f>IF(csv!M345="","",csv!M345)</f>
        <v/>
      </c>
      <c r="H353" s="73" t="str">
        <f>IF(csv!N345="","",csv!N345)</f>
        <v/>
      </c>
      <c r="I353" s="31" t="s">
        <v>0</v>
      </c>
      <c r="J353" s="31" t="str">
        <f>IF(csv!P345="","",csv!P345)</f>
        <v/>
      </c>
      <c r="K353" s="31" t="str">
        <f>IF(csv!Q345="","",csv!Q345)</f>
        <v/>
      </c>
      <c r="L353" s="31" t="s">
        <v>0</v>
      </c>
      <c r="M353" s="66" t="str">
        <f>IF(csv!R345="","",csv!R345)</f>
        <v/>
      </c>
      <c r="N353" s="47" t="s">
        <v>0</v>
      </c>
      <c r="O353" s="52" t="str">
        <f t="shared" si="422"/>
        <v/>
      </c>
      <c r="P353" s="73" t="str">
        <f>IF(O353="","",IF(COUNTIF(O$10:O352,O353)=0,P352+1,P352))</f>
        <v/>
      </c>
      <c r="Q353" s="88" t="str">
        <f t="shared" si="423"/>
        <v/>
      </c>
      <c r="R353" s="89" t="str" cm="1">
        <f t="array" ref="R353">IF(S353="","",INDEX(natjecanjeStaze_naziv,MATCH(S353,natjecanjeStaze_stazaId,0)))</f>
        <v/>
      </c>
      <c r="S353" s="53" t="str">
        <f t="shared" si="406"/>
        <v/>
      </c>
      <c r="T353" s="47" t="s">
        <v>0</v>
      </c>
      <c r="U353" s="259" t="str">
        <f t="shared" si="407"/>
        <v/>
      </c>
      <c r="V353" s="260" t="str">
        <f t="shared" si="424"/>
        <v/>
      </c>
      <c r="W353" s="47" t="s">
        <v>0</v>
      </c>
      <c r="X353" s="52" t="str">
        <f t="shared" si="425"/>
        <v/>
      </c>
      <c r="Y353" s="73" t="str">
        <f t="shared" si="426"/>
        <v/>
      </c>
      <c r="Z353" s="31" t="str">
        <f t="shared" si="427"/>
        <v/>
      </c>
      <c r="AA353" s="66" t="str">
        <f>IF(Z353="","",MAX(AA$10:AA352)+1)</f>
        <v/>
      </c>
      <c r="AB353" s="47" t="s">
        <v>0</v>
      </c>
      <c r="AC353" s="130"/>
      <c r="AD353" s="47" t="s">
        <v>0</v>
      </c>
      <c r="AE353" s="19" t="str">
        <f t="shared" si="428"/>
        <v/>
      </c>
      <c r="AF353" s="47" t="s">
        <v>0</v>
      </c>
      <c r="AG353" s="151" t="str">
        <f t="shared" si="429"/>
        <v/>
      </c>
      <c r="AH353" s="47" t="s">
        <v>0</v>
      </c>
      <c r="AI353" s="52" t="str">
        <f t="shared" si="430"/>
        <v/>
      </c>
      <c r="AJ353" s="31" t="str">
        <f t="shared" si="431"/>
        <v/>
      </c>
      <c r="AK353" s="73" t="str">
        <f t="shared" si="432"/>
        <v/>
      </c>
      <c r="AL353" s="73" t="str">
        <f t="shared" si="433"/>
        <v/>
      </c>
      <c r="AM353" s="31" t="str" cm="1">
        <f t="array" ref="AM353">IF(AK353="",""&amp;AJ353,IF(AK353="NEMA",AJ353,INDEX(klub_naziv,MATCH(INDEX(klubAlias_klubId,AK353),klub_id,0))))</f>
        <v/>
      </c>
      <c r="AN353" s="31" t="str" cm="1">
        <f t="array" ref="AN353">IFERROR(""&amp;INDEX(registarNatjecatelji,DL353,4),"")</f>
        <v/>
      </c>
      <c r="AO353" s="90" t="str">
        <f t="shared" si="434"/>
        <v/>
      </c>
      <c r="AP353" s="66" t="str">
        <f t="shared" si="435"/>
        <v/>
      </c>
      <c r="AQ353" s="47" t="s">
        <v>0</v>
      </c>
      <c r="AR353" s="52" t="str">
        <f>IF(V353&lt;&gt;"NEMA","",IF(IFERROR(MATCH(U353,U$10:U352,0),0)&lt;&gt;0,"",U353))</f>
        <v/>
      </c>
      <c r="AS353" s="73" t="str">
        <f t="shared" si="408"/>
        <v/>
      </c>
      <c r="AT353" s="31" t="str">
        <f>IF(OR(AS353="",AS353&lt;&gt;"NEMA"),"",MAX(AT$10:AT352)+1)</f>
        <v/>
      </c>
      <c r="AU353" s="66" t="str">
        <f t="shared" si="409"/>
        <v/>
      </c>
      <c r="AV353" s="47" t="s">
        <v>0</v>
      </c>
      <c r="AW353" s="19" t="str">
        <f t="shared" si="436"/>
        <v/>
      </c>
      <c r="AX353" s="47" t="s">
        <v>0</v>
      </c>
      <c r="AY353" s="82" t="str">
        <f>IF(AK353&lt;&gt;"NEMA","",IF(IFERROR(MATCH(AJ353,AJ$10:AJ352,0),0)&lt;&gt;0,"",AJ353))</f>
        <v/>
      </c>
      <c r="AZ353" s="47" t="s">
        <v>0</v>
      </c>
      <c r="BA353" s="130"/>
      <c r="BB353" s="47" t="s">
        <v>0</v>
      </c>
      <c r="BC353" s="58" t="str">
        <f t="shared" si="437"/>
        <v/>
      </c>
      <c r="BD353" s="31" t="str">
        <f t="shared" si="438"/>
        <v/>
      </c>
      <c r="BE353" s="31" t="str">
        <f>IF(BD353="","",MAX(BE$10:BE352)+1)</f>
        <v/>
      </c>
      <c r="BF353" s="31" t="str">
        <f t="shared" si="439"/>
        <v/>
      </c>
      <c r="BG353" s="31" t="str">
        <f t="shared" si="440"/>
        <v/>
      </c>
      <c r="BH353" s="31" t="str">
        <f>IF(BA353="","",MAX(BH$10:BH352)+1)</f>
        <v/>
      </c>
      <c r="BI353" s="31" t="str">
        <f t="shared" si="441"/>
        <v/>
      </c>
      <c r="BJ353" s="66" t="str">
        <f t="shared" si="442"/>
        <v/>
      </c>
      <c r="BK353" s="47" t="s">
        <v>0</v>
      </c>
      <c r="BL353" s="19" t="str">
        <f t="shared" si="443"/>
        <v/>
      </c>
      <c r="BM353" s="47" t="s">
        <v>0</v>
      </c>
      <c r="BN353" s="151" t="str">
        <f t="shared" si="410"/>
        <v/>
      </c>
      <c r="BO353" s="47" t="s">
        <v>0</v>
      </c>
      <c r="BP353" s="58" t="str">
        <f t="shared" si="401"/>
        <v/>
      </c>
      <c r="BQ353" s="73" t="str">
        <f t="shared" si="402"/>
        <v/>
      </c>
      <c r="BR353" s="266" t="str">
        <f t="shared" si="403"/>
        <v/>
      </c>
      <c r="BS353" s="267" t="str">
        <f t="shared" si="404"/>
        <v/>
      </c>
      <c r="BT353" s="191" t="str">
        <f t="shared" si="405"/>
        <v/>
      </c>
      <c r="BU353" s="47" t="s">
        <v>0</v>
      </c>
      <c r="BV353" s="52" t="str">
        <f t="shared" si="444"/>
        <v/>
      </c>
      <c r="BW353" s="31" t="str">
        <f t="shared" si="445"/>
        <v/>
      </c>
      <c r="BX353" s="73" t="str">
        <f t="shared" si="411"/>
        <v/>
      </c>
      <c r="BY353" s="73" t="str">
        <f t="shared" si="412"/>
        <v/>
      </c>
      <c r="BZ353" s="31" t="str">
        <f t="shared" si="413"/>
        <v/>
      </c>
      <c r="CA353" s="66" t="str">
        <f t="shared" si="414"/>
        <v/>
      </c>
      <c r="CB353" s="47" t="s">
        <v>0</v>
      </c>
      <c r="CC353" s="82" t="str">
        <f t="shared" si="446"/>
        <v/>
      </c>
      <c r="CD353" s="47" t="s">
        <v>0</v>
      </c>
      <c r="CE353" s="19" t="str">
        <f t="shared" si="447"/>
        <v/>
      </c>
      <c r="CF353" s="47" t="s">
        <v>0</v>
      </c>
      <c r="CG353" s="130"/>
      <c r="CH353" s="47" t="s">
        <v>0</v>
      </c>
      <c r="CI353" s="52" t="str">
        <f t="shared" si="448"/>
        <v/>
      </c>
      <c r="CJ353" s="73" t="str">
        <f>IF(CG353="","",MAX(CJ$10:CJ352)+1)</f>
        <v/>
      </c>
      <c r="CK353" s="53" t="str">
        <f t="shared" si="449"/>
        <v/>
      </c>
      <c r="CL353" s="47" t="s">
        <v>0</v>
      </c>
      <c r="CM353" s="19" t="str">
        <f t="shared" si="450"/>
        <v/>
      </c>
      <c r="CN353" s="47" t="s">
        <v>0</v>
      </c>
      <c r="CO353" s="108"/>
      <c r="CP353" s="110"/>
      <c r="CQ353" s="47"/>
      <c r="CR353" s="58" t="str">
        <f>IF(AND(BX353="NEMA",BY353="NEMA",OR(CG353="",CK353="NEMA")),MAX(CR$10:CR352)+1,"")</f>
        <v/>
      </c>
      <c r="CS353" s="53" t="str">
        <f t="shared" si="451"/>
        <v/>
      </c>
      <c r="CT353" t="s">
        <v>0</v>
      </c>
      <c r="CU353" s="133" t="str">
        <f t="shared" si="415"/>
        <v/>
      </c>
      <c r="CV353" t="s">
        <v>0</v>
      </c>
      <c r="CW353" s="52" t="str">
        <f t="shared" si="416"/>
        <v/>
      </c>
      <c r="CX353" s="66" t="str">
        <f t="shared" si="452"/>
        <v/>
      </c>
      <c r="CY353" t="s">
        <v>0</v>
      </c>
      <c r="CZ353" s="19" t="str">
        <f t="shared" si="453"/>
        <v/>
      </c>
      <c r="DA353" s="47" t="s">
        <v>0</v>
      </c>
      <c r="DB353" s="52" t="str">
        <f t="shared" si="454"/>
        <v/>
      </c>
      <c r="DC353" s="66" t="str">
        <f t="shared" si="455"/>
        <v/>
      </c>
      <c r="DD353" s="47" t="s">
        <v>0</v>
      </c>
      <c r="DE353" s="52" t="str">
        <f t="shared" si="456"/>
        <v/>
      </c>
      <c r="DF353" s="53" t="str">
        <f t="shared" si="417"/>
        <v/>
      </c>
      <c r="DG353" s="47" t="s">
        <v>0</v>
      </c>
      <c r="DH353" s="52" t="str">
        <f t="shared" si="457"/>
        <v/>
      </c>
      <c r="DI353" s="53" t="str">
        <f t="shared" si="418"/>
        <v/>
      </c>
      <c r="DJ353" s="47" t="s">
        <v>0</v>
      </c>
      <c r="DK353" s="52" t="str">
        <f t="shared" si="458"/>
        <v/>
      </c>
      <c r="DL353" s="53" t="str">
        <f t="shared" si="419"/>
        <v/>
      </c>
      <c r="DM353" s="47" t="s">
        <v>0</v>
      </c>
      <c r="DN353" s="58" t="str">
        <f t="shared" si="459"/>
        <v/>
      </c>
      <c r="DO353" s="53" t="str" cm="1">
        <f t="array" ref="DO353">IF(DN353&lt;&gt;"",INDEX(imePrezime_id,DN353,0),IF(CR353&lt;&gt;"",CR353,""))</f>
        <v/>
      </c>
      <c r="DP353" s="47" t="s">
        <v>0</v>
      </c>
      <c r="DQ353" s="58" t="str">
        <f t="shared" si="460"/>
        <v/>
      </c>
      <c r="DR353" s="73" t="str">
        <f t="shared" si="420"/>
        <v/>
      </c>
      <c r="DS353" s="73" t="str">
        <f t="shared" si="461"/>
        <v/>
      </c>
      <c r="DT353" s="73" t="str">
        <f t="shared" si="462"/>
        <v/>
      </c>
      <c r="DU353" s="66" t="str">
        <f t="shared" si="463"/>
        <v/>
      </c>
      <c r="DV353" s="47" t="s">
        <v>0</v>
      </c>
      <c r="DW353" s="58" t="str">
        <f>IF(BW353="","",MAX(DW$10:DW352)+1)</f>
        <v/>
      </c>
      <c r="DX353" s="73" t="str">
        <f t="shared" si="464"/>
        <v/>
      </c>
      <c r="DY353" s="73" t="str">
        <f t="shared" si="465"/>
        <v/>
      </c>
      <c r="DZ353" s="73" t="str">
        <f t="shared" si="466"/>
        <v/>
      </c>
      <c r="EA353" s="73" t="str">
        <f t="shared" si="467"/>
        <v/>
      </c>
      <c r="EB353" s="73" t="str">
        <f t="shared" si="468"/>
        <v/>
      </c>
      <c r="EC353" s="73" t="str">
        <f t="shared" si="469"/>
        <v/>
      </c>
      <c r="ED353" s="73" t="str">
        <f t="shared" si="470"/>
        <v/>
      </c>
      <c r="EE353" s="73" t="str">
        <f t="shared" si="471"/>
        <v/>
      </c>
      <c r="EF353" s="73" t="str">
        <f t="shared" si="472"/>
        <v/>
      </c>
      <c r="EG353" s="53" t="str">
        <f t="shared" si="421"/>
        <v/>
      </c>
      <c r="EH353" s="47" t="s">
        <v>0</v>
      </c>
      <c r="EI353" s="19" t="str">
        <f t="shared" si="473"/>
        <v/>
      </c>
      <c r="EJ353" s="47" t="s">
        <v>0</v>
      </c>
      <c r="EK353" s="19" t="str">
        <f t="shared" si="474"/>
        <v/>
      </c>
      <c r="EL353" s="47" t="s">
        <v>0</v>
      </c>
      <c r="EM353" s="208" t="str">
        <f t="shared" si="475"/>
        <v/>
      </c>
      <c r="EN353" s="47" t="s">
        <v>0</v>
      </c>
    </row>
    <row r="354" spans="1:144" x14ac:dyDescent="0.25">
      <c r="A354" t="s">
        <v>0</v>
      </c>
      <c r="B354" s="52" t="str">
        <f>IF(csv!F346="","",csv!T346)</f>
        <v/>
      </c>
      <c r="C354" s="31" t="s">
        <v>0</v>
      </c>
      <c r="D354" s="31" t="str">
        <f>IF(csv!F346="","",csv!F346)</f>
        <v/>
      </c>
      <c r="E354" s="31" t="str">
        <f>IF(csv!E346="","",csv!E346)</f>
        <v/>
      </c>
      <c r="F354" s="31" t="s">
        <v>0</v>
      </c>
      <c r="G354" s="73" t="str">
        <f>IF(csv!M346="","",csv!M346)</f>
        <v/>
      </c>
      <c r="H354" s="73" t="str">
        <f>IF(csv!N346="","",csv!N346)</f>
        <v/>
      </c>
      <c r="I354" s="31" t="s">
        <v>0</v>
      </c>
      <c r="J354" s="31" t="str">
        <f>IF(csv!P346="","",csv!P346)</f>
        <v/>
      </c>
      <c r="K354" s="31" t="str">
        <f>IF(csv!Q346="","",csv!Q346)</f>
        <v/>
      </c>
      <c r="L354" s="31" t="s">
        <v>0</v>
      </c>
      <c r="M354" s="66" t="str">
        <f>IF(csv!R346="","",csv!R346)</f>
        <v/>
      </c>
      <c r="N354" s="47" t="s">
        <v>0</v>
      </c>
      <c r="O354" s="52" t="str">
        <f t="shared" si="422"/>
        <v/>
      </c>
      <c r="P354" s="73" t="str">
        <f>IF(O354="","",IF(COUNTIF(O$10:O353,O354)=0,P353+1,P353))</f>
        <v/>
      </c>
      <c r="Q354" s="88" t="str">
        <f t="shared" si="423"/>
        <v/>
      </c>
      <c r="R354" s="89" t="str" cm="1">
        <f t="array" ref="R354">IF(S354="","",INDEX(natjecanjeStaze_naziv,MATCH(S354,natjecanjeStaze_stazaId,0)))</f>
        <v/>
      </c>
      <c r="S354" s="53" t="str">
        <f t="shared" si="406"/>
        <v/>
      </c>
      <c r="T354" s="47" t="s">
        <v>0</v>
      </c>
      <c r="U354" s="259" t="str">
        <f t="shared" si="407"/>
        <v/>
      </c>
      <c r="V354" s="260" t="str">
        <f t="shared" si="424"/>
        <v/>
      </c>
      <c r="W354" s="47" t="s">
        <v>0</v>
      </c>
      <c r="X354" s="52" t="str">
        <f t="shared" si="425"/>
        <v/>
      </c>
      <c r="Y354" s="73" t="str">
        <f t="shared" si="426"/>
        <v/>
      </c>
      <c r="Z354" s="31" t="str">
        <f t="shared" si="427"/>
        <v/>
      </c>
      <c r="AA354" s="66" t="str">
        <f>IF(Z354="","",MAX(AA$10:AA353)+1)</f>
        <v/>
      </c>
      <c r="AB354" s="47" t="s">
        <v>0</v>
      </c>
      <c r="AC354" s="130"/>
      <c r="AD354" s="47" t="s">
        <v>0</v>
      </c>
      <c r="AE354" s="19" t="str">
        <f t="shared" si="428"/>
        <v/>
      </c>
      <c r="AF354" s="47" t="s">
        <v>0</v>
      </c>
      <c r="AG354" s="151" t="str">
        <f t="shared" si="429"/>
        <v/>
      </c>
      <c r="AH354" s="47" t="s">
        <v>0</v>
      </c>
      <c r="AI354" s="52" t="str">
        <f t="shared" si="430"/>
        <v/>
      </c>
      <c r="AJ354" s="31" t="str">
        <f t="shared" si="431"/>
        <v/>
      </c>
      <c r="AK354" s="73" t="str">
        <f t="shared" si="432"/>
        <v/>
      </c>
      <c r="AL354" s="73" t="str">
        <f t="shared" si="433"/>
        <v/>
      </c>
      <c r="AM354" s="31" t="str" cm="1">
        <f t="array" ref="AM354">IF(AK354="",""&amp;AJ354,IF(AK354="NEMA",AJ354,INDEX(klub_naziv,MATCH(INDEX(klubAlias_klubId,AK354),klub_id,0))))</f>
        <v/>
      </c>
      <c r="AN354" s="31" t="str" cm="1">
        <f t="array" ref="AN354">IFERROR(""&amp;INDEX(registarNatjecatelji,DL354,4),"")</f>
        <v/>
      </c>
      <c r="AO354" s="90" t="str">
        <f t="shared" si="434"/>
        <v/>
      </c>
      <c r="AP354" s="66" t="str">
        <f t="shared" si="435"/>
        <v/>
      </c>
      <c r="AQ354" s="47" t="s">
        <v>0</v>
      </c>
      <c r="AR354" s="52" t="str">
        <f>IF(V354&lt;&gt;"NEMA","",IF(IFERROR(MATCH(U354,U$10:U353,0),0)&lt;&gt;0,"",U354))</f>
        <v/>
      </c>
      <c r="AS354" s="73" t="str">
        <f t="shared" si="408"/>
        <v/>
      </c>
      <c r="AT354" s="31" t="str">
        <f>IF(OR(AS354="",AS354&lt;&gt;"NEMA"),"",MAX(AT$10:AT353)+1)</f>
        <v/>
      </c>
      <c r="AU354" s="66" t="str">
        <f t="shared" si="409"/>
        <v/>
      </c>
      <c r="AV354" s="47" t="s">
        <v>0</v>
      </c>
      <c r="AW354" s="19" t="str">
        <f t="shared" si="436"/>
        <v/>
      </c>
      <c r="AX354" s="47" t="s">
        <v>0</v>
      </c>
      <c r="AY354" s="82" t="str">
        <f>IF(AK354&lt;&gt;"NEMA","",IF(IFERROR(MATCH(AJ354,AJ$10:AJ353,0),0)&lt;&gt;0,"",AJ354))</f>
        <v/>
      </c>
      <c r="AZ354" s="47" t="s">
        <v>0</v>
      </c>
      <c r="BA354" s="130"/>
      <c r="BB354" s="47" t="s">
        <v>0</v>
      </c>
      <c r="BC354" s="58" t="str">
        <f t="shared" si="437"/>
        <v/>
      </c>
      <c r="BD354" s="31" t="str">
        <f t="shared" si="438"/>
        <v/>
      </c>
      <c r="BE354" s="31" t="str">
        <f>IF(BD354="","",MAX(BE$10:BE353)+1)</f>
        <v/>
      </c>
      <c r="BF354" s="31" t="str">
        <f t="shared" si="439"/>
        <v/>
      </c>
      <c r="BG354" s="31" t="str">
        <f t="shared" si="440"/>
        <v/>
      </c>
      <c r="BH354" s="31" t="str">
        <f>IF(BA354="","",MAX(BH$10:BH353)+1)</f>
        <v/>
      </c>
      <c r="BI354" s="31" t="str">
        <f t="shared" si="441"/>
        <v/>
      </c>
      <c r="BJ354" s="66" t="str">
        <f t="shared" si="442"/>
        <v/>
      </c>
      <c r="BK354" s="47" t="s">
        <v>0</v>
      </c>
      <c r="BL354" s="19" t="str">
        <f t="shared" si="443"/>
        <v/>
      </c>
      <c r="BM354" s="47" t="s">
        <v>0</v>
      </c>
      <c r="BN354" s="151" t="str">
        <f t="shared" si="410"/>
        <v/>
      </c>
      <c r="BO354" s="47" t="s">
        <v>0</v>
      </c>
      <c r="BP354" s="58" t="str">
        <f t="shared" si="401"/>
        <v/>
      </c>
      <c r="BQ354" s="73" t="str">
        <f t="shared" si="402"/>
        <v/>
      </c>
      <c r="BR354" s="266" t="str">
        <f t="shared" si="403"/>
        <v/>
      </c>
      <c r="BS354" s="267" t="str">
        <f t="shared" si="404"/>
        <v/>
      </c>
      <c r="BT354" s="191" t="str">
        <f t="shared" si="405"/>
        <v/>
      </c>
      <c r="BU354" s="47" t="s">
        <v>0</v>
      </c>
      <c r="BV354" s="52" t="str">
        <f t="shared" si="444"/>
        <v/>
      </c>
      <c r="BW354" s="31" t="str">
        <f t="shared" si="445"/>
        <v/>
      </c>
      <c r="BX354" s="73" t="str">
        <f t="shared" si="411"/>
        <v/>
      </c>
      <c r="BY354" s="73" t="str">
        <f t="shared" si="412"/>
        <v/>
      </c>
      <c r="BZ354" s="31" t="str">
        <f t="shared" si="413"/>
        <v/>
      </c>
      <c r="CA354" s="66" t="str">
        <f t="shared" si="414"/>
        <v/>
      </c>
      <c r="CB354" s="47" t="s">
        <v>0</v>
      </c>
      <c r="CC354" s="82" t="str">
        <f t="shared" si="446"/>
        <v/>
      </c>
      <c r="CD354" s="47" t="s">
        <v>0</v>
      </c>
      <c r="CE354" s="19" t="str">
        <f t="shared" si="447"/>
        <v/>
      </c>
      <c r="CF354" s="47" t="s">
        <v>0</v>
      </c>
      <c r="CG354" s="130"/>
      <c r="CH354" s="47" t="s">
        <v>0</v>
      </c>
      <c r="CI354" s="52" t="str">
        <f t="shared" si="448"/>
        <v/>
      </c>
      <c r="CJ354" s="73" t="str">
        <f>IF(CG354="","",MAX(CJ$10:CJ353)+1)</f>
        <v/>
      </c>
      <c r="CK354" s="53" t="str">
        <f t="shared" si="449"/>
        <v/>
      </c>
      <c r="CL354" s="47" t="s">
        <v>0</v>
      </c>
      <c r="CM354" s="19" t="str">
        <f t="shared" si="450"/>
        <v/>
      </c>
      <c r="CN354" s="47" t="s">
        <v>0</v>
      </c>
      <c r="CO354" s="108"/>
      <c r="CP354" s="110"/>
      <c r="CQ354" s="47"/>
      <c r="CR354" s="58" t="str">
        <f>IF(AND(BX354="NEMA",BY354="NEMA",OR(CG354="",CK354="NEMA")),MAX(CR$10:CR353)+1,"")</f>
        <v/>
      </c>
      <c r="CS354" s="53" t="str">
        <f t="shared" si="451"/>
        <v/>
      </c>
      <c r="CT354" t="s">
        <v>0</v>
      </c>
      <c r="CU354" s="133" t="str">
        <f t="shared" si="415"/>
        <v/>
      </c>
      <c r="CV354" t="s">
        <v>0</v>
      </c>
      <c r="CW354" s="52" t="str">
        <f t="shared" si="416"/>
        <v/>
      </c>
      <c r="CX354" s="66" t="str">
        <f t="shared" si="452"/>
        <v/>
      </c>
      <c r="CY354" t="s">
        <v>0</v>
      </c>
      <c r="CZ354" s="19" t="str">
        <f t="shared" si="453"/>
        <v/>
      </c>
      <c r="DA354" s="47" t="s">
        <v>0</v>
      </c>
      <c r="DB354" s="52" t="str">
        <f t="shared" si="454"/>
        <v/>
      </c>
      <c r="DC354" s="66" t="str">
        <f t="shared" si="455"/>
        <v/>
      </c>
      <c r="DD354" s="47" t="s">
        <v>0</v>
      </c>
      <c r="DE354" s="52" t="str">
        <f t="shared" si="456"/>
        <v/>
      </c>
      <c r="DF354" s="53" t="str">
        <f t="shared" si="417"/>
        <v/>
      </c>
      <c r="DG354" s="47" t="s">
        <v>0</v>
      </c>
      <c r="DH354" s="52" t="str">
        <f t="shared" si="457"/>
        <v/>
      </c>
      <c r="DI354" s="53" t="str">
        <f t="shared" si="418"/>
        <v/>
      </c>
      <c r="DJ354" s="47" t="s">
        <v>0</v>
      </c>
      <c r="DK354" s="52" t="str">
        <f t="shared" si="458"/>
        <v/>
      </c>
      <c r="DL354" s="53" t="str">
        <f t="shared" si="419"/>
        <v/>
      </c>
      <c r="DM354" s="47" t="s">
        <v>0</v>
      </c>
      <c r="DN354" s="58" t="str">
        <f t="shared" si="459"/>
        <v/>
      </c>
      <c r="DO354" s="53" t="str" cm="1">
        <f t="array" ref="DO354">IF(DN354&lt;&gt;"",INDEX(imePrezime_id,DN354,0),IF(CR354&lt;&gt;"",CR354,""))</f>
        <v/>
      </c>
      <c r="DP354" s="47" t="s">
        <v>0</v>
      </c>
      <c r="DQ354" s="58" t="str">
        <f t="shared" si="460"/>
        <v/>
      </c>
      <c r="DR354" s="73" t="str">
        <f t="shared" si="420"/>
        <v/>
      </c>
      <c r="DS354" s="73" t="str">
        <f t="shared" si="461"/>
        <v/>
      </c>
      <c r="DT354" s="73" t="str">
        <f t="shared" si="462"/>
        <v/>
      </c>
      <c r="DU354" s="66" t="str">
        <f t="shared" si="463"/>
        <v/>
      </c>
      <c r="DV354" s="47" t="s">
        <v>0</v>
      </c>
      <c r="DW354" s="58" t="str">
        <f>IF(BW354="","",MAX(DW$10:DW353)+1)</f>
        <v/>
      </c>
      <c r="DX354" s="73" t="str">
        <f t="shared" si="464"/>
        <v/>
      </c>
      <c r="DY354" s="73" t="str">
        <f t="shared" si="465"/>
        <v/>
      </c>
      <c r="DZ354" s="73" t="str">
        <f t="shared" si="466"/>
        <v/>
      </c>
      <c r="EA354" s="73" t="str">
        <f t="shared" si="467"/>
        <v/>
      </c>
      <c r="EB354" s="73" t="str">
        <f t="shared" si="468"/>
        <v/>
      </c>
      <c r="EC354" s="73" t="str">
        <f t="shared" si="469"/>
        <v/>
      </c>
      <c r="ED354" s="73" t="str">
        <f t="shared" si="470"/>
        <v/>
      </c>
      <c r="EE354" s="73" t="str">
        <f t="shared" si="471"/>
        <v/>
      </c>
      <c r="EF354" s="73" t="str">
        <f t="shared" si="472"/>
        <v/>
      </c>
      <c r="EG354" s="53" t="str">
        <f t="shared" si="421"/>
        <v/>
      </c>
      <c r="EH354" s="47" t="s">
        <v>0</v>
      </c>
      <c r="EI354" s="19" t="str">
        <f t="shared" si="473"/>
        <v/>
      </c>
      <c r="EJ354" s="47" t="s">
        <v>0</v>
      </c>
      <c r="EK354" s="19" t="str">
        <f t="shared" si="474"/>
        <v/>
      </c>
      <c r="EL354" s="47" t="s">
        <v>0</v>
      </c>
      <c r="EM354" s="208" t="str">
        <f t="shared" si="475"/>
        <v/>
      </c>
      <c r="EN354" s="47" t="s">
        <v>0</v>
      </c>
    </row>
    <row r="355" spans="1:144" x14ac:dyDescent="0.25">
      <c r="A355" t="s">
        <v>0</v>
      </c>
      <c r="B355" s="52" t="str">
        <f>IF(csv!F347="","",csv!T347)</f>
        <v/>
      </c>
      <c r="C355" s="31" t="s">
        <v>0</v>
      </c>
      <c r="D355" s="31" t="str">
        <f>IF(csv!F347="","",csv!F347)</f>
        <v/>
      </c>
      <c r="E355" s="31" t="str">
        <f>IF(csv!E347="","",csv!E347)</f>
        <v/>
      </c>
      <c r="F355" s="31" t="s">
        <v>0</v>
      </c>
      <c r="G355" s="73" t="str">
        <f>IF(csv!M347="","",csv!M347)</f>
        <v/>
      </c>
      <c r="H355" s="73" t="str">
        <f>IF(csv!N347="","",csv!N347)</f>
        <v/>
      </c>
      <c r="I355" s="31" t="s">
        <v>0</v>
      </c>
      <c r="J355" s="31" t="str">
        <f>IF(csv!P347="","",csv!P347)</f>
        <v/>
      </c>
      <c r="K355" s="31" t="str">
        <f>IF(csv!Q347="","",csv!Q347)</f>
        <v/>
      </c>
      <c r="L355" s="31" t="s">
        <v>0</v>
      </c>
      <c r="M355" s="66" t="str">
        <f>IF(csv!R347="","",csv!R347)</f>
        <v/>
      </c>
      <c r="N355" s="47" t="s">
        <v>0</v>
      </c>
      <c r="O355" s="52" t="str">
        <f t="shared" si="422"/>
        <v/>
      </c>
      <c r="P355" s="73" t="str">
        <f>IF(O355="","",IF(COUNTIF(O$10:O354,O355)=0,P354+1,P354))</f>
        <v/>
      </c>
      <c r="Q355" s="88" t="str">
        <f t="shared" si="423"/>
        <v/>
      </c>
      <c r="R355" s="89" t="str" cm="1">
        <f t="array" ref="R355">IF(S355="","",INDEX(natjecanjeStaze_naziv,MATCH(S355,natjecanjeStaze_stazaId,0)))</f>
        <v/>
      </c>
      <c r="S355" s="53" t="str">
        <f t="shared" si="406"/>
        <v/>
      </c>
      <c r="T355" s="47" t="s">
        <v>0</v>
      </c>
      <c r="U355" s="259" t="str">
        <f t="shared" si="407"/>
        <v/>
      </c>
      <c r="V355" s="260" t="str">
        <f t="shared" si="424"/>
        <v/>
      </c>
      <c r="W355" s="47" t="s">
        <v>0</v>
      </c>
      <c r="X355" s="52" t="str">
        <f t="shared" si="425"/>
        <v/>
      </c>
      <c r="Y355" s="73" t="str">
        <f t="shared" si="426"/>
        <v/>
      </c>
      <c r="Z355" s="31" t="str">
        <f t="shared" si="427"/>
        <v/>
      </c>
      <c r="AA355" s="66" t="str">
        <f>IF(Z355="","",MAX(AA$10:AA354)+1)</f>
        <v/>
      </c>
      <c r="AB355" s="47" t="s">
        <v>0</v>
      </c>
      <c r="AC355" s="130"/>
      <c r="AD355" s="47" t="s">
        <v>0</v>
      </c>
      <c r="AE355" s="19" t="str">
        <f t="shared" si="428"/>
        <v/>
      </c>
      <c r="AF355" s="47" t="s">
        <v>0</v>
      </c>
      <c r="AG355" s="151" t="str">
        <f t="shared" si="429"/>
        <v/>
      </c>
      <c r="AH355" s="47" t="s">
        <v>0</v>
      </c>
      <c r="AI355" s="52" t="str">
        <f t="shared" si="430"/>
        <v/>
      </c>
      <c r="AJ355" s="31" t="str">
        <f t="shared" si="431"/>
        <v/>
      </c>
      <c r="AK355" s="73" t="str">
        <f t="shared" si="432"/>
        <v/>
      </c>
      <c r="AL355" s="73" t="str">
        <f t="shared" si="433"/>
        <v/>
      </c>
      <c r="AM355" s="31" t="str" cm="1">
        <f t="array" ref="AM355">IF(AK355="",""&amp;AJ355,IF(AK355="NEMA",AJ355,INDEX(klub_naziv,MATCH(INDEX(klubAlias_klubId,AK355),klub_id,0))))</f>
        <v/>
      </c>
      <c r="AN355" s="31" t="str" cm="1">
        <f t="array" ref="AN355">IFERROR(""&amp;INDEX(registarNatjecatelji,DL355,4),"")</f>
        <v/>
      </c>
      <c r="AO355" s="90" t="str">
        <f t="shared" si="434"/>
        <v/>
      </c>
      <c r="AP355" s="66" t="str">
        <f t="shared" si="435"/>
        <v/>
      </c>
      <c r="AQ355" s="47" t="s">
        <v>0</v>
      </c>
      <c r="AR355" s="52" t="str">
        <f>IF(V355&lt;&gt;"NEMA","",IF(IFERROR(MATCH(U355,U$10:U354,0),0)&lt;&gt;0,"",U355))</f>
        <v/>
      </c>
      <c r="AS355" s="73" t="str">
        <f t="shared" si="408"/>
        <v/>
      </c>
      <c r="AT355" s="31" t="str">
        <f>IF(OR(AS355="",AS355&lt;&gt;"NEMA"),"",MAX(AT$10:AT354)+1)</f>
        <v/>
      </c>
      <c r="AU355" s="66" t="str">
        <f t="shared" si="409"/>
        <v/>
      </c>
      <c r="AV355" s="47" t="s">
        <v>0</v>
      </c>
      <c r="AW355" s="19" t="str">
        <f t="shared" si="436"/>
        <v/>
      </c>
      <c r="AX355" s="47" t="s">
        <v>0</v>
      </c>
      <c r="AY355" s="82" t="str">
        <f>IF(AK355&lt;&gt;"NEMA","",IF(IFERROR(MATCH(AJ355,AJ$10:AJ354,0),0)&lt;&gt;0,"",AJ355))</f>
        <v/>
      </c>
      <c r="AZ355" s="47" t="s">
        <v>0</v>
      </c>
      <c r="BA355" s="130"/>
      <c r="BB355" s="47" t="s">
        <v>0</v>
      </c>
      <c r="BC355" s="58" t="str">
        <f t="shared" si="437"/>
        <v/>
      </c>
      <c r="BD355" s="31" t="str">
        <f t="shared" si="438"/>
        <v/>
      </c>
      <c r="BE355" s="31" t="str">
        <f>IF(BD355="","",MAX(BE$10:BE354)+1)</f>
        <v/>
      </c>
      <c r="BF355" s="31" t="str">
        <f t="shared" si="439"/>
        <v/>
      </c>
      <c r="BG355" s="31" t="str">
        <f t="shared" si="440"/>
        <v/>
      </c>
      <c r="BH355" s="31" t="str">
        <f>IF(BA355="","",MAX(BH$10:BH354)+1)</f>
        <v/>
      </c>
      <c r="BI355" s="31" t="str">
        <f t="shared" si="441"/>
        <v/>
      </c>
      <c r="BJ355" s="66" t="str">
        <f t="shared" si="442"/>
        <v/>
      </c>
      <c r="BK355" s="47" t="s">
        <v>0</v>
      </c>
      <c r="BL355" s="19" t="str">
        <f t="shared" si="443"/>
        <v/>
      </c>
      <c r="BM355" s="47" t="s">
        <v>0</v>
      </c>
      <c r="BN355" s="151" t="str">
        <f t="shared" si="410"/>
        <v/>
      </c>
      <c r="BO355" s="47" t="s">
        <v>0</v>
      </c>
      <c r="BP355" s="58" t="str">
        <f t="shared" si="401"/>
        <v/>
      </c>
      <c r="BQ355" s="73" t="str">
        <f t="shared" si="402"/>
        <v/>
      </c>
      <c r="BR355" s="266" t="str">
        <f t="shared" si="403"/>
        <v/>
      </c>
      <c r="BS355" s="267" t="str">
        <f t="shared" si="404"/>
        <v/>
      </c>
      <c r="BT355" s="191" t="str">
        <f t="shared" si="405"/>
        <v/>
      </c>
      <c r="BU355" s="47" t="s">
        <v>0</v>
      </c>
      <c r="BV355" s="52" t="str">
        <f t="shared" si="444"/>
        <v/>
      </c>
      <c r="BW355" s="31" t="str">
        <f t="shared" si="445"/>
        <v/>
      </c>
      <c r="BX355" s="73" t="str">
        <f t="shared" si="411"/>
        <v/>
      </c>
      <c r="BY355" s="73" t="str">
        <f t="shared" si="412"/>
        <v/>
      </c>
      <c r="BZ355" s="31" t="str">
        <f t="shared" si="413"/>
        <v/>
      </c>
      <c r="CA355" s="66" t="str">
        <f t="shared" si="414"/>
        <v/>
      </c>
      <c r="CB355" s="47" t="s">
        <v>0</v>
      </c>
      <c r="CC355" s="82" t="str">
        <f t="shared" si="446"/>
        <v/>
      </c>
      <c r="CD355" s="47" t="s">
        <v>0</v>
      </c>
      <c r="CE355" s="19" t="str">
        <f t="shared" si="447"/>
        <v/>
      </c>
      <c r="CF355" s="47" t="s">
        <v>0</v>
      </c>
      <c r="CG355" s="130"/>
      <c r="CH355" s="47" t="s">
        <v>0</v>
      </c>
      <c r="CI355" s="52" t="str">
        <f t="shared" si="448"/>
        <v/>
      </c>
      <c r="CJ355" s="73" t="str">
        <f>IF(CG355="","",MAX(CJ$10:CJ354)+1)</f>
        <v/>
      </c>
      <c r="CK355" s="53" t="str">
        <f t="shared" si="449"/>
        <v/>
      </c>
      <c r="CL355" s="47" t="s">
        <v>0</v>
      </c>
      <c r="CM355" s="19" t="str">
        <f t="shared" si="450"/>
        <v/>
      </c>
      <c r="CN355" s="47" t="s">
        <v>0</v>
      </c>
      <c r="CO355" s="108"/>
      <c r="CP355" s="110"/>
      <c r="CQ355" s="47"/>
      <c r="CR355" s="58" t="str">
        <f>IF(AND(BX355="NEMA",BY355="NEMA",OR(CG355="",CK355="NEMA")),MAX(CR$10:CR354)+1,"")</f>
        <v/>
      </c>
      <c r="CS355" s="53" t="str">
        <f t="shared" si="451"/>
        <v/>
      </c>
      <c r="CT355" t="s">
        <v>0</v>
      </c>
      <c r="CU355" s="133" t="str">
        <f t="shared" si="415"/>
        <v/>
      </c>
      <c r="CV355" t="s">
        <v>0</v>
      </c>
      <c r="CW355" s="52" t="str">
        <f t="shared" si="416"/>
        <v/>
      </c>
      <c r="CX355" s="66" t="str">
        <f t="shared" si="452"/>
        <v/>
      </c>
      <c r="CY355" t="s">
        <v>0</v>
      </c>
      <c r="CZ355" s="19" t="str">
        <f t="shared" si="453"/>
        <v/>
      </c>
      <c r="DA355" s="47" t="s">
        <v>0</v>
      </c>
      <c r="DB355" s="52" t="str">
        <f t="shared" si="454"/>
        <v/>
      </c>
      <c r="DC355" s="66" t="str">
        <f t="shared" si="455"/>
        <v/>
      </c>
      <c r="DD355" s="47" t="s">
        <v>0</v>
      </c>
      <c r="DE355" s="52" t="str">
        <f t="shared" si="456"/>
        <v/>
      </c>
      <c r="DF355" s="53" t="str">
        <f t="shared" si="417"/>
        <v/>
      </c>
      <c r="DG355" s="47" t="s">
        <v>0</v>
      </c>
      <c r="DH355" s="52" t="str">
        <f t="shared" si="457"/>
        <v/>
      </c>
      <c r="DI355" s="53" t="str">
        <f t="shared" si="418"/>
        <v/>
      </c>
      <c r="DJ355" s="47" t="s">
        <v>0</v>
      </c>
      <c r="DK355" s="52" t="str">
        <f t="shared" si="458"/>
        <v/>
      </c>
      <c r="DL355" s="53" t="str">
        <f t="shared" si="419"/>
        <v/>
      </c>
      <c r="DM355" s="47" t="s">
        <v>0</v>
      </c>
      <c r="DN355" s="58" t="str">
        <f t="shared" si="459"/>
        <v/>
      </c>
      <c r="DO355" s="53" t="str" cm="1">
        <f t="array" ref="DO355">IF(DN355&lt;&gt;"",INDEX(imePrezime_id,DN355,0),IF(CR355&lt;&gt;"",CR355,""))</f>
        <v/>
      </c>
      <c r="DP355" s="47" t="s">
        <v>0</v>
      </c>
      <c r="DQ355" s="58" t="str">
        <f t="shared" si="460"/>
        <v/>
      </c>
      <c r="DR355" s="73" t="str">
        <f t="shared" si="420"/>
        <v/>
      </c>
      <c r="DS355" s="73" t="str">
        <f t="shared" si="461"/>
        <v/>
      </c>
      <c r="DT355" s="73" t="str">
        <f t="shared" si="462"/>
        <v/>
      </c>
      <c r="DU355" s="66" t="str">
        <f t="shared" si="463"/>
        <v/>
      </c>
      <c r="DV355" s="47" t="s">
        <v>0</v>
      </c>
      <c r="DW355" s="58" t="str">
        <f>IF(BW355="","",MAX(DW$10:DW354)+1)</f>
        <v/>
      </c>
      <c r="DX355" s="73" t="str">
        <f t="shared" si="464"/>
        <v/>
      </c>
      <c r="DY355" s="73" t="str">
        <f t="shared" si="465"/>
        <v/>
      </c>
      <c r="DZ355" s="73" t="str">
        <f t="shared" si="466"/>
        <v/>
      </c>
      <c r="EA355" s="73" t="str">
        <f t="shared" si="467"/>
        <v/>
      </c>
      <c r="EB355" s="73" t="str">
        <f t="shared" si="468"/>
        <v/>
      </c>
      <c r="EC355" s="73" t="str">
        <f t="shared" si="469"/>
        <v/>
      </c>
      <c r="ED355" s="73" t="str">
        <f t="shared" si="470"/>
        <v/>
      </c>
      <c r="EE355" s="73" t="str">
        <f t="shared" si="471"/>
        <v/>
      </c>
      <c r="EF355" s="73" t="str">
        <f t="shared" si="472"/>
        <v/>
      </c>
      <c r="EG355" s="53" t="str">
        <f t="shared" si="421"/>
        <v/>
      </c>
      <c r="EH355" s="47" t="s">
        <v>0</v>
      </c>
      <c r="EI355" s="19" t="str">
        <f t="shared" si="473"/>
        <v/>
      </c>
      <c r="EJ355" s="47" t="s">
        <v>0</v>
      </c>
      <c r="EK355" s="19" t="str">
        <f t="shared" si="474"/>
        <v/>
      </c>
      <c r="EL355" s="47" t="s">
        <v>0</v>
      </c>
      <c r="EM355" s="208" t="str">
        <f t="shared" si="475"/>
        <v/>
      </c>
      <c r="EN355" s="47" t="s">
        <v>0</v>
      </c>
    </row>
    <row r="356" spans="1:144" x14ac:dyDescent="0.25">
      <c r="A356" t="s">
        <v>0</v>
      </c>
      <c r="B356" s="52" t="str">
        <f>IF(csv!F348="","",csv!T348)</f>
        <v/>
      </c>
      <c r="C356" s="31" t="s">
        <v>0</v>
      </c>
      <c r="D356" s="31" t="str">
        <f>IF(csv!F348="","",csv!F348)</f>
        <v/>
      </c>
      <c r="E356" s="31" t="str">
        <f>IF(csv!E348="","",csv!E348)</f>
        <v/>
      </c>
      <c r="F356" s="31" t="s">
        <v>0</v>
      </c>
      <c r="G356" s="73" t="str">
        <f>IF(csv!M348="","",csv!M348)</f>
        <v/>
      </c>
      <c r="H356" s="73" t="str">
        <f>IF(csv!N348="","",csv!N348)</f>
        <v/>
      </c>
      <c r="I356" s="31" t="s">
        <v>0</v>
      </c>
      <c r="J356" s="31" t="str">
        <f>IF(csv!P348="","",csv!P348)</f>
        <v/>
      </c>
      <c r="K356" s="31" t="str">
        <f>IF(csv!Q348="","",csv!Q348)</f>
        <v/>
      </c>
      <c r="L356" s="31" t="s">
        <v>0</v>
      </c>
      <c r="M356" s="66" t="str">
        <f>IF(csv!R348="","",csv!R348)</f>
        <v/>
      </c>
      <c r="N356" s="47" t="s">
        <v>0</v>
      </c>
      <c r="O356" s="52" t="str">
        <f t="shared" si="422"/>
        <v/>
      </c>
      <c r="P356" s="73" t="str">
        <f>IF(O356="","",IF(COUNTIF(O$10:O355,O356)=0,P355+1,P355))</f>
        <v/>
      </c>
      <c r="Q356" s="88" t="str">
        <f t="shared" si="423"/>
        <v/>
      </c>
      <c r="R356" s="89" t="str" cm="1">
        <f t="array" ref="R356">IF(S356="","",INDEX(natjecanjeStaze_naziv,MATCH(S356,natjecanjeStaze_stazaId,0)))</f>
        <v/>
      </c>
      <c r="S356" s="53" t="str">
        <f t="shared" si="406"/>
        <v/>
      </c>
      <c r="T356" s="47" t="s">
        <v>0</v>
      </c>
      <c r="U356" s="259" t="str">
        <f t="shared" si="407"/>
        <v/>
      </c>
      <c r="V356" s="260" t="str">
        <f t="shared" si="424"/>
        <v/>
      </c>
      <c r="W356" s="47" t="s">
        <v>0</v>
      </c>
      <c r="X356" s="52" t="str">
        <f t="shared" si="425"/>
        <v/>
      </c>
      <c r="Y356" s="73" t="str">
        <f t="shared" si="426"/>
        <v/>
      </c>
      <c r="Z356" s="31" t="str">
        <f t="shared" si="427"/>
        <v/>
      </c>
      <c r="AA356" s="66" t="str">
        <f>IF(Z356="","",MAX(AA$10:AA355)+1)</f>
        <v/>
      </c>
      <c r="AB356" s="47" t="s">
        <v>0</v>
      </c>
      <c r="AC356" s="130"/>
      <c r="AD356" s="47" t="s">
        <v>0</v>
      </c>
      <c r="AE356" s="19" t="str">
        <f t="shared" si="428"/>
        <v/>
      </c>
      <c r="AF356" s="47" t="s">
        <v>0</v>
      </c>
      <c r="AG356" s="151" t="str">
        <f t="shared" si="429"/>
        <v/>
      </c>
      <c r="AH356" s="47" t="s">
        <v>0</v>
      </c>
      <c r="AI356" s="52" t="str">
        <f t="shared" si="430"/>
        <v/>
      </c>
      <c r="AJ356" s="31" t="str">
        <f t="shared" si="431"/>
        <v/>
      </c>
      <c r="AK356" s="73" t="str">
        <f t="shared" si="432"/>
        <v/>
      </c>
      <c r="AL356" s="73" t="str">
        <f t="shared" si="433"/>
        <v/>
      </c>
      <c r="AM356" s="31" t="str" cm="1">
        <f t="array" ref="AM356">IF(AK356="",""&amp;AJ356,IF(AK356="NEMA",AJ356,INDEX(klub_naziv,MATCH(INDEX(klubAlias_klubId,AK356),klub_id,0))))</f>
        <v/>
      </c>
      <c r="AN356" s="31" t="str" cm="1">
        <f t="array" ref="AN356">IFERROR(""&amp;INDEX(registarNatjecatelji,DL356,4),"")</f>
        <v/>
      </c>
      <c r="AO356" s="90" t="str">
        <f t="shared" si="434"/>
        <v/>
      </c>
      <c r="AP356" s="66" t="str">
        <f t="shared" si="435"/>
        <v/>
      </c>
      <c r="AQ356" s="47" t="s">
        <v>0</v>
      </c>
      <c r="AR356" s="52" t="str">
        <f>IF(V356&lt;&gt;"NEMA","",IF(IFERROR(MATCH(U356,U$10:U355,0),0)&lt;&gt;0,"",U356))</f>
        <v/>
      </c>
      <c r="AS356" s="73" t="str">
        <f t="shared" si="408"/>
        <v/>
      </c>
      <c r="AT356" s="31" t="str">
        <f>IF(OR(AS356="",AS356&lt;&gt;"NEMA"),"",MAX(AT$10:AT355)+1)</f>
        <v/>
      </c>
      <c r="AU356" s="66" t="str">
        <f t="shared" si="409"/>
        <v/>
      </c>
      <c r="AV356" s="47" t="s">
        <v>0</v>
      </c>
      <c r="AW356" s="19" t="str">
        <f t="shared" si="436"/>
        <v/>
      </c>
      <c r="AX356" s="47" t="s">
        <v>0</v>
      </c>
      <c r="AY356" s="82" t="str">
        <f>IF(AK356&lt;&gt;"NEMA","",IF(IFERROR(MATCH(AJ356,AJ$10:AJ355,0),0)&lt;&gt;0,"",AJ356))</f>
        <v/>
      </c>
      <c r="AZ356" s="47" t="s">
        <v>0</v>
      </c>
      <c r="BA356" s="130"/>
      <c r="BB356" s="47" t="s">
        <v>0</v>
      </c>
      <c r="BC356" s="58" t="str">
        <f t="shared" si="437"/>
        <v/>
      </c>
      <c r="BD356" s="31" t="str">
        <f t="shared" si="438"/>
        <v/>
      </c>
      <c r="BE356" s="31" t="str">
        <f>IF(BD356="","",MAX(BE$10:BE355)+1)</f>
        <v/>
      </c>
      <c r="BF356" s="31" t="str">
        <f t="shared" si="439"/>
        <v/>
      </c>
      <c r="BG356" s="31" t="str">
        <f t="shared" si="440"/>
        <v/>
      </c>
      <c r="BH356" s="31" t="str">
        <f>IF(BA356="","",MAX(BH$10:BH355)+1)</f>
        <v/>
      </c>
      <c r="BI356" s="31" t="str">
        <f t="shared" si="441"/>
        <v/>
      </c>
      <c r="BJ356" s="66" t="str">
        <f t="shared" si="442"/>
        <v/>
      </c>
      <c r="BK356" s="47" t="s">
        <v>0</v>
      </c>
      <c r="BL356" s="19" t="str">
        <f t="shared" si="443"/>
        <v/>
      </c>
      <c r="BM356" s="47" t="s">
        <v>0</v>
      </c>
      <c r="BN356" s="151" t="str">
        <f t="shared" si="410"/>
        <v/>
      </c>
      <c r="BO356" s="47" t="s">
        <v>0</v>
      </c>
      <c r="BP356" s="58" t="str">
        <f t="shared" si="401"/>
        <v/>
      </c>
      <c r="BQ356" s="73" t="str">
        <f t="shared" si="402"/>
        <v/>
      </c>
      <c r="BR356" s="266" t="str">
        <f t="shared" si="403"/>
        <v/>
      </c>
      <c r="BS356" s="267" t="str">
        <f t="shared" si="404"/>
        <v/>
      </c>
      <c r="BT356" s="191" t="str">
        <f t="shared" si="405"/>
        <v/>
      </c>
      <c r="BU356" s="47" t="s">
        <v>0</v>
      </c>
      <c r="BV356" s="52" t="str">
        <f t="shared" si="444"/>
        <v/>
      </c>
      <c r="BW356" s="31" t="str">
        <f t="shared" si="445"/>
        <v/>
      </c>
      <c r="BX356" s="73" t="str">
        <f t="shared" si="411"/>
        <v/>
      </c>
      <c r="BY356" s="73" t="str">
        <f t="shared" si="412"/>
        <v/>
      </c>
      <c r="BZ356" s="31" t="str">
        <f t="shared" si="413"/>
        <v/>
      </c>
      <c r="CA356" s="66" t="str">
        <f t="shared" si="414"/>
        <v/>
      </c>
      <c r="CB356" s="47" t="s">
        <v>0</v>
      </c>
      <c r="CC356" s="82" t="str">
        <f t="shared" si="446"/>
        <v/>
      </c>
      <c r="CD356" s="47" t="s">
        <v>0</v>
      </c>
      <c r="CE356" s="19" t="str">
        <f t="shared" si="447"/>
        <v/>
      </c>
      <c r="CF356" s="47" t="s">
        <v>0</v>
      </c>
      <c r="CG356" s="130"/>
      <c r="CH356" s="47" t="s">
        <v>0</v>
      </c>
      <c r="CI356" s="52" t="str">
        <f t="shared" si="448"/>
        <v/>
      </c>
      <c r="CJ356" s="73" t="str">
        <f>IF(CG356="","",MAX(CJ$10:CJ355)+1)</f>
        <v/>
      </c>
      <c r="CK356" s="53" t="str">
        <f t="shared" si="449"/>
        <v/>
      </c>
      <c r="CL356" s="47" t="s">
        <v>0</v>
      </c>
      <c r="CM356" s="19" t="str">
        <f t="shared" si="450"/>
        <v/>
      </c>
      <c r="CN356" s="47" t="s">
        <v>0</v>
      </c>
      <c r="CO356" s="108"/>
      <c r="CP356" s="110"/>
      <c r="CQ356" s="47"/>
      <c r="CR356" s="58" t="str">
        <f>IF(AND(BX356="NEMA",BY356="NEMA",OR(CG356="",CK356="NEMA")),MAX(CR$10:CR355)+1,"")</f>
        <v/>
      </c>
      <c r="CS356" s="53" t="str">
        <f t="shared" si="451"/>
        <v/>
      </c>
      <c r="CT356" t="s">
        <v>0</v>
      </c>
      <c r="CU356" s="133" t="str">
        <f t="shared" si="415"/>
        <v/>
      </c>
      <c r="CV356" t="s">
        <v>0</v>
      </c>
      <c r="CW356" s="52" t="str">
        <f t="shared" si="416"/>
        <v/>
      </c>
      <c r="CX356" s="66" t="str">
        <f t="shared" si="452"/>
        <v/>
      </c>
      <c r="CY356" t="s">
        <v>0</v>
      </c>
      <c r="CZ356" s="19" t="str">
        <f t="shared" si="453"/>
        <v/>
      </c>
      <c r="DA356" s="47" t="s">
        <v>0</v>
      </c>
      <c r="DB356" s="52" t="str">
        <f t="shared" si="454"/>
        <v/>
      </c>
      <c r="DC356" s="66" t="str">
        <f t="shared" si="455"/>
        <v/>
      </c>
      <c r="DD356" s="47" t="s">
        <v>0</v>
      </c>
      <c r="DE356" s="52" t="str">
        <f t="shared" si="456"/>
        <v/>
      </c>
      <c r="DF356" s="53" t="str">
        <f t="shared" si="417"/>
        <v/>
      </c>
      <c r="DG356" s="47" t="s">
        <v>0</v>
      </c>
      <c r="DH356" s="52" t="str">
        <f t="shared" si="457"/>
        <v/>
      </c>
      <c r="DI356" s="53" t="str">
        <f t="shared" si="418"/>
        <v/>
      </c>
      <c r="DJ356" s="47" t="s">
        <v>0</v>
      </c>
      <c r="DK356" s="52" t="str">
        <f t="shared" si="458"/>
        <v/>
      </c>
      <c r="DL356" s="53" t="str">
        <f t="shared" si="419"/>
        <v/>
      </c>
      <c r="DM356" s="47" t="s">
        <v>0</v>
      </c>
      <c r="DN356" s="58" t="str">
        <f t="shared" si="459"/>
        <v/>
      </c>
      <c r="DO356" s="53" t="str" cm="1">
        <f t="array" ref="DO356">IF(DN356&lt;&gt;"",INDEX(imePrezime_id,DN356,0),IF(CR356&lt;&gt;"",CR356,""))</f>
        <v/>
      </c>
      <c r="DP356" s="47" t="s">
        <v>0</v>
      </c>
      <c r="DQ356" s="58" t="str">
        <f t="shared" si="460"/>
        <v/>
      </c>
      <c r="DR356" s="73" t="str">
        <f t="shared" si="420"/>
        <v/>
      </c>
      <c r="DS356" s="73" t="str">
        <f t="shared" si="461"/>
        <v/>
      </c>
      <c r="DT356" s="73" t="str">
        <f t="shared" si="462"/>
        <v/>
      </c>
      <c r="DU356" s="66" t="str">
        <f t="shared" si="463"/>
        <v/>
      </c>
      <c r="DV356" s="47" t="s">
        <v>0</v>
      </c>
      <c r="DW356" s="58" t="str">
        <f>IF(BW356="","",MAX(DW$10:DW355)+1)</f>
        <v/>
      </c>
      <c r="DX356" s="73" t="str">
        <f t="shared" si="464"/>
        <v/>
      </c>
      <c r="DY356" s="73" t="str">
        <f t="shared" si="465"/>
        <v/>
      </c>
      <c r="DZ356" s="73" t="str">
        <f t="shared" si="466"/>
        <v/>
      </c>
      <c r="EA356" s="73" t="str">
        <f t="shared" si="467"/>
        <v/>
      </c>
      <c r="EB356" s="73" t="str">
        <f t="shared" si="468"/>
        <v/>
      </c>
      <c r="EC356" s="73" t="str">
        <f t="shared" si="469"/>
        <v/>
      </c>
      <c r="ED356" s="73" t="str">
        <f t="shared" si="470"/>
        <v/>
      </c>
      <c r="EE356" s="73" t="str">
        <f t="shared" si="471"/>
        <v/>
      </c>
      <c r="EF356" s="73" t="str">
        <f t="shared" si="472"/>
        <v/>
      </c>
      <c r="EG356" s="53" t="str">
        <f t="shared" si="421"/>
        <v/>
      </c>
      <c r="EH356" s="47" t="s">
        <v>0</v>
      </c>
      <c r="EI356" s="19" t="str">
        <f t="shared" si="473"/>
        <v/>
      </c>
      <c r="EJ356" s="47" t="s">
        <v>0</v>
      </c>
      <c r="EK356" s="19" t="str">
        <f t="shared" si="474"/>
        <v/>
      </c>
      <c r="EL356" s="47" t="s">
        <v>0</v>
      </c>
      <c r="EM356" s="208" t="str">
        <f t="shared" si="475"/>
        <v/>
      </c>
      <c r="EN356" s="47" t="s">
        <v>0</v>
      </c>
    </row>
    <row r="357" spans="1:144" x14ac:dyDescent="0.25">
      <c r="A357" t="s">
        <v>0</v>
      </c>
      <c r="B357" s="52" t="str">
        <f>IF(csv!F349="","",csv!T349)</f>
        <v/>
      </c>
      <c r="C357" s="31" t="s">
        <v>0</v>
      </c>
      <c r="D357" s="31" t="str">
        <f>IF(csv!F349="","",csv!F349)</f>
        <v/>
      </c>
      <c r="E357" s="31" t="str">
        <f>IF(csv!E349="","",csv!E349)</f>
        <v/>
      </c>
      <c r="F357" s="31" t="s">
        <v>0</v>
      </c>
      <c r="G357" s="73" t="str">
        <f>IF(csv!M349="","",csv!M349)</f>
        <v/>
      </c>
      <c r="H357" s="73" t="str">
        <f>IF(csv!N349="","",csv!N349)</f>
        <v/>
      </c>
      <c r="I357" s="31" t="s">
        <v>0</v>
      </c>
      <c r="J357" s="31" t="str">
        <f>IF(csv!P349="","",csv!P349)</f>
        <v/>
      </c>
      <c r="K357" s="31" t="str">
        <f>IF(csv!Q349="","",csv!Q349)</f>
        <v/>
      </c>
      <c r="L357" s="31" t="s">
        <v>0</v>
      </c>
      <c r="M357" s="66" t="str">
        <f>IF(csv!R349="","",csv!R349)</f>
        <v/>
      </c>
      <c r="N357" s="47" t="s">
        <v>0</v>
      </c>
      <c r="O357" s="52" t="str">
        <f t="shared" si="422"/>
        <v/>
      </c>
      <c r="P357" s="73" t="str">
        <f>IF(O357="","",IF(COUNTIF(O$10:O356,O357)=0,P356+1,P356))</f>
        <v/>
      </c>
      <c r="Q357" s="88" t="str">
        <f t="shared" si="423"/>
        <v/>
      </c>
      <c r="R357" s="89" t="str" cm="1">
        <f t="array" ref="R357">IF(S357="","",INDEX(natjecanjeStaze_naziv,MATCH(S357,natjecanjeStaze_stazaId,0)))</f>
        <v/>
      </c>
      <c r="S357" s="53" t="str">
        <f t="shared" si="406"/>
        <v/>
      </c>
      <c r="T357" s="47" t="s">
        <v>0</v>
      </c>
      <c r="U357" s="259" t="str">
        <f t="shared" si="407"/>
        <v/>
      </c>
      <c r="V357" s="260" t="str">
        <f t="shared" si="424"/>
        <v/>
      </c>
      <c r="W357" s="47" t="s">
        <v>0</v>
      </c>
      <c r="X357" s="52" t="str">
        <f t="shared" si="425"/>
        <v/>
      </c>
      <c r="Y357" s="73" t="str">
        <f t="shared" si="426"/>
        <v/>
      </c>
      <c r="Z357" s="31" t="str">
        <f t="shared" si="427"/>
        <v/>
      </c>
      <c r="AA357" s="66" t="str">
        <f>IF(Z357="","",MAX(AA$10:AA356)+1)</f>
        <v/>
      </c>
      <c r="AB357" s="47" t="s">
        <v>0</v>
      </c>
      <c r="AC357" s="130"/>
      <c r="AD357" s="47" t="s">
        <v>0</v>
      </c>
      <c r="AE357" s="19" t="str">
        <f t="shared" si="428"/>
        <v/>
      </c>
      <c r="AF357" s="47" t="s">
        <v>0</v>
      </c>
      <c r="AG357" s="151" t="str">
        <f t="shared" si="429"/>
        <v/>
      </c>
      <c r="AH357" s="47" t="s">
        <v>0</v>
      </c>
      <c r="AI357" s="52" t="str">
        <f t="shared" si="430"/>
        <v/>
      </c>
      <c r="AJ357" s="31" t="str">
        <f t="shared" si="431"/>
        <v/>
      </c>
      <c r="AK357" s="73" t="str">
        <f t="shared" si="432"/>
        <v/>
      </c>
      <c r="AL357" s="73" t="str">
        <f t="shared" si="433"/>
        <v/>
      </c>
      <c r="AM357" s="31" t="str" cm="1">
        <f t="array" ref="AM357">IF(AK357="",""&amp;AJ357,IF(AK357="NEMA",AJ357,INDEX(klub_naziv,MATCH(INDEX(klubAlias_klubId,AK357),klub_id,0))))</f>
        <v/>
      </c>
      <c r="AN357" s="31" t="str" cm="1">
        <f t="array" ref="AN357">IFERROR(""&amp;INDEX(registarNatjecatelji,DL357,4),"")</f>
        <v/>
      </c>
      <c r="AO357" s="90" t="str">
        <f t="shared" si="434"/>
        <v/>
      </c>
      <c r="AP357" s="66" t="str">
        <f t="shared" si="435"/>
        <v/>
      </c>
      <c r="AQ357" s="47" t="s">
        <v>0</v>
      </c>
      <c r="AR357" s="52" t="str">
        <f>IF(V357&lt;&gt;"NEMA","",IF(IFERROR(MATCH(U357,U$10:U356,0),0)&lt;&gt;0,"",U357))</f>
        <v/>
      </c>
      <c r="AS357" s="73" t="str">
        <f t="shared" si="408"/>
        <v/>
      </c>
      <c r="AT357" s="31" t="str">
        <f>IF(OR(AS357="",AS357&lt;&gt;"NEMA"),"",MAX(AT$10:AT356)+1)</f>
        <v/>
      </c>
      <c r="AU357" s="66" t="str">
        <f t="shared" si="409"/>
        <v/>
      </c>
      <c r="AV357" s="47" t="s">
        <v>0</v>
      </c>
      <c r="AW357" s="19" t="str">
        <f t="shared" si="436"/>
        <v/>
      </c>
      <c r="AX357" s="47" t="s">
        <v>0</v>
      </c>
      <c r="AY357" s="82" t="str">
        <f>IF(AK357&lt;&gt;"NEMA","",IF(IFERROR(MATCH(AJ357,AJ$10:AJ356,0),0)&lt;&gt;0,"",AJ357))</f>
        <v/>
      </c>
      <c r="AZ357" s="47" t="s">
        <v>0</v>
      </c>
      <c r="BA357" s="130"/>
      <c r="BB357" s="47" t="s">
        <v>0</v>
      </c>
      <c r="BC357" s="58" t="str">
        <f t="shared" si="437"/>
        <v/>
      </c>
      <c r="BD357" s="31" t="str">
        <f t="shared" si="438"/>
        <v/>
      </c>
      <c r="BE357" s="31" t="str">
        <f>IF(BD357="","",MAX(BE$10:BE356)+1)</f>
        <v/>
      </c>
      <c r="BF357" s="31" t="str">
        <f t="shared" si="439"/>
        <v/>
      </c>
      <c r="BG357" s="31" t="str">
        <f t="shared" si="440"/>
        <v/>
      </c>
      <c r="BH357" s="31" t="str">
        <f>IF(BA357="","",MAX(BH$10:BH356)+1)</f>
        <v/>
      </c>
      <c r="BI357" s="31" t="str">
        <f t="shared" si="441"/>
        <v/>
      </c>
      <c r="BJ357" s="66" t="str">
        <f t="shared" si="442"/>
        <v/>
      </c>
      <c r="BK357" s="47" t="s">
        <v>0</v>
      </c>
      <c r="BL357" s="19" t="str">
        <f t="shared" si="443"/>
        <v/>
      </c>
      <c r="BM357" s="47" t="s">
        <v>0</v>
      </c>
      <c r="BN357" s="151" t="str">
        <f t="shared" si="410"/>
        <v/>
      </c>
      <c r="BO357" s="47" t="s">
        <v>0</v>
      </c>
      <c r="BP357" s="58" t="str">
        <f t="shared" si="401"/>
        <v/>
      </c>
      <c r="BQ357" s="73" t="str">
        <f t="shared" si="402"/>
        <v/>
      </c>
      <c r="BR357" s="266" t="str">
        <f t="shared" si="403"/>
        <v/>
      </c>
      <c r="BS357" s="267" t="str">
        <f t="shared" si="404"/>
        <v/>
      </c>
      <c r="BT357" s="191" t="str">
        <f t="shared" si="405"/>
        <v/>
      </c>
      <c r="BU357" s="47" t="s">
        <v>0</v>
      </c>
      <c r="BV357" s="52" t="str">
        <f t="shared" si="444"/>
        <v/>
      </c>
      <c r="BW357" s="31" t="str">
        <f t="shared" si="445"/>
        <v/>
      </c>
      <c r="BX357" s="73" t="str">
        <f t="shared" si="411"/>
        <v/>
      </c>
      <c r="BY357" s="73" t="str">
        <f t="shared" si="412"/>
        <v/>
      </c>
      <c r="BZ357" s="31" t="str">
        <f t="shared" si="413"/>
        <v/>
      </c>
      <c r="CA357" s="66" t="str">
        <f t="shared" si="414"/>
        <v/>
      </c>
      <c r="CB357" s="47" t="s">
        <v>0</v>
      </c>
      <c r="CC357" s="82" t="str">
        <f t="shared" si="446"/>
        <v/>
      </c>
      <c r="CD357" s="47" t="s">
        <v>0</v>
      </c>
      <c r="CE357" s="19" t="str">
        <f t="shared" si="447"/>
        <v/>
      </c>
      <c r="CF357" s="47" t="s">
        <v>0</v>
      </c>
      <c r="CG357" s="130"/>
      <c r="CH357" s="47" t="s">
        <v>0</v>
      </c>
      <c r="CI357" s="52" t="str">
        <f t="shared" si="448"/>
        <v/>
      </c>
      <c r="CJ357" s="73" t="str">
        <f>IF(CG357="","",MAX(CJ$10:CJ356)+1)</f>
        <v/>
      </c>
      <c r="CK357" s="53" t="str">
        <f t="shared" si="449"/>
        <v/>
      </c>
      <c r="CL357" s="47" t="s">
        <v>0</v>
      </c>
      <c r="CM357" s="19" t="str">
        <f t="shared" si="450"/>
        <v/>
      </c>
      <c r="CN357" s="47" t="s">
        <v>0</v>
      </c>
      <c r="CO357" s="108"/>
      <c r="CP357" s="110"/>
      <c r="CQ357" s="47"/>
      <c r="CR357" s="58" t="str">
        <f>IF(AND(BX357="NEMA",BY357="NEMA",OR(CG357="",CK357="NEMA")),MAX(CR$10:CR356)+1,"")</f>
        <v/>
      </c>
      <c r="CS357" s="53" t="str">
        <f t="shared" si="451"/>
        <v/>
      </c>
      <c r="CT357" t="s">
        <v>0</v>
      </c>
      <c r="CU357" s="133" t="str">
        <f t="shared" si="415"/>
        <v/>
      </c>
      <c r="CV357" t="s">
        <v>0</v>
      </c>
      <c r="CW357" s="52" t="str">
        <f t="shared" si="416"/>
        <v/>
      </c>
      <c r="CX357" s="66" t="str">
        <f t="shared" si="452"/>
        <v/>
      </c>
      <c r="CY357" t="s">
        <v>0</v>
      </c>
      <c r="CZ357" s="19" t="str">
        <f t="shared" si="453"/>
        <v/>
      </c>
      <c r="DA357" s="47" t="s">
        <v>0</v>
      </c>
      <c r="DB357" s="52" t="str">
        <f t="shared" si="454"/>
        <v/>
      </c>
      <c r="DC357" s="66" t="str">
        <f t="shared" si="455"/>
        <v/>
      </c>
      <c r="DD357" s="47" t="s">
        <v>0</v>
      </c>
      <c r="DE357" s="52" t="str">
        <f t="shared" si="456"/>
        <v/>
      </c>
      <c r="DF357" s="53" t="str">
        <f t="shared" si="417"/>
        <v/>
      </c>
      <c r="DG357" s="47" t="s">
        <v>0</v>
      </c>
      <c r="DH357" s="52" t="str">
        <f t="shared" si="457"/>
        <v/>
      </c>
      <c r="DI357" s="53" t="str">
        <f t="shared" si="418"/>
        <v/>
      </c>
      <c r="DJ357" s="47" t="s">
        <v>0</v>
      </c>
      <c r="DK357" s="52" t="str">
        <f t="shared" si="458"/>
        <v/>
      </c>
      <c r="DL357" s="53" t="str">
        <f t="shared" si="419"/>
        <v/>
      </c>
      <c r="DM357" s="47" t="s">
        <v>0</v>
      </c>
      <c r="DN357" s="58" t="str">
        <f t="shared" si="459"/>
        <v/>
      </c>
      <c r="DO357" s="53" t="str" cm="1">
        <f t="array" ref="DO357">IF(DN357&lt;&gt;"",INDEX(imePrezime_id,DN357,0),IF(CR357&lt;&gt;"",CR357,""))</f>
        <v/>
      </c>
      <c r="DP357" s="47" t="s">
        <v>0</v>
      </c>
      <c r="DQ357" s="58" t="str">
        <f t="shared" si="460"/>
        <v/>
      </c>
      <c r="DR357" s="73" t="str">
        <f t="shared" si="420"/>
        <v/>
      </c>
      <c r="DS357" s="73" t="str">
        <f t="shared" si="461"/>
        <v/>
      </c>
      <c r="DT357" s="73" t="str">
        <f t="shared" si="462"/>
        <v/>
      </c>
      <c r="DU357" s="66" t="str">
        <f t="shared" si="463"/>
        <v/>
      </c>
      <c r="DV357" s="47" t="s">
        <v>0</v>
      </c>
      <c r="DW357" s="58" t="str">
        <f>IF(BW357="","",MAX(DW$10:DW356)+1)</f>
        <v/>
      </c>
      <c r="DX357" s="73" t="str">
        <f t="shared" si="464"/>
        <v/>
      </c>
      <c r="DY357" s="73" t="str">
        <f t="shared" si="465"/>
        <v/>
      </c>
      <c r="DZ357" s="73" t="str">
        <f t="shared" si="466"/>
        <v/>
      </c>
      <c r="EA357" s="73" t="str">
        <f t="shared" si="467"/>
        <v/>
      </c>
      <c r="EB357" s="73" t="str">
        <f t="shared" si="468"/>
        <v/>
      </c>
      <c r="EC357" s="73" t="str">
        <f t="shared" si="469"/>
        <v/>
      </c>
      <c r="ED357" s="73" t="str">
        <f t="shared" si="470"/>
        <v/>
      </c>
      <c r="EE357" s="73" t="str">
        <f t="shared" si="471"/>
        <v/>
      </c>
      <c r="EF357" s="73" t="str">
        <f t="shared" si="472"/>
        <v/>
      </c>
      <c r="EG357" s="53" t="str">
        <f t="shared" si="421"/>
        <v/>
      </c>
      <c r="EH357" s="47" t="s">
        <v>0</v>
      </c>
      <c r="EI357" s="19" t="str">
        <f t="shared" si="473"/>
        <v/>
      </c>
      <c r="EJ357" s="47" t="s">
        <v>0</v>
      </c>
      <c r="EK357" s="19" t="str">
        <f t="shared" si="474"/>
        <v/>
      </c>
      <c r="EL357" s="47" t="s">
        <v>0</v>
      </c>
      <c r="EM357" s="208" t="str">
        <f t="shared" si="475"/>
        <v/>
      </c>
      <c r="EN357" s="47" t="s">
        <v>0</v>
      </c>
    </row>
    <row r="358" spans="1:144" x14ac:dyDescent="0.25">
      <c r="A358" t="s">
        <v>0</v>
      </c>
      <c r="B358" s="52" t="str">
        <f>IF(csv!F350="","",csv!T350)</f>
        <v/>
      </c>
      <c r="C358" s="31" t="s">
        <v>0</v>
      </c>
      <c r="D358" s="31" t="str">
        <f>IF(csv!F350="","",csv!F350)</f>
        <v/>
      </c>
      <c r="E358" s="31" t="str">
        <f>IF(csv!E350="","",csv!E350)</f>
        <v/>
      </c>
      <c r="F358" s="31" t="s">
        <v>0</v>
      </c>
      <c r="G358" s="73" t="str">
        <f>IF(csv!M350="","",csv!M350)</f>
        <v/>
      </c>
      <c r="H358" s="73" t="str">
        <f>IF(csv!N350="","",csv!N350)</f>
        <v/>
      </c>
      <c r="I358" s="31" t="s">
        <v>0</v>
      </c>
      <c r="J358" s="31" t="str">
        <f>IF(csv!P350="","",csv!P350)</f>
        <v/>
      </c>
      <c r="K358" s="31" t="str">
        <f>IF(csv!Q350="","",csv!Q350)</f>
        <v/>
      </c>
      <c r="L358" s="31" t="s">
        <v>0</v>
      </c>
      <c r="M358" s="66" t="str">
        <f>IF(csv!R350="","",csv!R350)</f>
        <v/>
      </c>
      <c r="N358" s="47" t="s">
        <v>0</v>
      </c>
      <c r="O358" s="52" t="str">
        <f t="shared" si="422"/>
        <v/>
      </c>
      <c r="P358" s="73" t="str">
        <f>IF(O358="","",IF(COUNTIF(O$10:O357,O358)=0,P357+1,P357))</f>
        <v/>
      </c>
      <c r="Q358" s="88" t="str">
        <f t="shared" si="423"/>
        <v/>
      </c>
      <c r="R358" s="89" t="str" cm="1">
        <f t="array" ref="R358">IF(S358="","",INDEX(natjecanjeStaze_naziv,MATCH(S358,natjecanjeStaze_stazaId,0)))</f>
        <v/>
      </c>
      <c r="S358" s="53" t="str">
        <f t="shared" si="406"/>
        <v/>
      </c>
      <c r="T358" s="47" t="s">
        <v>0</v>
      </c>
      <c r="U358" s="259" t="str">
        <f t="shared" si="407"/>
        <v/>
      </c>
      <c r="V358" s="260" t="str">
        <f t="shared" si="424"/>
        <v/>
      </c>
      <c r="W358" s="47" t="s">
        <v>0</v>
      </c>
      <c r="X358" s="52" t="str">
        <f t="shared" si="425"/>
        <v/>
      </c>
      <c r="Y358" s="73" t="str">
        <f t="shared" si="426"/>
        <v/>
      </c>
      <c r="Z358" s="31" t="str">
        <f t="shared" si="427"/>
        <v/>
      </c>
      <c r="AA358" s="66" t="str">
        <f>IF(Z358="","",MAX(AA$10:AA357)+1)</f>
        <v/>
      </c>
      <c r="AB358" s="47" t="s">
        <v>0</v>
      </c>
      <c r="AC358" s="130"/>
      <c r="AD358" s="47" t="s">
        <v>0</v>
      </c>
      <c r="AE358" s="19" t="str">
        <f t="shared" si="428"/>
        <v/>
      </c>
      <c r="AF358" s="47" t="s">
        <v>0</v>
      </c>
      <c r="AG358" s="151" t="str">
        <f t="shared" si="429"/>
        <v/>
      </c>
      <c r="AH358" s="47" t="s">
        <v>0</v>
      </c>
      <c r="AI358" s="52" t="str">
        <f t="shared" si="430"/>
        <v/>
      </c>
      <c r="AJ358" s="31" t="str">
        <f t="shared" si="431"/>
        <v/>
      </c>
      <c r="AK358" s="73" t="str">
        <f t="shared" si="432"/>
        <v/>
      </c>
      <c r="AL358" s="73" t="str">
        <f t="shared" si="433"/>
        <v/>
      </c>
      <c r="AM358" s="31" t="str" cm="1">
        <f t="array" ref="AM358">IF(AK358="",""&amp;AJ358,IF(AK358="NEMA",AJ358,INDEX(klub_naziv,MATCH(INDEX(klubAlias_klubId,AK358),klub_id,0))))</f>
        <v/>
      </c>
      <c r="AN358" s="31" t="str" cm="1">
        <f t="array" ref="AN358">IFERROR(""&amp;INDEX(registarNatjecatelji,DL358,4),"")</f>
        <v/>
      </c>
      <c r="AO358" s="90" t="str">
        <f t="shared" si="434"/>
        <v/>
      </c>
      <c r="AP358" s="66" t="str">
        <f t="shared" si="435"/>
        <v/>
      </c>
      <c r="AQ358" s="47" t="s">
        <v>0</v>
      </c>
      <c r="AR358" s="52" t="str">
        <f>IF(V358&lt;&gt;"NEMA","",IF(IFERROR(MATCH(U358,U$10:U357,0),0)&lt;&gt;0,"",U358))</f>
        <v/>
      </c>
      <c r="AS358" s="73" t="str">
        <f t="shared" si="408"/>
        <v/>
      </c>
      <c r="AT358" s="31" t="str">
        <f>IF(OR(AS358="",AS358&lt;&gt;"NEMA"),"",MAX(AT$10:AT357)+1)</f>
        <v/>
      </c>
      <c r="AU358" s="66" t="str">
        <f t="shared" si="409"/>
        <v/>
      </c>
      <c r="AV358" s="47" t="s">
        <v>0</v>
      </c>
      <c r="AW358" s="19" t="str">
        <f t="shared" si="436"/>
        <v/>
      </c>
      <c r="AX358" s="47" t="s">
        <v>0</v>
      </c>
      <c r="AY358" s="82" t="str">
        <f>IF(AK358&lt;&gt;"NEMA","",IF(IFERROR(MATCH(AJ358,AJ$10:AJ357,0),0)&lt;&gt;0,"",AJ358))</f>
        <v/>
      </c>
      <c r="AZ358" s="47" t="s">
        <v>0</v>
      </c>
      <c r="BA358" s="130"/>
      <c r="BB358" s="47" t="s">
        <v>0</v>
      </c>
      <c r="BC358" s="58" t="str">
        <f t="shared" si="437"/>
        <v/>
      </c>
      <c r="BD358" s="31" t="str">
        <f t="shared" si="438"/>
        <v/>
      </c>
      <c r="BE358" s="31" t="str">
        <f>IF(BD358="","",MAX(BE$10:BE357)+1)</f>
        <v/>
      </c>
      <c r="BF358" s="31" t="str">
        <f t="shared" si="439"/>
        <v/>
      </c>
      <c r="BG358" s="31" t="str">
        <f t="shared" si="440"/>
        <v/>
      </c>
      <c r="BH358" s="31" t="str">
        <f>IF(BA358="","",MAX(BH$10:BH357)+1)</f>
        <v/>
      </c>
      <c r="BI358" s="31" t="str">
        <f t="shared" si="441"/>
        <v/>
      </c>
      <c r="BJ358" s="66" t="str">
        <f t="shared" si="442"/>
        <v/>
      </c>
      <c r="BK358" s="47" t="s">
        <v>0</v>
      </c>
      <c r="BL358" s="19" t="str">
        <f t="shared" si="443"/>
        <v/>
      </c>
      <c r="BM358" s="47" t="s">
        <v>0</v>
      </c>
      <c r="BN358" s="151" t="str">
        <f t="shared" si="410"/>
        <v/>
      </c>
      <c r="BO358" s="47" t="s">
        <v>0</v>
      </c>
      <c r="BP358" s="58" t="str">
        <f t="shared" si="401"/>
        <v/>
      </c>
      <c r="BQ358" s="73" t="str">
        <f t="shared" si="402"/>
        <v/>
      </c>
      <c r="BR358" s="266" t="str">
        <f t="shared" si="403"/>
        <v/>
      </c>
      <c r="BS358" s="267" t="str">
        <f t="shared" si="404"/>
        <v/>
      </c>
      <c r="BT358" s="191" t="str">
        <f t="shared" si="405"/>
        <v/>
      </c>
      <c r="BU358" s="47" t="s">
        <v>0</v>
      </c>
      <c r="BV358" s="52" t="str">
        <f t="shared" si="444"/>
        <v/>
      </c>
      <c r="BW358" s="31" t="str">
        <f t="shared" si="445"/>
        <v/>
      </c>
      <c r="BX358" s="73" t="str">
        <f t="shared" si="411"/>
        <v/>
      </c>
      <c r="BY358" s="73" t="str">
        <f t="shared" si="412"/>
        <v/>
      </c>
      <c r="BZ358" s="31" t="str">
        <f t="shared" si="413"/>
        <v/>
      </c>
      <c r="CA358" s="66" t="str">
        <f t="shared" si="414"/>
        <v/>
      </c>
      <c r="CB358" s="47" t="s">
        <v>0</v>
      </c>
      <c r="CC358" s="82" t="str">
        <f t="shared" si="446"/>
        <v/>
      </c>
      <c r="CD358" s="47" t="s">
        <v>0</v>
      </c>
      <c r="CE358" s="19" t="str">
        <f t="shared" si="447"/>
        <v/>
      </c>
      <c r="CF358" s="47" t="s">
        <v>0</v>
      </c>
      <c r="CG358" s="130"/>
      <c r="CH358" s="47" t="s">
        <v>0</v>
      </c>
      <c r="CI358" s="52" t="str">
        <f t="shared" si="448"/>
        <v/>
      </c>
      <c r="CJ358" s="73" t="str">
        <f>IF(CG358="","",MAX(CJ$10:CJ357)+1)</f>
        <v/>
      </c>
      <c r="CK358" s="53" t="str">
        <f t="shared" si="449"/>
        <v/>
      </c>
      <c r="CL358" s="47" t="s">
        <v>0</v>
      </c>
      <c r="CM358" s="19" t="str">
        <f t="shared" si="450"/>
        <v/>
      </c>
      <c r="CN358" s="47" t="s">
        <v>0</v>
      </c>
      <c r="CO358" s="108"/>
      <c r="CP358" s="110"/>
      <c r="CQ358" s="47"/>
      <c r="CR358" s="58" t="str">
        <f>IF(AND(BX358="NEMA",BY358="NEMA",OR(CG358="",CK358="NEMA")),MAX(CR$10:CR357)+1,"")</f>
        <v/>
      </c>
      <c r="CS358" s="53" t="str">
        <f t="shared" si="451"/>
        <v/>
      </c>
      <c r="CT358" t="s">
        <v>0</v>
      </c>
      <c r="CU358" s="133" t="str">
        <f t="shared" si="415"/>
        <v/>
      </c>
      <c r="CV358" t="s">
        <v>0</v>
      </c>
      <c r="CW358" s="52" t="str">
        <f t="shared" si="416"/>
        <v/>
      </c>
      <c r="CX358" s="66" t="str">
        <f t="shared" si="452"/>
        <v/>
      </c>
      <c r="CY358" t="s">
        <v>0</v>
      </c>
      <c r="CZ358" s="19" t="str">
        <f t="shared" si="453"/>
        <v/>
      </c>
      <c r="DA358" s="47" t="s">
        <v>0</v>
      </c>
      <c r="DB358" s="52" t="str">
        <f t="shared" si="454"/>
        <v/>
      </c>
      <c r="DC358" s="66" t="str">
        <f t="shared" si="455"/>
        <v/>
      </c>
      <c r="DD358" s="47" t="s">
        <v>0</v>
      </c>
      <c r="DE358" s="52" t="str">
        <f t="shared" si="456"/>
        <v/>
      </c>
      <c r="DF358" s="53" t="str">
        <f t="shared" si="417"/>
        <v/>
      </c>
      <c r="DG358" s="47" t="s">
        <v>0</v>
      </c>
      <c r="DH358" s="52" t="str">
        <f t="shared" si="457"/>
        <v/>
      </c>
      <c r="DI358" s="53" t="str">
        <f t="shared" si="418"/>
        <v/>
      </c>
      <c r="DJ358" s="47" t="s">
        <v>0</v>
      </c>
      <c r="DK358" s="52" t="str">
        <f t="shared" si="458"/>
        <v/>
      </c>
      <c r="DL358" s="53" t="str">
        <f t="shared" si="419"/>
        <v/>
      </c>
      <c r="DM358" s="47" t="s">
        <v>0</v>
      </c>
      <c r="DN358" s="58" t="str">
        <f t="shared" si="459"/>
        <v/>
      </c>
      <c r="DO358" s="53" t="str" cm="1">
        <f t="array" ref="DO358">IF(DN358&lt;&gt;"",INDEX(imePrezime_id,DN358,0),IF(CR358&lt;&gt;"",CR358,""))</f>
        <v/>
      </c>
      <c r="DP358" s="47" t="s">
        <v>0</v>
      </c>
      <c r="DQ358" s="58" t="str">
        <f t="shared" si="460"/>
        <v/>
      </c>
      <c r="DR358" s="73" t="str">
        <f t="shared" si="420"/>
        <v/>
      </c>
      <c r="DS358" s="73" t="str">
        <f t="shared" si="461"/>
        <v/>
      </c>
      <c r="DT358" s="73" t="str">
        <f t="shared" si="462"/>
        <v/>
      </c>
      <c r="DU358" s="66" t="str">
        <f t="shared" si="463"/>
        <v/>
      </c>
      <c r="DV358" s="47" t="s">
        <v>0</v>
      </c>
      <c r="DW358" s="58" t="str">
        <f>IF(BW358="","",MAX(DW$10:DW357)+1)</f>
        <v/>
      </c>
      <c r="DX358" s="73" t="str">
        <f t="shared" si="464"/>
        <v/>
      </c>
      <c r="DY358" s="73" t="str">
        <f t="shared" si="465"/>
        <v/>
      </c>
      <c r="DZ358" s="73" t="str">
        <f t="shared" si="466"/>
        <v/>
      </c>
      <c r="EA358" s="73" t="str">
        <f t="shared" si="467"/>
        <v/>
      </c>
      <c r="EB358" s="73" t="str">
        <f t="shared" si="468"/>
        <v/>
      </c>
      <c r="EC358" s="73" t="str">
        <f t="shared" si="469"/>
        <v/>
      </c>
      <c r="ED358" s="73" t="str">
        <f t="shared" si="470"/>
        <v/>
      </c>
      <c r="EE358" s="73" t="str">
        <f t="shared" si="471"/>
        <v/>
      </c>
      <c r="EF358" s="73" t="str">
        <f t="shared" si="472"/>
        <v/>
      </c>
      <c r="EG358" s="53" t="str">
        <f t="shared" si="421"/>
        <v/>
      </c>
      <c r="EH358" s="47" t="s">
        <v>0</v>
      </c>
      <c r="EI358" s="19" t="str">
        <f t="shared" si="473"/>
        <v/>
      </c>
      <c r="EJ358" s="47" t="s">
        <v>0</v>
      </c>
      <c r="EK358" s="19" t="str">
        <f t="shared" si="474"/>
        <v/>
      </c>
      <c r="EL358" s="47" t="s">
        <v>0</v>
      </c>
      <c r="EM358" s="208" t="str">
        <f t="shared" si="475"/>
        <v/>
      </c>
      <c r="EN358" s="47" t="s">
        <v>0</v>
      </c>
    </row>
    <row r="359" spans="1:144" x14ac:dyDescent="0.25">
      <c r="A359" t="s">
        <v>0</v>
      </c>
      <c r="B359" s="52" t="str">
        <f>IF(csv!F351="","",csv!T351)</f>
        <v/>
      </c>
      <c r="C359" s="31" t="s">
        <v>0</v>
      </c>
      <c r="D359" s="31" t="str">
        <f>IF(csv!F351="","",csv!F351)</f>
        <v/>
      </c>
      <c r="E359" s="31" t="str">
        <f>IF(csv!E351="","",csv!E351)</f>
        <v/>
      </c>
      <c r="F359" s="31" t="s">
        <v>0</v>
      </c>
      <c r="G359" s="73" t="str">
        <f>IF(csv!M351="","",csv!M351)</f>
        <v/>
      </c>
      <c r="H359" s="73" t="str">
        <f>IF(csv!N351="","",csv!N351)</f>
        <v/>
      </c>
      <c r="I359" s="31" t="s">
        <v>0</v>
      </c>
      <c r="J359" s="31" t="str">
        <f>IF(csv!P351="","",csv!P351)</f>
        <v/>
      </c>
      <c r="K359" s="31" t="str">
        <f>IF(csv!Q351="","",csv!Q351)</f>
        <v/>
      </c>
      <c r="L359" s="31" t="s">
        <v>0</v>
      </c>
      <c r="M359" s="66" t="str">
        <f>IF(csv!R351="","",csv!R351)</f>
        <v/>
      </c>
      <c r="N359" s="47" t="s">
        <v>0</v>
      </c>
      <c r="O359" s="52" t="str">
        <f t="shared" si="422"/>
        <v/>
      </c>
      <c r="P359" s="73" t="str">
        <f>IF(O359="","",IF(COUNTIF(O$10:O358,O359)=0,P358+1,P358))</f>
        <v/>
      </c>
      <c r="Q359" s="88" t="str">
        <f t="shared" si="423"/>
        <v/>
      </c>
      <c r="R359" s="89" t="str" cm="1">
        <f t="array" ref="R359">IF(S359="","",INDEX(natjecanjeStaze_naziv,MATCH(S359,natjecanjeStaze_stazaId,0)))</f>
        <v/>
      </c>
      <c r="S359" s="53" t="str">
        <f t="shared" si="406"/>
        <v/>
      </c>
      <c r="T359" s="47" t="s">
        <v>0</v>
      </c>
      <c r="U359" s="259" t="str">
        <f t="shared" si="407"/>
        <v/>
      </c>
      <c r="V359" s="260" t="str">
        <f t="shared" si="424"/>
        <v/>
      </c>
      <c r="W359" s="47" t="s">
        <v>0</v>
      </c>
      <c r="X359" s="52" t="str">
        <f t="shared" si="425"/>
        <v/>
      </c>
      <c r="Y359" s="73" t="str">
        <f t="shared" si="426"/>
        <v/>
      </c>
      <c r="Z359" s="31" t="str">
        <f t="shared" si="427"/>
        <v/>
      </c>
      <c r="AA359" s="66" t="str">
        <f>IF(Z359="","",MAX(AA$10:AA358)+1)</f>
        <v/>
      </c>
      <c r="AB359" s="47" t="s">
        <v>0</v>
      </c>
      <c r="AC359" s="130"/>
      <c r="AD359" s="47" t="s">
        <v>0</v>
      </c>
      <c r="AE359" s="19" t="str">
        <f t="shared" si="428"/>
        <v/>
      </c>
      <c r="AF359" s="47" t="s">
        <v>0</v>
      </c>
      <c r="AG359" s="151" t="str">
        <f t="shared" si="429"/>
        <v/>
      </c>
      <c r="AH359" s="47" t="s">
        <v>0</v>
      </c>
      <c r="AI359" s="52" t="str">
        <f t="shared" si="430"/>
        <v/>
      </c>
      <c r="AJ359" s="31" t="str">
        <f t="shared" si="431"/>
        <v/>
      </c>
      <c r="AK359" s="73" t="str">
        <f t="shared" si="432"/>
        <v/>
      </c>
      <c r="AL359" s="73" t="str">
        <f t="shared" si="433"/>
        <v/>
      </c>
      <c r="AM359" s="31" t="str" cm="1">
        <f t="array" ref="AM359">IF(AK359="",""&amp;AJ359,IF(AK359="NEMA",AJ359,INDEX(klub_naziv,MATCH(INDEX(klubAlias_klubId,AK359),klub_id,0))))</f>
        <v/>
      </c>
      <c r="AN359" s="31" t="str" cm="1">
        <f t="array" ref="AN359">IFERROR(""&amp;INDEX(registarNatjecatelji,DL359,4),"")</f>
        <v/>
      </c>
      <c r="AO359" s="90" t="str">
        <f t="shared" si="434"/>
        <v/>
      </c>
      <c r="AP359" s="66" t="str">
        <f t="shared" si="435"/>
        <v/>
      </c>
      <c r="AQ359" s="47" t="s">
        <v>0</v>
      </c>
      <c r="AR359" s="52" t="str">
        <f>IF(V359&lt;&gt;"NEMA","",IF(IFERROR(MATCH(U359,U$10:U358,0),0)&lt;&gt;0,"",U359))</f>
        <v/>
      </c>
      <c r="AS359" s="73" t="str">
        <f t="shared" si="408"/>
        <v/>
      </c>
      <c r="AT359" s="31" t="str">
        <f>IF(OR(AS359="",AS359&lt;&gt;"NEMA"),"",MAX(AT$10:AT358)+1)</f>
        <v/>
      </c>
      <c r="AU359" s="66" t="str">
        <f t="shared" si="409"/>
        <v/>
      </c>
      <c r="AV359" s="47" t="s">
        <v>0</v>
      </c>
      <c r="AW359" s="19" t="str">
        <f t="shared" si="436"/>
        <v/>
      </c>
      <c r="AX359" s="47" t="s">
        <v>0</v>
      </c>
      <c r="AY359" s="82" t="str">
        <f>IF(AK359&lt;&gt;"NEMA","",IF(IFERROR(MATCH(AJ359,AJ$10:AJ358,0),0)&lt;&gt;0,"",AJ359))</f>
        <v/>
      </c>
      <c r="AZ359" s="47" t="s">
        <v>0</v>
      </c>
      <c r="BA359" s="130"/>
      <c r="BB359" s="47" t="s">
        <v>0</v>
      </c>
      <c r="BC359" s="58" t="str">
        <f t="shared" si="437"/>
        <v/>
      </c>
      <c r="BD359" s="31" t="str">
        <f t="shared" si="438"/>
        <v/>
      </c>
      <c r="BE359" s="31" t="str">
        <f>IF(BD359="","",MAX(BE$10:BE358)+1)</f>
        <v/>
      </c>
      <c r="BF359" s="31" t="str">
        <f t="shared" si="439"/>
        <v/>
      </c>
      <c r="BG359" s="31" t="str">
        <f t="shared" si="440"/>
        <v/>
      </c>
      <c r="BH359" s="31" t="str">
        <f>IF(BA359="","",MAX(BH$10:BH358)+1)</f>
        <v/>
      </c>
      <c r="BI359" s="31" t="str">
        <f t="shared" si="441"/>
        <v/>
      </c>
      <c r="BJ359" s="66" t="str">
        <f t="shared" si="442"/>
        <v/>
      </c>
      <c r="BK359" s="47" t="s">
        <v>0</v>
      </c>
      <c r="BL359" s="19" t="str">
        <f t="shared" si="443"/>
        <v/>
      </c>
      <c r="BM359" s="47" t="s">
        <v>0</v>
      </c>
      <c r="BN359" s="151" t="str">
        <f t="shared" si="410"/>
        <v/>
      </c>
      <c r="BO359" s="47" t="s">
        <v>0</v>
      </c>
      <c r="BP359" s="58" t="str">
        <f t="shared" si="401"/>
        <v/>
      </c>
      <c r="BQ359" s="73" t="str">
        <f t="shared" si="402"/>
        <v/>
      </c>
      <c r="BR359" s="266" t="str">
        <f t="shared" si="403"/>
        <v/>
      </c>
      <c r="BS359" s="267" t="str">
        <f t="shared" si="404"/>
        <v/>
      </c>
      <c r="BT359" s="191" t="str">
        <f t="shared" si="405"/>
        <v/>
      </c>
      <c r="BU359" s="47" t="s">
        <v>0</v>
      </c>
      <c r="BV359" s="52" t="str">
        <f t="shared" si="444"/>
        <v/>
      </c>
      <c r="BW359" s="31" t="str">
        <f t="shared" si="445"/>
        <v/>
      </c>
      <c r="BX359" s="73" t="str">
        <f t="shared" si="411"/>
        <v/>
      </c>
      <c r="BY359" s="73" t="str">
        <f t="shared" si="412"/>
        <v/>
      </c>
      <c r="BZ359" s="31" t="str">
        <f t="shared" si="413"/>
        <v/>
      </c>
      <c r="CA359" s="66" t="str">
        <f t="shared" si="414"/>
        <v/>
      </c>
      <c r="CB359" s="47" t="s">
        <v>0</v>
      </c>
      <c r="CC359" s="82" t="str">
        <f t="shared" si="446"/>
        <v/>
      </c>
      <c r="CD359" s="47" t="s">
        <v>0</v>
      </c>
      <c r="CE359" s="19" t="str">
        <f t="shared" si="447"/>
        <v/>
      </c>
      <c r="CF359" s="47" t="s">
        <v>0</v>
      </c>
      <c r="CG359" s="130"/>
      <c r="CH359" s="47" t="s">
        <v>0</v>
      </c>
      <c r="CI359" s="52" t="str">
        <f t="shared" si="448"/>
        <v/>
      </c>
      <c r="CJ359" s="73" t="str">
        <f>IF(CG359="","",MAX(CJ$10:CJ358)+1)</f>
        <v/>
      </c>
      <c r="CK359" s="53" t="str">
        <f t="shared" si="449"/>
        <v/>
      </c>
      <c r="CL359" s="47" t="s">
        <v>0</v>
      </c>
      <c r="CM359" s="19" t="str">
        <f t="shared" si="450"/>
        <v/>
      </c>
      <c r="CN359" s="47" t="s">
        <v>0</v>
      </c>
      <c r="CO359" s="108"/>
      <c r="CP359" s="110"/>
      <c r="CQ359" s="47"/>
      <c r="CR359" s="58" t="str">
        <f>IF(AND(BX359="NEMA",BY359="NEMA",OR(CG359="",CK359="NEMA")),MAX(CR$10:CR358)+1,"")</f>
        <v/>
      </c>
      <c r="CS359" s="53" t="str">
        <f t="shared" si="451"/>
        <v/>
      </c>
      <c r="CT359" t="s">
        <v>0</v>
      </c>
      <c r="CU359" s="133" t="str">
        <f t="shared" si="415"/>
        <v/>
      </c>
      <c r="CV359" t="s">
        <v>0</v>
      </c>
      <c r="CW359" s="52" t="str">
        <f t="shared" si="416"/>
        <v/>
      </c>
      <c r="CX359" s="66" t="str">
        <f t="shared" si="452"/>
        <v/>
      </c>
      <c r="CY359" t="s">
        <v>0</v>
      </c>
      <c r="CZ359" s="19" t="str">
        <f t="shared" si="453"/>
        <v/>
      </c>
      <c r="DA359" s="47" t="s">
        <v>0</v>
      </c>
      <c r="DB359" s="52" t="str">
        <f t="shared" si="454"/>
        <v/>
      </c>
      <c r="DC359" s="66" t="str">
        <f t="shared" si="455"/>
        <v/>
      </c>
      <c r="DD359" s="47" t="s">
        <v>0</v>
      </c>
      <c r="DE359" s="52" t="str">
        <f t="shared" si="456"/>
        <v/>
      </c>
      <c r="DF359" s="53" t="str">
        <f t="shared" si="417"/>
        <v/>
      </c>
      <c r="DG359" s="47" t="s">
        <v>0</v>
      </c>
      <c r="DH359" s="52" t="str">
        <f t="shared" si="457"/>
        <v/>
      </c>
      <c r="DI359" s="53" t="str">
        <f t="shared" si="418"/>
        <v/>
      </c>
      <c r="DJ359" s="47" t="s">
        <v>0</v>
      </c>
      <c r="DK359" s="52" t="str">
        <f t="shared" si="458"/>
        <v/>
      </c>
      <c r="DL359" s="53" t="str">
        <f t="shared" si="419"/>
        <v/>
      </c>
      <c r="DM359" s="47" t="s">
        <v>0</v>
      </c>
      <c r="DN359" s="58" t="str">
        <f t="shared" si="459"/>
        <v/>
      </c>
      <c r="DO359" s="53" t="str" cm="1">
        <f t="array" ref="DO359">IF(DN359&lt;&gt;"",INDEX(imePrezime_id,DN359,0),IF(CR359&lt;&gt;"",CR359,""))</f>
        <v/>
      </c>
      <c r="DP359" s="47" t="s">
        <v>0</v>
      </c>
      <c r="DQ359" s="58" t="str">
        <f t="shared" si="460"/>
        <v/>
      </c>
      <c r="DR359" s="73" t="str">
        <f t="shared" si="420"/>
        <v/>
      </c>
      <c r="DS359" s="73" t="str">
        <f t="shared" si="461"/>
        <v/>
      </c>
      <c r="DT359" s="73" t="str">
        <f t="shared" si="462"/>
        <v/>
      </c>
      <c r="DU359" s="66" t="str">
        <f t="shared" si="463"/>
        <v/>
      </c>
      <c r="DV359" s="47" t="s">
        <v>0</v>
      </c>
      <c r="DW359" s="58" t="str">
        <f>IF(BW359="","",MAX(DW$10:DW358)+1)</f>
        <v/>
      </c>
      <c r="DX359" s="73" t="str">
        <f t="shared" si="464"/>
        <v/>
      </c>
      <c r="DY359" s="73" t="str">
        <f t="shared" si="465"/>
        <v/>
      </c>
      <c r="DZ359" s="73" t="str">
        <f t="shared" si="466"/>
        <v/>
      </c>
      <c r="EA359" s="73" t="str">
        <f t="shared" si="467"/>
        <v/>
      </c>
      <c r="EB359" s="73" t="str">
        <f t="shared" si="468"/>
        <v/>
      </c>
      <c r="EC359" s="73" t="str">
        <f t="shared" si="469"/>
        <v/>
      </c>
      <c r="ED359" s="73" t="str">
        <f t="shared" si="470"/>
        <v/>
      </c>
      <c r="EE359" s="73" t="str">
        <f t="shared" si="471"/>
        <v/>
      </c>
      <c r="EF359" s="73" t="str">
        <f t="shared" si="472"/>
        <v/>
      </c>
      <c r="EG359" s="53" t="str">
        <f t="shared" si="421"/>
        <v/>
      </c>
      <c r="EH359" s="47" t="s">
        <v>0</v>
      </c>
      <c r="EI359" s="19" t="str">
        <f t="shared" si="473"/>
        <v/>
      </c>
      <c r="EJ359" s="47" t="s">
        <v>0</v>
      </c>
      <c r="EK359" s="19" t="str">
        <f t="shared" si="474"/>
        <v/>
      </c>
      <c r="EL359" s="47" t="s">
        <v>0</v>
      </c>
      <c r="EM359" s="208" t="str">
        <f t="shared" si="475"/>
        <v/>
      </c>
      <c r="EN359" s="47" t="s">
        <v>0</v>
      </c>
    </row>
    <row r="360" spans="1:144" x14ac:dyDescent="0.25">
      <c r="A360" t="s">
        <v>0</v>
      </c>
      <c r="B360" s="52" t="str">
        <f>IF(csv!F352="","",csv!T352)</f>
        <v/>
      </c>
      <c r="C360" s="31" t="s">
        <v>0</v>
      </c>
      <c r="D360" s="31" t="str">
        <f>IF(csv!F352="","",csv!F352)</f>
        <v/>
      </c>
      <c r="E360" s="31" t="str">
        <f>IF(csv!E352="","",csv!E352)</f>
        <v/>
      </c>
      <c r="F360" s="31" t="s">
        <v>0</v>
      </c>
      <c r="G360" s="73" t="str">
        <f>IF(csv!M352="","",csv!M352)</f>
        <v/>
      </c>
      <c r="H360" s="73" t="str">
        <f>IF(csv!N352="","",csv!N352)</f>
        <v/>
      </c>
      <c r="I360" s="31" t="s">
        <v>0</v>
      </c>
      <c r="J360" s="31" t="str">
        <f>IF(csv!P352="","",csv!P352)</f>
        <v/>
      </c>
      <c r="K360" s="31" t="str">
        <f>IF(csv!Q352="","",csv!Q352)</f>
        <v/>
      </c>
      <c r="L360" s="31" t="s">
        <v>0</v>
      </c>
      <c r="M360" s="66" t="str">
        <f>IF(csv!R352="","",csv!R352)</f>
        <v/>
      </c>
      <c r="N360" s="47" t="s">
        <v>0</v>
      </c>
      <c r="O360" s="52" t="str">
        <f t="shared" si="422"/>
        <v/>
      </c>
      <c r="P360" s="73" t="str">
        <f>IF(O360="","",IF(COUNTIF(O$10:O359,O360)=0,P359+1,P359))</f>
        <v/>
      </c>
      <c r="Q360" s="88" t="str">
        <f t="shared" si="423"/>
        <v/>
      </c>
      <c r="R360" s="89" t="str" cm="1">
        <f t="array" ref="R360">IF(S360="","",INDEX(natjecanjeStaze_naziv,MATCH(S360,natjecanjeStaze_stazaId,0)))</f>
        <v/>
      </c>
      <c r="S360" s="53" t="str">
        <f t="shared" si="406"/>
        <v/>
      </c>
      <c r="T360" s="47" t="s">
        <v>0</v>
      </c>
      <c r="U360" s="259" t="str">
        <f t="shared" si="407"/>
        <v/>
      </c>
      <c r="V360" s="260" t="str">
        <f t="shared" si="424"/>
        <v/>
      </c>
      <c r="W360" s="47" t="s">
        <v>0</v>
      </c>
      <c r="X360" s="52" t="str">
        <f t="shared" si="425"/>
        <v/>
      </c>
      <c r="Y360" s="73" t="str">
        <f t="shared" si="426"/>
        <v/>
      </c>
      <c r="Z360" s="31" t="str">
        <f t="shared" si="427"/>
        <v/>
      </c>
      <c r="AA360" s="66" t="str">
        <f>IF(Z360="","",MAX(AA$10:AA359)+1)</f>
        <v/>
      </c>
      <c r="AB360" s="47" t="s">
        <v>0</v>
      </c>
      <c r="AC360" s="130"/>
      <c r="AD360" s="47" t="s">
        <v>0</v>
      </c>
      <c r="AE360" s="19" t="str">
        <f t="shared" si="428"/>
        <v/>
      </c>
      <c r="AF360" s="47" t="s">
        <v>0</v>
      </c>
      <c r="AG360" s="151" t="str">
        <f t="shared" si="429"/>
        <v/>
      </c>
      <c r="AH360" s="47" t="s">
        <v>0</v>
      </c>
      <c r="AI360" s="52" t="str">
        <f t="shared" si="430"/>
        <v/>
      </c>
      <c r="AJ360" s="31" t="str">
        <f t="shared" si="431"/>
        <v/>
      </c>
      <c r="AK360" s="73" t="str">
        <f t="shared" si="432"/>
        <v/>
      </c>
      <c r="AL360" s="73" t="str">
        <f t="shared" si="433"/>
        <v/>
      </c>
      <c r="AM360" s="31" t="str" cm="1">
        <f t="array" ref="AM360">IF(AK360="",""&amp;AJ360,IF(AK360="NEMA",AJ360,INDEX(klub_naziv,MATCH(INDEX(klubAlias_klubId,AK360),klub_id,0))))</f>
        <v/>
      </c>
      <c r="AN360" s="31" t="str" cm="1">
        <f t="array" ref="AN360">IFERROR(""&amp;INDEX(registarNatjecatelji,DL360,4),"")</f>
        <v/>
      </c>
      <c r="AO360" s="90" t="str">
        <f t="shared" si="434"/>
        <v/>
      </c>
      <c r="AP360" s="66" t="str">
        <f t="shared" si="435"/>
        <v/>
      </c>
      <c r="AQ360" s="47" t="s">
        <v>0</v>
      </c>
      <c r="AR360" s="52" t="str">
        <f>IF(V360&lt;&gt;"NEMA","",IF(IFERROR(MATCH(U360,U$10:U359,0),0)&lt;&gt;0,"",U360))</f>
        <v/>
      </c>
      <c r="AS360" s="73" t="str">
        <f t="shared" si="408"/>
        <v/>
      </c>
      <c r="AT360" s="31" t="str">
        <f>IF(OR(AS360="",AS360&lt;&gt;"NEMA"),"",MAX(AT$10:AT359)+1)</f>
        <v/>
      </c>
      <c r="AU360" s="66" t="str">
        <f t="shared" si="409"/>
        <v/>
      </c>
      <c r="AV360" s="47" t="s">
        <v>0</v>
      </c>
      <c r="AW360" s="19" t="str">
        <f t="shared" si="436"/>
        <v/>
      </c>
      <c r="AX360" s="47" t="s">
        <v>0</v>
      </c>
      <c r="AY360" s="82" t="str">
        <f>IF(AK360&lt;&gt;"NEMA","",IF(IFERROR(MATCH(AJ360,AJ$10:AJ359,0),0)&lt;&gt;0,"",AJ360))</f>
        <v/>
      </c>
      <c r="AZ360" s="47" t="s">
        <v>0</v>
      </c>
      <c r="BA360" s="130"/>
      <c r="BB360" s="47" t="s">
        <v>0</v>
      </c>
      <c r="BC360" s="58" t="str">
        <f t="shared" si="437"/>
        <v/>
      </c>
      <c r="BD360" s="31" t="str">
        <f t="shared" si="438"/>
        <v/>
      </c>
      <c r="BE360" s="31" t="str">
        <f>IF(BD360="","",MAX(BE$10:BE359)+1)</f>
        <v/>
      </c>
      <c r="BF360" s="31" t="str">
        <f t="shared" si="439"/>
        <v/>
      </c>
      <c r="BG360" s="31" t="str">
        <f t="shared" si="440"/>
        <v/>
      </c>
      <c r="BH360" s="31" t="str">
        <f>IF(BA360="","",MAX(BH$10:BH359)+1)</f>
        <v/>
      </c>
      <c r="BI360" s="31" t="str">
        <f t="shared" si="441"/>
        <v/>
      </c>
      <c r="BJ360" s="66" t="str">
        <f t="shared" si="442"/>
        <v/>
      </c>
      <c r="BK360" s="47" t="s">
        <v>0</v>
      </c>
      <c r="BL360" s="19" t="str">
        <f t="shared" si="443"/>
        <v/>
      </c>
      <c r="BM360" s="47" t="s">
        <v>0</v>
      </c>
      <c r="BN360" s="151" t="str">
        <f t="shared" si="410"/>
        <v/>
      </c>
      <c r="BO360" s="47" t="s">
        <v>0</v>
      </c>
      <c r="BP360" s="58" t="str">
        <f t="shared" si="401"/>
        <v/>
      </c>
      <c r="BQ360" s="73" t="str">
        <f t="shared" si="402"/>
        <v/>
      </c>
      <c r="BR360" s="266" t="str">
        <f t="shared" si="403"/>
        <v/>
      </c>
      <c r="BS360" s="267" t="str">
        <f t="shared" si="404"/>
        <v/>
      </c>
      <c r="BT360" s="191" t="str">
        <f t="shared" si="405"/>
        <v/>
      </c>
      <c r="BU360" s="47" t="s">
        <v>0</v>
      </c>
      <c r="BV360" s="52" t="str">
        <f t="shared" si="444"/>
        <v/>
      </c>
      <c r="BW360" s="31" t="str">
        <f t="shared" si="445"/>
        <v/>
      </c>
      <c r="BX360" s="73" t="str">
        <f t="shared" si="411"/>
        <v/>
      </c>
      <c r="BY360" s="73" t="str">
        <f t="shared" si="412"/>
        <v/>
      </c>
      <c r="BZ360" s="31" t="str">
        <f t="shared" si="413"/>
        <v/>
      </c>
      <c r="CA360" s="66" t="str">
        <f t="shared" si="414"/>
        <v/>
      </c>
      <c r="CB360" s="47" t="s">
        <v>0</v>
      </c>
      <c r="CC360" s="82" t="str">
        <f t="shared" si="446"/>
        <v/>
      </c>
      <c r="CD360" s="47" t="s">
        <v>0</v>
      </c>
      <c r="CE360" s="19" t="str">
        <f t="shared" si="447"/>
        <v/>
      </c>
      <c r="CF360" s="47" t="s">
        <v>0</v>
      </c>
      <c r="CG360" s="130"/>
      <c r="CH360" s="47" t="s">
        <v>0</v>
      </c>
      <c r="CI360" s="52" t="str">
        <f t="shared" si="448"/>
        <v/>
      </c>
      <c r="CJ360" s="73" t="str">
        <f>IF(CG360="","",MAX(CJ$10:CJ359)+1)</f>
        <v/>
      </c>
      <c r="CK360" s="53" t="str">
        <f t="shared" si="449"/>
        <v/>
      </c>
      <c r="CL360" s="47" t="s">
        <v>0</v>
      </c>
      <c r="CM360" s="19" t="str">
        <f t="shared" si="450"/>
        <v/>
      </c>
      <c r="CN360" s="47" t="s">
        <v>0</v>
      </c>
      <c r="CO360" s="108"/>
      <c r="CP360" s="110"/>
      <c r="CQ360" s="47"/>
      <c r="CR360" s="58" t="str">
        <f>IF(AND(BX360="NEMA",BY360="NEMA",OR(CG360="",CK360="NEMA")),MAX(CR$10:CR359)+1,"")</f>
        <v/>
      </c>
      <c r="CS360" s="53" t="str">
        <f t="shared" si="451"/>
        <v/>
      </c>
      <c r="CT360" t="s">
        <v>0</v>
      </c>
      <c r="CU360" s="133" t="str">
        <f t="shared" si="415"/>
        <v/>
      </c>
      <c r="CV360" t="s">
        <v>0</v>
      </c>
      <c r="CW360" s="52" t="str">
        <f t="shared" si="416"/>
        <v/>
      </c>
      <c r="CX360" s="66" t="str">
        <f t="shared" si="452"/>
        <v/>
      </c>
      <c r="CY360" t="s">
        <v>0</v>
      </c>
      <c r="CZ360" s="19" t="str">
        <f t="shared" si="453"/>
        <v/>
      </c>
      <c r="DA360" s="47" t="s">
        <v>0</v>
      </c>
      <c r="DB360" s="52" t="str">
        <f t="shared" si="454"/>
        <v/>
      </c>
      <c r="DC360" s="66" t="str">
        <f t="shared" si="455"/>
        <v/>
      </c>
      <c r="DD360" s="47" t="s">
        <v>0</v>
      </c>
      <c r="DE360" s="52" t="str">
        <f t="shared" si="456"/>
        <v/>
      </c>
      <c r="DF360" s="53" t="str">
        <f t="shared" si="417"/>
        <v/>
      </c>
      <c r="DG360" s="47" t="s">
        <v>0</v>
      </c>
      <c r="DH360" s="52" t="str">
        <f t="shared" si="457"/>
        <v/>
      </c>
      <c r="DI360" s="53" t="str">
        <f t="shared" si="418"/>
        <v/>
      </c>
      <c r="DJ360" s="47" t="s">
        <v>0</v>
      </c>
      <c r="DK360" s="52" t="str">
        <f t="shared" si="458"/>
        <v/>
      </c>
      <c r="DL360" s="53" t="str">
        <f t="shared" si="419"/>
        <v/>
      </c>
      <c r="DM360" s="47" t="s">
        <v>0</v>
      </c>
      <c r="DN360" s="58" t="str">
        <f t="shared" si="459"/>
        <v/>
      </c>
      <c r="DO360" s="53" t="str" cm="1">
        <f t="array" ref="DO360">IF(DN360&lt;&gt;"",INDEX(imePrezime_id,DN360,0),IF(CR360&lt;&gt;"",CR360,""))</f>
        <v/>
      </c>
      <c r="DP360" s="47" t="s">
        <v>0</v>
      </c>
      <c r="DQ360" s="58" t="str">
        <f t="shared" si="460"/>
        <v/>
      </c>
      <c r="DR360" s="73" t="str">
        <f t="shared" si="420"/>
        <v/>
      </c>
      <c r="DS360" s="73" t="str">
        <f t="shared" si="461"/>
        <v/>
      </c>
      <c r="DT360" s="73" t="str">
        <f t="shared" si="462"/>
        <v/>
      </c>
      <c r="DU360" s="66" t="str">
        <f t="shared" si="463"/>
        <v/>
      </c>
      <c r="DV360" s="47" t="s">
        <v>0</v>
      </c>
      <c r="DW360" s="58" t="str">
        <f>IF(BW360="","",MAX(DW$10:DW359)+1)</f>
        <v/>
      </c>
      <c r="DX360" s="73" t="str">
        <f t="shared" si="464"/>
        <v/>
      </c>
      <c r="DY360" s="73" t="str">
        <f t="shared" si="465"/>
        <v/>
      </c>
      <c r="DZ360" s="73" t="str">
        <f t="shared" si="466"/>
        <v/>
      </c>
      <c r="EA360" s="73" t="str">
        <f t="shared" si="467"/>
        <v/>
      </c>
      <c r="EB360" s="73" t="str">
        <f t="shared" si="468"/>
        <v/>
      </c>
      <c r="EC360" s="73" t="str">
        <f t="shared" si="469"/>
        <v/>
      </c>
      <c r="ED360" s="73" t="str">
        <f t="shared" si="470"/>
        <v/>
      </c>
      <c r="EE360" s="73" t="str">
        <f t="shared" si="471"/>
        <v/>
      </c>
      <c r="EF360" s="73" t="str">
        <f t="shared" si="472"/>
        <v/>
      </c>
      <c r="EG360" s="53" t="str">
        <f t="shared" si="421"/>
        <v/>
      </c>
      <c r="EH360" s="47" t="s">
        <v>0</v>
      </c>
      <c r="EI360" s="19" t="str">
        <f t="shared" si="473"/>
        <v/>
      </c>
      <c r="EJ360" s="47" t="s">
        <v>0</v>
      </c>
      <c r="EK360" s="19" t="str">
        <f t="shared" si="474"/>
        <v/>
      </c>
      <c r="EL360" s="47" t="s">
        <v>0</v>
      </c>
      <c r="EM360" s="208" t="str">
        <f t="shared" si="475"/>
        <v/>
      </c>
      <c r="EN360" s="47" t="s">
        <v>0</v>
      </c>
    </row>
    <row r="361" spans="1:144" x14ac:dyDescent="0.25">
      <c r="A361" t="s">
        <v>0</v>
      </c>
      <c r="B361" s="52" t="str">
        <f>IF(csv!F353="","",csv!T353)</f>
        <v/>
      </c>
      <c r="C361" s="31" t="s">
        <v>0</v>
      </c>
      <c r="D361" s="31" t="str">
        <f>IF(csv!F353="","",csv!F353)</f>
        <v/>
      </c>
      <c r="E361" s="31" t="str">
        <f>IF(csv!E353="","",csv!E353)</f>
        <v/>
      </c>
      <c r="F361" s="31" t="s">
        <v>0</v>
      </c>
      <c r="G361" s="73" t="str">
        <f>IF(csv!M353="","",csv!M353)</f>
        <v/>
      </c>
      <c r="H361" s="73" t="str">
        <f>IF(csv!N353="","",csv!N353)</f>
        <v/>
      </c>
      <c r="I361" s="31" t="s">
        <v>0</v>
      </c>
      <c r="J361" s="31" t="str">
        <f>IF(csv!P353="","",csv!P353)</f>
        <v/>
      </c>
      <c r="K361" s="31" t="str">
        <f>IF(csv!Q353="","",csv!Q353)</f>
        <v/>
      </c>
      <c r="L361" s="31" t="s">
        <v>0</v>
      </c>
      <c r="M361" s="66" t="str">
        <f>IF(csv!R353="","",csv!R353)</f>
        <v/>
      </c>
      <c r="N361" s="47" t="s">
        <v>0</v>
      </c>
      <c r="O361" s="52" t="str">
        <f t="shared" si="422"/>
        <v/>
      </c>
      <c r="P361" s="73" t="str">
        <f>IF(O361="","",IF(COUNTIF(O$10:O360,O361)=0,P360+1,P360))</f>
        <v/>
      </c>
      <c r="Q361" s="88" t="str">
        <f t="shared" si="423"/>
        <v/>
      </c>
      <c r="R361" s="89" t="str" cm="1">
        <f t="array" ref="R361">IF(S361="","",INDEX(natjecanjeStaze_naziv,MATCH(S361,natjecanjeStaze_stazaId,0)))</f>
        <v/>
      </c>
      <c r="S361" s="53" t="str">
        <f t="shared" si="406"/>
        <v/>
      </c>
      <c r="T361" s="47" t="s">
        <v>0</v>
      </c>
      <c r="U361" s="259" t="str">
        <f t="shared" si="407"/>
        <v/>
      </c>
      <c r="V361" s="260" t="str">
        <f t="shared" si="424"/>
        <v/>
      </c>
      <c r="W361" s="47" t="s">
        <v>0</v>
      </c>
      <c r="X361" s="52" t="str">
        <f t="shared" si="425"/>
        <v/>
      </c>
      <c r="Y361" s="73" t="str">
        <f t="shared" si="426"/>
        <v/>
      </c>
      <c r="Z361" s="31" t="str">
        <f t="shared" si="427"/>
        <v/>
      </c>
      <c r="AA361" s="66" t="str">
        <f>IF(Z361="","",MAX(AA$10:AA360)+1)</f>
        <v/>
      </c>
      <c r="AB361" s="47" t="s">
        <v>0</v>
      </c>
      <c r="AC361" s="130"/>
      <c r="AD361" s="47" t="s">
        <v>0</v>
      </c>
      <c r="AE361" s="19" t="str">
        <f t="shared" si="428"/>
        <v/>
      </c>
      <c r="AF361" s="47" t="s">
        <v>0</v>
      </c>
      <c r="AG361" s="151" t="str">
        <f t="shared" si="429"/>
        <v/>
      </c>
      <c r="AH361" s="47" t="s">
        <v>0</v>
      </c>
      <c r="AI361" s="52" t="str">
        <f t="shared" si="430"/>
        <v/>
      </c>
      <c r="AJ361" s="31" t="str">
        <f t="shared" si="431"/>
        <v/>
      </c>
      <c r="AK361" s="73" t="str">
        <f t="shared" si="432"/>
        <v/>
      </c>
      <c r="AL361" s="73" t="str">
        <f t="shared" si="433"/>
        <v/>
      </c>
      <c r="AM361" s="31" t="str" cm="1">
        <f t="array" ref="AM361">IF(AK361="",""&amp;AJ361,IF(AK361="NEMA",AJ361,INDEX(klub_naziv,MATCH(INDEX(klubAlias_klubId,AK361),klub_id,0))))</f>
        <v/>
      </c>
      <c r="AN361" s="31" t="str" cm="1">
        <f t="array" ref="AN361">IFERROR(""&amp;INDEX(registarNatjecatelji,DL361,4),"")</f>
        <v/>
      </c>
      <c r="AO361" s="90" t="str">
        <f t="shared" si="434"/>
        <v/>
      </c>
      <c r="AP361" s="66" t="str">
        <f t="shared" si="435"/>
        <v/>
      </c>
      <c r="AQ361" s="47" t="s">
        <v>0</v>
      </c>
      <c r="AR361" s="52" t="str">
        <f>IF(V361&lt;&gt;"NEMA","",IF(IFERROR(MATCH(U361,U$10:U360,0),0)&lt;&gt;0,"",U361))</f>
        <v/>
      </c>
      <c r="AS361" s="73" t="str">
        <f t="shared" si="408"/>
        <v/>
      </c>
      <c r="AT361" s="31" t="str">
        <f>IF(OR(AS361="",AS361&lt;&gt;"NEMA"),"",MAX(AT$10:AT360)+1)</f>
        <v/>
      </c>
      <c r="AU361" s="66" t="str">
        <f t="shared" si="409"/>
        <v/>
      </c>
      <c r="AV361" s="47" t="s">
        <v>0</v>
      </c>
      <c r="AW361" s="19" t="str">
        <f t="shared" si="436"/>
        <v/>
      </c>
      <c r="AX361" s="47" t="s">
        <v>0</v>
      </c>
      <c r="AY361" s="82" t="str">
        <f>IF(AK361&lt;&gt;"NEMA","",IF(IFERROR(MATCH(AJ361,AJ$10:AJ360,0),0)&lt;&gt;0,"",AJ361))</f>
        <v/>
      </c>
      <c r="AZ361" s="47" t="s">
        <v>0</v>
      </c>
      <c r="BA361" s="130"/>
      <c r="BB361" s="47" t="s">
        <v>0</v>
      </c>
      <c r="BC361" s="58" t="str">
        <f t="shared" si="437"/>
        <v/>
      </c>
      <c r="BD361" s="31" t="str">
        <f t="shared" si="438"/>
        <v/>
      </c>
      <c r="BE361" s="31" t="str">
        <f>IF(BD361="","",MAX(BE$10:BE360)+1)</f>
        <v/>
      </c>
      <c r="BF361" s="31" t="str">
        <f t="shared" si="439"/>
        <v/>
      </c>
      <c r="BG361" s="31" t="str">
        <f t="shared" si="440"/>
        <v/>
      </c>
      <c r="BH361" s="31" t="str">
        <f>IF(BA361="","",MAX(BH$10:BH360)+1)</f>
        <v/>
      </c>
      <c r="BI361" s="31" t="str">
        <f t="shared" si="441"/>
        <v/>
      </c>
      <c r="BJ361" s="66" t="str">
        <f t="shared" si="442"/>
        <v/>
      </c>
      <c r="BK361" s="47" t="s">
        <v>0</v>
      </c>
      <c r="BL361" s="19" t="str">
        <f t="shared" si="443"/>
        <v/>
      </c>
      <c r="BM361" s="47" t="s">
        <v>0</v>
      </c>
      <c r="BN361" s="151" t="str">
        <f t="shared" si="410"/>
        <v/>
      </c>
      <c r="BO361" s="47" t="s">
        <v>0</v>
      </c>
      <c r="BP361" s="58" t="str">
        <f t="shared" si="401"/>
        <v/>
      </c>
      <c r="BQ361" s="73" t="str">
        <f t="shared" si="402"/>
        <v/>
      </c>
      <c r="BR361" s="266" t="str">
        <f t="shared" si="403"/>
        <v/>
      </c>
      <c r="BS361" s="267" t="str">
        <f t="shared" si="404"/>
        <v/>
      </c>
      <c r="BT361" s="191" t="str">
        <f t="shared" si="405"/>
        <v/>
      </c>
      <c r="BU361" s="47" t="s">
        <v>0</v>
      </c>
      <c r="BV361" s="52" t="str">
        <f t="shared" si="444"/>
        <v/>
      </c>
      <c r="BW361" s="31" t="str">
        <f t="shared" si="445"/>
        <v/>
      </c>
      <c r="BX361" s="73" t="str">
        <f t="shared" si="411"/>
        <v/>
      </c>
      <c r="BY361" s="73" t="str">
        <f t="shared" si="412"/>
        <v/>
      </c>
      <c r="BZ361" s="31" t="str">
        <f t="shared" si="413"/>
        <v/>
      </c>
      <c r="CA361" s="66" t="str">
        <f t="shared" si="414"/>
        <v/>
      </c>
      <c r="CB361" s="47" t="s">
        <v>0</v>
      </c>
      <c r="CC361" s="82" t="str">
        <f t="shared" si="446"/>
        <v/>
      </c>
      <c r="CD361" s="47" t="s">
        <v>0</v>
      </c>
      <c r="CE361" s="19" t="str">
        <f t="shared" si="447"/>
        <v/>
      </c>
      <c r="CF361" s="47" t="s">
        <v>0</v>
      </c>
      <c r="CG361" s="130"/>
      <c r="CH361" s="47" t="s">
        <v>0</v>
      </c>
      <c r="CI361" s="52" t="str">
        <f t="shared" si="448"/>
        <v/>
      </c>
      <c r="CJ361" s="73" t="str">
        <f>IF(CG361="","",MAX(CJ$10:CJ360)+1)</f>
        <v/>
      </c>
      <c r="CK361" s="53" t="str">
        <f t="shared" si="449"/>
        <v/>
      </c>
      <c r="CL361" s="47" t="s">
        <v>0</v>
      </c>
      <c r="CM361" s="19" t="str">
        <f t="shared" si="450"/>
        <v/>
      </c>
      <c r="CN361" s="47" t="s">
        <v>0</v>
      </c>
      <c r="CO361" s="108"/>
      <c r="CP361" s="110"/>
      <c r="CQ361" s="47"/>
      <c r="CR361" s="58" t="str">
        <f>IF(AND(BX361="NEMA",BY361="NEMA",OR(CG361="",CK361="NEMA")),MAX(CR$10:CR360)+1,"")</f>
        <v/>
      </c>
      <c r="CS361" s="53" t="str">
        <f t="shared" si="451"/>
        <v/>
      </c>
      <c r="CT361" t="s">
        <v>0</v>
      </c>
      <c r="CU361" s="133" t="str">
        <f t="shared" si="415"/>
        <v/>
      </c>
      <c r="CV361" t="s">
        <v>0</v>
      </c>
      <c r="CW361" s="52" t="str">
        <f t="shared" si="416"/>
        <v/>
      </c>
      <c r="CX361" s="66" t="str">
        <f t="shared" si="452"/>
        <v/>
      </c>
      <c r="CY361" t="s">
        <v>0</v>
      </c>
      <c r="CZ361" s="19" t="str">
        <f t="shared" si="453"/>
        <v/>
      </c>
      <c r="DA361" s="47" t="s">
        <v>0</v>
      </c>
      <c r="DB361" s="52" t="str">
        <f t="shared" si="454"/>
        <v/>
      </c>
      <c r="DC361" s="66" t="str">
        <f t="shared" si="455"/>
        <v/>
      </c>
      <c r="DD361" s="47" t="s">
        <v>0</v>
      </c>
      <c r="DE361" s="52" t="str">
        <f t="shared" si="456"/>
        <v/>
      </c>
      <c r="DF361" s="53" t="str">
        <f t="shared" si="417"/>
        <v/>
      </c>
      <c r="DG361" s="47" t="s">
        <v>0</v>
      </c>
      <c r="DH361" s="52" t="str">
        <f t="shared" si="457"/>
        <v/>
      </c>
      <c r="DI361" s="53" t="str">
        <f t="shared" si="418"/>
        <v/>
      </c>
      <c r="DJ361" s="47" t="s">
        <v>0</v>
      </c>
      <c r="DK361" s="52" t="str">
        <f t="shared" si="458"/>
        <v/>
      </c>
      <c r="DL361" s="53" t="str">
        <f t="shared" si="419"/>
        <v/>
      </c>
      <c r="DM361" s="47" t="s">
        <v>0</v>
      </c>
      <c r="DN361" s="58" t="str">
        <f t="shared" si="459"/>
        <v/>
      </c>
      <c r="DO361" s="53" t="str" cm="1">
        <f t="array" ref="DO361">IF(DN361&lt;&gt;"",INDEX(imePrezime_id,DN361,0),IF(CR361&lt;&gt;"",CR361,""))</f>
        <v/>
      </c>
      <c r="DP361" s="47" t="s">
        <v>0</v>
      </c>
      <c r="DQ361" s="58" t="str">
        <f t="shared" si="460"/>
        <v/>
      </c>
      <c r="DR361" s="73" t="str">
        <f t="shared" si="420"/>
        <v/>
      </c>
      <c r="DS361" s="73" t="str">
        <f t="shared" si="461"/>
        <v/>
      </c>
      <c r="DT361" s="73" t="str">
        <f t="shared" si="462"/>
        <v/>
      </c>
      <c r="DU361" s="66" t="str">
        <f t="shared" si="463"/>
        <v/>
      </c>
      <c r="DV361" s="47" t="s">
        <v>0</v>
      </c>
      <c r="DW361" s="58" t="str">
        <f>IF(BW361="","",MAX(DW$10:DW360)+1)</f>
        <v/>
      </c>
      <c r="DX361" s="73" t="str">
        <f t="shared" si="464"/>
        <v/>
      </c>
      <c r="DY361" s="73" t="str">
        <f t="shared" si="465"/>
        <v/>
      </c>
      <c r="DZ361" s="73" t="str">
        <f t="shared" si="466"/>
        <v/>
      </c>
      <c r="EA361" s="73" t="str">
        <f t="shared" si="467"/>
        <v/>
      </c>
      <c r="EB361" s="73" t="str">
        <f t="shared" si="468"/>
        <v/>
      </c>
      <c r="EC361" s="73" t="str">
        <f t="shared" si="469"/>
        <v/>
      </c>
      <c r="ED361" s="73" t="str">
        <f t="shared" si="470"/>
        <v/>
      </c>
      <c r="EE361" s="73" t="str">
        <f t="shared" si="471"/>
        <v/>
      </c>
      <c r="EF361" s="73" t="str">
        <f t="shared" si="472"/>
        <v/>
      </c>
      <c r="EG361" s="53" t="str">
        <f t="shared" si="421"/>
        <v/>
      </c>
      <c r="EH361" s="47" t="s">
        <v>0</v>
      </c>
      <c r="EI361" s="19" t="str">
        <f t="shared" si="473"/>
        <v/>
      </c>
      <c r="EJ361" s="47" t="s">
        <v>0</v>
      </c>
      <c r="EK361" s="19" t="str">
        <f t="shared" si="474"/>
        <v/>
      </c>
      <c r="EL361" s="47" t="s">
        <v>0</v>
      </c>
      <c r="EM361" s="208" t="str">
        <f t="shared" si="475"/>
        <v/>
      </c>
      <c r="EN361" s="47" t="s">
        <v>0</v>
      </c>
    </row>
    <row r="362" spans="1:144" x14ac:dyDescent="0.25">
      <c r="A362" t="s">
        <v>0</v>
      </c>
      <c r="B362" s="52" t="str">
        <f>IF(csv!F354="","",csv!T354)</f>
        <v/>
      </c>
      <c r="C362" s="31" t="s">
        <v>0</v>
      </c>
      <c r="D362" s="31" t="str">
        <f>IF(csv!F354="","",csv!F354)</f>
        <v/>
      </c>
      <c r="E362" s="31" t="str">
        <f>IF(csv!E354="","",csv!E354)</f>
        <v/>
      </c>
      <c r="F362" s="31" t="s">
        <v>0</v>
      </c>
      <c r="G362" s="73" t="str">
        <f>IF(csv!M354="","",csv!M354)</f>
        <v/>
      </c>
      <c r="H362" s="73" t="str">
        <f>IF(csv!N354="","",csv!N354)</f>
        <v/>
      </c>
      <c r="I362" s="31" t="s">
        <v>0</v>
      </c>
      <c r="J362" s="31" t="str">
        <f>IF(csv!P354="","",csv!P354)</f>
        <v/>
      </c>
      <c r="K362" s="31" t="str">
        <f>IF(csv!Q354="","",csv!Q354)</f>
        <v/>
      </c>
      <c r="L362" s="31" t="s">
        <v>0</v>
      </c>
      <c r="M362" s="66" t="str">
        <f>IF(csv!R354="","",csv!R354)</f>
        <v/>
      </c>
      <c r="N362" s="47" t="s">
        <v>0</v>
      </c>
      <c r="O362" s="52" t="str">
        <f t="shared" si="422"/>
        <v/>
      </c>
      <c r="P362" s="73" t="str">
        <f>IF(O362="","",IF(COUNTIF(O$10:O361,O362)=0,P361+1,P361))</f>
        <v/>
      </c>
      <c r="Q362" s="88" t="str">
        <f t="shared" si="423"/>
        <v/>
      </c>
      <c r="R362" s="89" t="str" cm="1">
        <f t="array" ref="R362">IF(S362="","",INDEX(natjecanjeStaze_naziv,MATCH(S362,natjecanjeStaze_stazaId,0)))</f>
        <v/>
      </c>
      <c r="S362" s="53" t="str">
        <f t="shared" si="406"/>
        <v/>
      </c>
      <c r="T362" s="47" t="s">
        <v>0</v>
      </c>
      <c r="U362" s="259" t="str">
        <f t="shared" si="407"/>
        <v/>
      </c>
      <c r="V362" s="260" t="str">
        <f t="shared" si="424"/>
        <v/>
      </c>
      <c r="W362" s="47" t="s">
        <v>0</v>
      </c>
      <c r="X362" s="52" t="str">
        <f t="shared" si="425"/>
        <v/>
      </c>
      <c r="Y362" s="73" t="str">
        <f t="shared" si="426"/>
        <v/>
      </c>
      <c r="Z362" s="31" t="str">
        <f t="shared" si="427"/>
        <v/>
      </c>
      <c r="AA362" s="66" t="str">
        <f>IF(Z362="","",MAX(AA$10:AA361)+1)</f>
        <v/>
      </c>
      <c r="AB362" s="47" t="s">
        <v>0</v>
      </c>
      <c r="AC362" s="130"/>
      <c r="AD362" s="47" t="s">
        <v>0</v>
      </c>
      <c r="AE362" s="19" t="str">
        <f t="shared" si="428"/>
        <v/>
      </c>
      <c r="AF362" s="47" t="s">
        <v>0</v>
      </c>
      <c r="AG362" s="151" t="str">
        <f t="shared" si="429"/>
        <v/>
      </c>
      <c r="AH362" s="47" t="s">
        <v>0</v>
      </c>
      <c r="AI362" s="52" t="str">
        <f t="shared" si="430"/>
        <v/>
      </c>
      <c r="AJ362" s="31" t="str">
        <f t="shared" si="431"/>
        <v/>
      </c>
      <c r="AK362" s="73" t="str">
        <f t="shared" si="432"/>
        <v/>
      </c>
      <c r="AL362" s="73" t="str">
        <f t="shared" si="433"/>
        <v/>
      </c>
      <c r="AM362" s="31" t="str" cm="1">
        <f t="array" ref="AM362">IF(AK362="",""&amp;AJ362,IF(AK362="NEMA",AJ362,INDEX(klub_naziv,MATCH(INDEX(klubAlias_klubId,AK362),klub_id,0))))</f>
        <v/>
      </c>
      <c r="AN362" s="31" t="str" cm="1">
        <f t="array" ref="AN362">IFERROR(""&amp;INDEX(registarNatjecatelji,DL362,4),"")</f>
        <v/>
      </c>
      <c r="AO362" s="90" t="str">
        <f t="shared" si="434"/>
        <v/>
      </c>
      <c r="AP362" s="66" t="str">
        <f t="shared" si="435"/>
        <v/>
      </c>
      <c r="AQ362" s="47" t="s">
        <v>0</v>
      </c>
      <c r="AR362" s="52" t="str">
        <f>IF(V362&lt;&gt;"NEMA","",IF(IFERROR(MATCH(U362,U$10:U361,0),0)&lt;&gt;0,"",U362))</f>
        <v/>
      </c>
      <c r="AS362" s="73" t="str">
        <f t="shared" si="408"/>
        <v/>
      </c>
      <c r="AT362" s="31" t="str">
        <f>IF(OR(AS362="",AS362&lt;&gt;"NEMA"),"",MAX(AT$10:AT361)+1)</f>
        <v/>
      </c>
      <c r="AU362" s="66" t="str">
        <f t="shared" si="409"/>
        <v/>
      </c>
      <c r="AV362" s="47" t="s">
        <v>0</v>
      </c>
      <c r="AW362" s="19" t="str">
        <f t="shared" si="436"/>
        <v/>
      </c>
      <c r="AX362" s="47" t="s">
        <v>0</v>
      </c>
      <c r="AY362" s="82" t="str">
        <f>IF(AK362&lt;&gt;"NEMA","",IF(IFERROR(MATCH(AJ362,AJ$10:AJ361,0),0)&lt;&gt;0,"",AJ362))</f>
        <v/>
      </c>
      <c r="AZ362" s="47" t="s">
        <v>0</v>
      </c>
      <c r="BA362" s="130"/>
      <c r="BB362" s="47" t="s">
        <v>0</v>
      </c>
      <c r="BC362" s="58" t="str">
        <f t="shared" si="437"/>
        <v/>
      </c>
      <c r="BD362" s="31" t="str">
        <f t="shared" si="438"/>
        <v/>
      </c>
      <c r="BE362" s="31" t="str">
        <f>IF(BD362="","",MAX(BE$10:BE361)+1)</f>
        <v/>
      </c>
      <c r="BF362" s="31" t="str">
        <f t="shared" si="439"/>
        <v/>
      </c>
      <c r="BG362" s="31" t="str">
        <f t="shared" si="440"/>
        <v/>
      </c>
      <c r="BH362" s="31" t="str">
        <f>IF(BA362="","",MAX(BH$10:BH361)+1)</f>
        <v/>
      </c>
      <c r="BI362" s="31" t="str">
        <f t="shared" si="441"/>
        <v/>
      </c>
      <c r="BJ362" s="66" t="str">
        <f t="shared" si="442"/>
        <v/>
      </c>
      <c r="BK362" s="47" t="s">
        <v>0</v>
      </c>
      <c r="BL362" s="19" t="str">
        <f t="shared" si="443"/>
        <v/>
      </c>
      <c r="BM362" s="47" t="s">
        <v>0</v>
      </c>
      <c r="BN362" s="151" t="str">
        <f t="shared" si="410"/>
        <v/>
      </c>
      <c r="BO362" s="47" t="s">
        <v>0</v>
      </c>
      <c r="BP362" s="58" t="str">
        <f t="shared" si="401"/>
        <v/>
      </c>
      <c r="BQ362" s="73" t="str">
        <f t="shared" si="402"/>
        <v/>
      </c>
      <c r="BR362" s="266" t="str">
        <f t="shared" si="403"/>
        <v/>
      </c>
      <c r="BS362" s="267" t="str">
        <f t="shared" si="404"/>
        <v/>
      </c>
      <c r="BT362" s="191" t="str">
        <f t="shared" si="405"/>
        <v/>
      </c>
      <c r="BU362" s="47" t="s">
        <v>0</v>
      </c>
      <c r="BV362" s="52" t="str">
        <f t="shared" si="444"/>
        <v/>
      </c>
      <c r="BW362" s="31" t="str">
        <f t="shared" si="445"/>
        <v/>
      </c>
      <c r="BX362" s="73" t="str">
        <f t="shared" si="411"/>
        <v/>
      </c>
      <c r="BY362" s="73" t="str">
        <f t="shared" si="412"/>
        <v/>
      </c>
      <c r="BZ362" s="31" t="str">
        <f t="shared" si="413"/>
        <v/>
      </c>
      <c r="CA362" s="66" t="str">
        <f t="shared" si="414"/>
        <v/>
      </c>
      <c r="CB362" s="47" t="s">
        <v>0</v>
      </c>
      <c r="CC362" s="82" t="str">
        <f t="shared" si="446"/>
        <v/>
      </c>
      <c r="CD362" s="47" t="s">
        <v>0</v>
      </c>
      <c r="CE362" s="19" t="str">
        <f t="shared" si="447"/>
        <v/>
      </c>
      <c r="CF362" s="47" t="s">
        <v>0</v>
      </c>
      <c r="CG362" s="130"/>
      <c r="CH362" s="47" t="s">
        <v>0</v>
      </c>
      <c r="CI362" s="52" t="str">
        <f t="shared" si="448"/>
        <v/>
      </c>
      <c r="CJ362" s="73" t="str">
        <f>IF(CG362="","",MAX(CJ$10:CJ361)+1)</f>
        <v/>
      </c>
      <c r="CK362" s="53" t="str">
        <f t="shared" si="449"/>
        <v/>
      </c>
      <c r="CL362" s="47" t="s">
        <v>0</v>
      </c>
      <c r="CM362" s="19" t="str">
        <f t="shared" si="450"/>
        <v/>
      </c>
      <c r="CN362" s="47" t="s">
        <v>0</v>
      </c>
      <c r="CO362" s="108"/>
      <c r="CP362" s="110"/>
      <c r="CQ362" s="47"/>
      <c r="CR362" s="58" t="str">
        <f>IF(AND(BX362="NEMA",BY362="NEMA",OR(CG362="",CK362="NEMA")),MAX(CR$10:CR361)+1,"")</f>
        <v/>
      </c>
      <c r="CS362" s="53" t="str">
        <f t="shared" si="451"/>
        <v/>
      </c>
      <c r="CT362" t="s">
        <v>0</v>
      </c>
      <c r="CU362" s="133" t="str">
        <f t="shared" si="415"/>
        <v/>
      </c>
      <c r="CV362" t="s">
        <v>0</v>
      </c>
      <c r="CW362" s="52" t="str">
        <f t="shared" si="416"/>
        <v/>
      </c>
      <c r="CX362" s="66" t="str">
        <f t="shared" si="452"/>
        <v/>
      </c>
      <c r="CY362" t="s">
        <v>0</v>
      </c>
      <c r="CZ362" s="19" t="str">
        <f t="shared" si="453"/>
        <v/>
      </c>
      <c r="DA362" s="47" t="s">
        <v>0</v>
      </c>
      <c r="DB362" s="52" t="str">
        <f t="shared" si="454"/>
        <v/>
      </c>
      <c r="DC362" s="66" t="str">
        <f t="shared" si="455"/>
        <v/>
      </c>
      <c r="DD362" s="47" t="s">
        <v>0</v>
      </c>
      <c r="DE362" s="52" t="str">
        <f t="shared" si="456"/>
        <v/>
      </c>
      <c r="DF362" s="53" t="str">
        <f t="shared" si="417"/>
        <v/>
      </c>
      <c r="DG362" s="47" t="s">
        <v>0</v>
      </c>
      <c r="DH362" s="52" t="str">
        <f t="shared" si="457"/>
        <v/>
      </c>
      <c r="DI362" s="53" t="str">
        <f t="shared" si="418"/>
        <v/>
      </c>
      <c r="DJ362" s="47" t="s">
        <v>0</v>
      </c>
      <c r="DK362" s="52" t="str">
        <f t="shared" si="458"/>
        <v/>
      </c>
      <c r="DL362" s="53" t="str">
        <f t="shared" si="419"/>
        <v/>
      </c>
      <c r="DM362" s="47" t="s">
        <v>0</v>
      </c>
      <c r="DN362" s="58" t="str">
        <f t="shared" si="459"/>
        <v/>
      </c>
      <c r="DO362" s="53" t="str" cm="1">
        <f t="array" ref="DO362">IF(DN362&lt;&gt;"",INDEX(imePrezime_id,DN362,0),IF(CR362&lt;&gt;"",CR362,""))</f>
        <v/>
      </c>
      <c r="DP362" s="47" t="s">
        <v>0</v>
      </c>
      <c r="DQ362" s="58" t="str">
        <f t="shared" si="460"/>
        <v/>
      </c>
      <c r="DR362" s="73" t="str">
        <f t="shared" si="420"/>
        <v/>
      </c>
      <c r="DS362" s="73" t="str">
        <f t="shared" si="461"/>
        <v/>
      </c>
      <c r="DT362" s="73" t="str">
        <f t="shared" si="462"/>
        <v/>
      </c>
      <c r="DU362" s="66" t="str">
        <f t="shared" si="463"/>
        <v/>
      </c>
      <c r="DV362" s="47" t="s">
        <v>0</v>
      </c>
      <c r="DW362" s="58" t="str">
        <f>IF(BW362="","",MAX(DW$10:DW361)+1)</f>
        <v/>
      </c>
      <c r="DX362" s="73" t="str">
        <f t="shared" si="464"/>
        <v/>
      </c>
      <c r="DY362" s="73" t="str">
        <f t="shared" si="465"/>
        <v/>
      </c>
      <c r="DZ362" s="73" t="str">
        <f t="shared" si="466"/>
        <v/>
      </c>
      <c r="EA362" s="73" t="str">
        <f t="shared" si="467"/>
        <v/>
      </c>
      <c r="EB362" s="73" t="str">
        <f t="shared" si="468"/>
        <v/>
      </c>
      <c r="EC362" s="73" t="str">
        <f t="shared" si="469"/>
        <v/>
      </c>
      <c r="ED362" s="73" t="str">
        <f t="shared" si="470"/>
        <v/>
      </c>
      <c r="EE362" s="73" t="str">
        <f t="shared" si="471"/>
        <v/>
      </c>
      <c r="EF362" s="73" t="str">
        <f t="shared" si="472"/>
        <v/>
      </c>
      <c r="EG362" s="53" t="str">
        <f t="shared" si="421"/>
        <v/>
      </c>
      <c r="EH362" s="47" t="s">
        <v>0</v>
      </c>
      <c r="EI362" s="19" t="str">
        <f t="shared" si="473"/>
        <v/>
      </c>
      <c r="EJ362" s="47" t="s">
        <v>0</v>
      </c>
      <c r="EK362" s="19" t="str">
        <f t="shared" si="474"/>
        <v/>
      </c>
      <c r="EL362" s="47" t="s">
        <v>0</v>
      </c>
      <c r="EM362" s="208" t="str">
        <f t="shared" si="475"/>
        <v/>
      </c>
      <c r="EN362" s="47" t="s">
        <v>0</v>
      </c>
    </row>
    <row r="363" spans="1:144" x14ac:dyDescent="0.25">
      <c r="A363" t="s">
        <v>0</v>
      </c>
      <c r="B363" s="52" t="str">
        <f>IF(csv!F355="","",csv!T355)</f>
        <v/>
      </c>
      <c r="C363" s="31" t="s">
        <v>0</v>
      </c>
      <c r="D363" s="31" t="str">
        <f>IF(csv!F355="","",csv!F355)</f>
        <v/>
      </c>
      <c r="E363" s="31" t="str">
        <f>IF(csv!E355="","",csv!E355)</f>
        <v/>
      </c>
      <c r="F363" s="31" t="s">
        <v>0</v>
      </c>
      <c r="G363" s="73" t="str">
        <f>IF(csv!M355="","",csv!M355)</f>
        <v/>
      </c>
      <c r="H363" s="73" t="str">
        <f>IF(csv!N355="","",csv!N355)</f>
        <v/>
      </c>
      <c r="I363" s="31" t="s">
        <v>0</v>
      </c>
      <c r="J363" s="31" t="str">
        <f>IF(csv!P355="","",csv!P355)</f>
        <v/>
      </c>
      <c r="K363" s="31" t="str">
        <f>IF(csv!Q355="","",csv!Q355)</f>
        <v/>
      </c>
      <c r="L363" s="31" t="s">
        <v>0</v>
      </c>
      <c r="M363" s="66" t="str">
        <f>IF(csv!R355="","",csv!R355)</f>
        <v/>
      </c>
      <c r="N363" s="47" t="s">
        <v>0</v>
      </c>
      <c r="O363" s="52" t="str">
        <f t="shared" si="422"/>
        <v/>
      </c>
      <c r="P363" s="73" t="str">
        <f>IF(O363="","",IF(COUNTIF(O$10:O362,O363)=0,P362+1,P362))</f>
        <v/>
      </c>
      <c r="Q363" s="88" t="str">
        <f t="shared" si="423"/>
        <v/>
      </c>
      <c r="R363" s="89" t="str" cm="1">
        <f t="array" ref="R363">IF(S363="","",INDEX(natjecanjeStaze_naziv,MATCH(S363,natjecanjeStaze_stazaId,0)))</f>
        <v/>
      </c>
      <c r="S363" s="53" t="str">
        <f t="shared" si="406"/>
        <v/>
      </c>
      <c r="T363" s="47" t="s">
        <v>0</v>
      </c>
      <c r="U363" s="259" t="str">
        <f t="shared" si="407"/>
        <v/>
      </c>
      <c r="V363" s="260" t="str">
        <f t="shared" si="424"/>
        <v/>
      </c>
      <c r="W363" s="47" t="s">
        <v>0</v>
      </c>
      <c r="X363" s="52" t="str">
        <f t="shared" si="425"/>
        <v/>
      </c>
      <c r="Y363" s="73" t="str">
        <f t="shared" si="426"/>
        <v/>
      </c>
      <c r="Z363" s="31" t="str">
        <f t="shared" si="427"/>
        <v/>
      </c>
      <c r="AA363" s="66" t="str">
        <f>IF(Z363="","",MAX(AA$10:AA362)+1)</f>
        <v/>
      </c>
      <c r="AB363" s="47" t="s">
        <v>0</v>
      </c>
      <c r="AC363" s="130"/>
      <c r="AD363" s="47" t="s">
        <v>0</v>
      </c>
      <c r="AE363" s="19" t="str">
        <f t="shared" si="428"/>
        <v/>
      </c>
      <c r="AF363" s="47" t="s">
        <v>0</v>
      </c>
      <c r="AG363" s="151" t="str">
        <f t="shared" si="429"/>
        <v/>
      </c>
      <c r="AH363" s="47" t="s">
        <v>0</v>
      </c>
      <c r="AI363" s="52" t="str">
        <f t="shared" si="430"/>
        <v/>
      </c>
      <c r="AJ363" s="31" t="str">
        <f t="shared" si="431"/>
        <v/>
      </c>
      <c r="AK363" s="73" t="str">
        <f t="shared" si="432"/>
        <v/>
      </c>
      <c r="AL363" s="73" t="str">
        <f t="shared" si="433"/>
        <v/>
      </c>
      <c r="AM363" s="31" t="str" cm="1">
        <f t="array" ref="AM363">IF(AK363="",""&amp;AJ363,IF(AK363="NEMA",AJ363,INDEX(klub_naziv,MATCH(INDEX(klubAlias_klubId,AK363),klub_id,0))))</f>
        <v/>
      </c>
      <c r="AN363" s="31" t="str" cm="1">
        <f t="array" ref="AN363">IFERROR(""&amp;INDEX(registarNatjecatelji,DL363,4),"")</f>
        <v/>
      </c>
      <c r="AO363" s="90" t="str">
        <f t="shared" si="434"/>
        <v/>
      </c>
      <c r="AP363" s="66" t="str">
        <f t="shared" si="435"/>
        <v/>
      </c>
      <c r="AQ363" s="47" t="s">
        <v>0</v>
      </c>
      <c r="AR363" s="52" t="str">
        <f>IF(V363&lt;&gt;"NEMA","",IF(IFERROR(MATCH(U363,U$10:U362,0),0)&lt;&gt;0,"",U363))</f>
        <v/>
      </c>
      <c r="AS363" s="73" t="str">
        <f t="shared" si="408"/>
        <v/>
      </c>
      <c r="AT363" s="31" t="str">
        <f>IF(OR(AS363="",AS363&lt;&gt;"NEMA"),"",MAX(AT$10:AT362)+1)</f>
        <v/>
      </c>
      <c r="AU363" s="66" t="str">
        <f t="shared" si="409"/>
        <v/>
      </c>
      <c r="AV363" s="47" t="s">
        <v>0</v>
      </c>
      <c r="AW363" s="19" t="str">
        <f t="shared" si="436"/>
        <v/>
      </c>
      <c r="AX363" s="47" t="s">
        <v>0</v>
      </c>
      <c r="AY363" s="82" t="str">
        <f>IF(AK363&lt;&gt;"NEMA","",IF(IFERROR(MATCH(AJ363,AJ$10:AJ362,0),0)&lt;&gt;0,"",AJ363))</f>
        <v/>
      </c>
      <c r="AZ363" s="47" t="s">
        <v>0</v>
      </c>
      <c r="BA363" s="130"/>
      <c r="BB363" s="47" t="s">
        <v>0</v>
      </c>
      <c r="BC363" s="58" t="str">
        <f t="shared" si="437"/>
        <v/>
      </c>
      <c r="BD363" s="31" t="str">
        <f t="shared" si="438"/>
        <v/>
      </c>
      <c r="BE363" s="31" t="str">
        <f>IF(BD363="","",MAX(BE$10:BE362)+1)</f>
        <v/>
      </c>
      <c r="BF363" s="31" t="str">
        <f t="shared" si="439"/>
        <v/>
      </c>
      <c r="BG363" s="31" t="str">
        <f t="shared" si="440"/>
        <v/>
      </c>
      <c r="BH363" s="31" t="str">
        <f>IF(BA363="","",MAX(BH$10:BH362)+1)</f>
        <v/>
      </c>
      <c r="BI363" s="31" t="str">
        <f t="shared" si="441"/>
        <v/>
      </c>
      <c r="BJ363" s="66" t="str">
        <f t="shared" si="442"/>
        <v/>
      </c>
      <c r="BK363" s="47" t="s">
        <v>0</v>
      </c>
      <c r="BL363" s="19" t="str">
        <f t="shared" si="443"/>
        <v/>
      </c>
      <c r="BM363" s="47" t="s">
        <v>0</v>
      </c>
      <c r="BN363" s="151" t="str">
        <f t="shared" si="410"/>
        <v/>
      </c>
      <c r="BO363" s="47" t="s">
        <v>0</v>
      </c>
      <c r="BP363" s="58" t="str">
        <f t="shared" si="401"/>
        <v/>
      </c>
      <c r="BQ363" s="73" t="str">
        <f t="shared" si="402"/>
        <v/>
      </c>
      <c r="BR363" s="266" t="str">
        <f t="shared" si="403"/>
        <v/>
      </c>
      <c r="BS363" s="267" t="str">
        <f t="shared" si="404"/>
        <v/>
      </c>
      <c r="BT363" s="191" t="str">
        <f t="shared" si="405"/>
        <v/>
      </c>
      <c r="BU363" s="47" t="s">
        <v>0</v>
      </c>
      <c r="BV363" s="52" t="str">
        <f t="shared" si="444"/>
        <v/>
      </c>
      <c r="BW363" s="31" t="str">
        <f t="shared" si="445"/>
        <v/>
      </c>
      <c r="BX363" s="73" t="str">
        <f t="shared" si="411"/>
        <v/>
      </c>
      <c r="BY363" s="73" t="str">
        <f t="shared" si="412"/>
        <v/>
      </c>
      <c r="BZ363" s="31" t="str">
        <f t="shared" si="413"/>
        <v/>
      </c>
      <c r="CA363" s="66" t="str">
        <f t="shared" si="414"/>
        <v/>
      </c>
      <c r="CB363" s="47" t="s">
        <v>0</v>
      </c>
      <c r="CC363" s="82" t="str">
        <f t="shared" si="446"/>
        <v/>
      </c>
      <c r="CD363" s="47" t="s">
        <v>0</v>
      </c>
      <c r="CE363" s="19" t="str">
        <f t="shared" si="447"/>
        <v/>
      </c>
      <c r="CF363" s="47" t="s">
        <v>0</v>
      </c>
      <c r="CG363" s="130"/>
      <c r="CH363" s="47" t="s">
        <v>0</v>
      </c>
      <c r="CI363" s="52" t="str">
        <f t="shared" si="448"/>
        <v/>
      </c>
      <c r="CJ363" s="73" t="str">
        <f>IF(CG363="","",MAX(CJ$10:CJ362)+1)</f>
        <v/>
      </c>
      <c r="CK363" s="53" t="str">
        <f t="shared" si="449"/>
        <v/>
      </c>
      <c r="CL363" s="47" t="s">
        <v>0</v>
      </c>
      <c r="CM363" s="19" t="str">
        <f t="shared" si="450"/>
        <v/>
      </c>
      <c r="CN363" s="47" t="s">
        <v>0</v>
      </c>
      <c r="CO363" s="108"/>
      <c r="CP363" s="110"/>
      <c r="CQ363" s="47"/>
      <c r="CR363" s="58" t="str">
        <f>IF(AND(BX363="NEMA",BY363="NEMA",OR(CG363="",CK363="NEMA")),MAX(CR$10:CR362)+1,"")</f>
        <v/>
      </c>
      <c r="CS363" s="53" t="str">
        <f t="shared" si="451"/>
        <v/>
      </c>
      <c r="CT363" t="s">
        <v>0</v>
      </c>
      <c r="CU363" s="133" t="str">
        <f t="shared" si="415"/>
        <v/>
      </c>
      <c r="CV363" t="s">
        <v>0</v>
      </c>
      <c r="CW363" s="52" t="str">
        <f t="shared" si="416"/>
        <v/>
      </c>
      <c r="CX363" s="66" t="str">
        <f t="shared" si="452"/>
        <v/>
      </c>
      <c r="CY363" t="s">
        <v>0</v>
      </c>
      <c r="CZ363" s="19" t="str">
        <f t="shared" si="453"/>
        <v/>
      </c>
      <c r="DA363" s="47" t="s">
        <v>0</v>
      </c>
      <c r="DB363" s="52" t="str">
        <f t="shared" si="454"/>
        <v/>
      </c>
      <c r="DC363" s="66" t="str">
        <f t="shared" si="455"/>
        <v/>
      </c>
      <c r="DD363" s="47" t="s">
        <v>0</v>
      </c>
      <c r="DE363" s="52" t="str">
        <f t="shared" si="456"/>
        <v/>
      </c>
      <c r="DF363" s="53" t="str">
        <f t="shared" si="417"/>
        <v/>
      </c>
      <c r="DG363" s="47" t="s">
        <v>0</v>
      </c>
      <c r="DH363" s="52" t="str">
        <f t="shared" si="457"/>
        <v/>
      </c>
      <c r="DI363" s="53" t="str">
        <f t="shared" si="418"/>
        <v/>
      </c>
      <c r="DJ363" s="47" t="s">
        <v>0</v>
      </c>
      <c r="DK363" s="52" t="str">
        <f t="shared" si="458"/>
        <v/>
      </c>
      <c r="DL363" s="53" t="str">
        <f t="shared" si="419"/>
        <v/>
      </c>
      <c r="DM363" s="47" t="s">
        <v>0</v>
      </c>
      <c r="DN363" s="58" t="str">
        <f t="shared" si="459"/>
        <v/>
      </c>
      <c r="DO363" s="53" t="str" cm="1">
        <f t="array" ref="DO363">IF(DN363&lt;&gt;"",INDEX(imePrezime_id,DN363,0),IF(CR363&lt;&gt;"",CR363,""))</f>
        <v/>
      </c>
      <c r="DP363" s="47" t="s">
        <v>0</v>
      </c>
      <c r="DQ363" s="58" t="str">
        <f t="shared" si="460"/>
        <v/>
      </c>
      <c r="DR363" s="73" t="str">
        <f t="shared" si="420"/>
        <v/>
      </c>
      <c r="DS363" s="73" t="str">
        <f t="shared" si="461"/>
        <v/>
      </c>
      <c r="DT363" s="73" t="str">
        <f t="shared" si="462"/>
        <v/>
      </c>
      <c r="DU363" s="66" t="str">
        <f t="shared" si="463"/>
        <v/>
      </c>
      <c r="DV363" s="47" t="s">
        <v>0</v>
      </c>
      <c r="DW363" s="58" t="str">
        <f>IF(BW363="","",MAX(DW$10:DW362)+1)</f>
        <v/>
      </c>
      <c r="DX363" s="73" t="str">
        <f t="shared" si="464"/>
        <v/>
      </c>
      <c r="DY363" s="73" t="str">
        <f t="shared" si="465"/>
        <v/>
      </c>
      <c r="DZ363" s="73" t="str">
        <f t="shared" si="466"/>
        <v/>
      </c>
      <c r="EA363" s="73" t="str">
        <f t="shared" si="467"/>
        <v/>
      </c>
      <c r="EB363" s="73" t="str">
        <f t="shared" si="468"/>
        <v/>
      </c>
      <c r="EC363" s="73" t="str">
        <f t="shared" si="469"/>
        <v/>
      </c>
      <c r="ED363" s="73" t="str">
        <f t="shared" si="470"/>
        <v/>
      </c>
      <c r="EE363" s="73" t="str">
        <f t="shared" si="471"/>
        <v/>
      </c>
      <c r="EF363" s="73" t="str">
        <f t="shared" si="472"/>
        <v/>
      </c>
      <c r="EG363" s="53" t="str">
        <f t="shared" si="421"/>
        <v/>
      </c>
      <c r="EH363" s="47" t="s">
        <v>0</v>
      </c>
      <c r="EI363" s="19" t="str">
        <f t="shared" si="473"/>
        <v/>
      </c>
      <c r="EJ363" s="47" t="s">
        <v>0</v>
      </c>
      <c r="EK363" s="19" t="str">
        <f t="shared" si="474"/>
        <v/>
      </c>
      <c r="EL363" s="47" t="s">
        <v>0</v>
      </c>
      <c r="EM363" s="208" t="str">
        <f t="shared" si="475"/>
        <v/>
      </c>
      <c r="EN363" s="47" t="s">
        <v>0</v>
      </c>
    </row>
    <row r="364" spans="1:144" x14ac:dyDescent="0.25">
      <c r="A364" t="s">
        <v>0</v>
      </c>
      <c r="B364" s="52" t="str">
        <f>IF(csv!F356="","",csv!T356)</f>
        <v/>
      </c>
      <c r="C364" s="31" t="s">
        <v>0</v>
      </c>
      <c r="D364" s="31" t="str">
        <f>IF(csv!F356="","",csv!F356)</f>
        <v/>
      </c>
      <c r="E364" s="31" t="str">
        <f>IF(csv!E356="","",csv!E356)</f>
        <v/>
      </c>
      <c r="F364" s="31" t="s">
        <v>0</v>
      </c>
      <c r="G364" s="73" t="str">
        <f>IF(csv!M356="","",csv!M356)</f>
        <v/>
      </c>
      <c r="H364" s="73" t="str">
        <f>IF(csv!N356="","",csv!N356)</f>
        <v/>
      </c>
      <c r="I364" s="31" t="s">
        <v>0</v>
      </c>
      <c r="J364" s="31" t="str">
        <f>IF(csv!P356="","",csv!P356)</f>
        <v/>
      </c>
      <c r="K364" s="31" t="str">
        <f>IF(csv!Q356="","",csv!Q356)</f>
        <v/>
      </c>
      <c r="L364" s="31" t="s">
        <v>0</v>
      </c>
      <c r="M364" s="66" t="str">
        <f>IF(csv!R356="","",csv!R356)</f>
        <v/>
      </c>
      <c r="N364" s="47" t="s">
        <v>0</v>
      </c>
      <c r="O364" s="52" t="str">
        <f t="shared" si="422"/>
        <v/>
      </c>
      <c r="P364" s="73" t="str">
        <f>IF(O364="","",IF(COUNTIF(O$10:O363,O364)=0,P363+1,P363))</f>
        <v/>
      </c>
      <c r="Q364" s="88" t="str">
        <f t="shared" si="423"/>
        <v/>
      </c>
      <c r="R364" s="89" t="str" cm="1">
        <f t="array" ref="R364">IF(S364="","",INDEX(natjecanjeStaze_naziv,MATCH(S364,natjecanjeStaze_stazaId,0)))</f>
        <v/>
      </c>
      <c r="S364" s="53" t="str">
        <f t="shared" si="406"/>
        <v/>
      </c>
      <c r="T364" s="47" t="s">
        <v>0</v>
      </c>
      <c r="U364" s="259" t="str">
        <f t="shared" si="407"/>
        <v/>
      </c>
      <c r="V364" s="260" t="str">
        <f t="shared" si="424"/>
        <v/>
      </c>
      <c r="W364" s="47" t="s">
        <v>0</v>
      </c>
      <c r="X364" s="52" t="str">
        <f t="shared" si="425"/>
        <v/>
      </c>
      <c r="Y364" s="73" t="str">
        <f t="shared" si="426"/>
        <v/>
      </c>
      <c r="Z364" s="31" t="str">
        <f t="shared" si="427"/>
        <v/>
      </c>
      <c r="AA364" s="66" t="str">
        <f>IF(Z364="","",MAX(AA$10:AA363)+1)</f>
        <v/>
      </c>
      <c r="AB364" s="47" t="s">
        <v>0</v>
      </c>
      <c r="AC364" s="130"/>
      <c r="AD364" s="47" t="s">
        <v>0</v>
      </c>
      <c r="AE364" s="19" t="str">
        <f t="shared" si="428"/>
        <v/>
      </c>
      <c r="AF364" s="47" t="s">
        <v>0</v>
      </c>
      <c r="AG364" s="151" t="str">
        <f t="shared" si="429"/>
        <v/>
      </c>
      <c r="AH364" s="47" t="s">
        <v>0</v>
      </c>
      <c r="AI364" s="52" t="str">
        <f t="shared" si="430"/>
        <v/>
      </c>
      <c r="AJ364" s="31" t="str">
        <f t="shared" si="431"/>
        <v/>
      </c>
      <c r="AK364" s="73" t="str">
        <f t="shared" si="432"/>
        <v/>
      </c>
      <c r="AL364" s="73" t="str">
        <f t="shared" si="433"/>
        <v/>
      </c>
      <c r="AM364" s="31" t="str" cm="1">
        <f t="array" ref="AM364">IF(AK364="",""&amp;AJ364,IF(AK364="NEMA",AJ364,INDEX(klub_naziv,MATCH(INDEX(klubAlias_klubId,AK364),klub_id,0))))</f>
        <v/>
      </c>
      <c r="AN364" s="31" t="str" cm="1">
        <f t="array" ref="AN364">IFERROR(""&amp;INDEX(registarNatjecatelji,DL364,4),"")</f>
        <v/>
      </c>
      <c r="AO364" s="90" t="str">
        <f t="shared" si="434"/>
        <v/>
      </c>
      <c r="AP364" s="66" t="str">
        <f t="shared" si="435"/>
        <v/>
      </c>
      <c r="AQ364" s="47" t="s">
        <v>0</v>
      </c>
      <c r="AR364" s="52" t="str">
        <f>IF(V364&lt;&gt;"NEMA","",IF(IFERROR(MATCH(U364,U$10:U363,0),0)&lt;&gt;0,"",U364))</f>
        <v/>
      </c>
      <c r="AS364" s="73" t="str">
        <f t="shared" si="408"/>
        <v/>
      </c>
      <c r="AT364" s="31" t="str">
        <f>IF(OR(AS364="",AS364&lt;&gt;"NEMA"),"",MAX(AT$10:AT363)+1)</f>
        <v/>
      </c>
      <c r="AU364" s="66" t="str">
        <f t="shared" si="409"/>
        <v/>
      </c>
      <c r="AV364" s="47" t="s">
        <v>0</v>
      </c>
      <c r="AW364" s="19" t="str">
        <f t="shared" si="436"/>
        <v/>
      </c>
      <c r="AX364" s="47" t="s">
        <v>0</v>
      </c>
      <c r="AY364" s="82" t="str">
        <f>IF(AK364&lt;&gt;"NEMA","",IF(IFERROR(MATCH(AJ364,AJ$10:AJ363,0),0)&lt;&gt;0,"",AJ364))</f>
        <v/>
      </c>
      <c r="AZ364" s="47" t="s">
        <v>0</v>
      </c>
      <c r="BA364" s="130"/>
      <c r="BB364" s="47" t="s">
        <v>0</v>
      </c>
      <c r="BC364" s="58" t="str">
        <f t="shared" si="437"/>
        <v/>
      </c>
      <c r="BD364" s="31" t="str">
        <f t="shared" si="438"/>
        <v/>
      </c>
      <c r="BE364" s="31" t="str">
        <f>IF(BD364="","",MAX(BE$10:BE363)+1)</f>
        <v/>
      </c>
      <c r="BF364" s="31" t="str">
        <f t="shared" si="439"/>
        <v/>
      </c>
      <c r="BG364" s="31" t="str">
        <f t="shared" si="440"/>
        <v/>
      </c>
      <c r="BH364" s="31" t="str">
        <f>IF(BA364="","",MAX(BH$10:BH363)+1)</f>
        <v/>
      </c>
      <c r="BI364" s="31" t="str">
        <f t="shared" si="441"/>
        <v/>
      </c>
      <c r="BJ364" s="66" t="str">
        <f t="shared" si="442"/>
        <v/>
      </c>
      <c r="BK364" s="47" t="s">
        <v>0</v>
      </c>
      <c r="BL364" s="19" t="str">
        <f t="shared" si="443"/>
        <v/>
      </c>
      <c r="BM364" s="47" t="s">
        <v>0</v>
      </c>
      <c r="BN364" s="151" t="str">
        <f t="shared" si="410"/>
        <v/>
      </c>
      <c r="BO364" s="47" t="s">
        <v>0</v>
      </c>
      <c r="BP364" s="58" t="str">
        <f t="shared" si="401"/>
        <v/>
      </c>
      <c r="BQ364" s="73" t="str">
        <f t="shared" si="402"/>
        <v/>
      </c>
      <c r="BR364" s="266" t="str">
        <f t="shared" si="403"/>
        <v/>
      </c>
      <c r="BS364" s="267" t="str">
        <f t="shared" si="404"/>
        <v/>
      </c>
      <c r="BT364" s="191" t="str">
        <f t="shared" si="405"/>
        <v/>
      </c>
      <c r="BU364" s="47" t="s">
        <v>0</v>
      </c>
      <c r="BV364" s="52" t="str">
        <f t="shared" si="444"/>
        <v/>
      </c>
      <c r="BW364" s="31" t="str">
        <f t="shared" si="445"/>
        <v/>
      </c>
      <c r="BX364" s="73" t="str">
        <f t="shared" si="411"/>
        <v/>
      </c>
      <c r="BY364" s="73" t="str">
        <f t="shared" si="412"/>
        <v/>
      </c>
      <c r="BZ364" s="31" t="str">
        <f t="shared" si="413"/>
        <v/>
      </c>
      <c r="CA364" s="66" t="str">
        <f t="shared" si="414"/>
        <v/>
      </c>
      <c r="CB364" s="47" t="s">
        <v>0</v>
      </c>
      <c r="CC364" s="82" t="str">
        <f t="shared" si="446"/>
        <v/>
      </c>
      <c r="CD364" s="47" t="s">
        <v>0</v>
      </c>
      <c r="CE364" s="19" t="str">
        <f t="shared" si="447"/>
        <v/>
      </c>
      <c r="CF364" s="47" t="s">
        <v>0</v>
      </c>
      <c r="CG364" s="130"/>
      <c r="CH364" s="47" t="s">
        <v>0</v>
      </c>
      <c r="CI364" s="52" t="str">
        <f t="shared" si="448"/>
        <v/>
      </c>
      <c r="CJ364" s="73" t="str">
        <f>IF(CG364="","",MAX(CJ$10:CJ363)+1)</f>
        <v/>
      </c>
      <c r="CK364" s="53" t="str">
        <f t="shared" si="449"/>
        <v/>
      </c>
      <c r="CL364" s="47" t="s">
        <v>0</v>
      </c>
      <c r="CM364" s="19" t="str">
        <f t="shared" si="450"/>
        <v/>
      </c>
      <c r="CN364" s="47" t="s">
        <v>0</v>
      </c>
      <c r="CO364" s="108"/>
      <c r="CP364" s="110"/>
      <c r="CQ364" s="47"/>
      <c r="CR364" s="58" t="str">
        <f>IF(AND(BX364="NEMA",BY364="NEMA",OR(CG364="",CK364="NEMA")),MAX(CR$10:CR363)+1,"")</f>
        <v/>
      </c>
      <c r="CS364" s="53" t="str">
        <f t="shared" si="451"/>
        <v/>
      </c>
      <c r="CT364" t="s">
        <v>0</v>
      </c>
      <c r="CU364" s="133" t="str">
        <f t="shared" si="415"/>
        <v/>
      </c>
      <c r="CV364" t="s">
        <v>0</v>
      </c>
      <c r="CW364" s="52" t="str">
        <f t="shared" si="416"/>
        <v/>
      </c>
      <c r="CX364" s="66" t="str">
        <f t="shared" si="452"/>
        <v/>
      </c>
      <c r="CY364" t="s">
        <v>0</v>
      </c>
      <c r="CZ364" s="19" t="str">
        <f t="shared" si="453"/>
        <v/>
      </c>
      <c r="DA364" s="47" t="s">
        <v>0</v>
      </c>
      <c r="DB364" s="52" t="str">
        <f t="shared" si="454"/>
        <v/>
      </c>
      <c r="DC364" s="66" t="str">
        <f t="shared" si="455"/>
        <v/>
      </c>
      <c r="DD364" s="47" t="s">
        <v>0</v>
      </c>
      <c r="DE364" s="52" t="str">
        <f t="shared" si="456"/>
        <v/>
      </c>
      <c r="DF364" s="53" t="str">
        <f t="shared" si="417"/>
        <v/>
      </c>
      <c r="DG364" s="47" t="s">
        <v>0</v>
      </c>
      <c r="DH364" s="52" t="str">
        <f t="shared" si="457"/>
        <v/>
      </c>
      <c r="DI364" s="53" t="str">
        <f t="shared" si="418"/>
        <v/>
      </c>
      <c r="DJ364" s="47" t="s">
        <v>0</v>
      </c>
      <c r="DK364" s="52" t="str">
        <f t="shared" si="458"/>
        <v/>
      </c>
      <c r="DL364" s="53" t="str">
        <f t="shared" si="419"/>
        <v/>
      </c>
      <c r="DM364" s="47" t="s">
        <v>0</v>
      </c>
      <c r="DN364" s="58" t="str">
        <f t="shared" si="459"/>
        <v/>
      </c>
      <c r="DO364" s="53" t="str" cm="1">
        <f t="array" ref="DO364">IF(DN364&lt;&gt;"",INDEX(imePrezime_id,DN364,0),IF(CR364&lt;&gt;"",CR364,""))</f>
        <v/>
      </c>
      <c r="DP364" s="47" t="s">
        <v>0</v>
      </c>
      <c r="DQ364" s="58" t="str">
        <f t="shared" si="460"/>
        <v/>
      </c>
      <c r="DR364" s="73" t="str">
        <f t="shared" si="420"/>
        <v/>
      </c>
      <c r="DS364" s="73" t="str">
        <f t="shared" si="461"/>
        <v/>
      </c>
      <c r="DT364" s="73" t="str">
        <f t="shared" si="462"/>
        <v/>
      </c>
      <c r="DU364" s="66" t="str">
        <f t="shared" si="463"/>
        <v/>
      </c>
      <c r="DV364" s="47" t="s">
        <v>0</v>
      </c>
      <c r="DW364" s="58" t="str">
        <f>IF(BW364="","",MAX(DW$10:DW363)+1)</f>
        <v/>
      </c>
      <c r="DX364" s="73" t="str">
        <f t="shared" si="464"/>
        <v/>
      </c>
      <c r="DY364" s="73" t="str">
        <f t="shared" si="465"/>
        <v/>
      </c>
      <c r="DZ364" s="73" t="str">
        <f t="shared" si="466"/>
        <v/>
      </c>
      <c r="EA364" s="73" t="str">
        <f t="shared" si="467"/>
        <v/>
      </c>
      <c r="EB364" s="73" t="str">
        <f t="shared" si="468"/>
        <v/>
      </c>
      <c r="EC364" s="73" t="str">
        <f t="shared" si="469"/>
        <v/>
      </c>
      <c r="ED364" s="73" t="str">
        <f t="shared" si="470"/>
        <v/>
      </c>
      <c r="EE364" s="73" t="str">
        <f t="shared" si="471"/>
        <v/>
      </c>
      <c r="EF364" s="73" t="str">
        <f t="shared" si="472"/>
        <v/>
      </c>
      <c r="EG364" s="53" t="str">
        <f t="shared" si="421"/>
        <v/>
      </c>
      <c r="EH364" s="47" t="s">
        <v>0</v>
      </c>
      <c r="EI364" s="19" t="str">
        <f t="shared" si="473"/>
        <v/>
      </c>
      <c r="EJ364" s="47" t="s">
        <v>0</v>
      </c>
      <c r="EK364" s="19" t="str">
        <f t="shared" si="474"/>
        <v/>
      </c>
      <c r="EL364" s="47" t="s">
        <v>0</v>
      </c>
      <c r="EM364" s="208" t="str">
        <f t="shared" si="475"/>
        <v/>
      </c>
      <c r="EN364" s="47" t="s">
        <v>0</v>
      </c>
    </row>
    <row r="365" spans="1:144" x14ac:dyDescent="0.25">
      <c r="A365" t="s">
        <v>0</v>
      </c>
      <c r="B365" s="52" t="str">
        <f>IF(csv!F357="","",csv!T357)</f>
        <v/>
      </c>
      <c r="C365" s="31" t="s">
        <v>0</v>
      </c>
      <c r="D365" s="31" t="str">
        <f>IF(csv!F357="","",csv!F357)</f>
        <v/>
      </c>
      <c r="E365" s="31" t="str">
        <f>IF(csv!E357="","",csv!E357)</f>
        <v/>
      </c>
      <c r="F365" s="31" t="s">
        <v>0</v>
      </c>
      <c r="G365" s="73" t="str">
        <f>IF(csv!M357="","",csv!M357)</f>
        <v/>
      </c>
      <c r="H365" s="73" t="str">
        <f>IF(csv!N357="","",csv!N357)</f>
        <v/>
      </c>
      <c r="I365" s="31" t="s">
        <v>0</v>
      </c>
      <c r="J365" s="31" t="str">
        <f>IF(csv!P357="","",csv!P357)</f>
        <v/>
      </c>
      <c r="K365" s="31" t="str">
        <f>IF(csv!Q357="","",csv!Q357)</f>
        <v/>
      </c>
      <c r="L365" s="31" t="s">
        <v>0</v>
      </c>
      <c r="M365" s="66" t="str">
        <f>IF(csv!R357="","",csv!R357)</f>
        <v/>
      </c>
      <c r="N365" s="47" t="s">
        <v>0</v>
      </c>
      <c r="O365" s="52" t="str">
        <f t="shared" si="422"/>
        <v/>
      </c>
      <c r="P365" s="73" t="str">
        <f>IF(O365="","",IF(COUNTIF(O$10:O364,O365)=0,P364+1,P364))</f>
        <v/>
      </c>
      <c r="Q365" s="88" t="str">
        <f t="shared" si="423"/>
        <v/>
      </c>
      <c r="R365" s="89" t="str" cm="1">
        <f t="array" ref="R365">IF(S365="","",INDEX(natjecanjeStaze_naziv,MATCH(S365,natjecanjeStaze_stazaId,0)))</f>
        <v/>
      </c>
      <c r="S365" s="53" t="str">
        <f t="shared" si="406"/>
        <v/>
      </c>
      <c r="T365" s="47" t="s">
        <v>0</v>
      </c>
      <c r="U365" s="259" t="str">
        <f t="shared" si="407"/>
        <v/>
      </c>
      <c r="V365" s="260" t="str">
        <f t="shared" si="424"/>
        <v/>
      </c>
      <c r="W365" s="47" t="s">
        <v>0</v>
      </c>
      <c r="X365" s="52" t="str">
        <f t="shared" si="425"/>
        <v/>
      </c>
      <c r="Y365" s="73" t="str">
        <f t="shared" si="426"/>
        <v/>
      </c>
      <c r="Z365" s="31" t="str">
        <f t="shared" si="427"/>
        <v/>
      </c>
      <c r="AA365" s="66" t="str">
        <f>IF(Z365="","",MAX(AA$10:AA364)+1)</f>
        <v/>
      </c>
      <c r="AB365" s="47" t="s">
        <v>0</v>
      </c>
      <c r="AC365" s="130"/>
      <c r="AD365" s="47" t="s">
        <v>0</v>
      </c>
      <c r="AE365" s="19" t="str">
        <f t="shared" si="428"/>
        <v/>
      </c>
      <c r="AF365" s="47" t="s">
        <v>0</v>
      </c>
      <c r="AG365" s="151" t="str">
        <f t="shared" si="429"/>
        <v/>
      </c>
      <c r="AH365" s="47" t="s">
        <v>0</v>
      </c>
      <c r="AI365" s="52" t="str">
        <f t="shared" si="430"/>
        <v/>
      </c>
      <c r="AJ365" s="31" t="str">
        <f t="shared" si="431"/>
        <v/>
      </c>
      <c r="AK365" s="73" t="str">
        <f t="shared" si="432"/>
        <v/>
      </c>
      <c r="AL365" s="73" t="str">
        <f t="shared" si="433"/>
        <v/>
      </c>
      <c r="AM365" s="31" t="str" cm="1">
        <f t="array" ref="AM365">IF(AK365="",""&amp;AJ365,IF(AK365="NEMA",AJ365,INDEX(klub_naziv,MATCH(INDEX(klubAlias_klubId,AK365),klub_id,0))))</f>
        <v/>
      </c>
      <c r="AN365" s="31" t="str" cm="1">
        <f t="array" ref="AN365">IFERROR(""&amp;INDEX(registarNatjecatelji,DL365,4),"")</f>
        <v/>
      </c>
      <c r="AO365" s="90" t="str">
        <f t="shared" si="434"/>
        <v/>
      </c>
      <c r="AP365" s="66" t="str">
        <f t="shared" si="435"/>
        <v/>
      </c>
      <c r="AQ365" s="47" t="s">
        <v>0</v>
      </c>
      <c r="AR365" s="52" t="str">
        <f>IF(V365&lt;&gt;"NEMA","",IF(IFERROR(MATCH(U365,U$10:U364,0),0)&lt;&gt;0,"",U365))</f>
        <v/>
      </c>
      <c r="AS365" s="73" t="str">
        <f t="shared" si="408"/>
        <v/>
      </c>
      <c r="AT365" s="31" t="str">
        <f>IF(OR(AS365="",AS365&lt;&gt;"NEMA"),"",MAX(AT$10:AT364)+1)</f>
        <v/>
      </c>
      <c r="AU365" s="66" t="str">
        <f t="shared" si="409"/>
        <v/>
      </c>
      <c r="AV365" s="47" t="s">
        <v>0</v>
      </c>
      <c r="AW365" s="19" t="str">
        <f t="shared" si="436"/>
        <v/>
      </c>
      <c r="AX365" s="47" t="s">
        <v>0</v>
      </c>
      <c r="AY365" s="82" t="str">
        <f>IF(AK365&lt;&gt;"NEMA","",IF(IFERROR(MATCH(AJ365,AJ$10:AJ364,0),0)&lt;&gt;0,"",AJ365))</f>
        <v/>
      </c>
      <c r="AZ365" s="47" t="s">
        <v>0</v>
      </c>
      <c r="BA365" s="130"/>
      <c r="BB365" s="47" t="s">
        <v>0</v>
      </c>
      <c r="BC365" s="58" t="str">
        <f t="shared" si="437"/>
        <v/>
      </c>
      <c r="BD365" s="31" t="str">
        <f t="shared" si="438"/>
        <v/>
      </c>
      <c r="BE365" s="31" t="str">
        <f>IF(BD365="","",MAX(BE$10:BE364)+1)</f>
        <v/>
      </c>
      <c r="BF365" s="31" t="str">
        <f t="shared" si="439"/>
        <v/>
      </c>
      <c r="BG365" s="31" t="str">
        <f t="shared" si="440"/>
        <v/>
      </c>
      <c r="BH365" s="31" t="str">
        <f>IF(BA365="","",MAX(BH$10:BH364)+1)</f>
        <v/>
      </c>
      <c r="BI365" s="31" t="str">
        <f t="shared" si="441"/>
        <v/>
      </c>
      <c r="BJ365" s="66" t="str">
        <f t="shared" si="442"/>
        <v/>
      </c>
      <c r="BK365" s="47" t="s">
        <v>0</v>
      </c>
      <c r="BL365" s="19" t="str">
        <f t="shared" si="443"/>
        <v/>
      </c>
      <c r="BM365" s="47" t="s">
        <v>0</v>
      </c>
      <c r="BN365" s="151" t="str">
        <f t="shared" si="410"/>
        <v/>
      </c>
      <c r="BO365" s="47" t="s">
        <v>0</v>
      </c>
      <c r="BP365" s="58" t="str">
        <f t="shared" si="401"/>
        <v/>
      </c>
      <c r="BQ365" s="73" t="str">
        <f t="shared" si="402"/>
        <v/>
      </c>
      <c r="BR365" s="266" t="str">
        <f t="shared" si="403"/>
        <v/>
      </c>
      <c r="BS365" s="267" t="str">
        <f t="shared" si="404"/>
        <v/>
      </c>
      <c r="BT365" s="191" t="str">
        <f t="shared" si="405"/>
        <v/>
      </c>
      <c r="BU365" s="47" t="s">
        <v>0</v>
      </c>
      <c r="BV365" s="52" t="str">
        <f t="shared" si="444"/>
        <v/>
      </c>
      <c r="BW365" s="31" t="str">
        <f t="shared" si="445"/>
        <v/>
      </c>
      <c r="BX365" s="73" t="str">
        <f t="shared" si="411"/>
        <v/>
      </c>
      <c r="BY365" s="73" t="str">
        <f t="shared" si="412"/>
        <v/>
      </c>
      <c r="BZ365" s="31" t="str">
        <f t="shared" si="413"/>
        <v/>
      </c>
      <c r="CA365" s="66" t="str">
        <f t="shared" si="414"/>
        <v/>
      </c>
      <c r="CB365" s="47" t="s">
        <v>0</v>
      </c>
      <c r="CC365" s="82" t="str">
        <f t="shared" si="446"/>
        <v/>
      </c>
      <c r="CD365" s="47" t="s">
        <v>0</v>
      </c>
      <c r="CE365" s="19" t="str">
        <f t="shared" si="447"/>
        <v/>
      </c>
      <c r="CF365" s="47" t="s">
        <v>0</v>
      </c>
      <c r="CG365" s="130"/>
      <c r="CH365" s="47" t="s">
        <v>0</v>
      </c>
      <c r="CI365" s="52" t="str">
        <f t="shared" si="448"/>
        <v/>
      </c>
      <c r="CJ365" s="73" t="str">
        <f>IF(CG365="","",MAX(CJ$10:CJ364)+1)</f>
        <v/>
      </c>
      <c r="CK365" s="53" t="str">
        <f t="shared" si="449"/>
        <v/>
      </c>
      <c r="CL365" s="47" t="s">
        <v>0</v>
      </c>
      <c r="CM365" s="19" t="str">
        <f t="shared" si="450"/>
        <v/>
      </c>
      <c r="CN365" s="47" t="s">
        <v>0</v>
      </c>
      <c r="CO365" s="108"/>
      <c r="CP365" s="110"/>
      <c r="CQ365" s="47"/>
      <c r="CR365" s="58" t="str">
        <f>IF(AND(BX365="NEMA",BY365="NEMA",OR(CG365="",CK365="NEMA")),MAX(CR$10:CR364)+1,"")</f>
        <v/>
      </c>
      <c r="CS365" s="53" t="str">
        <f t="shared" si="451"/>
        <v/>
      </c>
      <c r="CT365" t="s">
        <v>0</v>
      </c>
      <c r="CU365" s="133" t="str">
        <f t="shared" si="415"/>
        <v/>
      </c>
      <c r="CV365" t="s">
        <v>0</v>
      </c>
      <c r="CW365" s="52" t="str">
        <f t="shared" si="416"/>
        <v/>
      </c>
      <c r="CX365" s="66" t="str">
        <f t="shared" si="452"/>
        <v/>
      </c>
      <c r="CY365" t="s">
        <v>0</v>
      </c>
      <c r="CZ365" s="19" t="str">
        <f t="shared" si="453"/>
        <v/>
      </c>
      <c r="DA365" s="47" t="s">
        <v>0</v>
      </c>
      <c r="DB365" s="52" t="str">
        <f t="shared" si="454"/>
        <v/>
      </c>
      <c r="DC365" s="66" t="str">
        <f t="shared" si="455"/>
        <v/>
      </c>
      <c r="DD365" s="47" t="s">
        <v>0</v>
      </c>
      <c r="DE365" s="52" t="str">
        <f t="shared" si="456"/>
        <v/>
      </c>
      <c r="DF365" s="53" t="str">
        <f t="shared" si="417"/>
        <v/>
      </c>
      <c r="DG365" s="47" t="s">
        <v>0</v>
      </c>
      <c r="DH365" s="52" t="str">
        <f t="shared" si="457"/>
        <v/>
      </c>
      <c r="DI365" s="53" t="str">
        <f t="shared" si="418"/>
        <v/>
      </c>
      <c r="DJ365" s="47" t="s">
        <v>0</v>
      </c>
      <c r="DK365" s="52" t="str">
        <f t="shared" si="458"/>
        <v/>
      </c>
      <c r="DL365" s="53" t="str">
        <f t="shared" si="419"/>
        <v/>
      </c>
      <c r="DM365" s="47" t="s">
        <v>0</v>
      </c>
      <c r="DN365" s="58" t="str">
        <f t="shared" si="459"/>
        <v/>
      </c>
      <c r="DO365" s="53" t="str" cm="1">
        <f t="array" ref="DO365">IF(DN365&lt;&gt;"",INDEX(imePrezime_id,DN365,0),IF(CR365&lt;&gt;"",CR365,""))</f>
        <v/>
      </c>
      <c r="DP365" s="47" t="s">
        <v>0</v>
      </c>
      <c r="DQ365" s="58" t="str">
        <f t="shared" si="460"/>
        <v/>
      </c>
      <c r="DR365" s="73" t="str">
        <f t="shared" si="420"/>
        <v/>
      </c>
      <c r="DS365" s="73" t="str">
        <f t="shared" si="461"/>
        <v/>
      </c>
      <c r="DT365" s="73" t="str">
        <f t="shared" si="462"/>
        <v/>
      </c>
      <c r="DU365" s="66" t="str">
        <f t="shared" si="463"/>
        <v/>
      </c>
      <c r="DV365" s="47" t="s">
        <v>0</v>
      </c>
      <c r="DW365" s="58" t="str">
        <f>IF(BW365="","",MAX(DW$10:DW364)+1)</f>
        <v/>
      </c>
      <c r="DX365" s="73" t="str">
        <f t="shared" si="464"/>
        <v/>
      </c>
      <c r="DY365" s="73" t="str">
        <f t="shared" si="465"/>
        <v/>
      </c>
      <c r="DZ365" s="73" t="str">
        <f t="shared" si="466"/>
        <v/>
      </c>
      <c r="EA365" s="73" t="str">
        <f t="shared" si="467"/>
        <v/>
      </c>
      <c r="EB365" s="73" t="str">
        <f t="shared" si="468"/>
        <v/>
      </c>
      <c r="EC365" s="73" t="str">
        <f t="shared" si="469"/>
        <v/>
      </c>
      <c r="ED365" s="73" t="str">
        <f t="shared" si="470"/>
        <v/>
      </c>
      <c r="EE365" s="73" t="str">
        <f t="shared" si="471"/>
        <v/>
      </c>
      <c r="EF365" s="73" t="str">
        <f t="shared" si="472"/>
        <v/>
      </c>
      <c r="EG365" s="53" t="str">
        <f t="shared" si="421"/>
        <v/>
      </c>
      <c r="EH365" s="47" t="s">
        <v>0</v>
      </c>
      <c r="EI365" s="19" t="str">
        <f t="shared" si="473"/>
        <v/>
      </c>
      <c r="EJ365" s="47" t="s">
        <v>0</v>
      </c>
      <c r="EK365" s="19" t="str">
        <f t="shared" si="474"/>
        <v/>
      </c>
      <c r="EL365" s="47" t="s">
        <v>0</v>
      </c>
      <c r="EM365" s="208" t="str">
        <f t="shared" si="475"/>
        <v/>
      </c>
      <c r="EN365" s="47" t="s">
        <v>0</v>
      </c>
    </row>
    <row r="366" spans="1:144" x14ac:dyDescent="0.25">
      <c r="A366" t="s">
        <v>0</v>
      </c>
      <c r="B366" s="52" t="str">
        <f>IF(csv!F358="","",csv!T358)</f>
        <v/>
      </c>
      <c r="C366" s="31" t="s">
        <v>0</v>
      </c>
      <c r="D366" s="31" t="str">
        <f>IF(csv!F358="","",csv!F358)</f>
        <v/>
      </c>
      <c r="E366" s="31" t="str">
        <f>IF(csv!E358="","",csv!E358)</f>
        <v/>
      </c>
      <c r="F366" s="31" t="s">
        <v>0</v>
      </c>
      <c r="G366" s="73" t="str">
        <f>IF(csv!M358="","",csv!M358)</f>
        <v/>
      </c>
      <c r="H366" s="73" t="str">
        <f>IF(csv!N358="","",csv!N358)</f>
        <v/>
      </c>
      <c r="I366" s="31" t="s">
        <v>0</v>
      </c>
      <c r="J366" s="31" t="str">
        <f>IF(csv!P358="","",csv!P358)</f>
        <v/>
      </c>
      <c r="K366" s="31" t="str">
        <f>IF(csv!Q358="","",csv!Q358)</f>
        <v/>
      </c>
      <c r="L366" s="31" t="s">
        <v>0</v>
      </c>
      <c r="M366" s="66" t="str">
        <f>IF(csv!R358="","",csv!R358)</f>
        <v/>
      </c>
      <c r="N366" s="47" t="s">
        <v>0</v>
      </c>
      <c r="O366" s="52" t="str">
        <f t="shared" si="422"/>
        <v/>
      </c>
      <c r="P366" s="73" t="str">
        <f>IF(O366="","",IF(COUNTIF(O$10:O365,O366)=0,P365+1,P365))</f>
        <v/>
      </c>
      <c r="Q366" s="88" t="str">
        <f t="shared" si="423"/>
        <v/>
      </c>
      <c r="R366" s="89" t="str" cm="1">
        <f t="array" ref="R366">IF(S366="","",INDEX(natjecanjeStaze_naziv,MATCH(S366,natjecanjeStaze_stazaId,0)))</f>
        <v/>
      </c>
      <c r="S366" s="53" t="str">
        <f t="shared" si="406"/>
        <v/>
      </c>
      <c r="T366" s="47" t="s">
        <v>0</v>
      </c>
      <c r="U366" s="259" t="str">
        <f t="shared" si="407"/>
        <v/>
      </c>
      <c r="V366" s="260" t="str">
        <f t="shared" si="424"/>
        <v/>
      </c>
      <c r="W366" s="47" t="s">
        <v>0</v>
      </c>
      <c r="X366" s="52" t="str">
        <f t="shared" si="425"/>
        <v/>
      </c>
      <c r="Y366" s="73" t="str">
        <f t="shared" si="426"/>
        <v/>
      </c>
      <c r="Z366" s="31" t="str">
        <f t="shared" si="427"/>
        <v/>
      </c>
      <c r="AA366" s="66" t="str">
        <f>IF(Z366="","",MAX(AA$10:AA365)+1)</f>
        <v/>
      </c>
      <c r="AB366" s="47" t="s">
        <v>0</v>
      </c>
      <c r="AC366" s="130"/>
      <c r="AD366" s="47" t="s">
        <v>0</v>
      </c>
      <c r="AE366" s="19" t="str">
        <f t="shared" si="428"/>
        <v/>
      </c>
      <c r="AF366" s="47" t="s">
        <v>0</v>
      </c>
      <c r="AG366" s="151" t="str">
        <f t="shared" si="429"/>
        <v/>
      </c>
      <c r="AH366" s="47" t="s">
        <v>0</v>
      </c>
      <c r="AI366" s="52" t="str">
        <f t="shared" si="430"/>
        <v/>
      </c>
      <c r="AJ366" s="31" t="str">
        <f t="shared" si="431"/>
        <v/>
      </c>
      <c r="AK366" s="73" t="str">
        <f t="shared" si="432"/>
        <v/>
      </c>
      <c r="AL366" s="73" t="str">
        <f t="shared" si="433"/>
        <v/>
      </c>
      <c r="AM366" s="31" t="str" cm="1">
        <f t="array" ref="AM366">IF(AK366="",""&amp;AJ366,IF(AK366="NEMA",AJ366,INDEX(klub_naziv,MATCH(INDEX(klubAlias_klubId,AK366),klub_id,0))))</f>
        <v/>
      </c>
      <c r="AN366" s="31" t="str" cm="1">
        <f t="array" ref="AN366">IFERROR(""&amp;INDEX(registarNatjecatelji,DL366,4),"")</f>
        <v/>
      </c>
      <c r="AO366" s="90" t="str">
        <f t="shared" si="434"/>
        <v/>
      </c>
      <c r="AP366" s="66" t="str">
        <f t="shared" si="435"/>
        <v/>
      </c>
      <c r="AQ366" s="47" t="s">
        <v>0</v>
      </c>
      <c r="AR366" s="52" t="str">
        <f>IF(V366&lt;&gt;"NEMA","",IF(IFERROR(MATCH(U366,U$10:U365,0),0)&lt;&gt;0,"",U366))</f>
        <v/>
      </c>
      <c r="AS366" s="73" t="str">
        <f t="shared" si="408"/>
        <v/>
      </c>
      <c r="AT366" s="31" t="str">
        <f>IF(OR(AS366="",AS366&lt;&gt;"NEMA"),"",MAX(AT$10:AT365)+1)</f>
        <v/>
      </c>
      <c r="AU366" s="66" t="str">
        <f t="shared" si="409"/>
        <v/>
      </c>
      <c r="AV366" s="47" t="s">
        <v>0</v>
      </c>
      <c r="AW366" s="19" t="str">
        <f t="shared" si="436"/>
        <v/>
      </c>
      <c r="AX366" s="47" t="s">
        <v>0</v>
      </c>
      <c r="AY366" s="82" t="str">
        <f>IF(AK366&lt;&gt;"NEMA","",IF(IFERROR(MATCH(AJ366,AJ$10:AJ365,0),0)&lt;&gt;0,"",AJ366))</f>
        <v/>
      </c>
      <c r="AZ366" s="47" t="s">
        <v>0</v>
      </c>
      <c r="BA366" s="130"/>
      <c r="BB366" s="47" t="s">
        <v>0</v>
      </c>
      <c r="BC366" s="58" t="str">
        <f t="shared" si="437"/>
        <v/>
      </c>
      <c r="BD366" s="31" t="str">
        <f t="shared" si="438"/>
        <v/>
      </c>
      <c r="BE366" s="31" t="str">
        <f>IF(BD366="","",MAX(BE$10:BE365)+1)</f>
        <v/>
      </c>
      <c r="BF366" s="31" t="str">
        <f t="shared" si="439"/>
        <v/>
      </c>
      <c r="BG366" s="31" t="str">
        <f t="shared" si="440"/>
        <v/>
      </c>
      <c r="BH366" s="31" t="str">
        <f>IF(BA366="","",MAX(BH$10:BH365)+1)</f>
        <v/>
      </c>
      <c r="BI366" s="31" t="str">
        <f t="shared" si="441"/>
        <v/>
      </c>
      <c r="BJ366" s="66" t="str">
        <f t="shared" si="442"/>
        <v/>
      </c>
      <c r="BK366" s="47" t="s">
        <v>0</v>
      </c>
      <c r="BL366" s="19" t="str">
        <f t="shared" si="443"/>
        <v/>
      </c>
      <c r="BM366" s="47" t="s">
        <v>0</v>
      </c>
      <c r="BN366" s="151" t="str">
        <f t="shared" si="410"/>
        <v/>
      </c>
      <c r="BO366" s="47" t="s">
        <v>0</v>
      </c>
      <c r="BP366" s="58" t="str">
        <f t="shared" si="401"/>
        <v/>
      </c>
      <c r="BQ366" s="73" t="str">
        <f t="shared" si="402"/>
        <v/>
      </c>
      <c r="BR366" s="266" t="str">
        <f t="shared" si="403"/>
        <v/>
      </c>
      <c r="BS366" s="267" t="str">
        <f t="shared" si="404"/>
        <v/>
      </c>
      <c r="BT366" s="191" t="str">
        <f t="shared" si="405"/>
        <v/>
      </c>
      <c r="BU366" s="47" t="s">
        <v>0</v>
      </c>
      <c r="BV366" s="52" t="str">
        <f t="shared" si="444"/>
        <v/>
      </c>
      <c r="BW366" s="31" t="str">
        <f t="shared" si="445"/>
        <v/>
      </c>
      <c r="BX366" s="73" t="str">
        <f t="shared" si="411"/>
        <v/>
      </c>
      <c r="BY366" s="73" t="str">
        <f t="shared" si="412"/>
        <v/>
      </c>
      <c r="BZ366" s="31" t="str">
        <f t="shared" si="413"/>
        <v/>
      </c>
      <c r="CA366" s="66" t="str">
        <f t="shared" si="414"/>
        <v/>
      </c>
      <c r="CB366" s="47" t="s">
        <v>0</v>
      </c>
      <c r="CC366" s="82" t="str">
        <f t="shared" si="446"/>
        <v/>
      </c>
      <c r="CD366" s="47" t="s">
        <v>0</v>
      </c>
      <c r="CE366" s="19" t="str">
        <f t="shared" si="447"/>
        <v/>
      </c>
      <c r="CF366" s="47" t="s">
        <v>0</v>
      </c>
      <c r="CG366" s="130"/>
      <c r="CH366" s="47" t="s">
        <v>0</v>
      </c>
      <c r="CI366" s="52" t="str">
        <f t="shared" si="448"/>
        <v/>
      </c>
      <c r="CJ366" s="73" t="str">
        <f>IF(CG366="","",MAX(CJ$10:CJ365)+1)</f>
        <v/>
      </c>
      <c r="CK366" s="53" t="str">
        <f t="shared" si="449"/>
        <v/>
      </c>
      <c r="CL366" s="47" t="s">
        <v>0</v>
      </c>
      <c r="CM366" s="19" t="str">
        <f t="shared" si="450"/>
        <v/>
      </c>
      <c r="CN366" s="47" t="s">
        <v>0</v>
      </c>
      <c r="CO366" s="108"/>
      <c r="CP366" s="110"/>
      <c r="CQ366" s="47"/>
      <c r="CR366" s="58" t="str">
        <f>IF(AND(BX366="NEMA",BY366="NEMA",OR(CG366="",CK366="NEMA")),MAX(CR$10:CR365)+1,"")</f>
        <v/>
      </c>
      <c r="CS366" s="53" t="str">
        <f t="shared" si="451"/>
        <v/>
      </c>
      <c r="CT366" t="s">
        <v>0</v>
      </c>
      <c r="CU366" s="133" t="str">
        <f t="shared" si="415"/>
        <v/>
      </c>
      <c r="CV366" t="s">
        <v>0</v>
      </c>
      <c r="CW366" s="52" t="str">
        <f t="shared" si="416"/>
        <v/>
      </c>
      <c r="CX366" s="66" t="str">
        <f t="shared" si="452"/>
        <v/>
      </c>
      <c r="CY366" t="s">
        <v>0</v>
      </c>
      <c r="CZ366" s="19" t="str">
        <f t="shared" si="453"/>
        <v/>
      </c>
      <c r="DA366" s="47" t="s">
        <v>0</v>
      </c>
      <c r="DB366" s="52" t="str">
        <f t="shared" si="454"/>
        <v/>
      </c>
      <c r="DC366" s="66" t="str">
        <f t="shared" si="455"/>
        <v/>
      </c>
      <c r="DD366" s="47" t="s">
        <v>0</v>
      </c>
      <c r="DE366" s="52" t="str">
        <f t="shared" si="456"/>
        <v/>
      </c>
      <c r="DF366" s="53" t="str">
        <f t="shared" si="417"/>
        <v/>
      </c>
      <c r="DG366" s="47" t="s">
        <v>0</v>
      </c>
      <c r="DH366" s="52" t="str">
        <f t="shared" si="457"/>
        <v/>
      </c>
      <c r="DI366" s="53" t="str">
        <f t="shared" si="418"/>
        <v/>
      </c>
      <c r="DJ366" s="47" t="s">
        <v>0</v>
      </c>
      <c r="DK366" s="52" t="str">
        <f t="shared" si="458"/>
        <v/>
      </c>
      <c r="DL366" s="53" t="str">
        <f t="shared" si="419"/>
        <v/>
      </c>
      <c r="DM366" s="47" t="s">
        <v>0</v>
      </c>
      <c r="DN366" s="58" t="str">
        <f t="shared" si="459"/>
        <v/>
      </c>
      <c r="DO366" s="53" t="str" cm="1">
        <f t="array" ref="DO366">IF(DN366&lt;&gt;"",INDEX(imePrezime_id,DN366,0),IF(CR366&lt;&gt;"",CR366,""))</f>
        <v/>
      </c>
      <c r="DP366" s="47" t="s">
        <v>0</v>
      </c>
      <c r="DQ366" s="58" t="str">
        <f t="shared" si="460"/>
        <v/>
      </c>
      <c r="DR366" s="73" t="str">
        <f t="shared" si="420"/>
        <v/>
      </c>
      <c r="DS366" s="73" t="str">
        <f t="shared" si="461"/>
        <v/>
      </c>
      <c r="DT366" s="73" t="str">
        <f t="shared" si="462"/>
        <v/>
      </c>
      <c r="DU366" s="66" t="str">
        <f t="shared" si="463"/>
        <v/>
      </c>
      <c r="DV366" s="47" t="s">
        <v>0</v>
      </c>
      <c r="DW366" s="58" t="str">
        <f>IF(BW366="","",MAX(DW$10:DW365)+1)</f>
        <v/>
      </c>
      <c r="DX366" s="73" t="str">
        <f t="shared" si="464"/>
        <v/>
      </c>
      <c r="DY366" s="73" t="str">
        <f t="shared" si="465"/>
        <v/>
      </c>
      <c r="DZ366" s="73" t="str">
        <f t="shared" si="466"/>
        <v/>
      </c>
      <c r="EA366" s="73" t="str">
        <f t="shared" si="467"/>
        <v/>
      </c>
      <c r="EB366" s="73" t="str">
        <f t="shared" si="468"/>
        <v/>
      </c>
      <c r="EC366" s="73" t="str">
        <f t="shared" si="469"/>
        <v/>
      </c>
      <c r="ED366" s="73" t="str">
        <f t="shared" si="470"/>
        <v/>
      </c>
      <c r="EE366" s="73" t="str">
        <f t="shared" si="471"/>
        <v/>
      </c>
      <c r="EF366" s="73" t="str">
        <f t="shared" si="472"/>
        <v/>
      </c>
      <c r="EG366" s="53" t="str">
        <f t="shared" si="421"/>
        <v/>
      </c>
      <c r="EH366" s="47" t="s">
        <v>0</v>
      </c>
      <c r="EI366" s="19" t="str">
        <f t="shared" si="473"/>
        <v/>
      </c>
      <c r="EJ366" s="47" t="s">
        <v>0</v>
      </c>
      <c r="EK366" s="19" t="str">
        <f t="shared" si="474"/>
        <v/>
      </c>
      <c r="EL366" s="47" t="s">
        <v>0</v>
      </c>
      <c r="EM366" s="208" t="str">
        <f t="shared" si="475"/>
        <v/>
      </c>
      <c r="EN366" s="47" t="s">
        <v>0</v>
      </c>
    </row>
    <row r="367" spans="1:144" x14ac:dyDescent="0.25">
      <c r="A367" t="s">
        <v>0</v>
      </c>
      <c r="B367" s="52" t="str">
        <f>IF(csv!F359="","",csv!T359)</f>
        <v/>
      </c>
      <c r="C367" s="31" t="s">
        <v>0</v>
      </c>
      <c r="D367" s="31" t="str">
        <f>IF(csv!F359="","",csv!F359)</f>
        <v/>
      </c>
      <c r="E367" s="31" t="str">
        <f>IF(csv!E359="","",csv!E359)</f>
        <v/>
      </c>
      <c r="F367" s="31" t="s">
        <v>0</v>
      </c>
      <c r="G367" s="73" t="str">
        <f>IF(csv!M359="","",csv!M359)</f>
        <v/>
      </c>
      <c r="H367" s="73" t="str">
        <f>IF(csv!N359="","",csv!N359)</f>
        <v/>
      </c>
      <c r="I367" s="31" t="s">
        <v>0</v>
      </c>
      <c r="J367" s="31" t="str">
        <f>IF(csv!P359="","",csv!P359)</f>
        <v/>
      </c>
      <c r="K367" s="31" t="str">
        <f>IF(csv!Q359="","",csv!Q359)</f>
        <v/>
      </c>
      <c r="L367" s="31" t="s">
        <v>0</v>
      </c>
      <c r="M367" s="66" t="str">
        <f>IF(csv!R359="","",csv!R359)</f>
        <v/>
      </c>
      <c r="N367" s="47" t="s">
        <v>0</v>
      </c>
      <c r="O367" s="52" t="str">
        <f t="shared" si="422"/>
        <v/>
      </c>
      <c r="P367" s="73" t="str">
        <f>IF(O367="","",IF(COUNTIF(O$10:O366,O367)=0,P366+1,P366))</f>
        <v/>
      </c>
      <c r="Q367" s="88" t="str">
        <f t="shared" si="423"/>
        <v/>
      </c>
      <c r="R367" s="89" t="str" cm="1">
        <f t="array" ref="R367">IF(S367="","",INDEX(natjecanjeStaze_naziv,MATCH(S367,natjecanjeStaze_stazaId,0)))</f>
        <v/>
      </c>
      <c r="S367" s="53" t="str">
        <f t="shared" si="406"/>
        <v/>
      </c>
      <c r="T367" s="47" t="s">
        <v>0</v>
      </c>
      <c r="U367" s="259" t="str">
        <f t="shared" si="407"/>
        <v/>
      </c>
      <c r="V367" s="260" t="str">
        <f t="shared" si="424"/>
        <v/>
      </c>
      <c r="W367" s="47" t="s">
        <v>0</v>
      </c>
      <c r="X367" s="52" t="str">
        <f t="shared" si="425"/>
        <v/>
      </c>
      <c r="Y367" s="73" t="str">
        <f t="shared" si="426"/>
        <v/>
      </c>
      <c r="Z367" s="31" t="str">
        <f t="shared" si="427"/>
        <v/>
      </c>
      <c r="AA367" s="66" t="str">
        <f>IF(Z367="","",MAX(AA$10:AA366)+1)</f>
        <v/>
      </c>
      <c r="AB367" s="47" t="s">
        <v>0</v>
      </c>
      <c r="AC367" s="130"/>
      <c r="AD367" s="47" t="s">
        <v>0</v>
      </c>
      <c r="AE367" s="19" t="str">
        <f t="shared" si="428"/>
        <v/>
      </c>
      <c r="AF367" s="47" t="s">
        <v>0</v>
      </c>
      <c r="AG367" s="151" t="str">
        <f t="shared" si="429"/>
        <v/>
      </c>
      <c r="AH367" s="47" t="s">
        <v>0</v>
      </c>
      <c r="AI367" s="52" t="str">
        <f t="shared" si="430"/>
        <v/>
      </c>
      <c r="AJ367" s="31" t="str">
        <f t="shared" si="431"/>
        <v/>
      </c>
      <c r="AK367" s="73" t="str">
        <f t="shared" si="432"/>
        <v/>
      </c>
      <c r="AL367" s="73" t="str">
        <f t="shared" si="433"/>
        <v/>
      </c>
      <c r="AM367" s="31" t="str" cm="1">
        <f t="array" ref="AM367">IF(AK367="",""&amp;AJ367,IF(AK367="NEMA",AJ367,INDEX(klub_naziv,MATCH(INDEX(klubAlias_klubId,AK367),klub_id,0))))</f>
        <v/>
      </c>
      <c r="AN367" s="31" t="str" cm="1">
        <f t="array" ref="AN367">IFERROR(""&amp;INDEX(registarNatjecatelji,DL367,4),"")</f>
        <v/>
      </c>
      <c r="AO367" s="90" t="str">
        <f t="shared" si="434"/>
        <v/>
      </c>
      <c r="AP367" s="66" t="str">
        <f t="shared" si="435"/>
        <v/>
      </c>
      <c r="AQ367" s="47" t="s">
        <v>0</v>
      </c>
      <c r="AR367" s="52" t="str">
        <f>IF(V367&lt;&gt;"NEMA","",IF(IFERROR(MATCH(U367,U$10:U366,0),0)&lt;&gt;0,"",U367))</f>
        <v/>
      </c>
      <c r="AS367" s="73" t="str">
        <f t="shared" si="408"/>
        <v/>
      </c>
      <c r="AT367" s="31" t="str">
        <f>IF(OR(AS367="",AS367&lt;&gt;"NEMA"),"",MAX(AT$10:AT366)+1)</f>
        <v/>
      </c>
      <c r="AU367" s="66" t="str">
        <f t="shared" si="409"/>
        <v/>
      </c>
      <c r="AV367" s="47" t="s">
        <v>0</v>
      </c>
      <c r="AW367" s="19" t="str">
        <f t="shared" si="436"/>
        <v/>
      </c>
      <c r="AX367" s="47" t="s">
        <v>0</v>
      </c>
      <c r="AY367" s="82" t="str">
        <f>IF(AK367&lt;&gt;"NEMA","",IF(IFERROR(MATCH(AJ367,AJ$10:AJ366,0),0)&lt;&gt;0,"",AJ367))</f>
        <v/>
      </c>
      <c r="AZ367" s="47" t="s">
        <v>0</v>
      </c>
      <c r="BA367" s="130"/>
      <c r="BB367" s="47" t="s">
        <v>0</v>
      </c>
      <c r="BC367" s="58" t="str">
        <f t="shared" si="437"/>
        <v/>
      </c>
      <c r="BD367" s="31" t="str">
        <f t="shared" si="438"/>
        <v/>
      </c>
      <c r="BE367" s="31" t="str">
        <f>IF(BD367="","",MAX(BE$10:BE366)+1)</f>
        <v/>
      </c>
      <c r="BF367" s="31" t="str">
        <f t="shared" si="439"/>
        <v/>
      </c>
      <c r="BG367" s="31" t="str">
        <f t="shared" si="440"/>
        <v/>
      </c>
      <c r="BH367" s="31" t="str">
        <f>IF(BA367="","",MAX(BH$10:BH366)+1)</f>
        <v/>
      </c>
      <c r="BI367" s="31" t="str">
        <f t="shared" si="441"/>
        <v/>
      </c>
      <c r="BJ367" s="66" t="str">
        <f t="shared" si="442"/>
        <v/>
      </c>
      <c r="BK367" s="47" t="s">
        <v>0</v>
      </c>
      <c r="BL367" s="19" t="str">
        <f t="shared" si="443"/>
        <v/>
      </c>
      <c r="BM367" s="47" t="s">
        <v>0</v>
      </c>
      <c r="BN367" s="151" t="str">
        <f t="shared" si="410"/>
        <v/>
      </c>
      <c r="BO367" s="47" t="s">
        <v>0</v>
      </c>
      <c r="BP367" s="58" t="str">
        <f t="shared" si="401"/>
        <v/>
      </c>
      <c r="BQ367" s="73" t="str">
        <f t="shared" si="402"/>
        <v/>
      </c>
      <c r="BR367" s="266" t="str">
        <f t="shared" si="403"/>
        <v/>
      </c>
      <c r="BS367" s="267" t="str">
        <f t="shared" si="404"/>
        <v/>
      </c>
      <c r="BT367" s="191" t="str">
        <f t="shared" si="405"/>
        <v/>
      </c>
      <c r="BU367" s="47" t="s">
        <v>0</v>
      </c>
      <c r="BV367" s="52" t="str">
        <f t="shared" si="444"/>
        <v/>
      </c>
      <c r="BW367" s="31" t="str">
        <f t="shared" si="445"/>
        <v/>
      </c>
      <c r="BX367" s="73" t="str">
        <f t="shared" si="411"/>
        <v/>
      </c>
      <c r="BY367" s="73" t="str">
        <f t="shared" si="412"/>
        <v/>
      </c>
      <c r="BZ367" s="31" t="str">
        <f t="shared" si="413"/>
        <v/>
      </c>
      <c r="CA367" s="66" t="str">
        <f t="shared" si="414"/>
        <v/>
      </c>
      <c r="CB367" s="47" t="s">
        <v>0</v>
      </c>
      <c r="CC367" s="82" t="str">
        <f t="shared" si="446"/>
        <v/>
      </c>
      <c r="CD367" s="47" t="s">
        <v>0</v>
      </c>
      <c r="CE367" s="19" t="str">
        <f t="shared" si="447"/>
        <v/>
      </c>
      <c r="CF367" s="47" t="s">
        <v>0</v>
      </c>
      <c r="CG367" s="130"/>
      <c r="CH367" s="47" t="s">
        <v>0</v>
      </c>
      <c r="CI367" s="52" t="str">
        <f t="shared" si="448"/>
        <v/>
      </c>
      <c r="CJ367" s="73" t="str">
        <f>IF(CG367="","",MAX(CJ$10:CJ366)+1)</f>
        <v/>
      </c>
      <c r="CK367" s="53" t="str">
        <f t="shared" si="449"/>
        <v/>
      </c>
      <c r="CL367" s="47" t="s">
        <v>0</v>
      </c>
      <c r="CM367" s="19" t="str">
        <f t="shared" si="450"/>
        <v/>
      </c>
      <c r="CN367" s="47" t="s">
        <v>0</v>
      </c>
      <c r="CO367" s="108"/>
      <c r="CP367" s="110"/>
      <c r="CQ367" s="47"/>
      <c r="CR367" s="58" t="str">
        <f>IF(AND(BX367="NEMA",BY367="NEMA",OR(CG367="",CK367="NEMA")),MAX(CR$10:CR366)+1,"")</f>
        <v/>
      </c>
      <c r="CS367" s="53" t="str">
        <f t="shared" si="451"/>
        <v/>
      </c>
      <c r="CT367" t="s">
        <v>0</v>
      </c>
      <c r="CU367" s="133" t="str">
        <f t="shared" si="415"/>
        <v/>
      </c>
      <c r="CV367" t="s">
        <v>0</v>
      </c>
      <c r="CW367" s="52" t="str">
        <f t="shared" si="416"/>
        <v/>
      </c>
      <c r="CX367" s="66" t="str">
        <f t="shared" si="452"/>
        <v/>
      </c>
      <c r="CY367" t="s">
        <v>0</v>
      </c>
      <c r="CZ367" s="19" t="str">
        <f t="shared" si="453"/>
        <v/>
      </c>
      <c r="DA367" s="47" t="s">
        <v>0</v>
      </c>
      <c r="DB367" s="52" t="str">
        <f t="shared" si="454"/>
        <v/>
      </c>
      <c r="DC367" s="66" t="str">
        <f t="shared" si="455"/>
        <v/>
      </c>
      <c r="DD367" s="47" t="s">
        <v>0</v>
      </c>
      <c r="DE367" s="52" t="str">
        <f t="shared" si="456"/>
        <v/>
      </c>
      <c r="DF367" s="53" t="str">
        <f t="shared" si="417"/>
        <v/>
      </c>
      <c r="DG367" s="47" t="s">
        <v>0</v>
      </c>
      <c r="DH367" s="52" t="str">
        <f t="shared" si="457"/>
        <v/>
      </c>
      <c r="DI367" s="53" t="str">
        <f t="shared" si="418"/>
        <v/>
      </c>
      <c r="DJ367" s="47" t="s">
        <v>0</v>
      </c>
      <c r="DK367" s="52" t="str">
        <f t="shared" si="458"/>
        <v/>
      </c>
      <c r="DL367" s="53" t="str">
        <f t="shared" si="419"/>
        <v/>
      </c>
      <c r="DM367" s="47" t="s">
        <v>0</v>
      </c>
      <c r="DN367" s="58" t="str">
        <f t="shared" si="459"/>
        <v/>
      </c>
      <c r="DO367" s="53" t="str" cm="1">
        <f t="array" ref="DO367">IF(DN367&lt;&gt;"",INDEX(imePrezime_id,DN367,0),IF(CR367&lt;&gt;"",CR367,""))</f>
        <v/>
      </c>
      <c r="DP367" s="47" t="s">
        <v>0</v>
      </c>
      <c r="DQ367" s="58" t="str">
        <f t="shared" si="460"/>
        <v/>
      </c>
      <c r="DR367" s="73" t="str">
        <f t="shared" si="420"/>
        <v/>
      </c>
      <c r="DS367" s="73" t="str">
        <f t="shared" si="461"/>
        <v/>
      </c>
      <c r="DT367" s="73" t="str">
        <f t="shared" si="462"/>
        <v/>
      </c>
      <c r="DU367" s="66" t="str">
        <f t="shared" si="463"/>
        <v/>
      </c>
      <c r="DV367" s="47" t="s">
        <v>0</v>
      </c>
      <c r="DW367" s="58" t="str">
        <f>IF(BW367="","",MAX(DW$10:DW366)+1)</f>
        <v/>
      </c>
      <c r="DX367" s="73" t="str">
        <f t="shared" si="464"/>
        <v/>
      </c>
      <c r="DY367" s="73" t="str">
        <f t="shared" si="465"/>
        <v/>
      </c>
      <c r="DZ367" s="73" t="str">
        <f t="shared" si="466"/>
        <v/>
      </c>
      <c r="EA367" s="73" t="str">
        <f t="shared" si="467"/>
        <v/>
      </c>
      <c r="EB367" s="73" t="str">
        <f t="shared" si="468"/>
        <v/>
      </c>
      <c r="EC367" s="73" t="str">
        <f t="shared" si="469"/>
        <v/>
      </c>
      <c r="ED367" s="73" t="str">
        <f t="shared" si="470"/>
        <v/>
      </c>
      <c r="EE367" s="73" t="str">
        <f t="shared" si="471"/>
        <v/>
      </c>
      <c r="EF367" s="73" t="str">
        <f t="shared" si="472"/>
        <v/>
      </c>
      <c r="EG367" s="53" t="str">
        <f t="shared" si="421"/>
        <v/>
      </c>
      <c r="EH367" s="47" t="s">
        <v>0</v>
      </c>
      <c r="EI367" s="19" t="str">
        <f t="shared" si="473"/>
        <v/>
      </c>
      <c r="EJ367" s="47" t="s">
        <v>0</v>
      </c>
      <c r="EK367" s="19" t="str">
        <f t="shared" si="474"/>
        <v/>
      </c>
      <c r="EL367" s="47" t="s">
        <v>0</v>
      </c>
      <c r="EM367" s="208" t="str">
        <f t="shared" si="475"/>
        <v/>
      </c>
      <c r="EN367" s="47" t="s">
        <v>0</v>
      </c>
    </row>
    <row r="368" spans="1:144" x14ac:dyDescent="0.25">
      <c r="A368" t="s">
        <v>0</v>
      </c>
      <c r="B368" s="52" t="str">
        <f>IF(csv!F360="","",csv!T360)</f>
        <v/>
      </c>
      <c r="C368" s="31" t="s">
        <v>0</v>
      </c>
      <c r="D368" s="31" t="str">
        <f>IF(csv!F360="","",csv!F360)</f>
        <v/>
      </c>
      <c r="E368" s="31" t="str">
        <f>IF(csv!E360="","",csv!E360)</f>
        <v/>
      </c>
      <c r="F368" s="31" t="s">
        <v>0</v>
      </c>
      <c r="G368" s="73" t="str">
        <f>IF(csv!M360="","",csv!M360)</f>
        <v/>
      </c>
      <c r="H368" s="73" t="str">
        <f>IF(csv!N360="","",csv!N360)</f>
        <v/>
      </c>
      <c r="I368" s="31" t="s">
        <v>0</v>
      </c>
      <c r="J368" s="31" t="str">
        <f>IF(csv!P360="","",csv!P360)</f>
        <v/>
      </c>
      <c r="K368" s="31" t="str">
        <f>IF(csv!Q360="","",csv!Q360)</f>
        <v/>
      </c>
      <c r="L368" s="31" t="s">
        <v>0</v>
      </c>
      <c r="M368" s="66" t="str">
        <f>IF(csv!R360="","",csv!R360)</f>
        <v/>
      </c>
      <c r="N368" s="47" t="s">
        <v>0</v>
      </c>
      <c r="O368" s="52" t="str">
        <f t="shared" si="422"/>
        <v/>
      </c>
      <c r="P368" s="73" t="str">
        <f>IF(O368="","",IF(COUNTIF(O$10:O367,O368)=0,P367+1,P367))</f>
        <v/>
      </c>
      <c r="Q368" s="88" t="str">
        <f t="shared" si="423"/>
        <v/>
      </c>
      <c r="R368" s="89" t="str" cm="1">
        <f t="array" ref="R368">IF(S368="","",INDEX(natjecanjeStaze_naziv,MATCH(S368,natjecanjeStaze_stazaId,0)))</f>
        <v/>
      </c>
      <c r="S368" s="53" t="str">
        <f t="shared" si="406"/>
        <v/>
      </c>
      <c r="T368" s="47" t="s">
        <v>0</v>
      </c>
      <c r="U368" s="259" t="str">
        <f t="shared" si="407"/>
        <v/>
      </c>
      <c r="V368" s="260" t="str">
        <f t="shared" si="424"/>
        <v/>
      </c>
      <c r="W368" s="47" t="s">
        <v>0</v>
      </c>
      <c r="X368" s="52" t="str">
        <f t="shared" si="425"/>
        <v/>
      </c>
      <c r="Y368" s="73" t="str">
        <f t="shared" si="426"/>
        <v/>
      </c>
      <c r="Z368" s="31" t="str">
        <f t="shared" si="427"/>
        <v/>
      </c>
      <c r="AA368" s="66" t="str">
        <f>IF(Z368="","",MAX(AA$10:AA367)+1)</f>
        <v/>
      </c>
      <c r="AB368" s="47" t="s">
        <v>0</v>
      </c>
      <c r="AC368" s="130"/>
      <c r="AD368" s="47" t="s">
        <v>0</v>
      </c>
      <c r="AE368" s="19" t="str">
        <f t="shared" si="428"/>
        <v/>
      </c>
      <c r="AF368" s="47" t="s">
        <v>0</v>
      </c>
      <c r="AG368" s="151" t="str">
        <f t="shared" si="429"/>
        <v/>
      </c>
      <c r="AH368" s="47" t="s">
        <v>0</v>
      </c>
      <c r="AI368" s="52" t="str">
        <f t="shared" si="430"/>
        <v/>
      </c>
      <c r="AJ368" s="31" t="str">
        <f t="shared" si="431"/>
        <v/>
      </c>
      <c r="AK368" s="73" t="str">
        <f t="shared" si="432"/>
        <v/>
      </c>
      <c r="AL368" s="73" t="str">
        <f t="shared" si="433"/>
        <v/>
      </c>
      <c r="AM368" s="31" t="str" cm="1">
        <f t="array" ref="AM368">IF(AK368="",""&amp;AJ368,IF(AK368="NEMA",AJ368,INDEX(klub_naziv,MATCH(INDEX(klubAlias_klubId,AK368),klub_id,0))))</f>
        <v/>
      </c>
      <c r="AN368" s="31" t="str" cm="1">
        <f t="array" ref="AN368">IFERROR(""&amp;INDEX(registarNatjecatelji,DL368,4),"")</f>
        <v/>
      </c>
      <c r="AO368" s="90" t="str">
        <f t="shared" si="434"/>
        <v/>
      </c>
      <c r="AP368" s="66" t="str">
        <f t="shared" si="435"/>
        <v/>
      </c>
      <c r="AQ368" s="47" t="s">
        <v>0</v>
      </c>
      <c r="AR368" s="52" t="str">
        <f>IF(V368&lt;&gt;"NEMA","",IF(IFERROR(MATCH(U368,U$10:U367,0),0)&lt;&gt;0,"",U368))</f>
        <v/>
      </c>
      <c r="AS368" s="73" t="str">
        <f t="shared" si="408"/>
        <v/>
      </c>
      <c r="AT368" s="31" t="str">
        <f>IF(OR(AS368="",AS368&lt;&gt;"NEMA"),"",MAX(AT$10:AT367)+1)</f>
        <v/>
      </c>
      <c r="AU368" s="66" t="str">
        <f t="shared" si="409"/>
        <v/>
      </c>
      <c r="AV368" s="47" t="s">
        <v>0</v>
      </c>
      <c r="AW368" s="19" t="str">
        <f t="shared" si="436"/>
        <v/>
      </c>
      <c r="AX368" s="47" t="s">
        <v>0</v>
      </c>
      <c r="AY368" s="82" t="str">
        <f>IF(AK368&lt;&gt;"NEMA","",IF(IFERROR(MATCH(AJ368,AJ$10:AJ367,0),0)&lt;&gt;0,"",AJ368))</f>
        <v/>
      </c>
      <c r="AZ368" s="47" t="s">
        <v>0</v>
      </c>
      <c r="BA368" s="130"/>
      <c r="BB368" s="47" t="s">
        <v>0</v>
      </c>
      <c r="BC368" s="58" t="str">
        <f t="shared" si="437"/>
        <v/>
      </c>
      <c r="BD368" s="31" t="str">
        <f t="shared" si="438"/>
        <v/>
      </c>
      <c r="BE368" s="31" t="str">
        <f>IF(BD368="","",MAX(BE$10:BE367)+1)</f>
        <v/>
      </c>
      <c r="BF368" s="31" t="str">
        <f t="shared" si="439"/>
        <v/>
      </c>
      <c r="BG368" s="31" t="str">
        <f t="shared" si="440"/>
        <v/>
      </c>
      <c r="BH368" s="31" t="str">
        <f>IF(BA368="","",MAX(BH$10:BH367)+1)</f>
        <v/>
      </c>
      <c r="BI368" s="31" t="str">
        <f t="shared" si="441"/>
        <v/>
      </c>
      <c r="BJ368" s="66" t="str">
        <f t="shared" si="442"/>
        <v/>
      </c>
      <c r="BK368" s="47" t="s">
        <v>0</v>
      </c>
      <c r="BL368" s="19" t="str">
        <f t="shared" si="443"/>
        <v/>
      </c>
      <c r="BM368" s="47" t="s">
        <v>0</v>
      </c>
      <c r="BN368" s="151" t="str">
        <f t="shared" si="410"/>
        <v/>
      </c>
      <c r="BO368" s="47" t="s">
        <v>0</v>
      </c>
      <c r="BP368" s="58" t="str">
        <f t="shared" si="401"/>
        <v/>
      </c>
      <c r="BQ368" s="73" t="str">
        <f t="shared" si="402"/>
        <v/>
      </c>
      <c r="BR368" s="266" t="str">
        <f t="shared" si="403"/>
        <v/>
      </c>
      <c r="BS368" s="267" t="str">
        <f t="shared" si="404"/>
        <v/>
      </c>
      <c r="BT368" s="191" t="str">
        <f t="shared" si="405"/>
        <v/>
      </c>
      <c r="BU368" s="47" t="s">
        <v>0</v>
      </c>
      <c r="BV368" s="52" t="str">
        <f t="shared" si="444"/>
        <v/>
      </c>
      <c r="BW368" s="31" t="str">
        <f t="shared" si="445"/>
        <v/>
      </c>
      <c r="BX368" s="73" t="str">
        <f t="shared" si="411"/>
        <v/>
      </c>
      <c r="BY368" s="73" t="str">
        <f t="shared" si="412"/>
        <v/>
      </c>
      <c r="BZ368" s="31" t="str">
        <f t="shared" si="413"/>
        <v/>
      </c>
      <c r="CA368" s="66" t="str">
        <f t="shared" si="414"/>
        <v/>
      </c>
      <c r="CB368" s="47" t="s">
        <v>0</v>
      </c>
      <c r="CC368" s="82" t="str">
        <f t="shared" si="446"/>
        <v/>
      </c>
      <c r="CD368" s="47" t="s">
        <v>0</v>
      </c>
      <c r="CE368" s="19" t="str">
        <f t="shared" si="447"/>
        <v/>
      </c>
      <c r="CF368" s="47" t="s">
        <v>0</v>
      </c>
      <c r="CG368" s="130"/>
      <c r="CH368" s="47" t="s">
        <v>0</v>
      </c>
      <c r="CI368" s="52" t="str">
        <f t="shared" si="448"/>
        <v/>
      </c>
      <c r="CJ368" s="73" t="str">
        <f>IF(CG368="","",MAX(CJ$10:CJ367)+1)</f>
        <v/>
      </c>
      <c r="CK368" s="53" t="str">
        <f t="shared" si="449"/>
        <v/>
      </c>
      <c r="CL368" s="47" t="s">
        <v>0</v>
      </c>
      <c r="CM368" s="19" t="str">
        <f t="shared" si="450"/>
        <v/>
      </c>
      <c r="CN368" s="47" t="s">
        <v>0</v>
      </c>
      <c r="CO368" s="108"/>
      <c r="CP368" s="110"/>
      <c r="CQ368" s="47"/>
      <c r="CR368" s="58" t="str">
        <f>IF(AND(BX368="NEMA",BY368="NEMA",OR(CG368="",CK368="NEMA")),MAX(CR$10:CR367)+1,"")</f>
        <v/>
      </c>
      <c r="CS368" s="53" t="str">
        <f t="shared" si="451"/>
        <v/>
      </c>
      <c r="CT368" t="s">
        <v>0</v>
      </c>
      <c r="CU368" s="133" t="str">
        <f t="shared" si="415"/>
        <v/>
      </c>
      <c r="CV368" t="s">
        <v>0</v>
      </c>
      <c r="CW368" s="52" t="str">
        <f t="shared" si="416"/>
        <v/>
      </c>
      <c r="CX368" s="66" t="str">
        <f t="shared" si="452"/>
        <v/>
      </c>
      <c r="CY368" t="s">
        <v>0</v>
      </c>
      <c r="CZ368" s="19" t="str">
        <f t="shared" si="453"/>
        <v/>
      </c>
      <c r="DA368" s="47" t="s">
        <v>0</v>
      </c>
      <c r="DB368" s="52" t="str">
        <f t="shared" si="454"/>
        <v/>
      </c>
      <c r="DC368" s="66" t="str">
        <f t="shared" si="455"/>
        <v/>
      </c>
      <c r="DD368" s="47" t="s">
        <v>0</v>
      </c>
      <c r="DE368" s="52" t="str">
        <f t="shared" si="456"/>
        <v/>
      </c>
      <c r="DF368" s="53" t="str">
        <f t="shared" si="417"/>
        <v/>
      </c>
      <c r="DG368" s="47" t="s">
        <v>0</v>
      </c>
      <c r="DH368" s="52" t="str">
        <f t="shared" si="457"/>
        <v/>
      </c>
      <c r="DI368" s="53" t="str">
        <f t="shared" si="418"/>
        <v/>
      </c>
      <c r="DJ368" s="47" t="s">
        <v>0</v>
      </c>
      <c r="DK368" s="52" t="str">
        <f t="shared" si="458"/>
        <v/>
      </c>
      <c r="DL368" s="53" t="str">
        <f t="shared" si="419"/>
        <v/>
      </c>
      <c r="DM368" s="47" t="s">
        <v>0</v>
      </c>
      <c r="DN368" s="58" t="str">
        <f t="shared" si="459"/>
        <v/>
      </c>
      <c r="DO368" s="53" t="str" cm="1">
        <f t="array" ref="DO368">IF(DN368&lt;&gt;"",INDEX(imePrezime_id,DN368,0),IF(CR368&lt;&gt;"",CR368,""))</f>
        <v/>
      </c>
      <c r="DP368" s="47" t="s">
        <v>0</v>
      </c>
      <c r="DQ368" s="58" t="str">
        <f t="shared" si="460"/>
        <v/>
      </c>
      <c r="DR368" s="73" t="str">
        <f t="shared" si="420"/>
        <v/>
      </c>
      <c r="DS368" s="73" t="str">
        <f t="shared" si="461"/>
        <v/>
      </c>
      <c r="DT368" s="73" t="str">
        <f t="shared" si="462"/>
        <v/>
      </c>
      <c r="DU368" s="66" t="str">
        <f t="shared" si="463"/>
        <v/>
      </c>
      <c r="DV368" s="47" t="s">
        <v>0</v>
      </c>
      <c r="DW368" s="58" t="str">
        <f>IF(BW368="","",MAX(DW$10:DW367)+1)</f>
        <v/>
      </c>
      <c r="DX368" s="73" t="str">
        <f t="shared" si="464"/>
        <v/>
      </c>
      <c r="DY368" s="73" t="str">
        <f t="shared" si="465"/>
        <v/>
      </c>
      <c r="DZ368" s="73" t="str">
        <f t="shared" si="466"/>
        <v/>
      </c>
      <c r="EA368" s="73" t="str">
        <f t="shared" si="467"/>
        <v/>
      </c>
      <c r="EB368" s="73" t="str">
        <f t="shared" si="468"/>
        <v/>
      </c>
      <c r="EC368" s="73" t="str">
        <f t="shared" si="469"/>
        <v/>
      </c>
      <c r="ED368" s="73" t="str">
        <f t="shared" si="470"/>
        <v/>
      </c>
      <c r="EE368" s="73" t="str">
        <f t="shared" si="471"/>
        <v/>
      </c>
      <c r="EF368" s="73" t="str">
        <f t="shared" si="472"/>
        <v/>
      </c>
      <c r="EG368" s="53" t="str">
        <f t="shared" si="421"/>
        <v/>
      </c>
      <c r="EH368" s="47" t="s">
        <v>0</v>
      </c>
      <c r="EI368" s="19" t="str">
        <f t="shared" si="473"/>
        <v/>
      </c>
      <c r="EJ368" s="47" t="s">
        <v>0</v>
      </c>
      <c r="EK368" s="19" t="str">
        <f t="shared" si="474"/>
        <v/>
      </c>
      <c r="EL368" s="47" t="s">
        <v>0</v>
      </c>
      <c r="EM368" s="208" t="str">
        <f t="shared" si="475"/>
        <v/>
      </c>
      <c r="EN368" s="47" t="s">
        <v>0</v>
      </c>
    </row>
    <row r="369" spans="1:144" x14ac:dyDescent="0.25">
      <c r="A369" t="s">
        <v>0</v>
      </c>
      <c r="B369" s="52" t="str">
        <f>IF(csv!F361="","",csv!T361)</f>
        <v/>
      </c>
      <c r="C369" s="31" t="s">
        <v>0</v>
      </c>
      <c r="D369" s="31" t="str">
        <f>IF(csv!F361="","",csv!F361)</f>
        <v/>
      </c>
      <c r="E369" s="31" t="str">
        <f>IF(csv!E361="","",csv!E361)</f>
        <v/>
      </c>
      <c r="F369" s="31" t="s">
        <v>0</v>
      </c>
      <c r="G369" s="73" t="str">
        <f>IF(csv!M361="","",csv!M361)</f>
        <v/>
      </c>
      <c r="H369" s="73" t="str">
        <f>IF(csv!N361="","",csv!N361)</f>
        <v/>
      </c>
      <c r="I369" s="31" t="s">
        <v>0</v>
      </c>
      <c r="J369" s="31" t="str">
        <f>IF(csv!P361="","",csv!P361)</f>
        <v/>
      </c>
      <c r="K369" s="31" t="str">
        <f>IF(csv!Q361="","",csv!Q361)</f>
        <v/>
      </c>
      <c r="L369" s="31" t="s">
        <v>0</v>
      </c>
      <c r="M369" s="66" t="str">
        <f>IF(csv!R361="","",csv!R361)</f>
        <v/>
      </c>
      <c r="N369" s="47" t="s">
        <v>0</v>
      </c>
      <c r="O369" s="52" t="str">
        <f t="shared" si="422"/>
        <v/>
      </c>
      <c r="P369" s="73" t="str">
        <f>IF(O369="","",IF(COUNTIF(O$10:O368,O369)=0,P368+1,P368))</f>
        <v/>
      </c>
      <c r="Q369" s="88" t="str">
        <f t="shared" si="423"/>
        <v/>
      </c>
      <c r="R369" s="89" t="str" cm="1">
        <f t="array" ref="R369">IF(S369="","",INDEX(natjecanjeStaze_naziv,MATCH(S369,natjecanjeStaze_stazaId,0)))</f>
        <v/>
      </c>
      <c r="S369" s="53" t="str">
        <f t="shared" si="406"/>
        <v/>
      </c>
      <c r="T369" s="47" t="s">
        <v>0</v>
      </c>
      <c r="U369" s="259" t="str">
        <f t="shared" si="407"/>
        <v/>
      </c>
      <c r="V369" s="260" t="str">
        <f t="shared" si="424"/>
        <v/>
      </c>
      <c r="W369" s="47" t="s">
        <v>0</v>
      </c>
      <c r="X369" s="52" t="str">
        <f t="shared" si="425"/>
        <v/>
      </c>
      <c r="Y369" s="73" t="str">
        <f t="shared" si="426"/>
        <v/>
      </c>
      <c r="Z369" s="31" t="str">
        <f t="shared" si="427"/>
        <v/>
      </c>
      <c r="AA369" s="66" t="str">
        <f>IF(Z369="","",MAX(AA$10:AA368)+1)</f>
        <v/>
      </c>
      <c r="AB369" s="47" t="s">
        <v>0</v>
      </c>
      <c r="AC369" s="130"/>
      <c r="AD369" s="47" t="s">
        <v>0</v>
      </c>
      <c r="AE369" s="19" t="str">
        <f t="shared" si="428"/>
        <v/>
      </c>
      <c r="AF369" s="47" t="s">
        <v>0</v>
      </c>
      <c r="AG369" s="151" t="str">
        <f t="shared" si="429"/>
        <v/>
      </c>
      <c r="AH369" s="47" t="s">
        <v>0</v>
      </c>
      <c r="AI369" s="52" t="str">
        <f t="shared" si="430"/>
        <v/>
      </c>
      <c r="AJ369" s="31" t="str">
        <f t="shared" si="431"/>
        <v/>
      </c>
      <c r="AK369" s="73" t="str">
        <f t="shared" si="432"/>
        <v/>
      </c>
      <c r="AL369" s="73" t="str">
        <f t="shared" si="433"/>
        <v/>
      </c>
      <c r="AM369" s="31" t="str" cm="1">
        <f t="array" ref="AM369">IF(AK369="",""&amp;AJ369,IF(AK369="NEMA",AJ369,INDEX(klub_naziv,MATCH(INDEX(klubAlias_klubId,AK369),klub_id,0))))</f>
        <v/>
      </c>
      <c r="AN369" s="31" t="str" cm="1">
        <f t="array" ref="AN369">IFERROR(""&amp;INDEX(registarNatjecatelji,DL369,4),"")</f>
        <v/>
      </c>
      <c r="AO369" s="90" t="str">
        <f t="shared" si="434"/>
        <v/>
      </c>
      <c r="AP369" s="66" t="str">
        <f t="shared" si="435"/>
        <v/>
      </c>
      <c r="AQ369" s="47" t="s">
        <v>0</v>
      </c>
      <c r="AR369" s="52" t="str">
        <f>IF(V369&lt;&gt;"NEMA","",IF(IFERROR(MATCH(U369,U$10:U368,0),0)&lt;&gt;0,"",U369))</f>
        <v/>
      </c>
      <c r="AS369" s="73" t="str">
        <f t="shared" si="408"/>
        <v/>
      </c>
      <c r="AT369" s="31" t="str">
        <f>IF(OR(AS369="",AS369&lt;&gt;"NEMA"),"",MAX(AT$10:AT368)+1)</f>
        <v/>
      </c>
      <c r="AU369" s="66" t="str">
        <f t="shared" si="409"/>
        <v/>
      </c>
      <c r="AV369" s="47" t="s">
        <v>0</v>
      </c>
      <c r="AW369" s="19" t="str">
        <f t="shared" si="436"/>
        <v/>
      </c>
      <c r="AX369" s="47" t="s">
        <v>0</v>
      </c>
      <c r="AY369" s="82" t="str">
        <f>IF(AK369&lt;&gt;"NEMA","",IF(IFERROR(MATCH(AJ369,AJ$10:AJ368,0),0)&lt;&gt;0,"",AJ369))</f>
        <v/>
      </c>
      <c r="AZ369" s="47" t="s">
        <v>0</v>
      </c>
      <c r="BA369" s="130"/>
      <c r="BB369" s="47" t="s">
        <v>0</v>
      </c>
      <c r="BC369" s="58" t="str">
        <f t="shared" si="437"/>
        <v/>
      </c>
      <c r="BD369" s="31" t="str">
        <f t="shared" si="438"/>
        <v/>
      </c>
      <c r="BE369" s="31" t="str">
        <f>IF(BD369="","",MAX(BE$10:BE368)+1)</f>
        <v/>
      </c>
      <c r="BF369" s="31" t="str">
        <f t="shared" si="439"/>
        <v/>
      </c>
      <c r="BG369" s="31" t="str">
        <f t="shared" si="440"/>
        <v/>
      </c>
      <c r="BH369" s="31" t="str">
        <f>IF(BA369="","",MAX(BH$10:BH368)+1)</f>
        <v/>
      </c>
      <c r="BI369" s="31" t="str">
        <f t="shared" si="441"/>
        <v/>
      </c>
      <c r="BJ369" s="66" t="str">
        <f t="shared" si="442"/>
        <v/>
      </c>
      <c r="BK369" s="47" t="s">
        <v>0</v>
      </c>
      <c r="BL369" s="19" t="str">
        <f t="shared" si="443"/>
        <v/>
      </c>
      <c r="BM369" s="47" t="s">
        <v>0</v>
      </c>
      <c r="BN369" s="151" t="str">
        <f t="shared" si="410"/>
        <v/>
      </c>
      <c r="BO369" s="47" t="s">
        <v>0</v>
      </c>
      <c r="BP369" s="58" t="str">
        <f t="shared" si="401"/>
        <v/>
      </c>
      <c r="BQ369" s="73" t="str">
        <f t="shared" si="402"/>
        <v/>
      </c>
      <c r="BR369" s="266" t="str">
        <f t="shared" si="403"/>
        <v/>
      </c>
      <c r="BS369" s="267" t="str">
        <f t="shared" si="404"/>
        <v/>
      </c>
      <c r="BT369" s="191" t="str">
        <f t="shared" si="405"/>
        <v/>
      </c>
      <c r="BU369" s="47" t="s">
        <v>0</v>
      </c>
      <c r="BV369" s="52" t="str">
        <f t="shared" si="444"/>
        <v/>
      </c>
      <c r="BW369" s="31" t="str">
        <f t="shared" si="445"/>
        <v/>
      </c>
      <c r="BX369" s="73" t="str">
        <f t="shared" si="411"/>
        <v/>
      </c>
      <c r="BY369" s="73" t="str">
        <f t="shared" si="412"/>
        <v/>
      </c>
      <c r="BZ369" s="31" t="str">
        <f t="shared" si="413"/>
        <v/>
      </c>
      <c r="CA369" s="66" t="str">
        <f t="shared" si="414"/>
        <v/>
      </c>
      <c r="CB369" s="47" t="s">
        <v>0</v>
      </c>
      <c r="CC369" s="82" t="str">
        <f t="shared" si="446"/>
        <v/>
      </c>
      <c r="CD369" s="47" t="s">
        <v>0</v>
      </c>
      <c r="CE369" s="19" t="str">
        <f t="shared" si="447"/>
        <v/>
      </c>
      <c r="CF369" s="47" t="s">
        <v>0</v>
      </c>
      <c r="CG369" s="130"/>
      <c r="CH369" s="47" t="s">
        <v>0</v>
      </c>
      <c r="CI369" s="52" t="str">
        <f t="shared" si="448"/>
        <v/>
      </c>
      <c r="CJ369" s="73" t="str">
        <f>IF(CG369="","",MAX(CJ$10:CJ368)+1)</f>
        <v/>
      </c>
      <c r="CK369" s="53" t="str">
        <f t="shared" si="449"/>
        <v/>
      </c>
      <c r="CL369" s="47" t="s">
        <v>0</v>
      </c>
      <c r="CM369" s="19" t="str">
        <f t="shared" si="450"/>
        <v/>
      </c>
      <c r="CN369" s="47" t="s">
        <v>0</v>
      </c>
      <c r="CO369" s="108"/>
      <c r="CP369" s="110"/>
      <c r="CQ369" s="47"/>
      <c r="CR369" s="58" t="str">
        <f>IF(AND(BX369="NEMA",BY369="NEMA",OR(CG369="",CK369="NEMA")),MAX(CR$10:CR368)+1,"")</f>
        <v/>
      </c>
      <c r="CS369" s="53" t="str">
        <f t="shared" si="451"/>
        <v/>
      </c>
      <c r="CT369" t="s">
        <v>0</v>
      </c>
      <c r="CU369" s="133" t="str">
        <f t="shared" si="415"/>
        <v/>
      </c>
      <c r="CV369" t="s">
        <v>0</v>
      </c>
      <c r="CW369" s="52" t="str">
        <f t="shared" si="416"/>
        <v/>
      </c>
      <c r="CX369" s="66" t="str">
        <f t="shared" si="452"/>
        <v/>
      </c>
      <c r="CY369" t="s">
        <v>0</v>
      </c>
      <c r="CZ369" s="19" t="str">
        <f t="shared" si="453"/>
        <v/>
      </c>
      <c r="DA369" s="47" t="s">
        <v>0</v>
      </c>
      <c r="DB369" s="52" t="str">
        <f t="shared" si="454"/>
        <v/>
      </c>
      <c r="DC369" s="66" t="str">
        <f t="shared" si="455"/>
        <v/>
      </c>
      <c r="DD369" s="47" t="s">
        <v>0</v>
      </c>
      <c r="DE369" s="52" t="str">
        <f t="shared" si="456"/>
        <v/>
      </c>
      <c r="DF369" s="53" t="str">
        <f t="shared" si="417"/>
        <v/>
      </c>
      <c r="DG369" s="47" t="s">
        <v>0</v>
      </c>
      <c r="DH369" s="52" t="str">
        <f t="shared" si="457"/>
        <v/>
      </c>
      <c r="DI369" s="53" t="str">
        <f t="shared" si="418"/>
        <v/>
      </c>
      <c r="DJ369" s="47" t="s">
        <v>0</v>
      </c>
      <c r="DK369" s="52" t="str">
        <f t="shared" si="458"/>
        <v/>
      </c>
      <c r="DL369" s="53" t="str">
        <f t="shared" si="419"/>
        <v/>
      </c>
      <c r="DM369" s="47" t="s">
        <v>0</v>
      </c>
      <c r="DN369" s="58" t="str">
        <f t="shared" si="459"/>
        <v/>
      </c>
      <c r="DO369" s="53" t="str" cm="1">
        <f t="array" ref="DO369">IF(DN369&lt;&gt;"",INDEX(imePrezime_id,DN369,0),IF(CR369&lt;&gt;"",CR369,""))</f>
        <v/>
      </c>
      <c r="DP369" s="47" t="s">
        <v>0</v>
      </c>
      <c r="DQ369" s="58" t="str">
        <f t="shared" si="460"/>
        <v/>
      </c>
      <c r="DR369" s="73" t="str">
        <f t="shared" si="420"/>
        <v/>
      </c>
      <c r="DS369" s="73" t="str">
        <f t="shared" si="461"/>
        <v/>
      </c>
      <c r="DT369" s="73" t="str">
        <f t="shared" si="462"/>
        <v/>
      </c>
      <c r="DU369" s="66" t="str">
        <f t="shared" si="463"/>
        <v/>
      </c>
      <c r="DV369" s="47" t="s">
        <v>0</v>
      </c>
      <c r="DW369" s="58" t="str">
        <f>IF(BW369="","",MAX(DW$10:DW368)+1)</f>
        <v/>
      </c>
      <c r="DX369" s="73" t="str">
        <f t="shared" si="464"/>
        <v/>
      </c>
      <c r="DY369" s="73" t="str">
        <f t="shared" si="465"/>
        <v/>
      </c>
      <c r="DZ369" s="73" t="str">
        <f t="shared" si="466"/>
        <v/>
      </c>
      <c r="EA369" s="73" t="str">
        <f t="shared" si="467"/>
        <v/>
      </c>
      <c r="EB369" s="73" t="str">
        <f t="shared" si="468"/>
        <v/>
      </c>
      <c r="EC369" s="73" t="str">
        <f t="shared" si="469"/>
        <v/>
      </c>
      <c r="ED369" s="73" t="str">
        <f t="shared" si="470"/>
        <v/>
      </c>
      <c r="EE369" s="73" t="str">
        <f t="shared" si="471"/>
        <v/>
      </c>
      <c r="EF369" s="73" t="str">
        <f t="shared" si="472"/>
        <v/>
      </c>
      <c r="EG369" s="53" t="str">
        <f t="shared" si="421"/>
        <v/>
      </c>
      <c r="EH369" s="47" t="s">
        <v>0</v>
      </c>
      <c r="EI369" s="19" t="str">
        <f t="shared" si="473"/>
        <v/>
      </c>
      <c r="EJ369" s="47" t="s">
        <v>0</v>
      </c>
      <c r="EK369" s="19" t="str">
        <f t="shared" si="474"/>
        <v/>
      </c>
      <c r="EL369" s="47" t="s">
        <v>0</v>
      </c>
      <c r="EM369" s="208" t="str">
        <f t="shared" si="475"/>
        <v/>
      </c>
      <c r="EN369" s="47" t="s">
        <v>0</v>
      </c>
    </row>
    <row r="370" spans="1:144" x14ac:dyDescent="0.25">
      <c r="A370" t="s">
        <v>0</v>
      </c>
      <c r="B370" s="52" t="str">
        <f>IF(csv!F362="","",csv!T362)</f>
        <v/>
      </c>
      <c r="C370" s="31" t="s">
        <v>0</v>
      </c>
      <c r="D370" s="31" t="str">
        <f>IF(csv!F362="","",csv!F362)</f>
        <v/>
      </c>
      <c r="E370" s="31" t="str">
        <f>IF(csv!E362="","",csv!E362)</f>
        <v/>
      </c>
      <c r="F370" s="31" t="s">
        <v>0</v>
      </c>
      <c r="G370" s="73" t="str">
        <f>IF(csv!M362="","",csv!M362)</f>
        <v/>
      </c>
      <c r="H370" s="73" t="str">
        <f>IF(csv!N362="","",csv!N362)</f>
        <v/>
      </c>
      <c r="I370" s="31" t="s">
        <v>0</v>
      </c>
      <c r="J370" s="31" t="str">
        <f>IF(csv!P362="","",csv!P362)</f>
        <v/>
      </c>
      <c r="K370" s="31" t="str">
        <f>IF(csv!Q362="","",csv!Q362)</f>
        <v/>
      </c>
      <c r="L370" s="31" t="s">
        <v>0</v>
      </c>
      <c r="M370" s="66" t="str">
        <f>IF(csv!R362="","",csv!R362)</f>
        <v/>
      </c>
      <c r="N370" s="47" t="s">
        <v>0</v>
      </c>
      <c r="O370" s="52" t="str">
        <f t="shared" si="422"/>
        <v/>
      </c>
      <c r="P370" s="73" t="str">
        <f>IF(O370="","",IF(COUNTIF(O$10:O369,O370)=0,P369+1,P369))</f>
        <v/>
      </c>
      <c r="Q370" s="88" t="str">
        <f t="shared" si="423"/>
        <v/>
      </c>
      <c r="R370" s="89" t="str" cm="1">
        <f t="array" ref="R370">IF(S370="","",INDEX(natjecanjeStaze_naziv,MATCH(S370,natjecanjeStaze_stazaId,0)))</f>
        <v/>
      </c>
      <c r="S370" s="53" t="str">
        <f t="shared" si="406"/>
        <v/>
      </c>
      <c r="T370" s="47" t="s">
        <v>0</v>
      </c>
      <c r="U370" s="259" t="str">
        <f t="shared" si="407"/>
        <v/>
      </c>
      <c r="V370" s="260" t="str">
        <f t="shared" si="424"/>
        <v/>
      </c>
      <c r="W370" s="47" t="s">
        <v>0</v>
      </c>
      <c r="X370" s="52" t="str">
        <f t="shared" si="425"/>
        <v/>
      </c>
      <c r="Y370" s="73" t="str">
        <f t="shared" si="426"/>
        <v/>
      </c>
      <c r="Z370" s="31" t="str">
        <f t="shared" si="427"/>
        <v/>
      </c>
      <c r="AA370" s="66" t="str">
        <f>IF(Z370="","",MAX(AA$10:AA369)+1)</f>
        <v/>
      </c>
      <c r="AB370" s="47" t="s">
        <v>0</v>
      </c>
      <c r="AC370" s="130"/>
      <c r="AD370" s="47" t="s">
        <v>0</v>
      </c>
      <c r="AE370" s="19" t="str">
        <f t="shared" si="428"/>
        <v/>
      </c>
      <c r="AF370" s="47" t="s">
        <v>0</v>
      </c>
      <c r="AG370" s="151" t="str">
        <f t="shared" si="429"/>
        <v/>
      </c>
      <c r="AH370" s="47" t="s">
        <v>0</v>
      </c>
      <c r="AI370" s="52" t="str">
        <f t="shared" si="430"/>
        <v/>
      </c>
      <c r="AJ370" s="31" t="str">
        <f t="shared" si="431"/>
        <v/>
      </c>
      <c r="AK370" s="73" t="str">
        <f t="shared" si="432"/>
        <v/>
      </c>
      <c r="AL370" s="73" t="str">
        <f t="shared" si="433"/>
        <v/>
      </c>
      <c r="AM370" s="31" t="str" cm="1">
        <f t="array" ref="AM370">IF(AK370="",""&amp;AJ370,IF(AK370="NEMA",AJ370,INDEX(klub_naziv,MATCH(INDEX(klubAlias_klubId,AK370),klub_id,0))))</f>
        <v/>
      </c>
      <c r="AN370" s="31" t="str" cm="1">
        <f t="array" ref="AN370">IFERROR(""&amp;INDEX(registarNatjecatelji,DL370,4),"")</f>
        <v/>
      </c>
      <c r="AO370" s="90" t="str">
        <f t="shared" si="434"/>
        <v/>
      </c>
      <c r="AP370" s="66" t="str">
        <f t="shared" si="435"/>
        <v/>
      </c>
      <c r="AQ370" s="47" t="s">
        <v>0</v>
      </c>
      <c r="AR370" s="52" t="str">
        <f>IF(V370&lt;&gt;"NEMA","",IF(IFERROR(MATCH(U370,U$10:U369,0),0)&lt;&gt;0,"",U370))</f>
        <v/>
      </c>
      <c r="AS370" s="73" t="str">
        <f t="shared" si="408"/>
        <v/>
      </c>
      <c r="AT370" s="31" t="str">
        <f>IF(OR(AS370="",AS370&lt;&gt;"NEMA"),"",MAX(AT$10:AT369)+1)</f>
        <v/>
      </c>
      <c r="AU370" s="66" t="str">
        <f t="shared" si="409"/>
        <v/>
      </c>
      <c r="AV370" s="47" t="s">
        <v>0</v>
      </c>
      <c r="AW370" s="19" t="str">
        <f t="shared" si="436"/>
        <v/>
      </c>
      <c r="AX370" s="47" t="s">
        <v>0</v>
      </c>
      <c r="AY370" s="82" t="str">
        <f>IF(AK370&lt;&gt;"NEMA","",IF(IFERROR(MATCH(AJ370,AJ$10:AJ369,0),0)&lt;&gt;0,"",AJ370))</f>
        <v/>
      </c>
      <c r="AZ370" s="47" t="s">
        <v>0</v>
      </c>
      <c r="BA370" s="130"/>
      <c r="BB370" s="47" t="s">
        <v>0</v>
      </c>
      <c r="BC370" s="58" t="str">
        <f t="shared" si="437"/>
        <v/>
      </c>
      <c r="BD370" s="31" t="str">
        <f t="shared" si="438"/>
        <v/>
      </c>
      <c r="BE370" s="31" t="str">
        <f>IF(BD370="","",MAX(BE$10:BE369)+1)</f>
        <v/>
      </c>
      <c r="BF370" s="31" t="str">
        <f t="shared" si="439"/>
        <v/>
      </c>
      <c r="BG370" s="31" t="str">
        <f t="shared" si="440"/>
        <v/>
      </c>
      <c r="BH370" s="31" t="str">
        <f>IF(BA370="","",MAX(BH$10:BH369)+1)</f>
        <v/>
      </c>
      <c r="BI370" s="31" t="str">
        <f t="shared" si="441"/>
        <v/>
      </c>
      <c r="BJ370" s="66" t="str">
        <f t="shared" si="442"/>
        <v/>
      </c>
      <c r="BK370" s="47" t="s">
        <v>0</v>
      </c>
      <c r="BL370" s="19" t="str">
        <f t="shared" si="443"/>
        <v/>
      </c>
      <c r="BM370" s="47" t="s">
        <v>0</v>
      </c>
      <c r="BN370" s="151" t="str">
        <f t="shared" si="410"/>
        <v/>
      </c>
      <c r="BO370" s="47" t="s">
        <v>0</v>
      </c>
      <c r="BP370" s="58" t="str">
        <f t="shared" si="401"/>
        <v/>
      </c>
      <c r="BQ370" s="73" t="str">
        <f t="shared" si="402"/>
        <v/>
      </c>
      <c r="BR370" s="266" t="str">
        <f t="shared" si="403"/>
        <v/>
      </c>
      <c r="BS370" s="267" t="str">
        <f t="shared" si="404"/>
        <v/>
      </c>
      <c r="BT370" s="191" t="str">
        <f t="shared" si="405"/>
        <v/>
      </c>
      <c r="BU370" s="47" t="s">
        <v>0</v>
      </c>
      <c r="BV370" s="52" t="str">
        <f t="shared" si="444"/>
        <v/>
      </c>
      <c r="BW370" s="31" t="str">
        <f t="shared" si="445"/>
        <v/>
      </c>
      <c r="BX370" s="73" t="str">
        <f t="shared" si="411"/>
        <v/>
      </c>
      <c r="BY370" s="73" t="str">
        <f t="shared" si="412"/>
        <v/>
      </c>
      <c r="BZ370" s="31" t="str">
        <f t="shared" si="413"/>
        <v/>
      </c>
      <c r="CA370" s="66" t="str">
        <f t="shared" si="414"/>
        <v/>
      </c>
      <c r="CB370" s="47" t="s">
        <v>0</v>
      </c>
      <c r="CC370" s="82" t="str">
        <f t="shared" si="446"/>
        <v/>
      </c>
      <c r="CD370" s="47" t="s">
        <v>0</v>
      </c>
      <c r="CE370" s="19" t="str">
        <f t="shared" si="447"/>
        <v/>
      </c>
      <c r="CF370" s="47" t="s">
        <v>0</v>
      </c>
      <c r="CG370" s="130"/>
      <c r="CH370" s="47" t="s">
        <v>0</v>
      </c>
      <c r="CI370" s="52" t="str">
        <f t="shared" si="448"/>
        <v/>
      </c>
      <c r="CJ370" s="73" t="str">
        <f>IF(CG370="","",MAX(CJ$10:CJ369)+1)</f>
        <v/>
      </c>
      <c r="CK370" s="53" t="str">
        <f t="shared" si="449"/>
        <v/>
      </c>
      <c r="CL370" s="47" t="s">
        <v>0</v>
      </c>
      <c r="CM370" s="19" t="str">
        <f t="shared" si="450"/>
        <v/>
      </c>
      <c r="CN370" s="47" t="s">
        <v>0</v>
      </c>
      <c r="CO370" s="108"/>
      <c r="CP370" s="110"/>
      <c r="CQ370" s="47"/>
      <c r="CR370" s="58" t="str">
        <f>IF(AND(BX370="NEMA",BY370="NEMA",OR(CG370="",CK370="NEMA")),MAX(CR$10:CR369)+1,"")</f>
        <v/>
      </c>
      <c r="CS370" s="53" t="str">
        <f t="shared" si="451"/>
        <v/>
      </c>
      <c r="CT370" t="s">
        <v>0</v>
      </c>
      <c r="CU370" s="133" t="str">
        <f t="shared" si="415"/>
        <v/>
      </c>
      <c r="CV370" t="s">
        <v>0</v>
      </c>
      <c r="CW370" s="52" t="str">
        <f t="shared" si="416"/>
        <v/>
      </c>
      <c r="CX370" s="66" t="str">
        <f t="shared" si="452"/>
        <v/>
      </c>
      <c r="CY370" t="s">
        <v>0</v>
      </c>
      <c r="CZ370" s="19" t="str">
        <f t="shared" si="453"/>
        <v/>
      </c>
      <c r="DA370" s="47" t="s">
        <v>0</v>
      </c>
      <c r="DB370" s="52" t="str">
        <f t="shared" si="454"/>
        <v/>
      </c>
      <c r="DC370" s="66" t="str">
        <f t="shared" si="455"/>
        <v/>
      </c>
      <c r="DD370" s="47" t="s">
        <v>0</v>
      </c>
      <c r="DE370" s="52" t="str">
        <f t="shared" si="456"/>
        <v/>
      </c>
      <c r="DF370" s="53" t="str">
        <f t="shared" si="417"/>
        <v/>
      </c>
      <c r="DG370" s="47" t="s">
        <v>0</v>
      </c>
      <c r="DH370" s="52" t="str">
        <f t="shared" si="457"/>
        <v/>
      </c>
      <c r="DI370" s="53" t="str">
        <f t="shared" si="418"/>
        <v/>
      </c>
      <c r="DJ370" s="47" t="s">
        <v>0</v>
      </c>
      <c r="DK370" s="52" t="str">
        <f t="shared" si="458"/>
        <v/>
      </c>
      <c r="DL370" s="53" t="str">
        <f t="shared" si="419"/>
        <v/>
      </c>
      <c r="DM370" s="47" t="s">
        <v>0</v>
      </c>
      <c r="DN370" s="58" t="str">
        <f t="shared" si="459"/>
        <v/>
      </c>
      <c r="DO370" s="53" t="str" cm="1">
        <f t="array" ref="DO370">IF(DN370&lt;&gt;"",INDEX(imePrezime_id,DN370,0),IF(CR370&lt;&gt;"",CR370,""))</f>
        <v/>
      </c>
      <c r="DP370" s="47" t="s">
        <v>0</v>
      </c>
      <c r="DQ370" s="58" t="str">
        <f t="shared" si="460"/>
        <v/>
      </c>
      <c r="DR370" s="73" t="str">
        <f t="shared" si="420"/>
        <v/>
      </c>
      <c r="DS370" s="73" t="str">
        <f t="shared" si="461"/>
        <v/>
      </c>
      <c r="DT370" s="73" t="str">
        <f t="shared" si="462"/>
        <v/>
      </c>
      <c r="DU370" s="66" t="str">
        <f t="shared" si="463"/>
        <v/>
      </c>
      <c r="DV370" s="47" t="s">
        <v>0</v>
      </c>
      <c r="DW370" s="58" t="str">
        <f>IF(BW370="","",MAX(DW$10:DW369)+1)</f>
        <v/>
      </c>
      <c r="DX370" s="73" t="str">
        <f t="shared" si="464"/>
        <v/>
      </c>
      <c r="DY370" s="73" t="str">
        <f t="shared" si="465"/>
        <v/>
      </c>
      <c r="DZ370" s="73" t="str">
        <f t="shared" si="466"/>
        <v/>
      </c>
      <c r="EA370" s="73" t="str">
        <f t="shared" si="467"/>
        <v/>
      </c>
      <c r="EB370" s="73" t="str">
        <f t="shared" si="468"/>
        <v/>
      </c>
      <c r="EC370" s="73" t="str">
        <f t="shared" si="469"/>
        <v/>
      </c>
      <c r="ED370" s="73" t="str">
        <f t="shared" si="470"/>
        <v/>
      </c>
      <c r="EE370" s="73" t="str">
        <f t="shared" si="471"/>
        <v/>
      </c>
      <c r="EF370" s="73" t="str">
        <f t="shared" si="472"/>
        <v/>
      </c>
      <c r="EG370" s="53" t="str">
        <f t="shared" si="421"/>
        <v/>
      </c>
      <c r="EH370" s="47" t="s">
        <v>0</v>
      </c>
      <c r="EI370" s="19" t="str">
        <f t="shared" si="473"/>
        <v/>
      </c>
      <c r="EJ370" s="47" t="s">
        <v>0</v>
      </c>
      <c r="EK370" s="19" t="str">
        <f t="shared" si="474"/>
        <v/>
      </c>
      <c r="EL370" s="47" t="s">
        <v>0</v>
      </c>
      <c r="EM370" s="208" t="str">
        <f t="shared" si="475"/>
        <v/>
      </c>
      <c r="EN370" s="47" t="s">
        <v>0</v>
      </c>
    </row>
    <row r="371" spans="1:144" x14ac:dyDescent="0.25">
      <c r="A371" t="s">
        <v>0</v>
      </c>
      <c r="B371" s="52" t="str">
        <f>IF(csv!F363="","",csv!T363)</f>
        <v/>
      </c>
      <c r="C371" s="31" t="s">
        <v>0</v>
      </c>
      <c r="D371" s="31" t="str">
        <f>IF(csv!F363="","",csv!F363)</f>
        <v/>
      </c>
      <c r="E371" s="31" t="str">
        <f>IF(csv!E363="","",csv!E363)</f>
        <v/>
      </c>
      <c r="F371" s="31" t="s">
        <v>0</v>
      </c>
      <c r="G371" s="73" t="str">
        <f>IF(csv!M363="","",csv!M363)</f>
        <v/>
      </c>
      <c r="H371" s="73" t="str">
        <f>IF(csv!N363="","",csv!N363)</f>
        <v/>
      </c>
      <c r="I371" s="31" t="s">
        <v>0</v>
      </c>
      <c r="J371" s="31" t="str">
        <f>IF(csv!P363="","",csv!P363)</f>
        <v/>
      </c>
      <c r="K371" s="31" t="str">
        <f>IF(csv!Q363="","",csv!Q363)</f>
        <v/>
      </c>
      <c r="L371" s="31" t="s">
        <v>0</v>
      </c>
      <c r="M371" s="66" t="str">
        <f>IF(csv!R363="","",csv!R363)</f>
        <v/>
      </c>
      <c r="N371" s="47" t="s">
        <v>0</v>
      </c>
      <c r="O371" s="52" t="str">
        <f t="shared" si="422"/>
        <v/>
      </c>
      <c r="P371" s="73" t="str">
        <f>IF(O371="","",IF(COUNTIF(O$10:O370,O371)=0,P370+1,P370))</f>
        <v/>
      </c>
      <c r="Q371" s="88" t="str">
        <f t="shared" si="423"/>
        <v/>
      </c>
      <c r="R371" s="89" t="str" cm="1">
        <f t="array" ref="R371">IF(S371="","",INDEX(natjecanjeStaze_naziv,MATCH(S371,natjecanjeStaze_stazaId,0)))</f>
        <v/>
      </c>
      <c r="S371" s="53" t="str">
        <f t="shared" si="406"/>
        <v/>
      </c>
      <c r="T371" s="47" t="s">
        <v>0</v>
      </c>
      <c r="U371" s="259" t="str">
        <f t="shared" si="407"/>
        <v/>
      </c>
      <c r="V371" s="260" t="str">
        <f t="shared" si="424"/>
        <v/>
      </c>
      <c r="W371" s="47" t="s">
        <v>0</v>
      </c>
      <c r="X371" s="52" t="str">
        <f t="shared" si="425"/>
        <v/>
      </c>
      <c r="Y371" s="73" t="str">
        <f t="shared" si="426"/>
        <v/>
      </c>
      <c r="Z371" s="31" t="str">
        <f t="shared" si="427"/>
        <v/>
      </c>
      <c r="AA371" s="66" t="str">
        <f>IF(Z371="","",MAX(AA$10:AA370)+1)</f>
        <v/>
      </c>
      <c r="AB371" s="47" t="s">
        <v>0</v>
      </c>
      <c r="AC371" s="130"/>
      <c r="AD371" s="47" t="s">
        <v>0</v>
      </c>
      <c r="AE371" s="19" t="str">
        <f t="shared" si="428"/>
        <v/>
      </c>
      <c r="AF371" s="47" t="s">
        <v>0</v>
      </c>
      <c r="AG371" s="151" t="str">
        <f t="shared" si="429"/>
        <v/>
      </c>
      <c r="AH371" s="47" t="s">
        <v>0</v>
      </c>
      <c r="AI371" s="52" t="str">
        <f t="shared" si="430"/>
        <v/>
      </c>
      <c r="AJ371" s="31" t="str">
        <f t="shared" si="431"/>
        <v/>
      </c>
      <c r="AK371" s="73" t="str">
        <f t="shared" si="432"/>
        <v/>
      </c>
      <c r="AL371" s="73" t="str">
        <f t="shared" si="433"/>
        <v/>
      </c>
      <c r="AM371" s="31" t="str" cm="1">
        <f t="array" ref="AM371">IF(AK371="",""&amp;AJ371,IF(AK371="NEMA",AJ371,INDEX(klub_naziv,MATCH(INDEX(klubAlias_klubId,AK371),klub_id,0))))</f>
        <v/>
      </c>
      <c r="AN371" s="31" t="str" cm="1">
        <f t="array" ref="AN371">IFERROR(""&amp;INDEX(registarNatjecatelji,DL371,4),"")</f>
        <v/>
      </c>
      <c r="AO371" s="90" t="str">
        <f t="shared" si="434"/>
        <v/>
      </c>
      <c r="AP371" s="66" t="str">
        <f t="shared" si="435"/>
        <v/>
      </c>
      <c r="AQ371" s="47" t="s">
        <v>0</v>
      </c>
      <c r="AR371" s="52" t="str">
        <f>IF(V371&lt;&gt;"NEMA","",IF(IFERROR(MATCH(U371,U$10:U370,0),0)&lt;&gt;0,"",U371))</f>
        <v/>
      </c>
      <c r="AS371" s="73" t="str">
        <f t="shared" si="408"/>
        <v/>
      </c>
      <c r="AT371" s="31" t="str">
        <f>IF(OR(AS371="",AS371&lt;&gt;"NEMA"),"",MAX(AT$10:AT370)+1)</f>
        <v/>
      </c>
      <c r="AU371" s="66" t="str">
        <f t="shared" si="409"/>
        <v/>
      </c>
      <c r="AV371" s="47" t="s">
        <v>0</v>
      </c>
      <c r="AW371" s="19" t="str">
        <f t="shared" si="436"/>
        <v/>
      </c>
      <c r="AX371" s="47" t="s">
        <v>0</v>
      </c>
      <c r="AY371" s="82" t="str">
        <f>IF(AK371&lt;&gt;"NEMA","",IF(IFERROR(MATCH(AJ371,AJ$10:AJ370,0),0)&lt;&gt;0,"",AJ371))</f>
        <v/>
      </c>
      <c r="AZ371" s="47" t="s">
        <v>0</v>
      </c>
      <c r="BA371" s="130"/>
      <c r="BB371" s="47" t="s">
        <v>0</v>
      </c>
      <c r="BC371" s="58" t="str">
        <f t="shared" si="437"/>
        <v/>
      </c>
      <c r="BD371" s="31" t="str">
        <f t="shared" si="438"/>
        <v/>
      </c>
      <c r="BE371" s="31" t="str">
        <f>IF(BD371="","",MAX(BE$10:BE370)+1)</f>
        <v/>
      </c>
      <c r="BF371" s="31" t="str">
        <f t="shared" si="439"/>
        <v/>
      </c>
      <c r="BG371" s="31" t="str">
        <f t="shared" si="440"/>
        <v/>
      </c>
      <c r="BH371" s="31" t="str">
        <f>IF(BA371="","",MAX(BH$10:BH370)+1)</f>
        <v/>
      </c>
      <c r="BI371" s="31" t="str">
        <f t="shared" si="441"/>
        <v/>
      </c>
      <c r="BJ371" s="66" t="str">
        <f t="shared" si="442"/>
        <v/>
      </c>
      <c r="BK371" s="47" t="s">
        <v>0</v>
      </c>
      <c r="BL371" s="19" t="str">
        <f t="shared" si="443"/>
        <v/>
      </c>
      <c r="BM371" s="47" t="s">
        <v>0</v>
      </c>
      <c r="BN371" s="151" t="str">
        <f t="shared" si="410"/>
        <v/>
      </c>
      <c r="BO371" s="47" t="s">
        <v>0</v>
      </c>
      <c r="BP371" s="58" t="str">
        <f t="shared" si="401"/>
        <v/>
      </c>
      <c r="BQ371" s="73" t="str">
        <f t="shared" si="402"/>
        <v/>
      </c>
      <c r="BR371" s="266" t="str">
        <f t="shared" si="403"/>
        <v/>
      </c>
      <c r="BS371" s="267" t="str">
        <f t="shared" si="404"/>
        <v/>
      </c>
      <c r="BT371" s="191" t="str">
        <f t="shared" si="405"/>
        <v/>
      </c>
      <c r="BU371" s="47" t="s">
        <v>0</v>
      </c>
      <c r="BV371" s="52" t="str">
        <f t="shared" si="444"/>
        <v/>
      </c>
      <c r="BW371" s="31" t="str">
        <f t="shared" si="445"/>
        <v/>
      </c>
      <c r="BX371" s="73" t="str">
        <f t="shared" si="411"/>
        <v/>
      </c>
      <c r="BY371" s="73" t="str">
        <f t="shared" si="412"/>
        <v/>
      </c>
      <c r="BZ371" s="31" t="str">
        <f t="shared" si="413"/>
        <v/>
      </c>
      <c r="CA371" s="66" t="str">
        <f t="shared" si="414"/>
        <v/>
      </c>
      <c r="CB371" s="47" t="s">
        <v>0</v>
      </c>
      <c r="CC371" s="82" t="str">
        <f t="shared" si="446"/>
        <v/>
      </c>
      <c r="CD371" s="47" t="s">
        <v>0</v>
      </c>
      <c r="CE371" s="19" t="str">
        <f t="shared" si="447"/>
        <v/>
      </c>
      <c r="CF371" s="47" t="s">
        <v>0</v>
      </c>
      <c r="CG371" s="130"/>
      <c r="CH371" s="47" t="s">
        <v>0</v>
      </c>
      <c r="CI371" s="52" t="str">
        <f t="shared" si="448"/>
        <v/>
      </c>
      <c r="CJ371" s="73" t="str">
        <f>IF(CG371="","",MAX(CJ$10:CJ370)+1)</f>
        <v/>
      </c>
      <c r="CK371" s="53" t="str">
        <f t="shared" si="449"/>
        <v/>
      </c>
      <c r="CL371" s="47" t="s">
        <v>0</v>
      </c>
      <c r="CM371" s="19" t="str">
        <f t="shared" si="450"/>
        <v/>
      </c>
      <c r="CN371" s="47" t="s">
        <v>0</v>
      </c>
      <c r="CO371" s="108"/>
      <c r="CP371" s="110"/>
      <c r="CQ371" s="47"/>
      <c r="CR371" s="58" t="str">
        <f>IF(AND(BX371="NEMA",BY371="NEMA",OR(CG371="",CK371="NEMA")),MAX(CR$10:CR370)+1,"")</f>
        <v/>
      </c>
      <c r="CS371" s="53" t="str">
        <f t="shared" si="451"/>
        <v/>
      </c>
      <c r="CT371" t="s">
        <v>0</v>
      </c>
      <c r="CU371" s="133" t="str">
        <f t="shared" si="415"/>
        <v/>
      </c>
      <c r="CV371" t="s">
        <v>0</v>
      </c>
      <c r="CW371" s="52" t="str">
        <f t="shared" si="416"/>
        <v/>
      </c>
      <c r="CX371" s="66" t="str">
        <f t="shared" si="452"/>
        <v/>
      </c>
      <c r="CY371" t="s">
        <v>0</v>
      </c>
      <c r="CZ371" s="19" t="str">
        <f t="shared" si="453"/>
        <v/>
      </c>
      <c r="DA371" s="47" t="s">
        <v>0</v>
      </c>
      <c r="DB371" s="52" t="str">
        <f t="shared" si="454"/>
        <v/>
      </c>
      <c r="DC371" s="66" t="str">
        <f t="shared" si="455"/>
        <v/>
      </c>
      <c r="DD371" s="47" t="s">
        <v>0</v>
      </c>
      <c r="DE371" s="52" t="str">
        <f t="shared" si="456"/>
        <v/>
      </c>
      <c r="DF371" s="53" t="str">
        <f t="shared" si="417"/>
        <v/>
      </c>
      <c r="DG371" s="47" t="s">
        <v>0</v>
      </c>
      <c r="DH371" s="52" t="str">
        <f t="shared" si="457"/>
        <v/>
      </c>
      <c r="DI371" s="53" t="str">
        <f t="shared" si="418"/>
        <v/>
      </c>
      <c r="DJ371" s="47" t="s">
        <v>0</v>
      </c>
      <c r="DK371" s="52" t="str">
        <f t="shared" si="458"/>
        <v/>
      </c>
      <c r="DL371" s="53" t="str">
        <f t="shared" si="419"/>
        <v/>
      </c>
      <c r="DM371" s="47" t="s">
        <v>0</v>
      </c>
      <c r="DN371" s="58" t="str">
        <f t="shared" si="459"/>
        <v/>
      </c>
      <c r="DO371" s="53" t="str" cm="1">
        <f t="array" ref="DO371">IF(DN371&lt;&gt;"",INDEX(imePrezime_id,DN371,0),IF(CR371&lt;&gt;"",CR371,""))</f>
        <v/>
      </c>
      <c r="DP371" s="47" t="s">
        <v>0</v>
      </c>
      <c r="DQ371" s="58" t="str">
        <f t="shared" si="460"/>
        <v/>
      </c>
      <c r="DR371" s="73" t="str">
        <f t="shared" si="420"/>
        <v/>
      </c>
      <c r="DS371" s="73" t="str">
        <f t="shared" si="461"/>
        <v/>
      </c>
      <c r="DT371" s="73" t="str">
        <f t="shared" si="462"/>
        <v/>
      </c>
      <c r="DU371" s="66" t="str">
        <f t="shared" si="463"/>
        <v/>
      </c>
      <c r="DV371" s="47" t="s">
        <v>0</v>
      </c>
      <c r="DW371" s="58" t="str">
        <f>IF(BW371="","",MAX(DW$10:DW370)+1)</f>
        <v/>
      </c>
      <c r="DX371" s="73" t="str">
        <f t="shared" si="464"/>
        <v/>
      </c>
      <c r="DY371" s="73" t="str">
        <f t="shared" si="465"/>
        <v/>
      </c>
      <c r="DZ371" s="73" t="str">
        <f t="shared" si="466"/>
        <v/>
      </c>
      <c r="EA371" s="73" t="str">
        <f t="shared" si="467"/>
        <v/>
      </c>
      <c r="EB371" s="73" t="str">
        <f t="shared" si="468"/>
        <v/>
      </c>
      <c r="EC371" s="73" t="str">
        <f t="shared" si="469"/>
        <v/>
      </c>
      <c r="ED371" s="73" t="str">
        <f t="shared" si="470"/>
        <v/>
      </c>
      <c r="EE371" s="73" t="str">
        <f t="shared" si="471"/>
        <v/>
      </c>
      <c r="EF371" s="73" t="str">
        <f t="shared" si="472"/>
        <v/>
      </c>
      <c r="EG371" s="53" t="str">
        <f t="shared" si="421"/>
        <v/>
      </c>
      <c r="EH371" s="47" t="s">
        <v>0</v>
      </c>
      <c r="EI371" s="19" t="str">
        <f t="shared" si="473"/>
        <v/>
      </c>
      <c r="EJ371" s="47" t="s">
        <v>0</v>
      </c>
      <c r="EK371" s="19" t="str">
        <f t="shared" si="474"/>
        <v/>
      </c>
      <c r="EL371" s="47" t="s">
        <v>0</v>
      </c>
      <c r="EM371" s="208" t="str">
        <f t="shared" si="475"/>
        <v/>
      </c>
      <c r="EN371" s="47" t="s">
        <v>0</v>
      </c>
    </row>
    <row r="372" spans="1:144" x14ac:dyDescent="0.25">
      <c r="A372" t="s">
        <v>0</v>
      </c>
      <c r="B372" s="52" t="str">
        <f>IF(csv!F364="","",csv!T364)</f>
        <v/>
      </c>
      <c r="C372" s="31" t="s">
        <v>0</v>
      </c>
      <c r="D372" s="31" t="str">
        <f>IF(csv!F364="","",csv!F364)</f>
        <v/>
      </c>
      <c r="E372" s="31" t="str">
        <f>IF(csv!E364="","",csv!E364)</f>
        <v/>
      </c>
      <c r="F372" s="31" t="s">
        <v>0</v>
      </c>
      <c r="G372" s="73" t="str">
        <f>IF(csv!M364="","",csv!M364)</f>
        <v/>
      </c>
      <c r="H372" s="73" t="str">
        <f>IF(csv!N364="","",csv!N364)</f>
        <v/>
      </c>
      <c r="I372" s="31" t="s">
        <v>0</v>
      </c>
      <c r="J372" s="31" t="str">
        <f>IF(csv!P364="","",csv!P364)</f>
        <v/>
      </c>
      <c r="K372" s="31" t="str">
        <f>IF(csv!Q364="","",csv!Q364)</f>
        <v/>
      </c>
      <c r="L372" s="31" t="s">
        <v>0</v>
      </c>
      <c r="M372" s="66" t="str">
        <f>IF(csv!R364="","",csv!R364)</f>
        <v/>
      </c>
      <c r="N372" s="47" t="s">
        <v>0</v>
      </c>
      <c r="O372" s="52" t="str">
        <f t="shared" si="422"/>
        <v/>
      </c>
      <c r="P372" s="73" t="str">
        <f>IF(O372="","",IF(COUNTIF(O$10:O371,O372)=0,P371+1,P371))</f>
        <v/>
      </c>
      <c r="Q372" s="88" t="str">
        <f t="shared" si="423"/>
        <v/>
      </c>
      <c r="R372" s="89" t="str" cm="1">
        <f t="array" ref="R372">IF(S372="","",INDEX(natjecanjeStaze_naziv,MATCH(S372,natjecanjeStaze_stazaId,0)))</f>
        <v/>
      </c>
      <c r="S372" s="53" t="str">
        <f t="shared" si="406"/>
        <v/>
      </c>
      <c r="T372" s="47" t="s">
        <v>0</v>
      </c>
      <c r="U372" s="259" t="str">
        <f t="shared" si="407"/>
        <v/>
      </c>
      <c r="V372" s="260" t="str">
        <f t="shared" si="424"/>
        <v/>
      </c>
      <c r="W372" s="47" t="s">
        <v>0</v>
      </c>
      <c r="X372" s="52" t="str">
        <f t="shared" si="425"/>
        <v/>
      </c>
      <c r="Y372" s="73" t="str">
        <f t="shared" si="426"/>
        <v/>
      </c>
      <c r="Z372" s="31" t="str">
        <f t="shared" si="427"/>
        <v/>
      </c>
      <c r="AA372" s="66" t="str">
        <f>IF(Z372="","",MAX(AA$10:AA371)+1)</f>
        <v/>
      </c>
      <c r="AB372" s="47" t="s">
        <v>0</v>
      </c>
      <c r="AC372" s="130"/>
      <c r="AD372" s="47" t="s">
        <v>0</v>
      </c>
      <c r="AE372" s="19" t="str">
        <f t="shared" si="428"/>
        <v/>
      </c>
      <c r="AF372" s="47" t="s">
        <v>0</v>
      </c>
      <c r="AG372" s="151" t="str">
        <f t="shared" si="429"/>
        <v/>
      </c>
      <c r="AH372" s="47" t="s">
        <v>0</v>
      </c>
      <c r="AI372" s="52" t="str">
        <f t="shared" si="430"/>
        <v/>
      </c>
      <c r="AJ372" s="31" t="str">
        <f t="shared" si="431"/>
        <v/>
      </c>
      <c r="AK372" s="73" t="str">
        <f t="shared" si="432"/>
        <v/>
      </c>
      <c r="AL372" s="73" t="str">
        <f t="shared" si="433"/>
        <v/>
      </c>
      <c r="AM372" s="31" t="str" cm="1">
        <f t="array" ref="AM372">IF(AK372="",""&amp;AJ372,IF(AK372="NEMA",AJ372,INDEX(klub_naziv,MATCH(INDEX(klubAlias_klubId,AK372),klub_id,0))))</f>
        <v/>
      </c>
      <c r="AN372" s="31" t="str" cm="1">
        <f t="array" ref="AN372">IFERROR(""&amp;INDEX(registarNatjecatelji,DL372,4),"")</f>
        <v/>
      </c>
      <c r="AO372" s="90" t="str">
        <f t="shared" si="434"/>
        <v/>
      </c>
      <c r="AP372" s="66" t="str">
        <f t="shared" si="435"/>
        <v/>
      </c>
      <c r="AQ372" s="47" t="s">
        <v>0</v>
      </c>
      <c r="AR372" s="52" t="str">
        <f>IF(V372&lt;&gt;"NEMA","",IF(IFERROR(MATCH(U372,U$10:U371,0),0)&lt;&gt;0,"",U372))</f>
        <v/>
      </c>
      <c r="AS372" s="73" t="str">
        <f t="shared" si="408"/>
        <v/>
      </c>
      <c r="AT372" s="31" t="str">
        <f>IF(OR(AS372="",AS372&lt;&gt;"NEMA"),"",MAX(AT$10:AT371)+1)</f>
        <v/>
      </c>
      <c r="AU372" s="66" t="str">
        <f t="shared" si="409"/>
        <v/>
      </c>
      <c r="AV372" s="47" t="s">
        <v>0</v>
      </c>
      <c r="AW372" s="19" t="str">
        <f t="shared" si="436"/>
        <v/>
      </c>
      <c r="AX372" s="47" t="s">
        <v>0</v>
      </c>
      <c r="AY372" s="82" t="str">
        <f>IF(AK372&lt;&gt;"NEMA","",IF(IFERROR(MATCH(AJ372,AJ$10:AJ371,0),0)&lt;&gt;0,"",AJ372))</f>
        <v/>
      </c>
      <c r="AZ372" s="47" t="s">
        <v>0</v>
      </c>
      <c r="BA372" s="130"/>
      <c r="BB372" s="47" t="s">
        <v>0</v>
      </c>
      <c r="BC372" s="58" t="str">
        <f t="shared" si="437"/>
        <v/>
      </c>
      <c r="BD372" s="31" t="str">
        <f t="shared" si="438"/>
        <v/>
      </c>
      <c r="BE372" s="31" t="str">
        <f>IF(BD372="","",MAX(BE$10:BE371)+1)</f>
        <v/>
      </c>
      <c r="BF372" s="31" t="str">
        <f t="shared" si="439"/>
        <v/>
      </c>
      <c r="BG372" s="31" t="str">
        <f t="shared" si="440"/>
        <v/>
      </c>
      <c r="BH372" s="31" t="str">
        <f>IF(BA372="","",MAX(BH$10:BH371)+1)</f>
        <v/>
      </c>
      <c r="BI372" s="31" t="str">
        <f t="shared" si="441"/>
        <v/>
      </c>
      <c r="BJ372" s="66" t="str">
        <f t="shared" si="442"/>
        <v/>
      </c>
      <c r="BK372" s="47" t="s">
        <v>0</v>
      </c>
      <c r="BL372" s="19" t="str">
        <f t="shared" si="443"/>
        <v/>
      </c>
      <c r="BM372" s="47" t="s">
        <v>0</v>
      </c>
      <c r="BN372" s="151" t="str">
        <f t="shared" si="410"/>
        <v/>
      </c>
      <c r="BO372" s="47" t="s">
        <v>0</v>
      </c>
      <c r="BP372" s="58" t="str">
        <f t="shared" si="401"/>
        <v/>
      </c>
      <c r="BQ372" s="73" t="str">
        <f t="shared" si="402"/>
        <v/>
      </c>
      <c r="BR372" s="266" t="str">
        <f t="shared" si="403"/>
        <v/>
      </c>
      <c r="BS372" s="267" t="str">
        <f t="shared" si="404"/>
        <v/>
      </c>
      <c r="BT372" s="191" t="str">
        <f t="shared" si="405"/>
        <v/>
      </c>
      <c r="BU372" s="47" t="s">
        <v>0</v>
      </c>
      <c r="BV372" s="52" t="str">
        <f t="shared" si="444"/>
        <v/>
      </c>
      <c r="BW372" s="31" t="str">
        <f t="shared" si="445"/>
        <v/>
      </c>
      <c r="BX372" s="73" t="str">
        <f t="shared" si="411"/>
        <v/>
      </c>
      <c r="BY372" s="73" t="str">
        <f t="shared" si="412"/>
        <v/>
      </c>
      <c r="BZ372" s="31" t="str">
        <f t="shared" si="413"/>
        <v/>
      </c>
      <c r="CA372" s="66" t="str">
        <f t="shared" si="414"/>
        <v/>
      </c>
      <c r="CB372" s="47" t="s">
        <v>0</v>
      </c>
      <c r="CC372" s="82" t="str">
        <f t="shared" si="446"/>
        <v/>
      </c>
      <c r="CD372" s="47" t="s">
        <v>0</v>
      </c>
      <c r="CE372" s="19" t="str">
        <f t="shared" si="447"/>
        <v/>
      </c>
      <c r="CF372" s="47" t="s">
        <v>0</v>
      </c>
      <c r="CG372" s="130"/>
      <c r="CH372" s="47" t="s">
        <v>0</v>
      </c>
      <c r="CI372" s="52" t="str">
        <f t="shared" si="448"/>
        <v/>
      </c>
      <c r="CJ372" s="73" t="str">
        <f>IF(CG372="","",MAX(CJ$10:CJ371)+1)</f>
        <v/>
      </c>
      <c r="CK372" s="53" t="str">
        <f t="shared" si="449"/>
        <v/>
      </c>
      <c r="CL372" s="47" t="s">
        <v>0</v>
      </c>
      <c r="CM372" s="19" t="str">
        <f t="shared" si="450"/>
        <v/>
      </c>
      <c r="CN372" s="47" t="s">
        <v>0</v>
      </c>
      <c r="CO372" s="108"/>
      <c r="CP372" s="110"/>
      <c r="CQ372" s="47"/>
      <c r="CR372" s="58" t="str">
        <f>IF(AND(BX372="NEMA",BY372="NEMA",OR(CG372="",CK372="NEMA")),MAX(CR$10:CR371)+1,"")</f>
        <v/>
      </c>
      <c r="CS372" s="53" t="str">
        <f t="shared" si="451"/>
        <v/>
      </c>
      <c r="CT372" t="s">
        <v>0</v>
      </c>
      <c r="CU372" s="133" t="str">
        <f t="shared" si="415"/>
        <v/>
      </c>
      <c r="CV372" t="s">
        <v>0</v>
      </c>
      <c r="CW372" s="52" t="str">
        <f t="shared" si="416"/>
        <v/>
      </c>
      <c r="CX372" s="66" t="str">
        <f t="shared" si="452"/>
        <v/>
      </c>
      <c r="CY372" t="s">
        <v>0</v>
      </c>
      <c r="CZ372" s="19" t="str">
        <f t="shared" si="453"/>
        <v/>
      </c>
      <c r="DA372" s="47" t="s">
        <v>0</v>
      </c>
      <c r="DB372" s="52" t="str">
        <f t="shared" si="454"/>
        <v/>
      </c>
      <c r="DC372" s="66" t="str">
        <f t="shared" si="455"/>
        <v/>
      </c>
      <c r="DD372" s="47" t="s">
        <v>0</v>
      </c>
      <c r="DE372" s="52" t="str">
        <f t="shared" si="456"/>
        <v/>
      </c>
      <c r="DF372" s="53" t="str">
        <f t="shared" si="417"/>
        <v/>
      </c>
      <c r="DG372" s="47" t="s">
        <v>0</v>
      </c>
      <c r="DH372" s="52" t="str">
        <f t="shared" si="457"/>
        <v/>
      </c>
      <c r="DI372" s="53" t="str">
        <f t="shared" si="418"/>
        <v/>
      </c>
      <c r="DJ372" s="47" t="s">
        <v>0</v>
      </c>
      <c r="DK372" s="52" t="str">
        <f t="shared" si="458"/>
        <v/>
      </c>
      <c r="DL372" s="53" t="str">
        <f t="shared" si="419"/>
        <v/>
      </c>
      <c r="DM372" s="47" t="s">
        <v>0</v>
      </c>
      <c r="DN372" s="58" t="str">
        <f t="shared" si="459"/>
        <v/>
      </c>
      <c r="DO372" s="53" t="str" cm="1">
        <f t="array" ref="DO372">IF(DN372&lt;&gt;"",INDEX(imePrezime_id,DN372,0),IF(CR372&lt;&gt;"",CR372,""))</f>
        <v/>
      </c>
      <c r="DP372" s="47" t="s">
        <v>0</v>
      </c>
      <c r="DQ372" s="58" t="str">
        <f t="shared" si="460"/>
        <v/>
      </c>
      <c r="DR372" s="73" t="str">
        <f t="shared" si="420"/>
        <v/>
      </c>
      <c r="DS372" s="73" t="str">
        <f t="shared" si="461"/>
        <v/>
      </c>
      <c r="DT372" s="73" t="str">
        <f t="shared" si="462"/>
        <v/>
      </c>
      <c r="DU372" s="66" t="str">
        <f t="shared" si="463"/>
        <v/>
      </c>
      <c r="DV372" s="47" t="s">
        <v>0</v>
      </c>
      <c r="DW372" s="58" t="str">
        <f>IF(BW372="","",MAX(DW$10:DW371)+1)</f>
        <v/>
      </c>
      <c r="DX372" s="73" t="str">
        <f t="shared" si="464"/>
        <v/>
      </c>
      <c r="DY372" s="73" t="str">
        <f t="shared" si="465"/>
        <v/>
      </c>
      <c r="DZ372" s="73" t="str">
        <f t="shared" si="466"/>
        <v/>
      </c>
      <c r="EA372" s="73" t="str">
        <f t="shared" si="467"/>
        <v/>
      </c>
      <c r="EB372" s="73" t="str">
        <f t="shared" si="468"/>
        <v/>
      </c>
      <c r="EC372" s="73" t="str">
        <f t="shared" si="469"/>
        <v/>
      </c>
      <c r="ED372" s="73" t="str">
        <f t="shared" si="470"/>
        <v/>
      </c>
      <c r="EE372" s="73" t="str">
        <f t="shared" si="471"/>
        <v/>
      </c>
      <c r="EF372" s="73" t="str">
        <f t="shared" si="472"/>
        <v/>
      </c>
      <c r="EG372" s="53" t="str">
        <f t="shared" si="421"/>
        <v/>
      </c>
      <c r="EH372" s="47" t="s">
        <v>0</v>
      </c>
      <c r="EI372" s="19" t="str">
        <f t="shared" si="473"/>
        <v/>
      </c>
      <c r="EJ372" s="47" t="s">
        <v>0</v>
      </c>
      <c r="EK372" s="19" t="str">
        <f t="shared" si="474"/>
        <v/>
      </c>
      <c r="EL372" s="47" t="s">
        <v>0</v>
      </c>
      <c r="EM372" s="208" t="str">
        <f t="shared" si="475"/>
        <v/>
      </c>
      <c r="EN372" s="47" t="s">
        <v>0</v>
      </c>
    </row>
    <row r="373" spans="1:144" x14ac:dyDescent="0.25">
      <c r="A373" t="s">
        <v>0</v>
      </c>
      <c r="B373" s="52" t="str">
        <f>IF(csv!F365="","",csv!T365)</f>
        <v/>
      </c>
      <c r="C373" s="31" t="s">
        <v>0</v>
      </c>
      <c r="D373" s="31" t="str">
        <f>IF(csv!F365="","",csv!F365)</f>
        <v/>
      </c>
      <c r="E373" s="31" t="str">
        <f>IF(csv!E365="","",csv!E365)</f>
        <v/>
      </c>
      <c r="F373" s="31" t="s">
        <v>0</v>
      </c>
      <c r="G373" s="73" t="str">
        <f>IF(csv!M365="","",csv!M365)</f>
        <v/>
      </c>
      <c r="H373" s="73" t="str">
        <f>IF(csv!N365="","",csv!N365)</f>
        <v/>
      </c>
      <c r="I373" s="31" t="s">
        <v>0</v>
      </c>
      <c r="J373" s="31" t="str">
        <f>IF(csv!P365="","",csv!P365)</f>
        <v/>
      </c>
      <c r="K373" s="31" t="str">
        <f>IF(csv!Q365="","",csv!Q365)</f>
        <v/>
      </c>
      <c r="L373" s="31" t="s">
        <v>0</v>
      </c>
      <c r="M373" s="66" t="str">
        <f>IF(csv!R365="","",csv!R365)</f>
        <v/>
      </c>
      <c r="N373" s="47" t="s">
        <v>0</v>
      </c>
      <c r="O373" s="52" t="str">
        <f t="shared" si="422"/>
        <v/>
      </c>
      <c r="P373" s="73" t="str">
        <f>IF(O373="","",IF(COUNTIF(O$10:O372,O373)=0,P372+1,P372))</f>
        <v/>
      </c>
      <c r="Q373" s="88" t="str">
        <f t="shared" si="423"/>
        <v/>
      </c>
      <c r="R373" s="89" t="str" cm="1">
        <f t="array" ref="R373">IF(S373="","",INDEX(natjecanjeStaze_naziv,MATCH(S373,natjecanjeStaze_stazaId,0)))</f>
        <v/>
      </c>
      <c r="S373" s="53" t="str">
        <f t="shared" si="406"/>
        <v/>
      </c>
      <c r="T373" s="47" t="s">
        <v>0</v>
      </c>
      <c r="U373" s="259" t="str">
        <f t="shared" si="407"/>
        <v/>
      </c>
      <c r="V373" s="260" t="str">
        <f t="shared" si="424"/>
        <v/>
      </c>
      <c r="W373" s="47" t="s">
        <v>0</v>
      </c>
      <c r="X373" s="52" t="str">
        <f t="shared" si="425"/>
        <v/>
      </c>
      <c r="Y373" s="73" t="str">
        <f t="shared" si="426"/>
        <v/>
      </c>
      <c r="Z373" s="31" t="str">
        <f t="shared" si="427"/>
        <v/>
      </c>
      <c r="AA373" s="66" t="str">
        <f>IF(Z373="","",MAX(AA$10:AA372)+1)</f>
        <v/>
      </c>
      <c r="AB373" s="47" t="s">
        <v>0</v>
      </c>
      <c r="AC373" s="130"/>
      <c r="AD373" s="47" t="s">
        <v>0</v>
      </c>
      <c r="AE373" s="19" t="str">
        <f t="shared" si="428"/>
        <v/>
      </c>
      <c r="AF373" s="47" t="s">
        <v>0</v>
      </c>
      <c r="AG373" s="151" t="str">
        <f t="shared" si="429"/>
        <v/>
      </c>
      <c r="AH373" s="47" t="s">
        <v>0</v>
      </c>
      <c r="AI373" s="52" t="str">
        <f t="shared" si="430"/>
        <v/>
      </c>
      <c r="AJ373" s="31" t="str">
        <f t="shared" si="431"/>
        <v/>
      </c>
      <c r="AK373" s="73" t="str">
        <f t="shared" si="432"/>
        <v/>
      </c>
      <c r="AL373" s="73" t="str">
        <f t="shared" si="433"/>
        <v/>
      </c>
      <c r="AM373" s="31" t="str" cm="1">
        <f t="array" ref="AM373">IF(AK373="",""&amp;AJ373,IF(AK373="NEMA",AJ373,INDEX(klub_naziv,MATCH(INDEX(klubAlias_klubId,AK373),klub_id,0))))</f>
        <v/>
      </c>
      <c r="AN373" s="31" t="str" cm="1">
        <f t="array" ref="AN373">IFERROR(""&amp;INDEX(registarNatjecatelji,DL373,4),"")</f>
        <v/>
      </c>
      <c r="AO373" s="90" t="str">
        <f t="shared" si="434"/>
        <v/>
      </c>
      <c r="AP373" s="66" t="str">
        <f t="shared" si="435"/>
        <v/>
      </c>
      <c r="AQ373" s="47" t="s">
        <v>0</v>
      </c>
      <c r="AR373" s="52" t="str">
        <f>IF(V373&lt;&gt;"NEMA","",IF(IFERROR(MATCH(U373,U$10:U372,0),0)&lt;&gt;0,"",U373))</f>
        <v/>
      </c>
      <c r="AS373" s="73" t="str">
        <f t="shared" si="408"/>
        <v/>
      </c>
      <c r="AT373" s="31" t="str">
        <f>IF(OR(AS373="",AS373&lt;&gt;"NEMA"),"",MAX(AT$10:AT372)+1)</f>
        <v/>
      </c>
      <c r="AU373" s="66" t="str">
        <f t="shared" si="409"/>
        <v/>
      </c>
      <c r="AV373" s="47" t="s">
        <v>0</v>
      </c>
      <c r="AW373" s="19" t="str">
        <f t="shared" si="436"/>
        <v/>
      </c>
      <c r="AX373" s="47" t="s">
        <v>0</v>
      </c>
      <c r="AY373" s="82" t="str">
        <f>IF(AK373&lt;&gt;"NEMA","",IF(IFERROR(MATCH(AJ373,AJ$10:AJ372,0),0)&lt;&gt;0,"",AJ373))</f>
        <v/>
      </c>
      <c r="AZ373" s="47" t="s">
        <v>0</v>
      </c>
      <c r="BA373" s="130"/>
      <c r="BB373" s="47" t="s">
        <v>0</v>
      </c>
      <c r="BC373" s="58" t="str">
        <f t="shared" si="437"/>
        <v/>
      </c>
      <c r="BD373" s="31" t="str">
        <f t="shared" si="438"/>
        <v/>
      </c>
      <c r="BE373" s="31" t="str">
        <f>IF(BD373="","",MAX(BE$10:BE372)+1)</f>
        <v/>
      </c>
      <c r="BF373" s="31" t="str">
        <f t="shared" si="439"/>
        <v/>
      </c>
      <c r="BG373" s="31" t="str">
        <f t="shared" si="440"/>
        <v/>
      </c>
      <c r="BH373" s="31" t="str">
        <f>IF(BA373="","",MAX(BH$10:BH372)+1)</f>
        <v/>
      </c>
      <c r="BI373" s="31" t="str">
        <f t="shared" si="441"/>
        <v/>
      </c>
      <c r="BJ373" s="66" t="str">
        <f t="shared" si="442"/>
        <v/>
      </c>
      <c r="BK373" s="47" t="s">
        <v>0</v>
      </c>
      <c r="BL373" s="19" t="str">
        <f t="shared" si="443"/>
        <v/>
      </c>
      <c r="BM373" s="47" t="s">
        <v>0</v>
      </c>
      <c r="BN373" s="151" t="str">
        <f t="shared" si="410"/>
        <v/>
      </c>
      <c r="BO373" s="47" t="s">
        <v>0</v>
      </c>
      <c r="BP373" s="58" t="str">
        <f t="shared" si="401"/>
        <v/>
      </c>
      <c r="BQ373" s="73" t="str">
        <f t="shared" si="402"/>
        <v/>
      </c>
      <c r="BR373" s="266" t="str">
        <f t="shared" si="403"/>
        <v/>
      </c>
      <c r="BS373" s="267" t="str">
        <f t="shared" si="404"/>
        <v/>
      </c>
      <c r="BT373" s="191" t="str">
        <f t="shared" si="405"/>
        <v/>
      </c>
      <c r="BU373" s="47" t="s">
        <v>0</v>
      </c>
      <c r="BV373" s="52" t="str">
        <f t="shared" si="444"/>
        <v/>
      </c>
      <c r="BW373" s="31" t="str">
        <f t="shared" si="445"/>
        <v/>
      </c>
      <c r="BX373" s="73" t="str">
        <f t="shared" si="411"/>
        <v/>
      </c>
      <c r="BY373" s="73" t="str">
        <f t="shared" si="412"/>
        <v/>
      </c>
      <c r="BZ373" s="31" t="str">
        <f t="shared" si="413"/>
        <v/>
      </c>
      <c r="CA373" s="66" t="str">
        <f t="shared" si="414"/>
        <v/>
      </c>
      <c r="CB373" s="47" t="s">
        <v>0</v>
      </c>
      <c r="CC373" s="82" t="str">
        <f t="shared" si="446"/>
        <v/>
      </c>
      <c r="CD373" s="47" t="s">
        <v>0</v>
      </c>
      <c r="CE373" s="19" t="str">
        <f t="shared" si="447"/>
        <v/>
      </c>
      <c r="CF373" s="47" t="s">
        <v>0</v>
      </c>
      <c r="CG373" s="130"/>
      <c r="CH373" s="47" t="s">
        <v>0</v>
      </c>
      <c r="CI373" s="52" t="str">
        <f t="shared" si="448"/>
        <v/>
      </c>
      <c r="CJ373" s="73" t="str">
        <f>IF(CG373="","",MAX(CJ$10:CJ372)+1)</f>
        <v/>
      </c>
      <c r="CK373" s="53" t="str">
        <f t="shared" si="449"/>
        <v/>
      </c>
      <c r="CL373" s="47" t="s">
        <v>0</v>
      </c>
      <c r="CM373" s="19" t="str">
        <f t="shared" si="450"/>
        <v/>
      </c>
      <c r="CN373" s="47" t="s">
        <v>0</v>
      </c>
      <c r="CO373" s="108"/>
      <c r="CP373" s="110"/>
      <c r="CQ373" s="47"/>
      <c r="CR373" s="58" t="str">
        <f>IF(AND(BX373="NEMA",BY373="NEMA",OR(CG373="",CK373="NEMA")),MAX(CR$10:CR372)+1,"")</f>
        <v/>
      </c>
      <c r="CS373" s="53" t="str">
        <f t="shared" si="451"/>
        <v/>
      </c>
      <c r="CT373" t="s">
        <v>0</v>
      </c>
      <c r="CU373" s="133" t="str">
        <f t="shared" si="415"/>
        <v/>
      </c>
      <c r="CV373" t="s">
        <v>0</v>
      </c>
      <c r="CW373" s="52" t="str">
        <f t="shared" si="416"/>
        <v/>
      </c>
      <c r="CX373" s="66" t="str">
        <f t="shared" si="452"/>
        <v/>
      </c>
      <c r="CY373" t="s">
        <v>0</v>
      </c>
      <c r="CZ373" s="19" t="str">
        <f t="shared" si="453"/>
        <v/>
      </c>
      <c r="DA373" s="47" t="s">
        <v>0</v>
      </c>
      <c r="DB373" s="52" t="str">
        <f t="shared" si="454"/>
        <v/>
      </c>
      <c r="DC373" s="66" t="str">
        <f t="shared" si="455"/>
        <v/>
      </c>
      <c r="DD373" s="47" t="s">
        <v>0</v>
      </c>
      <c r="DE373" s="52" t="str">
        <f t="shared" si="456"/>
        <v/>
      </c>
      <c r="DF373" s="53" t="str">
        <f t="shared" si="417"/>
        <v/>
      </c>
      <c r="DG373" s="47" t="s">
        <v>0</v>
      </c>
      <c r="DH373" s="52" t="str">
        <f t="shared" si="457"/>
        <v/>
      </c>
      <c r="DI373" s="53" t="str">
        <f t="shared" si="418"/>
        <v/>
      </c>
      <c r="DJ373" s="47" t="s">
        <v>0</v>
      </c>
      <c r="DK373" s="52" t="str">
        <f t="shared" si="458"/>
        <v/>
      </c>
      <c r="DL373" s="53" t="str">
        <f t="shared" si="419"/>
        <v/>
      </c>
      <c r="DM373" s="47" t="s">
        <v>0</v>
      </c>
      <c r="DN373" s="58" t="str">
        <f t="shared" si="459"/>
        <v/>
      </c>
      <c r="DO373" s="53" t="str" cm="1">
        <f t="array" ref="DO373">IF(DN373&lt;&gt;"",INDEX(imePrezime_id,DN373,0),IF(CR373&lt;&gt;"",CR373,""))</f>
        <v/>
      </c>
      <c r="DP373" s="47" t="s">
        <v>0</v>
      </c>
      <c r="DQ373" s="58" t="str">
        <f t="shared" si="460"/>
        <v/>
      </c>
      <c r="DR373" s="73" t="str">
        <f t="shared" si="420"/>
        <v/>
      </c>
      <c r="DS373" s="73" t="str">
        <f t="shared" si="461"/>
        <v/>
      </c>
      <c r="DT373" s="73" t="str">
        <f t="shared" si="462"/>
        <v/>
      </c>
      <c r="DU373" s="66" t="str">
        <f t="shared" si="463"/>
        <v/>
      </c>
      <c r="DV373" s="47" t="s">
        <v>0</v>
      </c>
      <c r="DW373" s="58" t="str">
        <f>IF(BW373="","",MAX(DW$10:DW372)+1)</f>
        <v/>
      </c>
      <c r="DX373" s="73" t="str">
        <f t="shared" si="464"/>
        <v/>
      </c>
      <c r="DY373" s="73" t="str">
        <f t="shared" si="465"/>
        <v/>
      </c>
      <c r="DZ373" s="73" t="str">
        <f t="shared" si="466"/>
        <v/>
      </c>
      <c r="EA373" s="73" t="str">
        <f t="shared" si="467"/>
        <v/>
      </c>
      <c r="EB373" s="73" t="str">
        <f t="shared" si="468"/>
        <v/>
      </c>
      <c r="EC373" s="73" t="str">
        <f t="shared" si="469"/>
        <v/>
      </c>
      <c r="ED373" s="73" t="str">
        <f t="shared" si="470"/>
        <v/>
      </c>
      <c r="EE373" s="73" t="str">
        <f t="shared" si="471"/>
        <v/>
      </c>
      <c r="EF373" s="73" t="str">
        <f t="shared" si="472"/>
        <v/>
      </c>
      <c r="EG373" s="53" t="str">
        <f t="shared" si="421"/>
        <v/>
      </c>
      <c r="EH373" s="47" t="s">
        <v>0</v>
      </c>
      <c r="EI373" s="19" t="str">
        <f t="shared" si="473"/>
        <v/>
      </c>
      <c r="EJ373" s="47" t="s">
        <v>0</v>
      </c>
      <c r="EK373" s="19" t="str">
        <f t="shared" si="474"/>
        <v/>
      </c>
      <c r="EL373" s="47" t="s">
        <v>0</v>
      </c>
      <c r="EM373" s="208" t="str">
        <f t="shared" si="475"/>
        <v/>
      </c>
      <c r="EN373" s="47" t="s">
        <v>0</v>
      </c>
    </row>
    <row r="374" spans="1:144" x14ac:dyDescent="0.25">
      <c r="A374" t="s">
        <v>0</v>
      </c>
      <c r="B374" s="52" t="str">
        <f>IF(csv!F366="","",csv!T366)</f>
        <v/>
      </c>
      <c r="C374" s="31" t="s">
        <v>0</v>
      </c>
      <c r="D374" s="31" t="str">
        <f>IF(csv!F366="","",csv!F366)</f>
        <v/>
      </c>
      <c r="E374" s="31" t="str">
        <f>IF(csv!E366="","",csv!E366)</f>
        <v/>
      </c>
      <c r="F374" s="31" t="s">
        <v>0</v>
      </c>
      <c r="G374" s="73" t="str">
        <f>IF(csv!M366="","",csv!M366)</f>
        <v/>
      </c>
      <c r="H374" s="73" t="str">
        <f>IF(csv!N366="","",csv!N366)</f>
        <v/>
      </c>
      <c r="I374" s="31" t="s">
        <v>0</v>
      </c>
      <c r="J374" s="31" t="str">
        <f>IF(csv!P366="","",csv!P366)</f>
        <v/>
      </c>
      <c r="K374" s="31" t="str">
        <f>IF(csv!Q366="","",csv!Q366)</f>
        <v/>
      </c>
      <c r="L374" s="31" t="s">
        <v>0</v>
      </c>
      <c r="M374" s="66" t="str">
        <f>IF(csv!R366="","",csv!R366)</f>
        <v/>
      </c>
      <c r="N374" s="47" t="s">
        <v>0</v>
      </c>
      <c r="O374" s="52" t="str">
        <f t="shared" si="422"/>
        <v/>
      </c>
      <c r="P374" s="73" t="str">
        <f>IF(O374="","",IF(COUNTIF(O$10:O373,O374)=0,P373+1,P373))</f>
        <v/>
      </c>
      <c r="Q374" s="88" t="str">
        <f t="shared" si="423"/>
        <v/>
      </c>
      <c r="R374" s="89" t="str" cm="1">
        <f t="array" ref="R374">IF(S374="","",INDEX(natjecanjeStaze_naziv,MATCH(S374,natjecanjeStaze_stazaId,0)))</f>
        <v/>
      </c>
      <c r="S374" s="53" t="str">
        <f t="shared" si="406"/>
        <v/>
      </c>
      <c r="T374" s="47" t="s">
        <v>0</v>
      </c>
      <c r="U374" s="259" t="str">
        <f t="shared" si="407"/>
        <v/>
      </c>
      <c r="V374" s="260" t="str">
        <f t="shared" si="424"/>
        <v/>
      </c>
      <c r="W374" s="47" t="s">
        <v>0</v>
      </c>
      <c r="X374" s="52" t="str">
        <f t="shared" si="425"/>
        <v/>
      </c>
      <c r="Y374" s="73" t="str">
        <f t="shared" si="426"/>
        <v/>
      </c>
      <c r="Z374" s="31" t="str">
        <f t="shared" si="427"/>
        <v/>
      </c>
      <c r="AA374" s="66" t="str">
        <f>IF(Z374="","",MAX(AA$10:AA373)+1)</f>
        <v/>
      </c>
      <c r="AB374" s="47" t="s">
        <v>0</v>
      </c>
      <c r="AC374" s="130"/>
      <c r="AD374" s="47" t="s">
        <v>0</v>
      </c>
      <c r="AE374" s="19" t="str">
        <f t="shared" si="428"/>
        <v/>
      </c>
      <c r="AF374" s="47" t="s">
        <v>0</v>
      </c>
      <c r="AG374" s="151" t="str">
        <f t="shared" si="429"/>
        <v/>
      </c>
      <c r="AH374" s="47" t="s">
        <v>0</v>
      </c>
      <c r="AI374" s="52" t="str">
        <f t="shared" si="430"/>
        <v/>
      </c>
      <c r="AJ374" s="31" t="str">
        <f t="shared" si="431"/>
        <v/>
      </c>
      <c r="AK374" s="73" t="str">
        <f t="shared" si="432"/>
        <v/>
      </c>
      <c r="AL374" s="73" t="str">
        <f t="shared" si="433"/>
        <v/>
      </c>
      <c r="AM374" s="31" t="str" cm="1">
        <f t="array" ref="AM374">IF(AK374="",""&amp;AJ374,IF(AK374="NEMA",AJ374,INDEX(klub_naziv,MATCH(INDEX(klubAlias_klubId,AK374),klub_id,0))))</f>
        <v/>
      </c>
      <c r="AN374" s="31" t="str" cm="1">
        <f t="array" ref="AN374">IFERROR(""&amp;INDEX(registarNatjecatelji,DL374,4),"")</f>
        <v/>
      </c>
      <c r="AO374" s="90" t="str">
        <f t="shared" si="434"/>
        <v/>
      </c>
      <c r="AP374" s="66" t="str">
        <f t="shared" si="435"/>
        <v/>
      </c>
      <c r="AQ374" s="47" t="s">
        <v>0</v>
      </c>
      <c r="AR374" s="52" t="str">
        <f>IF(V374&lt;&gt;"NEMA","",IF(IFERROR(MATCH(U374,U$10:U373,0),0)&lt;&gt;0,"",U374))</f>
        <v/>
      </c>
      <c r="AS374" s="73" t="str">
        <f t="shared" si="408"/>
        <v/>
      </c>
      <c r="AT374" s="31" t="str">
        <f>IF(OR(AS374="",AS374&lt;&gt;"NEMA"),"",MAX(AT$10:AT373)+1)</f>
        <v/>
      </c>
      <c r="AU374" s="66" t="str">
        <f t="shared" si="409"/>
        <v/>
      </c>
      <c r="AV374" s="47" t="s">
        <v>0</v>
      </c>
      <c r="AW374" s="19" t="str">
        <f t="shared" si="436"/>
        <v/>
      </c>
      <c r="AX374" s="47" t="s">
        <v>0</v>
      </c>
      <c r="AY374" s="82" t="str">
        <f>IF(AK374&lt;&gt;"NEMA","",IF(IFERROR(MATCH(AJ374,AJ$10:AJ373,0),0)&lt;&gt;0,"",AJ374))</f>
        <v/>
      </c>
      <c r="AZ374" s="47" t="s">
        <v>0</v>
      </c>
      <c r="BA374" s="130"/>
      <c r="BB374" s="47" t="s">
        <v>0</v>
      </c>
      <c r="BC374" s="58" t="str">
        <f t="shared" si="437"/>
        <v/>
      </c>
      <c r="BD374" s="31" t="str">
        <f t="shared" si="438"/>
        <v/>
      </c>
      <c r="BE374" s="31" t="str">
        <f>IF(BD374="","",MAX(BE$10:BE373)+1)</f>
        <v/>
      </c>
      <c r="BF374" s="31" t="str">
        <f t="shared" si="439"/>
        <v/>
      </c>
      <c r="BG374" s="31" t="str">
        <f t="shared" si="440"/>
        <v/>
      </c>
      <c r="BH374" s="31" t="str">
        <f>IF(BA374="","",MAX(BH$10:BH373)+1)</f>
        <v/>
      </c>
      <c r="BI374" s="31" t="str">
        <f t="shared" si="441"/>
        <v/>
      </c>
      <c r="BJ374" s="66" t="str">
        <f t="shared" si="442"/>
        <v/>
      </c>
      <c r="BK374" s="47" t="s">
        <v>0</v>
      </c>
      <c r="BL374" s="19" t="str">
        <f t="shared" si="443"/>
        <v/>
      </c>
      <c r="BM374" s="47" t="s">
        <v>0</v>
      </c>
      <c r="BN374" s="151" t="str">
        <f t="shared" si="410"/>
        <v/>
      </c>
      <c r="BO374" s="47" t="s">
        <v>0</v>
      </c>
      <c r="BP374" s="58" t="str">
        <f t="shared" si="401"/>
        <v/>
      </c>
      <c r="BQ374" s="73" t="str">
        <f t="shared" si="402"/>
        <v/>
      </c>
      <c r="BR374" s="266" t="str">
        <f t="shared" si="403"/>
        <v/>
      </c>
      <c r="BS374" s="267" t="str">
        <f t="shared" si="404"/>
        <v/>
      </c>
      <c r="BT374" s="191" t="str">
        <f t="shared" si="405"/>
        <v/>
      </c>
      <c r="BU374" s="47" t="s">
        <v>0</v>
      </c>
      <c r="BV374" s="52" t="str">
        <f t="shared" si="444"/>
        <v/>
      </c>
      <c r="BW374" s="31" t="str">
        <f t="shared" si="445"/>
        <v/>
      </c>
      <c r="BX374" s="73" t="str">
        <f t="shared" si="411"/>
        <v/>
      </c>
      <c r="BY374" s="73" t="str">
        <f t="shared" si="412"/>
        <v/>
      </c>
      <c r="BZ374" s="31" t="str">
        <f t="shared" si="413"/>
        <v/>
      </c>
      <c r="CA374" s="66" t="str">
        <f t="shared" si="414"/>
        <v/>
      </c>
      <c r="CB374" s="47" t="s">
        <v>0</v>
      </c>
      <c r="CC374" s="82" t="str">
        <f t="shared" si="446"/>
        <v/>
      </c>
      <c r="CD374" s="47" t="s">
        <v>0</v>
      </c>
      <c r="CE374" s="19" t="str">
        <f t="shared" si="447"/>
        <v/>
      </c>
      <c r="CF374" s="47" t="s">
        <v>0</v>
      </c>
      <c r="CG374" s="130"/>
      <c r="CH374" s="47" t="s">
        <v>0</v>
      </c>
      <c r="CI374" s="52" t="str">
        <f t="shared" si="448"/>
        <v/>
      </c>
      <c r="CJ374" s="73" t="str">
        <f>IF(CG374="","",MAX(CJ$10:CJ373)+1)</f>
        <v/>
      </c>
      <c r="CK374" s="53" t="str">
        <f t="shared" si="449"/>
        <v/>
      </c>
      <c r="CL374" s="47" t="s">
        <v>0</v>
      </c>
      <c r="CM374" s="19" t="str">
        <f t="shared" si="450"/>
        <v/>
      </c>
      <c r="CN374" s="47" t="s">
        <v>0</v>
      </c>
      <c r="CO374" s="108"/>
      <c r="CP374" s="110"/>
      <c r="CQ374" s="47"/>
      <c r="CR374" s="58" t="str">
        <f>IF(AND(BX374="NEMA",BY374="NEMA",OR(CG374="",CK374="NEMA")),MAX(CR$10:CR373)+1,"")</f>
        <v/>
      </c>
      <c r="CS374" s="53" t="str">
        <f t="shared" si="451"/>
        <v/>
      </c>
      <c r="CT374" t="s">
        <v>0</v>
      </c>
      <c r="CU374" s="133" t="str">
        <f t="shared" si="415"/>
        <v/>
      </c>
      <c r="CV374" t="s">
        <v>0</v>
      </c>
      <c r="CW374" s="52" t="str">
        <f t="shared" si="416"/>
        <v/>
      </c>
      <c r="CX374" s="66" t="str">
        <f t="shared" si="452"/>
        <v/>
      </c>
      <c r="CY374" t="s">
        <v>0</v>
      </c>
      <c r="CZ374" s="19" t="str">
        <f t="shared" si="453"/>
        <v/>
      </c>
      <c r="DA374" s="47" t="s">
        <v>0</v>
      </c>
      <c r="DB374" s="52" t="str">
        <f t="shared" si="454"/>
        <v/>
      </c>
      <c r="DC374" s="66" t="str">
        <f t="shared" si="455"/>
        <v/>
      </c>
      <c r="DD374" s="47" t="s">
        <v>0</v>
      </c>
      <c r="DE374" s="52" t="str">
        <f t="shared" si="456"/>
        <v/>
      </c>
      <c r="DF374" s="53" t="str">
        <f t="shared" si="417"/>
        <v/>
      </c>
      <c r="DG374" s="47" t="s">
        <v>0</v>
      </c>
      <c r="DH374" s="52" t="str">
        <f t="shared" si="457"/>
        <v/>
      </c>
      <c r="DI374" s="53" t="str">
        <f t="shared" si="418"/>
        <v/>
      </c>
      <c r="DJ374" s="47" t="s">
        <v>0</v>
      </c>
      <c r="DK374" s="52" t="str">
        <f t="shared" si="458"/>
        <v/>
      </c>
      <c r="DL374" s="53" t="str">
        <f t="shared" si="419"/>
        <v/>
      </c>
      <c r="DM374" s="47" t="s">
        <v>0</v>
      </c>
      <c r="DN374" s="58" t="str">
        <f t="shared" si="459"/>
        <v/>
      </c>
      <c r="DO374" s="53" t="str" cm="1">
        <f t="array" ref="DO374">IF(DN374&lt;&gt;"",INDEX(imePrezime_id,DN374,0),IF(CR374&lt;&gt;"",CR374,""))</f>
        <v/>
      </c>
      <c r="DP374" s="47" t="s">
        <v>0</v>
      </c>
      <c r="DQ374" s="58" t="str">
        <f t="shared" si="460"/>
        <v/>
      </c>
      <c r="DR374" s="73" t="str">
        <f t="shared" si="420"/>
        <v/>
      </c>
      <c r="DS374" s="73" t="str">
        <f t="shared" si="461"/>
        <v/>
      </c>
      <c r="DT374" s="73" t="str">
        <f t="shared" si="462"/>
        <v/>
      </c>
      <c r="DU374" s="66" t="str">
        <f t="shared" si="463"/>
        <v/>
      </c>
      <c r="DV374" s="47" t="s">
        <v>0</v>
      </c>
      <c r="DW374" s="58" t="str">
        <f>IF(BW374="","",MAX(DW$10:DW373)+1)</f>
        <v/>
      </c>
      <c r="DX374" s="73" t="str">
        <f t="shared" si="464"/>
        <v/>
      </c>
      <c r="DY374" s="73" t="str">
        <f t="shared" si="465"/>
        <v/>
      </c>
      <c r="DZ374" s="73" t="str">
        <f t="shared" si="466"/>
        <v/>
      </c>
      <c r="EA374" s="73" t="str">
        <f t="shared" si="467"/>
        <v/>
      </c>
      <c r="EB374" s="73" t="str">
        <f t="shared" si="468"/>
        <v/>
      </c>
      <c r="EC374" s="73" t="str">
        <f t="shared" si="469"/>
        <v/>
      </c>
      <c r="ED374" s="73" t="str">
        <f t="shared" si="470"/>
        <v/>
      </c>
      <c r="EE374" s="73" t="str">
        <f t="shared" si="471"/>
        <v/>
      </c>
      <c r="EF374" s="73" t="str">
        <f t="shared" si="472"/>
        <v/>
      </c>
      <c r="EG374" s="53" t="str">
        <f t="shared" si="421"/>
        <v/>
      </c>
      <c r="EH374" s="47" t="s">
        <v>0</v>
      </c>
      <c r="EI374" s="19" t="str">
        <f t="shared" si="473"/>
        <v/>
      </c>
      <c r="EJ374" s="47" t="s">
        <v>0</v>
      </c>
      <c r="EK374" s="19" t="str">
        <f t="shared" si="474"/>
        <v/>
      </c>
      <c r="EL374" s="47" t="s">
        <v>0</v>
      </c>
      <c r="EM374" s="208" t="str">
        <f t="shared" si="475"/>
        <v/>
      </c>
      <c r="EN374" s="47" t="s">
        <v>0</v>
      </c>
    </row>
    <row r="375" spans="1:144" x14ac:dyDescent="0.25">
      <c r="A375" t="s">
        <v>0</v>
      </c>
      <c r="B375" s="52" t="str">
        <f>IF(csv!F367="","",csv!T367)</f>
        <v/>
      </c>
      <c r="C375" s="31" t="s">
        <v>0</v>
      </c>
      <c r="D375" s="31" t="str">
        <f>IF(csv!F367="","",csv!F367)</f>
        <v/>
      </c>
      <c r="E375" s="31" t="str">
        <f>IF(csv!E367="","",csv!E367)</f>
        <v/>
      </c>
      <c r="F375" s="31" t="s">
        <v>0</v>
      </c>
      <c r="G375" s="73" t="str">
        <f>IF(csv!M367="","",csv!M367)</f>
        <v/>
      </c>
      <c r="H375" s="73" t="str">
        <f>IF(csv!N367="","",csv!N367)</f>
        <v/>
      </c>
      <c r="I375" s="31" t="s">
        <v>0</v>
      </c>
      <c r="J375" s="31" t="str">
        <f>IF(csv!P367="","",csv!P367)</f>
        <v/>
      </c>
      <c r="K375" s="31" t="str">
        <f>IF(csv!Q367="","",csv!Q367)</f>
        <v/>
      </c>
      <c r="L375" s="31" t="s">
        <v>0</v>
      </c>
      <c r="M375" s="66" t="str">
        <f>IF(csv!R367="","",csv!R367)</f>
        <v/>
      </c>
      <c r="N375" s="47" t="s">
        <v>0</v>
      </c>
      <c r="O375" s="52" t="str">
        <f t="shared" si="422"/>
        <v/>
      </c>
      <c r="P375" s="73" t="str">
        <f>IF(O375="","",IF(COUNTIF(O$10:O374,O375)=0,P374+1,P374))</f>
        <v/>
      </c>
      <c r="Q375" s="88" t="str">
        <f t="shared" si="423"/>
        <v/>
      </c>
      <c r="R375" s="89" t="str" cm="1">
        <f t="array" ref="R375">IF(S375="","",INDEX(natjecanjeStaze_naziv,MATCH(S375,natjecanjeStaze_stazaId,0)))</f>
        <v/>
      </c>
      <c r="S375" s="53" t="str">
        <f t="shared" si="406"/>
        <v/>
      </c>
      <c r="T375" s="47" t="s">
        <v>0</v>
      </c>
      <c r="U375" s="259" t="str">
        <f t="shared" si="407"/>
        <v/>
      </c>
      <c r="V375" s="260" t="str">
        <f t="shared" si="424"/>
        <v/>
      </c>
      <c r="W375" s="47" t="s">
        <v>0</v>
      </c>
      <c r="X375" s="52" t="str">
        <f t="shared" si="425"/>
        <v/>
      </c>
      <c r="Y375" s="73" t="str">
        <f t="shared" si="426"/>
        <v/>
      </c>
      <c r="Z375" s="31" t="str">
        <f t="shared" si="427"/>
        <v/>
      </c>
      <c r="AA375" s="66" t="str">
        <f>IF(Z375="","",MAX(AA$10:AA374)+1)</f>
        <v/>
      </c>
      <c r="AB375" s="47" t="s">
        <v>0</v>
      </c>
      <c r="AC375" s="130"/>
      <c r="AD375" s="47" t="s">
        <v>0</v>
      </c>
      <c r="AE375" s="19" t="str">
        <f t="shared" si="428"/>
        <v/>
      </c>
      <c r="AF375" s="47" t="s">
        <v>0</v>
      </c>
      <c r="AG375" s="151" t="str">
        <f t="shared" si="429"/>
        <v/>
      </c>
      <c r="AH375" s="47" t="s">
        <v>0</v>
      </c>
      <c r="AI375" s="52" t="str">
        <f t="shared" si="430"/>
        <v/>
      </c>
      <c r="AJ375" s="31" t="str">
        <f t="shared" si="431"/>
        <v/>
      </c>
      <c r="AK375" s="73" t="str">
        <f t="shared" si="432"/>
        <v/>
      </c>
      <c r="AL375" s="73" t="str">
        <f t="shared" si="433"/>
        <v/>
      </c>
      <c r="AM375" s="31" t="str" cm="1">
        <f t="array" ref="AM375">IF(AK375="",""&amp;AJ375,IF(AK375="NEMA",AJ375,INDEX(klub_naziv,MATCH(INDEX(klubAlias_klubId,AK375),klub_id,0))))</f>
        <v/>
      </c>
      <c r="AN375" s="31" t="str" cm="1">
        <f t="array" ref="AN375">IFERROR(""&amp;INDEX(registarNatjecatelji,DL375,4),"")</f>
        <v/>
      </c>
      <c r="AO375" s="90" t="str">
        <f t="shared" si="434"/>
        <v/>
      </c>
      <c r="AP375" s="66" t="str">
        <f t="shared" si="435"/>
        <v/>
      </c>
      <c r="AQ375" s="47" t="s">
        <v>0</v>
      </c>
      <c r="AR375" s="52" t="str">
        <f>IF(V375&lt;&gt;"NEMA","",IF(IFERROR(MATCH(U375,U$10:U374,0),0)&lt;&gt;0,"",U375))</f>
        <v/>
      </c>
      <c r="AS375" s="73" t="str">
        <f t="shared" si="408"/>
        <v/>
      </c>
      <c r="AT375" s="31" t="str">
        <f>IF(OR(AS375="",AS375&lt;&gt;"NEMA"),"",MAX(AT$10:AT374)+1)</f>
        <v/>
      </c>
      <c r="AU375" s="66" t="str">
        <f t="shared" si="409"/>
        <v/>
      </c>
      <c r="AV375" s="47" t="s">
        <v>0</v>
      </c>
      <c r="AW375" s="19" t="str">
        <f t="shared" si="436"/>
        <v/>
      </c>
      <c r="AX375" s="47" t="s">
        <v>0</v>
      </c>
      <c r="AY375" s="82" t="str">
        <f>IF(AK375&lt;&gt;"NEMA","",IF(IFERROR(MATCH(AJ375,AJ$10:AJ374,0),0)&lt;&gt;0,"",AJ375))</f>
        <v/>
      </c>
      <c r="AZ375" s="47" t="s">
        <v>0</v>
      </c>
      <c r="BA375" s="130"/>
      <c r="BB375" s="47" t="s">
        <v>0</v>
      </c>
      <c r="BC375" s="58" t="str">
        <f t="shared" si="437"/>
        <v/>
      </c>
      <c r="BD375" s="31" t="str">
        <f t="shared" si="438"/>
        <v/>
      </c>
      <c r="BE375" s="31" t="str">
        <f>IF(BD375="","",MAX(BE$10:BE374)+1)</f>
        <v/>
      </c>
      <c r="BF375" s="31" t="str">
        <f t="shared" si="439"/>
        <v/>
      </c>
      <c r="BG375" s="31" t="str">
        <f t="shared" si="440"/>
        <v/>
      </c>
      <c r="BH375" s="31" t="str">
        <f>IF(BA375="","",MAX(BH$10:BH374)+1)</f>
        <v/>
      </c>
      <c r="BI375" s="31" t="str">
        <f t="shared" si="441"/>
        <v/>
      </c>
      <c r="BJ375" s="66" t="str">
        <f t="shared" si="442"/>
        <v/>
      </c>
      <c r="BK375" s="47" t="s">
        <v>0</v>
      </c>
      <c r="BL375" s="19" t="str">
        <f t="shared" si="443"/>
        <v/>
      </c>
      <c r="BM375" s="47" t="s">
        <v>0</v>
      </c>
      <c r="BN375" s="151" t="str">
        <f t="shared" si="410"/>
        <v/>
      </c>
      <c r="BO375" s="47" t="s">
        <v>0</v>
      </c>
      <c r="BP375" s="58" t="str">
        <f t="shared" si="401"/>
        <v/>
      </c>
      <c r="BQ375" s="73" t="str">
        <f t="shared" si="402"/>
        <v/>
      </c>
      <c r="BR375" s="266" t="str">
        <f t="shared" si="403"/>
        <v/>
      </c>
      <c r="BS375" s="267" t="str">
        <f t="shared" si="404"/>
        <v/>
      </c>
      <c r="BT375" s="191" t="str">
        <f t="shared" si="405"/>
        <v/>
      </c>
      <c r="BU375" s="47" t="s">
        <v>0</v>
      </c>
      <c r="BV375" s="52" t="str">
        <f t="shared" si="444"/>
        <v/>
      </c>
      <c r="BW375" s="31" t="str">
        <f t="shared" si="445"/>
        <v/>
      </c>
      <c r="BX375" s="73" t="str">
        <f t="shared" si="411"/>
        <v/>
      </c>
      <c r="BY375" s="73" t="str">
        <f t="shared" si="412"/>
        <v/>
      </c>
      <c r="BZ375" s="31" t="str">
        <f t="shared" si="413"/>
        <v/>
      </c>
      <c r="CA375" s="66" t="str">
        <f t="shared" si="414"/>
        <v/>
      </c>
      <c r="CB375" s="47" t="s">
        <v>0</v>
      </c>
      <c r="CC375" s="82" t="str">
        <f t="shared" si="446"/>
        <v/>
      </c>
      <c r="CD375" s="47" t="s">
        <v>0</v>
      </c>
      <c r="CE375" s="19" t="str">
        <f t="shared" si="447"/>
        <v/>
      </c>
      <c r="CF375" s="47" t="s">
        <v>0</v>
      </c>
      <c r="CG375" s="130"/>
      <c r="CH375" s="47" t="s">
        <v>0</v>
      </c>
      <c r="CI375" s="52" t="str">
        <f t="shared" si="448"/>
        <v/>
      </c>
      <c r="CJ375" s="73" t="str">
        <f>IF(CG375="","",MAX(CJ$10:CJ374)+1)</f>
        <v/>
      </c>
      <c r="CK375" s="53" t="str">
        <f t="shared" si="449"/>
        <v/>
      </c>
      <c r="CL375" s="47" t="s">
        <v>0</v>
      </c>
      <c r="CM375" s="19" t="str">
        <f t="shared" si="450"/>
        <v/>
      </c>
      <c r="CN375" s="47" t="s">
        <v>0</v>
      </c>
      <c r="CO375" s="108"/>
      <c r="CP375" s="110"/>
      <c r="CQ375" s="47"/>
      <c r="CR375" s="58" t="str">
        <f>IF(AND(BX375="NEMA",BY375="NEMA",OR(CG375="",CK375="NEMA")),MAX(CR$10:CR374)+1,"")</f>
        <v/>
      </c>
      <c r="CS375" s="53" t="str">
        <f t="shared" si="451"/>
        <v/>
      </c>
      <c r="CT375" t="s">
        <v>0</v>
      </c>
      <c r="CU375" s="133" t="str">
        <f t="shared" si="415"/>
        <v/>
      </c>
      <c r="CV375" t="s">
        <v>0</v>
      </c>
      <c r="CW375" s="52" t="str">
        <f t="shared" si="416"/>
        <v/>
      </c>
      <c r="CX375" s="66" t="str">
        <f t="shared" si="452"/>
        <v/>
      </c>
      <c r="CY375" t="s">
        <v>0</v>
      </c>
      <c r="CZ375" s="19" t="str">
        <f t="shared" si="453"/>
        <v/>
      </c>
      <c r="DA375" s="47" t="s">
        <v>0</v>
      </c>
      <c r="DB375" s="52" t="str">
        <f t="shared" si="454"/>
        <v/>
      </c>
      <c r="DC375" s="66" t="str">
        <f t="shared" si="455"/>
        <v/>
      </c>
      <c r="DD375" s="47" t="s">
        <v>0</v>
      </c>
      <c r="DE375" s="52" t="str">
        <f t="shared" si="456"/>
        <v/>
      </c>
      <c r="DF375" s="53" t="str">
        <f t="shared" si="417"/>
        <v/>
      </c>
      <c r="DG375" s="47" t="s">
        <v>0</v>
      </c>
      <c r="DH375" s="52" t="str">
        <f t="shared" si="457"/>
        <v/>
      </c>
      <c r="DI375" s="53" t="str">
        <f t="shared" si="418"/>
        <v/>
      </c>
      <c r="DJ375" s="47" t="s">
        <v>0</v>
      </c>
      <c r="DK375" s="52" t="str">
        <f t="shared" si="458"/>
        <v/>
      </c>
      <c r="DL375" s="53" t="str">
        <f t="shared" si="419"/>
        <v/>
      </c>
      <c r="DM375" s="47" t="s">
        <v>0</v>
      </c>
      <c r="DN375" s="58" t="str">
        <f t="shared" si="459"/>
        <v/>
      </c>
      <c r="DO375" s="53" t="str" cm="1">
        <f t="array" ref="DO375">IF(DN375&lt;&gt;"",INDEX(imePrezime_id,DN375,0),IF(CR375&lt;&gt;"",CR375,""))</f>
        <v/>
      </c>
      <c r="DP375" s="47" t="s">
        <v>0</v>
      </c>
      <c r="DQ375" s="58" t="str">
        <f t="shared" si="460"/>
        <v/>
      </c>
      <c r="DR375" s="73" t="str">
        <f t="shared" si="420"/>
        <v/>
      </c>
      <c r="DS375" s="73" t="str">
        <f t="shared" si="461"/>
        <v/>
      </c>
      <c r="DT375" s="73" t="str">
        <f t="shared" si="462"/>
        <v/>
      </c>
      <c r="DU375" s="66" t="str">
        <f t="shared" si="463"/>
        <v/>
      </c>
      <c r="DV375" s="47" t="s">
        <v>0</v>
      </c>
      <c r="DW375" s="58" t="str">
        <f>IF(BW375="","",MAX(DW$10:DW374)+1)</f>
        <v/>
      </c>
      <c r="DX375" s="73" t="str">
        <f t="shared" si="464"/>
        <v/>
      </c>
      <c r="DY375" s="73" t="str">
        <f t="shared" si="465"/>
        <v/>
      </c>
      <c r="DZ375" s="73" t="str">
        <f t="shared" si="466"/>
        <v/>
      </c>
      <c r="EA375" s="73" t="str">
        <f t="shared" si="467"/>
        <v/>
      </c>
      <c r="EB375" s="73" t="str">
        <f t="shared" si="468"/>
        <v/>
      </c>
      <c r="EC375" s="73" t="str">
        <f t="shared" si="469"/>
        <v/>
      </c>
      <c r="ED375" s="73" t="str">
        <f t="shared" si="470"/>
        <v/>
      </c>
      <c r="EE375" s="73" t="str">
        <f t="shared" si="471"/>
        <v/>
      </c>
      <c r="EF375" s="73" t="str">
        <f t="shared" si="472"/>
        <v/>
      </c>
      <c r="EG375" s="53" t="str">
        <f t="shared" si="421"/>
        <v/>
      </c>
      <c r="EH375" s="47" t="s">
        <v>0</v>
      </c>
      <c r="EI375" s="19" t="str">
        <f t="shared" si="473"/>
        <v/>
      </c>
      <c r="EJ375" s="47" t="s">
        <v>0</v>
      </c>
      <c r="EK375" s="19" t="str">
        <f t="shared" si="474"/>
        <v/>
      </c>
      <c r="EL375" s="47" t="s">
        <v>0</v>
      </c>
      <c r="EM375" s="208" t="str">
        <f t="shared" si="475"/>
        <v/>
      </c>
      <c r="EN375" s="47" t="s">
        <v>0</v>
      </c>
    </row>
    <row r="376" spans="1:144" x14ac:dyDescent="0.25">
      <c r="A376" t="s">
        <v>0</v>
      </c>
      <c r="B376" s="52" t="str">
        <f>IF(csv!F368="","",csv!T368)</f>
        <v/>
      </c>
      <c r="C376" s="31" t="s">
        <v>0</v>
      </c>
      <c r="D376" s="31" t="str">
        <f>IF(csv!F368="","",csv!F368)</f>
        <v/>
      </c>
      <c r="E376" s="31" t="str">
        <f>IF(csv!E368="","",csv!E368)</f>
        <v/>
      </c>
      <c r="F376" s="31" t="s">
        <v>0</v>
      </c>
      <c r="G376" s="73" t="str">
        <f>IF(csv!M368="","",csv!M368)</f>
        <v/>
      </c>
      <c r="H376" s="73" t="str">
        <f>IF(csv!N368="","",csv!N368)</f>
        <v/>
      </c>
      <c r="I376" s="31" t="s">
        <v>0</v>
      </c>
      <c r="J376" s="31" t="str">
        <f>IF(csv!P368="","",csv!P368)</f>
        <v/>
      </c>
      <c r="K376" s="31" t="str">
        <f>IF(csv!Q368="","",csv!Q368)</f>
        <v/>
      </c>
      <c r="L376" s="31" t="s">
        <v>0</v>
      </c>
      <c r="M376" s="66" t="str">
        <f>IF(csv!R368="","",csv!R368)</f>
        <v/>
      </c>
      <c r="N376" s="47" t="s">
        <v>0</v>
      </c>
      <c r="O376" s="52" t="str">
        <f t="shared" si="422"/>
        <v/>
      </c>
      <c r="P376" s="73" t="str">
        <f>IF(O376="","",IF(COUNTIF(O$10:O375,O376)=0,P375+1,P375))</f>
        <v/>
      </c>
      <c r="Q376" s="88" t="str">
        <f t="shared" si="423"/>
        <v/>
      </c>
      <c r="R376" s="89" t="str" cm="1">
        <f t="array" ref="R376">IF(S376="","",INDEX(natjecanjeStaze_naziv,MATCH(S376,natjecanjeStaze_stazaId,0)))</f>
        <v/>
      </c>
      <c r="S376" s="53" t="str">
        <f t="shared" si="406"/>
        <v/>
      </c>
      <c r="T376" s="47" t="s">
        <v>0</v>
      </c>
      <c r="U376" s="259" t="str">
        <f t="shared" si="407"/>
        <v/>
      </c>
      <c r="V376" s="260" t="str">
        <f t="shared" si="424"/>
        <v/>
      </c>
      <c r="W376" s="47" t="s">
        <v>0</v>
      </c>
      <c r="X376" s="52" t="str">
        <f t="shared" si="425"/>
        <v/>
      </c>
      <c r="Y376" s="73" t="str">
        <f t="shared" si="426"/>
        <v/>
      </c>
      <c r="Z376" s="31" t="str">
        <f t="shared" si="427"/>
        <v/>
      </c>
      <c r="AA376" s="66" t="str">
        <f>IF(Z376="","",MAX(AA$10:AA375)+1)</f>
        <v/>
      </c>
      <c r="AB376" s="47" t="s">
        <v>0</v>
      </c>
      <c r="AC376" s="130"/>
      <c r="AD376" s="47" t="s">
        <v>0</v>
      </c>
      <c r="AE376" s="19" t="str">
        <f t="shared" si="428"/>
        <v/>
      </c>
      <c r="AF376" s="47" t="s">
        <v>0</v>
      </c>
      <c r="AG376" s="151" t="str">
        <f t="shared" si="429"/>
        <v/>
      </c>
      <c r="AH376" s="47" t="s">
        <v>0</v>
      </c>
      <c r="AI376" s="52" t="str">
        <f t="shared" si="430"/>
        <v/>
      </c>
      <c r="AJ376" s="31" t="str">
        <f t="shared" si="431"/>
        <v/>
      </c>
      <c r="AK376" s="73" t="str">
        <f t="shared" si="432"/>
        <v/>
      </c>
      <c r="AL376" s="73" t="str">
        <f t="shared" si="433"/>
        <v/>
      </c>
      <c r="AM376" s="31" t="str" cm="1">
        <f t="array" ref="AM376">IF(AK376="",""&amp;AJ376,IF(AK376="NEMA",AJ376,INDEX(klub_naziv,MATCH(INDEX(klubAlias_klubId,AK376),klub_id,0))))</f>
        <v/>
      </c>
      <c r="AN376" s="31" t="str" cm="1">
        <f t="array" ref="AN376">IFERROR(""&amp;INDEX(registarNatjecatelji,DL376,4),"")</f>
        <v/>
      </c>
      <c r="AO376" s="90" t="str">
        <f t="shared" si="434"/>
        <v/>
      </c>
      <c r="AP376" s="66" t="str">
        <f t="shared" si="435"/>
        <v/>
      </c>
      <c r="AQ376" s="47" t="s">
        <v>0</v>
      </c>
      <c r="AR376" s="52" t="str">
        <f>IF(V376&lt;&gt;"NEMA","",IF(IFERROR(MATCH(U376,U$10:U375,0),0)&lt;&gt;0,"",U376))</f>
        <v/>
      </c>
      <c r="AS376" s="73" t="str">
        <f t="shared" si="408"/>
        <v/>
      </c>
      <c r="AT376" s="31" t="str">
        <f>IF(OR(AS376="",AS376&lt;&gt;"NEMA"),"",MAX(AT$10:AT375)+1)</f>
        <v/>
      </c>
      <c r="AU376" s="66" t="str">
        <f t="shared" si="409"/>
        <v/>
      </c>
      <c r="AV376" s="47" t="s">
        <v>0</v>
      </c>
      <c r="AW376" s="19" t="str">
        <f t="shared" si="436"/>
        <v/>
      </c>
      <c r="AX376" s="47" t="s">
        <v>0</v>
      </c>
      <c r="AY376" s="82" t="str">
        <f>IF(AK376&lt;&gt;"NEMA","",IF(IFERROR(MATCH(AJ376,AJ$10:AJ375,0),0)&lt;&gt;0,"",AJ376))</f>
        <v/>
      </c>
      <c r="AZ376" s="47" t="s">
        <v>0</v>
      </c>
      <c r="BA376" s="130"/>
      <c r="BB376" s="47" t="s">
        <v>0</v>
      </c>
      <c r="BC376" s="58" t="str">
        <f t="shared" si="437"/>
        <v/>
      </c>
      <c r="BD376" s="31" t="str">
        <f t="shared" si="438"/>
        <v/>
      </c>
      <c r="BE376" s="31" t="str">
        <f>IF(BD376="","",MAX(BE$10:BE375)+1)</f>
        <v/>
      </c>
      <c r="BF376" s="31" t="str">
        <f t="shared" si="439"/>
        <v/>
      </c>
      <c r="BG376" s="31" t="str">
        <f t="shared" si="440"/>
        <v/>
      </c>
      <c r="BH376" s="31" t="str">
        <f>IF(BA376="","",MAX(BH$10:BH375)+1)</f>
        <v/>
      </c>
      <c r="BI376" s="31" t="str">
        <f t="shared" si="441"/>
        <v/>
      </c>
      <c r="BJ376" s="66" t="str">
        <f t="shared" si="442"/>
        <v/>
      </c>
      <c r="BK376" s="47" t="s">
        <v>0</v>
      </c>
      <c r="BL376" s="19" t="str">
        <f t="shared" si="443"/>
        <v/>
      </c>
      <c r="BM376" s="47" t="s">
        <v>0</v>
      </c>
      <c r="BN376" s="151" t="str">
        <f t="shared" si="410"/>
        <v/>
      </c>
      <c r="BO376" s="47" t="s">
        <v>0</v>
      </c>
      <c r="BP376" s="58" t="str">
        <f t="shared" si="401"/>
        <v/>
      </c>
      <c r="BQ376" s="73" t="str">
        <f t="shared" si="402"/>
        <v/>
      </c>
      <c r="BR376" s="266" t="str">
        <f t="shared" si="403"/>
        <v/>
      </c>
      <c r="BS376" s="267" t="str">
        <f t="shared" si="404"/>
        <v/>
      </c>
      <c r="BT376" s="191" t="str">
        <f t="shared" si="405"/>
        <v/>
      </c>
      <c r="BU376" s="47" t="s">
        <v>0</v>
      </c>
      <c r="BV376" s="52" t="str">
        <f t="shared" si="444"/>
        <v/>
      </c>
      <c r="BW376" s="31" t="str">
        <f t="shared" si="445"/>
        <v/>
      </c>
      <c r="BX376" s="73" t="str">
        <f t="shared" si="411"/>
        <v/>
      </c>
      <c r="BY376" s="73" t="str">
        <f t="shared" si="412"/>
        <v/>
      </c>
      <c r="BZ376" s="31" t="str">
        <f t="shared" si="413"/>
        <v/>
      </c>
      <c r="CA376" s="66" t="str">
        <f t="shared" si="414"/>
        <v/>
      </c>
      <c r="CB376" s="47" t="s">
        <v>0</v>
      </c>
      <c r="CC376" s="82" t="str">
        <f t="shared" si="446"/>
        <v/>
      </c>
      <c r="CD376" s="47" t="s">
        <v>0</v>
      </c>
      <c r="CE376" s="19" t="str">
        <f t="shared" si="447"/>
        <v/>
      </c>
      <c r="CF376" s="47" t="s">
        <v>0</v>
      </c>
      <c r="CG376" s="130"/>
      <c r="CH376" s="47" t="s">
        <v>0</v>
      </c>
      <c r="CI376" s="52" t="str">
        <f t="shared" si="448"/>
        <v/>
      </c>
      <c r="CJ376" s="73" t="str">
        <f>IF(CG376="","",MAX(CJ$10:CJ375)+1)</f>
        <v/>
      </c>
      <c r="CK376" s="53" t="str">
        <f t="shared" si="449"/>
        <v/>
      </c>
      <c r="CL376" s="47" t="s">
        <v>0</v>
      </c>
      <c r="CM376" s="19" t="str">
        <f t="shared" si="450"/>
        <v/>
      </c>
      <c r="CN376" s="47" t="s">
        <v>0</v>
      </c>
      <c r="CO376" s="108"/>
      <c r="CP376" s="110"/>
      <c r="CQ376" s="47"/>
      <c r="CR376" s="58" t="str">
        <f>IF(AND(BX376="NEMA",BY376="NEMA",OR(CG376="",CK376="NEMA")),MAX(CR$10:CR375)+1,"")</f>
        <v/>
      </c>
      <c r="CS376" s="53" t="str">
        <f t="shared" si="451"/>
        <v/>
      </c>
      <c r="CT376" t="s">
        <v>0</v>
      </c>
      <c r="CU376" s="133" t="str">
        <f t="shared" si="415"/>
        <v/>
      </c>
      <c r="CV376" t="s">
        <v>0</v>
      </c>
      <c r="CW376" s="52" t="str">
        <f t="shared" si="416"/>
        <v/>
      </c>
      <c r="CX376" s="66" t="str">
        <f t="shared" si="452"/>
        <v/>
      </c>
      <c r="CY376" t="s">
        <v>0</v>
      </c>
      <c r="CZ376" s="19" t="str">
        <f t="shared" si="453"/>
        <v/>
      </c>
      <c r="DA376" s="47" t="s">
        <v>0</v>
      </c>
      <c r="DB376" s="52" t="str">
        <f t="shared" si="454"/>
        <v/>
      </c>
      <c r="DC376" s="66" t="str">
        <f t="shared" si="455"/>
        <v/>
      </c>
      <c r="DD376" s="47" t="s">
        <v>0</v>
      </c>
      <c r="DE376" s="52" t="str">
        <f t="shared" si="456"/>
        <v/>
      </c>
      <c r="DF376" s="53" t="str">
        <f t="shared" si="417"/>
        <v/>
      </c>
      <c r="DG376" s="47" t="s">
        <v>0</v>
      </c>
      <c r="DH376" s="52" t="str">
        <f t="shared" si="457"/>
        <v/>
      </c>
      <c r="DI376" s="53" t="str">
        <f t="shared" si="418"/>
        <v/>
      </c>
      <c r="DJ376" s="47" t="s">
        <v>0</v>
      </c>
      <c r="DK376" s="52" t="str">
        <f t="shared" si="458"/>
        <v/>
      </c>
      <c r="DL376" s="53" t="str">
        <f t="shared" si="419"/>
        <v/>
      </c>
      <c r="DM376" s="47" t="s">
        <v>0</v>
      </c>
      <c r="DN376" s="58" t="str">
        <f t="shared" si="459"/>
        <v/>
      </c>
      <c r="DO376" s="53" t="str" cm="1">
        <f t="array" ref="DO376">IF(DN376&lt;&gt;"",INDEX(imePrezime_id,DN376,0),IF(CR376&lt;&gt;"",CR376,""))</f>
        <v/>
      </c>
      <c r="DP376" s="47" t="s">
        <v>0</v>
      </c>
      <c r="DQ376" s="58" t="str">
        <f t="shared" si="460"/>
        <v/>
      </c>
      <c r="DR376" s="73" t="str">
        <f t="shared" si="420"/>
        <v/>
      </c>
      <c r="DS376" s="73" t="str">
        <f t="shared" si="461"/>
        <v/>
      </c>
      <c r="DT376" s="73" t="str">
        <f t="shared" si="462"/>
        <v/>
      </c>
      <c r="DU376" s="66" t="str">
        <f t="shared" si="463"/>
        <v/>
      </c>
      <c r="DV376" s="47" t="s">
        <v>0</v>
      </c>
      <c r="DW376" s="58" t="str">
        <f>IF(BW376="","",MAX(DW$10:DW375)+1)</f>
        <v/>
      </c>
      <c r="DX376" s="73" t="str">
        <f t="shared" si="464"/>
        <v/>
      </c>
      <c r="DY376" s="73" t="str">
        <f t="shared" si="465"/>
        <v/>
      </c>
      <c r="DZ376" s="73" t="str">
        <f t="shared" si="466"/>
        <v/>
      </c>
      <c r="EA376" s="73" t="str">
        <f t="shared" si="467"/>
        <v/>
      </c>
      <c r="EB376" s="73" t="str">
        <f t="shared" si="468"/>
        <v/>
      </c>
      <c r="EC376" s="73" t="str">
        <f t="shared" si="469"/>
        <v/>
      </c>
      <c r="ED376" s="73" t="str">
        <f t="shared" si="470"/>
        <v/>
      </c>
      <c r="EE376" s="73" t="str">
        <f t="shared" si="471"/>
        <v/>
      </c>
      <c r="EF376" s="73" t="str">
        <f t="shared" si="472"/>
        <v/>
      </c>
      <c r="EG376" s="53" t="str">
        <f t="shared" si="421"/>
        <v/>
      </c>
      <c r="EH376" s="47" t="s">
        <v>0</v>
      </c>
      <c r="EI376" s="19" t="str">
        <f t="shared" si="473"/>
        <v/>
      </c>
      <c r="EJ376" s="47" t="s">
        <v>0</v>
      </c>
      <c r="EK376" s="19" t="str">
        <f t="shared" si="474"/>
        <v/>
      </c>
      <c r="EL376" s="47" t="s">
        <v>0</v>
      </c>
      <c r="EM376" s="208" t="str">
        <f t="shared" si="475"/>
        <v/>
      </c>
      <c r="EN376" s="47" t="s">
        <v>0</v>
      </c>
    </row>
    <row r="377" spans="1:144" x14ac:dyDescent="0.25">
      <c r="A377" t="s">
        <v>0</v>
      </c>
      <c r="B377" s="52" t="str">
        <f>IF(csv!F369="","",csv!T369)</f>
        <v/>
      </c>
      <c r="C377" s="31" t="s">
        <v>0</v>
      </c>
      <c r="D377" s="31" t="str">
        <f>IF(csv!F369="","",csv!F369)</f>
        <v/>
      </c>
      <c r="E377" s="31" t="str">
        <f>IF(csv!E369="","",csv!E369)</f>
        <v/>
      </c>
      <c r="F377" s="31" t="s">
        <v>0</v>
      </c>
      <c r="G377" s="73" t="str">
        <f>IF(csv!M369="","",csv!M369)</f>
        <v/>
      </c>
      <c r="H377" s="73" t="str">
        <f>IF(csv!N369="","",csv!N369)</f>
        <v/>
      </c>
      <c r="I377" s="31" t="s">
        <v>0</v>
      </c>
      <c r="J377" s="31" t="str">
        <f>IF(csv!P369="","",csv!P369)</f>
        <v/>
      </c>
      <c r="K377" s="31" t="str">
        <f>IF(csv!Q369="","",csv!Q369)</f>
        <v/>
      </c>
      <c r="L377" s="31" t="s">
        <v>0</v>
      </c>
      <c r="M377" s="66" t="str">
        <f>IF(csv!R369="","",csv!R369)</f>
        <v/>
      </c>
      <c r="N377" s="47" t="s">
        <v>0</v>
      </c>
      <c r="O377" s="52" t="str">
        <f t="shared" si="422"/>
        <v/>
      </c>
      <c r="P377" s="73" t="str">
        <f>IF(O377="","",IF(COUNTIF(O$10:O376,O377)=0,P376+1,P376))</f>
        <v/>
      </c>
      <c r="Q377" s="88" t="str">
        <f t="shared" si="423"/>
        <v/>
      </c>
      <c r="R377" s="89" t="str" cm="1">
        <f t="array" ref="R377">IF(S377="","",INDEX(natjecanjeStaze_naziv,MATCH(S377,natjecanjeStaze_stazaId,0)))</f>
        <v/>
      </c>
      <c r="S377" s="53" t="str">
        <f t="shared" si="406"/>
        <v/>
      </c>
      <c r="T377" s="47" t="s">
        <v>0</v>
      </c>
      <c r="U377" s="259" t="str">
        <f t="shared" si="407"/>
        <v/>
      </c>
      <c r="V377" s="260" t="str">
        <f t="shared" si="424"/>
        <v/>
      </c>
      <c r="W377" s="47" t="s">
        <v>0</v>
      </c>
      <c r="X377" s="52" t="str">
        <f t="shared" si="425"/>
        <v/>
      </c>
      <c r="Y377" s="73" t="str">
        <f t="shared" si="426"/>
        <v/>
      </c>
      <c r="Z377" s="31" t="str">
        <f t="shared" si="427"/>
        <v/>
      </c>
      <c r="AA377" s="66" t="str">
        <f>IF(Z377="","",MAX(AA$10:AA376)+1)</f>
        <v/>
      </c>
      <c r="AB377" s="47" t="s">
        <v>0</v>
      </c>
      <c r="AC377" s="130"/>
      <c r="AD377" s="47" t="s">
        <v>0</v>
      </c>
      <c r="AE377" s="19" t="str">
        <f t="shared" si="428"/>
        <v/>
      </c>
      <c r="AF377" s="47" t="s">
        <v>0</v>
      </c>
      <c r="AG377" s="151" t="str">
        <f t="shared" si="429"/>
        <v/>
      </c>
      <c r="AH377" s="47" t="s">
        <v>0</v>
      </c>
      <c r="AI377" s="52" t="str">
        <f t="shared" si="430"/>
        <v/>
      </c>
      <c r="AJ377" s="31" t="str">
        <f t="shared" si="431"/>
        <v/>
      </c>
      <c r="AK377" s="73" t="str">
        <f t="shared" si="432"/>
        <v/>
      </c>
      <c r="AL377" s="73" t="str">
        <f t="shared" si="433"/>
        <v/>
      </c>
      <c r="AM377" s="31" t="str" cm="1">
        <f t="array" ref="AM377">IF(AK377="",""&amp;AJ377,IF(AK377="NEMA",AJ377,INDEX(klub_naziv,MATCH(INDEX(klubAlias_klubId,AK377),klub_id,0))))</f>
        <v/>
      </c>
      <c r="AN377" s="31" t="str" cm="1">
        <f t="array" ref="AN377">IFERROR(""&amp;INDEX(registarNatjecatelji,DL377,4),"")</f>
        <v/>
      </c>
      <c r="AO377" s="90" t="str">
        <f t="shared" si="434"/>
        <v/>
      </c>
      <c r="AP377" s="66" t="str">
        <f t="shared" si="435"/>
        <v/>
      </c>
      <c r="AQ377" s="47" t="s">
        <v>0</v>
      </c>
      <c r="AR377" s="52" t="str">
        <f>IF(V377&lt;&gt;"NEMA","",IF(IFERROR(MATCH(U377,U$10:U376,0),0)&lt;&gt;0,"",U377))</f>
        <v/>
      </c>
      <c r="AS377" s="73" t="str">
        <f t="shared" si="408"/>
        <v/>
      </c>
      <c r="AT377" s="31" t="str">
        <f>IF(OR(AS377="",AS377&lt;&gt;"NEMA"),"",MAX(AT$10:AT376)+1)</f>
        <v/>
      </c>
      <c r="AU377" s="66" t="str">
        <f t="shared" si="409"/>
        <v/>
      </c>
      <c r="AV377" s="47" t="s">
        <v>0</v>
      </c>
      <c r="AW377" s="19" t="str">
        <f t="shared" si="436"/>
        <v/>
      </c>
      <c r="AX377" s="47" t="s">
        <v>0</v>
      </c>
      <c r="AY377" s="82" t="str">
        <f>IF(AK377&lt;&gt;"NEMA","",IF(IFERROR(MATCH(AJ377,AJ$10:AJ376,0),0)&lt;&gt;0,"",AJ377))</f>
        <v/>
      </c>
      <c r="AZ377" s="47" t="s">
        <v>0</v>
      </c>
      <c r="BA377" s="130"/>
      <c r="BB377" s="47" t="s">
        <v>0</v>
      </c>
      <c r="BC377" s="58" t="str">
        <f t="shared" si="437"/>
        <v/>
      </c>
      <c r="BD377" s="31" t="str">
        <f t="shared" si="438"/>
        <v/>
      </c>
      <c r="BE377" s="31" t="str">
        <f>IF(BD377="","",MAX(BE$10:BE376)+1)</f>
        <v/>
      </c>
      <c r="BF377" s="31" t="str">
        <f t="shared" si="439"/>
        <v/>
      </c>
      <c r="BG377" s="31" t="str">
        <f t="shared" si="440"/>
        <v/>
      </c>
      <c r="BH377" s="31" t="str">
        <f>IF(BA377="","",MAX(BH$10:BH376)+1)</f>
        <v/>
      </c>
      <c r="BI377" s="31" t="str">
        <f t="shared" si="441"/>
        <v/>
      </c>
      <c r="BJ377" s="66" t="str">
        <f t="shared" si="442"/>
        <v/>
      </c>
      <c r="BK377" s="47" t="s">
        <v>0</v>
      </c>
      <c r="BL377" s="19" t="str">
        <f t="shared" si="443"/>
        <v/>
      </c>
      <c r="BM377" s="47" t="s">
        <v>0</v>
      </c>
      <c r="BN377" s="151" t="str">
        <f t="shared" si="410"/>
        <v/>
      </c>
      <c r="BO377" s="47" t="s">
        <v>0</v>
      </c>
      <c r="BP377" s="58" t="str">
        <f t="shared" si="401"/>
        <v/>
      </c>
      <c r="BQ377" s="73" t="str">
        <f t="shared" si="402"/>
        <v/>
      </c>
      <c r="BR377" s="266" t="str">
        <f t="shared" si="403"/>
        <v/>
      </c>
      <c r="BS377" s="267" t="str">
        <f t="shared" si="404"/>
        <v/>
      </c>
      <c r="BT377" s="191" t="str">
        <f t="shared" si="405"/>
        <v/>
      </c>
      <c r="BU377" s="47" t="s">
        <v>0</v>
      </c>
      <c r="BV377" s="52" t="str">
        <f t="shared" si="444"/>
        <v/>
      </c>
      <c r="BW377" s="31" t="str">
        <f t="shared" si="445"/>
        <v/>
      </c>
      <c r="BX377" s="73" t="str">
        <f t="shared" si="411"/>
        <v/>
      </c>
      <c r="BY377" s="73" t="str">
        <f t="shared" si="412"/>
        <v/>
      </c>
      <c r="BZ377" s="31" t="str">
        <f t="shared" si="413"/>
        <v/>
      </c>
      <c r="CA377" s="66" t="str">
        <f t="shared" si="414"/>
        <v/>
      </c>
      <c r="CB377" s="47" t="s">
        <v>0</v>
      </c>
      <c r="CC377" s="82" t="str">
        <f t="shared" si="446"/>
        <v/>
      </c>
      <c r="CD377" s="47" t="s">
        <v>0</v>
      </c>
      <c r="CE377" s="19" t="str">
        <f t="shared" si="447"/>
        <v/>
      </c>
      <c r="CF377" s="47" t="s">
        <v>0</v>
      </c>
      <c r="CG377" s="130"/>
      <c r="CH377" s="47" t="s">
        <v>0</v>
      </c>
      <c r="CI377" s="52" t="str">
        <f t="shared" si="448"/>
        <v/>
      </c>
      <c r="CJ377" s="73" t="str">
        <f>IF(CG377="","",MAX(CJ$10:CJ376)+1)</f>
        <v/>
      </c>
      <c r="CK377" s="53" t="str">
        <f t="shared" si="449"/>
        <v/>
      </c>
      <c r="CL377" s="47" t="s">
        <v>0</v>
      </c>
      <c r="CM377" s="19" t="str">
        <f t="shared" si="450"/>
        <v/>
      </c>
      <c r="CN377" s="47" t="s">
        <v>0</v>
      </c>
      <c r="CO377" s="108"/>
      <c r="CP377" s="110"/>
      <c r="CQ377" s="47"/>
      <c r="CR377" s="58" t="str">
        <f>IF(AND(BX377="NEMA",BY377="NEMA",OR(CG377="",CK377="NEMA")),MAX(CR$10:CR376)+1,"")</f>
        <v/>
      </c>
      <c r="CS377" s="53" t="str">
        <f t="shared" si="451"/>
        <v/>
      </c>
      <c r="CT377" t="s">
        <v>0</v>
      </c>
      <c r="CU377" s="133" t="str">
        <f t="shared" si="415"/>
        <v/>
      </c>
      <c r="CV377" t="s">
        <v>0</v>
      </c>
      <c r="CW377" s="52" t="str">
        <f t="shared" si="416"/>
        <v/>
      </c>
      <c r="CX377" s="66" t="str">
        <f t="shared" si="452"/>
        <v/>
      </c>
      <c r="CY377" t="s">
        <v>0</v>
      </c>
      <c r="CZ377" s="19" t="str">
        <f t="shared" si="453"/>
        <v/>
      </c>
      <c r="DA377" s="47" t="s">
        <v>0</v>
      </c>
      <c r="DB377" s="52" t="str">
        <f t="shared" si="454"/>
        <v/>
      </c>
      <c r="DC377" s="66" t="str">
        <f t="shared" si="455"/>
        <v/>
      </c>
      <c r="DD377" s="47" t="s">
        <v>0</v>
      </c>
      <c r="DE377" s="52" t="str">
        <f t="shared" si="456"/>
        <v/>
      </c>
      <c r="DF377" s="53" t="str">
        <f t="shared" si="417"/>
        <v/>
      </c>
      <c r="DG377" s="47" t="s">
        <v>0</v>
      </c>
      <c r="DH377" s="52" t="str">
        <f t="shared" si="457"/>
        <v/>
      </c>
      <c r="DI377" s="53" t="str">
        <f t="shared" si="418"/>
        <v/>
      </c>
      <c r="DJ377" s="47" t="s">
        <v>0</v>
      </c>
      <c r="DK377" s="52" t="str">
        <f t="shared" si="458"/>
        <v/>
      </c>
      <c r="DL377" s="53" t="str">
        <f t="shared" si="419"/>
        <v/>
      </c>
      <c r="DM377" s="47" t="s">
        <v>0</v>
      </c>
      <c r="DN377" s="58" t="str">
        <f t="shared" si="459"/>
        <v/>
      </c>
      <c r="DO377" s="53" t="str" cm="1">
        <f t="array" ref="DO377">IF(DN377&lt;&gt;"",INDEX(imePrezime_id,DN377,0),IF(CR377&lt;&gt;"",CR377,""))</f>
        <v/>
      </c>
      <c r="DP377" s="47" t="s">
        <v>0</v>
      </c>
      <c r="DQ377" s="58" t="str">
        <f t="shared" si="460"/>
        <v/>
      </c>
      <c r="DR377" s="73" t="str">
        <f t="shared" si="420"/>
        <v/>
      </c>
      <c r="DS377" s="73" t="str">
        <f t="shared" si="461"/>
        <v/>
      </c>
      <c r="DT377" s="73" t="str">
        <f t="shared" si="462"/>
        <v/>
      </c>
      <c r="DU377" s="66" t="str">
        <f t="shared" si="463"/>
        <v/>
      </c>
      <c r="DV377" s="47" t="s">
        <v>0</v>
      </c>
      <c r="DW377" s="58" t="str">
        <f>IF(BW377="","",MAX(DW$10:DW376)+1)</f>
        <v/>
      </c>
      <c r="DX377" s="73" t="str">
        <f t="shared" si="464"/>
        <v/>
      </c>
      <c r="DY377" s="73" t="str">
        <f t="shared" si="465"/>
        <v/>
      </c>
      <c r="DZ377" s="73" t="str">
        <f t="shared" si="466"/>
        <v/>
      </c>
      <c r="EA377" s="73" t="str">
        <f t="shared" si="467"/>
        <v/>
      </c>
      <c r="EB377" s="73" t="str">
        <f t="shared" si="468"/>
        <v/>
      </c>
      <c r="EC377" s="73" t="str">
        <f t="shared" si="469"/>
        <v/>
      </c>
      <c r="ED377" s="73" t="str">
        <f t="shared" si="470"/>
        <v/>
      </c>
      <c r="EE377" s="73" t="str">
        <f t="shared" si="471"/>
        <v/>
      </c>
      <c r="EF377" s="73" t="str">
        <f t="shared" si="472"/>
        <v/>
      </c>
      <c r="EG377" s="53" t="str">
        <f t="shared" si="421"/>
        <v/>
      </c>
      <c r="EH377" s="47" t="s">
        <v>0</v>
      </c>
      <c r="EI377" s="19" t="str">
        <f t="shared" si="473"/>
        <v/>
      </c>
      <c r="EJ377" s="47" t="s">
        <v>0</v>
      </c>
      <c r="EK377" s="19" t="str">
        <f t="shared" si="474"/>
        <v/>
      </c>
      <c r="EL377" s="47" t="s">
        <v>0</v>
      </c>
      <c r="EM377" s="208" t="str">
        <f t="shared" si="475"/>
        <v/>
      </c>
      <c r="EN377" s="47" t="s">
        <v>0</v>
      </c>
    </row>
    <row r="378" spans="1:144" x14ac:dyDescent="0.25">
      <c r="A378" t="s">
        <v>0</v>
      </c>
      <c r="B378" s="52" t="str">
        <f>IF(csv!F370="","",csv!T370)</f>
        <v/>
      </c>
      <c r="C378" s="31" t="s">
        <v>0</v>
      </c>
      <c r="D378" s="31" t="str">
        <f>IF(csv!F370="","",csv!F370)</f>
        <v/>
      </c>
      <c r="E378" s="31" t="str">
        <f>IF(csv!E370="","",csv!E370)</f>
        <v/>
      </c>
      <c r="F378" s="31" t="s">
        <v>0</v>
      </c>
      <c r="G378" s="73" t="str">
        <f>IF(csv!M370="","",csv!M370)</f>
        <v/>
      </c>
      <c r="H378" s="73" t="str">
        <f>IF(csv!N370="","",csv!N370)</f>
        <v/>
      </c>
      <c r="I378" s="31" t="s">
        <v>0</v>
      </c>
      <c r="J378" s="31" t="str">
        <f>IF(csv!P370="","",csv!P370)</f>
        <v/>
      </c>
      <c r="K378" s="31" t="str">
        <f>IF(csv!Q370="","",csv!Q370)</f>
        <v/>
      </c>
      <c r="L378" s="31" t="s">
        <v>0</v>
      </c>
      <c r="M378" s="66" t="str">
        <f>IF(csv!R370="","",csv!R370)</f>
        <v/>
      </c>
      <c r="N378" s="47" t="s">
        <v>0</v>
      </c>
      <c r="O378" s="52" t="str">
        <f t="shared" si="422"/>
        <v/>
      </c>
      <c r="P378" s="73" t="str">
        <f>IF(O378="","",IF(COUNTIF(O$10:O377,O378)=0,P377+1,P377))</f>
        <v/>
      </c>
      <c r="Q378" s="88" t="str">
        <f t="shared" si="423"/>
        <v/>
      </c>
      <c r="R378" s="89" t="str" cm="1">
        <f t="array" ref="R378">IF(S378="","",INDEX(natjecanjeStaze_naziv,MATCH(S378,natjecanjeStaze_stazaId,0)))</f>
        <v/>
      </c>
      <c r="S378" s="53" t="str">
        <f t="shared" si="406"/>
        <v/>
      </c>
      <c r="T378" s="47" t="s">
        <v>0</v>
      </c>
      <c r="U378" s="259" t="str">
        <f t="shared" si="407"/>
        <v/>
      </c>
      <c r="V378" s="260" t="str">
        <f t="shared" si="424"/>
        <v/>
      </c>
      <c r="W378" s="47" t="s">
        <v>0</v>
      </c>
      <c r="X378" s="52" t="str">
        <f t="shared" si="425"/>
        <v/>
      </c>
      <c r="Y378" s="73" t="str">
        <f t="shared" si="426"/>
        <v/>
      </c>
      <c r="Z378" s="31" t="str">
        <f t="shared" si="427"/>
        <v/>
      </c>
      <c r="AA378" s="66" t="str">
        <f>IF(Z378="","",MAX(AA$10:AA377)+1)</f>
        <v/>
      </c>
      <c r="AB378" s="47" t="s">
        <v>0</v>
      </c>
      <c r="AC378" s="130"/>
      <c r="AD378" s="47" t="s">
        <v>0</v>
      </c>
      <c r="AE378" s="19" t="str">
        <f t="shared" si="428"/>
        <v/>
      </c>
      <c r="AF378" s="47" t="s">
        <v>0</v>
      </c>
      <c r="AG378" s="151" t="str">
        <f t="shared" si="429"/>
        <v/>
      </c>
      <c r="AH378" s="47" t="s">
        <v>0</v>
      </c>
      <c r="AI378" s="52" t="str">
        <f t="shared" si="430"/>
        <v/>
      </c>
      <c r="AJ378" s="31" t="str">
        <f t="shared" si="431"/>
        <v/>
      </c>
      <c r="AK378" s="73" t="str">
        <f t="shared" si="432"/>
        <v/>
      </c>
      <c r="AL378" s="73" t="str">
        <f t="shared" si="433"/>
        <v/>
      </c>
      <c r="AM378" s="31" t="str" cm="1">
        <f t="array" ref="AM378">IF(AK378="",""&amp;AJ378,IF(AK378="NEMA",AJ378,INDEX(klub_naziv,MATCH(INDEX(klubAlias_klubId,AK378),klub_id,0))))</f>
        <v/>
      </c>
      <c r="AN378" s="31" t="str" cm="1">
        <f t="array" ref="AN378">IFERROR(""&amp;INDEX(registarNatjecatelji,DL378,4),"")</f>
        <v/>
      </c>
      <c r="AO378" s="90" t="str">
        <f t="shared" si="434"/>
        <v/>
      </c>
      <c r="AP378" s="66" t="str">
        <f t="shared" si="435"/>
        <v/>
      </c>
      <c r="AQ378" s="47" t="s">
        <v>0</v>
      </c>
      <c r="AR378" s="52" t="str">
        <f>IF(V378&lt;&gt;"NEMA","",IF(IFERROR(MATCH(U378,U$10:U377,0),0)&lt;&gt;0,"",U378))</f>
        <v/>
      </c>
      <c r="AS378" s="73" t="str">
        <f t="shared" si="408"/>
        <v/>
      </c>
      <c r="AT378" s="31" t="str">
        <f>IF(OR(AS378="",AS378&lt;&gt;"NEMA"),"",MAX(AT$10:AT377)+1)</f>
        <v/>
      </c>
      <c r="AU378" s="66" t="str">
        <f t="shared" si="409"/>
        <v/>
      </c>
      <c r="AV378" s="47" t="s">
        <v>0</v>
      </c>
      <c r="AW378" s="19" t="str">
        <f t="shared" si="436"/>
        <v/>
      </c>
      <c r="AX378" s="47" t="s">
        <v>0</v>
      </c>
      <c r="AY378" s="82" t="str">
        <f>IF(AK378&lt;&gt;"NEMA","",IF(IFERROR(MATCH(AJ378,AJ$10:AJ377,0),0)&lt;&gt;0,"",AJ378))</f>
        <v/>
      </c>
      <c r="AZ378" s="47" t="s">
        <v>0</v>
      </c>
      <c r="BA378" s="130"/>
      <c r="BB378" s="47" t="s">
        <v>0</v>
      </c>
      <c r="BC378" s="58" t="str">
        <f t="shared" si="437"/>
        <v/>
      </c>
      <c r="BD378" s="31" t="str">
        <f t="shared" si="438"/>
        <v/>
      </c>
      <c r="BE378" s="31" t="str">
        <f>IF(BD378="","",MAX(BE$10:BE377)+1)</f>
        <v/>
      </c>
      <c r="BF378" s="31" t="str">
        <f t="shared" si="439"/>
        <v/>
      </c>
      <c r="BG378" s="31" t="str">
        <f t="shared" si="440"/>
        <v/>
      </c>
      <c r="BH378" s="31" t="str">
        <f>IF(BA378="","",MAX(BH$10:BH377)+1)</f>
        <v/>
      </c>
      <c r="BI378" s="31" t="str">
        <f t="shared" si="441"/>
        <v/>
      </c>
      <c r="BJ378" s="66" t="str">
        <f t="shared" si="442"/>
        <v/>
      </c>
      <c r="BK378" s="47" t="s">
        <v>0</v>
      </c>
      <c r="BL378" s="19" t="str">
        <f t="shared" si="443"/>
        <v/>
      </c>
      <c r="BM378" s="47" t="s">
        <v>0</v>
      </c>
      <c r="BN378" s="151" t="str">
        <f t="shared" si="410"/>
        <v/>
      </c>
      <c r="BO378" s="47" t="s">
        <v>0</v>
      </c>
      <c r="BP378" s="58" t="str">
        <f t="shared" si="401"/>
        <v/>
      </c>
      <c r="BQ378" s="73" t="str">
        <f t="shared" si="402"/>
        <v/>
      </c>
      <c r="BR378" s="266" t="str">
        <f t="shared" si="403"/>
        <v/>
      </c>
      <c r="BS378" s="267" t="str">
        <f t="shared" si="404"/>
        <v/>
      </c>
      <c r="BT378" s="191" t="str">
        <f t="shared" si="405"/>
        <v/>
      </c>
      <c r="BU378" s="47" t="s">
        <v>0</v>
      </c>
      <c r="BV378" s="52" t="str">
        <f t="shared" si="444"/>
        <v/>
      </c>
      <c r="BW378" s="31" t="str">
        <f t="shared" si="445"/>
        <v/>
      </c>
      <c r="BX378" s="73" t="str">
        <f t="shared" si="411"/>
        <v/>
      </c>
      <c r="BY378" s="73" t="str">
        <f t="shared" si="412"/>
        <v/>
      </c>
      <c r="BZ378" s="31" t="str">
        <f t="shared" si="413"/>
        <v/>
      </c>
      <c r="CA378" s="66" t="str">
        <f t="shared" si="414"/>
        <v/>
      </c>
      <c r="CB378" s="47" t="s">
        <v>0</v>
      </c>
      <c r="CC378" s="82" t="str">
        <f t="shared" si="446"/>
        <v/>
      </c>
      <c r="CD378" s="47" t="s">
        <v>0</v>
      </c>
      <c r="CE378" s="19" t="str">
        <f t="shared" si="447"/>
        <v/>
      </c>
      <c r="CF378" s="47" t="s">
        <v>0</v>
      </c>
      <c r="CG378" s="130"/>
      <c r="CH378" s="47" t="s">
        <v>0</v>
      </c>
      <c r="CI378" s="52" t="str">
        <f t="shared" si="448"/>
        <v/>
      </c>
      <c r="CJ378" s="73" t="str">
        <f>IF(CG378="","",MAX(CJ$10:CJ377)+1)</f>
        <v/>
      </c>
      <c r="CK378" s="53" t="str">
        <f t="shared" si="449"/>
        <v/>
      </c>
      <c r="CL378" s="47" t="s">
        <v>0</v>
      </c>
      <c r="CM378" s="19" t="str">
        <f t="shared" si="450"/>
        <v/>
      </c>
      <c r="CN378" s="47" t="s">
        <v>0</v>
      </c>
      <c r="CO378" s="108"/>
      <c r="CP378" s="110"/>
      <c r="CQ378" s="47"/>
      <c r="CR378" s="58" t="str">
        <f>IF(AND(BX378="NEMA",BY378="NEMA",OR(CG378="",CK378="NEMA")),MAX(CR$10:CR377)+1,"")</f>
        <v/>
      </c>
      <c r="CS378" s="53" t="str">
        <f t="shared" si="451"/>
        <v/>
      </c>
      <c r="CT378" t="s">
        <v>0</v>
      </c>
      <c r="CU378" s="133" t="str">
        <f t="shared" si="415"/>
        <v/>
      </c>
      <c r="CV378" t="s">
        <v>0</v>
      </c>
      <c r="CW378" s="52" t="str">
        <f t="shared" si="416"/>
        <v/>
      </c>
      <c r="CX378" s="66" t="str">
        <f t="shared" si="452"/>
        <v/>
      </c>
      <c r="CY378" t="s">
        <v>0</v>
      </c>
      <c r="CZ378" s="19" t="str">
        <f t="shared" si="453"/>
        <v/>
      </c>
      <c r="DA378" s="47" t="s">
        <v>0</v>
      </c>
      <c r="DB378" s="52" t="str">
        <f t="shared" si="454"/>
        <v/>
      </c>
      <c r="DC378" s="66" t="str">
        <f t="shared" si="455"/>
        <v/>
      </c>
      <c r="DD378" s="47" t="s">
        <v>0</v>
      </c>
      <c r="DE378" s="52" t="str">
        <f t="shared" si="456"/>
        <v/>
      </c>
      <c r="DF378" s="53" t="str">
        <f t="shared" si="417"/>
        <v/>
      </c>
      <c r="DG378" s="47" t="s">
        <v>0</v>
      </c>
      <c r="DH378" s="52" t="str">
        <f t="shared" si="457"/>
        <v/>
      </c>
      <c r="DI378" s="53" t="str">
        <f t="shared" si="418"/>
        <v/>
      </c>
      <c r="DJ378" s="47" t="s">
        <v>0</v>
      </c>
      <c r="DK378" s="52" t="str">
        <f t="shared" si="458"/>
        <v/>
      </c>
      <c r="DL378" s="53" t="str">
        <f t="shared" si="419"/>
        <v/>
      </c>
      <c r="DM378" s="47" t="s">
        <v>0</v>
      </c>
      <c r="DN378" s="58" t="str">
        <f t="shared" si="459"/>
        <v/>
      </c>
      <c r="DO378" s="53" t="str" cm="1">
        <f t="array" ref="DO378">IF(DN378&lt;&gt;"",INDEX(imePrezime_id,DN378,0),IF(CR378&lt;&gt;"",CR378,""))</f>
        <v/>
      </c>
      <c r="DP378" s="47" t="s">
        <v>0</v>
      </c>
      <c r="DQ378" s="58" t="str">
        <f t="shared" si="460"/>
        <v/>
      </c>
      <c r="DR378" s="73" t="str">
        <f t="shared" si="420"/>
        <v/>
      </c>
      <c r="DS378" s="73" t="str">
        <f t="shared" si="461"/>
        <v/>
      </c>
      <c r="DT378" s="73" t="str">
        <f t="shared" si="462"/>
        <v/>
      </c>
      <c r="DU378" s="66" t="str">
        <f t="shared" si="463"/>
        <v/>
      </c>
      <c r="DV378" s="47" t="s">
        <v>0</v>
      </c>
      <c r="DW378" s="58" t="str">
        <f>IF(BW378="","",MAX(DW$10:DW377)+1)</f>
        <v/>
      </c>
      <c r="DX378" s="73" t="str">
        <f t="shared" si="464"/>
        <v/>
      </c>
      <c r="DY378" s="73" t="str">
        <f t="shared" si="465"/>
        <v/>
      </c>
      <c r="DZ378" s="73" t="str">
        <f t="shared" si="466"/>
        <v/>
      </c>
      <c r="EA378" s="73" t="str">
        <f t="shared" si="467"/>
        <v/>
      </c>
      <c r="EB378" s="73" t="str">
        <f t="shared" si="468"/>
        <v/>
      </c>
      <c r="EC378" s="73" t="str">
        <f t="shared" si="469"/>
        <v/>
      </c>
      <c r="ED378" s="73" t="str">
        <f t="shared" si="470"/>
        <v/>
      </c>
      <c r="EE378" s="73" t="str">
        <f t="shared" si="471"/>
        <v/>
      </c>
      <c r="EF378" s="73" t="str">
        <f t="shared" si="472"/>
        <v/>
      </c>
      <c r="EG378" s="53" t="str">
        <f t="shared" si="421"/>
        <v/>
      </c>
      <c r="EH378" s="47" t="s">
        <v>0</v>
      </c>
      <c r="EI378" s="19" t="str">
        <f t="shared" si="473"/>
        <v/>
      </c>
      <c r="EJ378" s="47" t="s">
        <v>0</v>
      </c>
      <c r="EK378" s="19" t="str">
        <f t="shared" si="474"/>
        <v/>
      </c>
      <c r="EL378" s="47" t="s">
        <v>0</v>
      </c>
      <c r="EM378" s="208" t="str">
        <f t="shared" si="475"/>
        <v/>
      </c>
      <c r="EN378" s="47" t="s">
        <v>0</v>
      </c>
    </row>
    <row r="379" spans="1:144" x14ac:dyDescent="0.25">
      <c r="A379" t="s">
        <v>0</v>
      </c>
      <c r="B379" s="52" t="str">
        <f>IF(csv!F371="","",csv!T371)</f>
        <v/>
      </c>
      <c r="C379" s="31" t="s">
        <v>0</v>
      </c>
      <c r="D379" s="31" t="str">
        <f>IF(csv!F371="","",csv!F371)</f>
        <v/>
      </c>
      <c r="E379" s="31" t="str">
        <f>IF(csv!E371="","",csv!E371)</f>
        <v/>
      </c>
      <c r="F379" s="31" t="s">
        <v>0</v>
      </c>
      <c r="G379" s="73" t="str">
        <f>IF(csv!M371="","",csv!M371)</f>
        <v/>
      </c>
      <c r="H379" s="73" t="str">
        <f>IF(csv!N371="","",csv!N371)</f>
        <v/>
      </c>
      <c r="I379" s="31" t="s">
        <v>0</v>
      </c>
      <c r="J379" s="31" t="str">
        <f>IF(csv!P371="","",csv!P371)</f>
        <v/>
      </c>
      <c r="K379" s="31" t="str">
        <f>IF(csv!Q371="","",csv!Q371)</f>
        <v/>
      </c>
      <c r="L379" s="31" t="s">
        <v>0</v>
      </c>
      <c r="M379" s="66" t="str">
        <f>IF(csv!R371="","",csv!R371)</f>
        <v/>
      </c>
      <c r="N379" s="47" t="s">
        <v>0</v>
      </c>
      <c r="O379" s="52" t="str">
        <f t="shared" si="422"/>
        <v/>
      </c>
      <c r="P379" s="73" t="str">
        <f>IF(O379="","",IF(COUNTIF(O$10:O378,O379)=0,P378+1,P378))</f>
        <v/>
      </c>
      <c r="Q379" s="88" t="str">
        <f t="shared" si="423"/>
        <v/>
      </c>
      <c r="R379" s="89" t="str" cm="1">
        <f t="array" ref="R379">IF(S379="","",INDEX(natjecanjeStaze_naziv,MATCH(S379,natjecanjeStaze_stazaId,0)))</f>
        <v/>
      </c>
      <c r="S379" s="53" t="str">
        <f t="shared" si="406"/>
        <v/>
      </c>
      <c r="T379" s="47" t="s">
        <v>0</v>
      </c>
      <c r="U379" s="259" t="str">
        <f t="shared" si="407"/>
        <v/>
      </c>
      <c r="V379" s="260" t="str">
        <f t="shared" si="424"/>
        <v/>
      </c>
      <c r="W379" s="47" t="s">
        <v>0</v>
      </c>
      <c r="X379" s="52" t="str">
        <f t="shared" si="425"/>
        <v/>
      </c>
      <c r="Y379" s="73" t="str">
        <f t="shared" si="426"/>
        <v/>
      </c>
      <c r="Z379" s="31" t="str">
        <f t="shared" si="427"/>
        <v/>
      </c>
      <c r="AA379" s="66" t="str">
        <f>IF(Z379="","",MAX(AA$10:AA378)+1)</f>
        <v/>
      </c>
      <c r="AB379" s="47" t="s">
        <v>0</v>
      </c>
      <c r="AC379" s="130"/>
      <c r="AD379" s="47" t="s">
        <v>0</v>
      </c>
      <c r="AE379" s="19" t="str">
        <f t="shared" si="428"/>
        <v/>
      </c>
      <c r="AF379" s="47" t="s">
        <v>0</v>
      </c>
      <c r="AG379" s="151" t="str">
        <f t="shared" si="429"/>
        <v/>
      </c>
      <c r="AH379" s="47" t="s">
        <v>0</v>
      </c>
      <c r="AI379" s="52" t="str">
        <f t="shared" si="430"/>
        <v/>
      </c>
      <c r="AJ379" s="31" t="str">
        <f t="shared" si="431"/>
        <v/>
      </c>
      <c r="AK379" s="73" t="str">
        <f t="shared" si="432"/>
        <v/>
      </c>
      <c r="AL379" s="73" t="str">
        <f t="shared" si="433"/>
        <v/>
      </c>
      <c r="AM379" s="31" t="str" cm="1">
        <f t="array" ref="AM379">IF(AK379="",""&amp;AJ379,IF(AK379="NEMA",AJ379,INDEX(klub_naziv,MATCH(INDEX(klubAlias_klubId,AK379),klub_id,0))))</f>
        <v/>
      </c>
      <c r="AN379" s="31" t="str" cm="1">
        <f t="array" ref="AN379">IFERROR(""&amp;INDEX(registarNatjecatelji,DL379,4),"")</f>
        <v/>
      </c>
      <c r="AO379" s="90" t="str">
        <f t="shared" si="434"/>
        <v/>
      </c>
      <c r="AP379" s="66" t="str">
        <f t="shared" si="435"/>
        <v/>
      </c>
      <c r="AQ379" s="47" t="s">
        <v>0</v>
      </c>
      <c r="AR379" s="52" t="str">
        <f>IF(V379&lt;&gt;"NEMA","",IF(IFERROR(MATCH(U379,U$10:U378,0),0)&lt;&gt;0,"",U379))</f>
        <v/>
      </c>
      <c r="AS379" s="73" t="str">
        <f t="shared" si="408"/>
        <v/>
      </c>
      <c r="AT379" s="31" t="str">
        <f>IF(OR(AS379="",AS379&lt;&gt;"NEMA"),"",MAX(AT$10:AT378)+1)</f>
        <v/>
      </c>
      <c r="AU379" s="66" t="str">
        <f t="shared" si="409"/>
        <v/>
      </c>
      <c r="AV379" s="47" t="s">
        <v>0</v>
      </c>
      <c r="AW379" s="19" t="str">
        <f t="shared" si="436"/>
        <v/>
      </c>
      <c r="AX379" s="47" t="s">
        <v>0</v>
      </c>
      <c r="AY379" s="82" t="str">
        <f>IF(AK379&lt;&gt;"NEMA","",IF(IFERROR(MATCH(AJ379,AJ$10:AJ378,0),0)&lt;&gt;0,"",AJ379))</f>
        <v/>
      </c>
      <c r="AZ379" s="47" t="s">
        <v>0</v>
      </c>
      <c r="BA379" s="130"/>
      <c r="BB379" s="47" t="s">
        <v>0</v>
      </c>
      <c r="BC379" s="58" t="str">
        <f t="shared" si="437"/>
        <v/>
      </c>
      <c r="BD379" s="31" t="str">
        <f t="shared" si="438"/>
        <v/>
      </c>
      <c r="BE379" s="31" t="str">
        <f>IF(BD379="","",MAX(BE$10:BE378)+1)</f>
        <v/>
      </c>
      <c r="BF379" s="31" t="str">
        <f t="shared" si="439"/>
        <v/>
      </c>
      <c r="BG379" s="31" t="str">
        <f t="shared" si="440"/>
        <v/>
      </c>
      <c r="BH379" s="31" t="str">
        <f>IF(BA379="","",MAX(BH$10:BH378)+1)</f>
        <v/>
      </c>
      <c r="BI379" s="31" t="str">
        <f t="shared" si="441"/>
        <v/>
      </c>
      <c r="BJ379" s="66" t="str">
        <f t="shared" si="442"/>
        <v/>
      </c>
      <c r="BK379" s="47" t="s">
        <v>0</v>
      </c>
      <c r="BL379" s="19" t="str">
        <f t="shared" si="443"/>
        <v/>
      </c>
      <c r="BM379" s="47" t="s">
        <v>0</v>
      </c>
      <c r="BN379" s="151" t="str">
        <f t="shared" si="410"/>
        <v/>
      </c>
      <c r="BO379" s="47" t="s">
        <v>0</v>
      </c>
      <c r="BP379" s="58" t="str">
        <f t="shared" ref="BP379:BP410" si="476">IF(G379="","",G379)</f>
        <v/>
      </c>
      <c r="BQ379" s="73" t="str">
        <f t="shared" ref="BQ379:BQ410" si="477">IF(H379="","",H379)</f>
        <v/>
      </c>
      <c r="BR379" s="266" t="str">
        <f t="shared" ref="BR379:BR410" si="478">IF(BP379="",IF(OR(BW379="",BQ379&lt;&gt;"0"),"","GREŠKA"),IF(AND(65535&gt;=VALUE(LEFT(BP379,SEARCH(":",BP379)-1))*60+VALUE(RIGHT(BP379,2)),OR(BQ379="0",BQ379="1",BQ379="2",BQ379="3",BQ379="4")),"","GREŠKA"))</f>
        <v/>
      </c>
      <c r="BS379" s="267" t="str">
        <f t="shared" ref="BS379:BS410" si="479">IF(BP379="","",VALUE(LEFT(BP379,SEARCH(":",BP379)-1))*60+VALUE(RIGHT(BP379,2)))</f>
        <v/>
      </c>
      <c r="BT379" s="191" t="str">
        <f t="shared" ref="BT379:BT410" si="480">IF(DK379="","",IF(AND(BQ379="0",N(BS379)&gt;max_minuta*60),2,INDEX(statusRezultat_id,MATCH(VALUE(BQ379),statusRezultat_oEvent,0))))</f>
        <v/>
      </c>
      <c r="BU379" s="47" t="s">
        <v>0</v>
      </c>
      <c r="BV379" s="52" t="str">
        <f t="shared" si="444"/>
        <v/>
      </c>
      <c r="BW379" s="31" t="str">
        <f t="shared" si="445"/>
        <v/>
      </c>
      <c r="BX379" s="73" t="str">
        <f t="shared" si="411"/>
        <v/>
      </c>
      <c r="BY379" s="73" t="str">
        <f t="shared" si="412"/>
        <v/>
      </c>
      <c r="BZ379" s="31" t="str">
        <f t="shared" si="413"/>
        <v/>
      </c>
      <c r="CA379" s="66" t="str">
        <f t="shared" si="414"/>
        <v/>
      </c>
      <c r="CB379" s="47" t="s">
        <v>0</v>
      </c>
      <c r="CC379" s="82" t="str">
        <f t="shared" si="446"/>
        <v/>
      </c>
      <c r="CD379" s="47" t="s">
        <v>0</v>
      </c>
      <c r="CE379" s="19" t="str">
        <f t="shared" si="447"/>
        <v/>
      </c>
      <c r="CF379" s="47" t="s">
        <v>0</v>
      </c>
      <c r="CG379" s="130"/>
      <c r="CH379" s="47" t="s">
        <v>0</v>
      </c>
      <c r="CI379" s="52" t="str">
        <f t="shared" si="448"/>
        <v/>
      </c>
      <c r="CJ379" s="73" t="str">
        <f>IF(CG379="","",MAX(CJ$10:CJ378)+1)</f>
        <v/>
      </c>
      <c r="CK379" s="53" t="str">
        <f t="shared" si="449"/>
        <v/>
      </c>
      <c r="CL379" s="47" t="s">
        <v>0</v>
      </c>
      <c r="CM379" s="19" t="str">
        <f t="shared" si="450"/>
        <v/>
      </c>
      <c r="CN379" s="47" t="s">
        <v>0</v>
      </c>
      <c r="CO379" s="108"/>
      <c r="CP379" s="110"/>
      <c r="CQ379" s="47"/>
      <c r="CR379" s="58" t="str">
        <f>IF(AND(BX379="NEMA",BY379="NEMA",OR(CG379="",CK379="NEMA")),MAX(CR$10:CR378)+1,"")</f>
        <v/>
      </c>
      <c r="CS379" s="53" t="str">
        <f t="shared" si="451"/>
        <v/>
      </c>
      <c r="CT379" t="s">
        <v>0</v>
      </c>
      <c r="CU379" s="133" t="str">
        <f t="shared" si="415"/>
        <v/>
      </c>
      <c r="CV379" t="s">
        <v>0</v>
      </c>
      <c r="CW379" s="52" t="str">
        <f t="shared" si="416"/>
        <v/>
      </c>
      <c r="CX379" s="66" t="str">
        <f t="shared" si="452"/>
        <v/>
      </c>
      <c r="CY379" t="s">
        <v>0</v>
      </c>
      <c r="CZ379" s="19" t="str">
        <f t="shared" si="453"/>
        <v/>
      </c>
      <c r="DA379" s="47" t="s">
        <v>0</v>
      </c>
      <c r="DB379" s="52" t="str">
        <f t="shared" si="454"/>
        <v/>
      </c>
      <c r="DC379" s="66" t="str">
        <f t="shared" si="455"/>
        <v/>
      </c>
      <c r="DD379" s="47" t="s">
        <v>0</v>
      </c>
      <c r="DE379" s="52" t="str">
        <f t="shared" si="456"/>
        <v/>
      </c>
      <c r="DF379" s="53" t="str">
        <f t="shared" si="417"/>
        <v/>
      </c>
      <c r="DG379" s="47" t="s">
        <v>0</v>
      </c>
      <c r="DH379" s="52" t="str">
        <f t="shared" si="457"/>
        <v/>
      </c>
      <c r="DI379" s="53" t="str">
        <f t="shared" si="418"/>
        <v/>
      </c>
      <c r="DJ379" s="47" t="s">
        <v>0</v>
      </c>
      <c r="DK379" s="52" t="str">
        <f t="shared" si="458"/>
        <v/>
      </c>
      <c r="DL379" s="53" t="str">
        <f t="shared" si="419"/>
        <v/>
      </c>
      <c r="DM379" s="47" t="s">
        <v>0</v>
      </c>
      <c r="DN379" s="58" t="str">
        <f t="shared" si="459"/>
        <v/>
      </c>
      <c r="DO379" s="53" t="str" cm="1">
        <f t="array" ref="DO379">IF(DN379&lt;&gt;"",INDEX(imePrezime_id,DN379,0),IF(CR379&lt;&gt;"",CR379,""))</f>
        <v/>
      </c>
      <c r="DP379" s="47" t="s">
        <v>0</v>
      </c>
      <c r="DQ379" s="58" t="str">
        <f t="shared" si="460"/>
        <v/>
      </c>
      <c r="DR379" s="73" t="str">
        <f t="shared" si="420"/>
        <v/>
      </c>
      <c r="DS379" s="73" t="str">
        <f t="shared" si="461"/>
        <v/>
      </c>
      <c r="DT379" s="73" t="str">
        <f t="shared" si="462"/>
        <v/>
      </c>
      <c r="DU379" s="66" t="str">
        <f t="shared" si="463"/>
        <v/>
      </c>
      <c r="DV379" s="47" t="s">
        <v>0</v>
      </c>
      <c r="DW379" s="58" t="str">
        <f>IF(BW379="","",MAX(DW$10:DW378)+1)</f>
        <v/>
      </c>
      <c r="DX379" s="73" t="str">
        <f t="shared" si="464"/>
        <v/>
      </c>
      <c r="DY379" s="73" t="str">
        <f t="shared" si="465"/>
        <v/>
      </c>
      <c r="DZ379" s="73" t="str">
        <f t="shared" si="466"/>
        <v/>
      </c>
      <c r="EA379" s="73" t="str">
        <f t="shared" si="467"/>
        <v/>
      </c>
      <c r="EB379" s="73" t="str">
        <f t="shared" si="468"/>
        <v/>
      </c>
      <c r="EC379" s="73" t="str">
        <f t="shared" si="469"/>
        <v/>
      </c>
      <c r="ED379" s="73" t="str">
        <f t="shared" si="470"/>
        <v/>
      </c>
      <c r="EE379" s="73" t="str">
        <f t="shared" si="471"/>
        <v/>
      </c>
      <c r="EF379" s="73" t="str">
        <f t="shared" si="472"/>
        <v/>
      </c>
      <c r="EG379" s="53" t="str">
        <f t="shared" si="421"/>
        <v/>
      </c>
      <c r="EH379" s="47" t="s">
        <v>0</v>
      </c>
      <c r="EI379" s="19" t="str">
        <f t="shared" si="473"/>
        <v/>
      </c>
      <c r="EJ379" s="47" t="s">
        <v>0</v>
      </c>
      <c r="EK379" s="19" t="str">
        <f t="shared" si="474"/>
        <v/>
      </c>
      <c r="EL379" s="47" t="s">
        <v>0</v>
      </c>
      <c r="EM379" s="208" t="str">
        <f t="shared" si="475"/>
        <v/>
      </c>
      <c r="EN379" s="47" t="s">
        <v>0</v>
      </c>
    </row>
    <row r="380" spans="1:144" x14ac:dyDescent="0.25">
      <c r="A380" t="s">
        <v>0</v>
      </c>
      <c r="B380" s="52" t="str">
        <f>IF(csv!F372="","",csv!T372)</f>
        <v/>
      </c>
      <c r="C380" s="31" t="s">
        <v>0</v>
      </c>
      <c r="D380" s="31" t="str">
        <f>IF(csv!F372="","",csv!F372)</f>
        <v/>
      </c>
      <c r="E380" s="31" t="str">
        <f>IF(csv!E372="","",csv!E372)</f>
        <v/>
      </c>
      <c r="F380" s="31" t="s">
        <v>0</v>
      </c>
      <c r="G380" s="73" t="str">
        <f>IF(csv!M372="","",csv!M372)</f>
        <v/>
      </c>
      <c r="H380" s="73" t="str">
        <f>IF(csv!N372="","",csv!N372)</f>
        <v/>
      </c>
      <c r="I380" s="31" t="s">
        <v>0</v>
      </c>
      <c r="J380" s="31" t="str">
        <f>IF(csv!P372="","",csv!P372)</f>
        <v/>
      </c>
      <c r="K380" s="31" t="str">
        <f>IF(csv!Q372="","",csv!Q372)</f>
        <v/>
      </c>
      <c r="L380" s="31" t="s">
        <v>0</v>
      </c>
      <c r="M380" s="66" t="str">
        <f>IF(csv!R372="","",csv!R372)</f>
        <v/>
      </c>
      <c r="N380" s="47" t="s">
        <v>0</v>
      </c>
      <c r="O380" s="52" t="str">
        <f t="shared" si="422"/>
        <v/>
      </c>
      <c r="P380" s="73" t="str">
        <f>IF(O380="","",IF(COUNTIF(O$10:O379,O380)=0,P379+1,P379))</f>
        <v/>
      </c>
      <c r="Q380" s="88" t="str">
        <f t="shared" si="423"/>
        <v/>
      </c>
      <c r="R380" s="89" t="str" cm="1">
        <f t="array" ref="R380">IF(S380="","",INDEX(natjecanjeStaze_naziv,MATCH(S380,natjecanjeStaze_stazaId,0)))</f>
        <v/>
      </c>
      <c r="S380" s="53" t="str">
        <f t="shared" si="406"/>
        <v/>
      </c>
      <c r="T380" s="47" t="s">
        <v>0</v>
      </c>
      <c r="U380" s="259" t="str">
        <f t="shared" si="407"/>
        <v/>
      </c>
      <c r="V380" s="260" t="str">
        <f t="shared" si="424"/>
        <v/>
      </c>
      <c r="W380" s="47" t="s">
        <v>0</v>
      </c>
      <c r="X380" s="52" t="str">
        <f t="shared" si="425"/>
        <v/>
      </c>
      <c r="Y380" s="73" t="str">
        <f t="shared" si="426"/>
        <v/>
      </c>
      <c r="Z380" s="31" t="str">
        <f t="shared" si="427"/>
        <v/>
      </c>
      <c r="AA380" s="66" t="str">
        <f>IF(Z380="","",MAX(AA$10:AA379)+1)</f>
        <v/>
      </c>
      <c r="AB380" s="47" t="s">
        <v>0</v>
      </c>
      <c r="AC380" s="130"/>
      <c r="AD380" s="47" t="s">
        <v>0</v>
      </c>
      <c r="AE380" s="19" t="str">
        <f t="shared" si="428"/>
        <v/>
      </c>
      <c r="AF380" s="47" t="s">
        <v>0</v>
      </c>
      <c r="AG380" s="151" t="str">
        <f t="shared" si="429"/>
        <v/>
      </c>
      <c r="AH380" s="47" t="s">
        <v>0</v>
      </c>
      <c r="AI380" s="52" t="str">
        <f t="shared" si="430"/>
        <v/>
      </c>
      <c r="AJ380" s="31" t="str">
        <f t="shared" si="431"/>
        <v/>
      </c>
      <c r="AK380" s="73" t="str">
        <f t="shared" si="432"/>
        <v/>
      </c>
      <c r="AL380" s="73" t="str">
        <f t="shared" si="433"/>
        <v/>
      </c>
      <c r="AM380" s="31" t="str" cm="1">
        <f t="array" ref="AM380">IF(AK380="",""&amp;AJ380,IF(AK380="NEMA",AJ380,INDEX(klub_naziv,MATCH(INDEX(klubAlias_klubId,AK380),klub_id,0))))</f>
        <v/>
      </c>
      <c r="AN380" s="31" t="str" cm="1">
        <f t="array" ref="AN380">IFERROR(""&amp;INDEX(registarNatjecatelji,DL380,4),"")</f>
        <v/>
      </c>
      <c r="AO380" s="90" t="str">
        <f t="shared" si="434"/>
        <v/>
      </c>
      <c r="AP380" s="66" t="str">
        <f t="shared" si="435"/>
        <v/>
      </c>
      <c r="AQ380" s="47" t="s">
        <v>0</v>
      </c>
      <c r="AR380" s="52" t="str">
        <f>IF(V380&lt;&gt;"NEMA","",IF(IFERROR(MATCH(U380,U$10:U379,0),0)&lt;&gt;0,"",U380))</f>
        <v/>
      </c>
      <c r="AS380" s="73" t="str">
        <f t="shared" si="408"/>
        <v/>
      </c>
      <c r="AT380" s="31" t="str">
        <f>IF(OR(AS380="",AS380&lt;&gt;"NEMA"),"",MAX(AT$10:AT379)+1)</f>
        <v/>
      </c>
      <c r="AU380" s="66" t="str">
        <f t="shared" si="409"/>
        <v/>
      </c>
      <c r="AV380" s="47" t="s">
        <v>0</v>
      </c>
      <c r="AW380" s="19" t="str">
        <f t="shared" si="436"/>
        <v/>
      </c>
      <c r="AX380" s="47" t="s">
        <v>0</v>
      </c>
      <c r="AY380" s="82" t="str">
        <f>IF(AK380&lt;&gt;"NEMA","",IF(IFERROR(MATCH(AJ380,AJ$10:AJ379,0),0)&lt;&gt;0,"",AJ380))</f>
        <v/>
      </c>
      <c r="AZ380" s="47" t="s">
        <v>0</v>
      </c>
      <c r="BA380" s="130"/>
      <c r="BB380" s="47" t="s">
        <v>0</v>
      </c>
      <c r="BC380" s="58" t="str">
        <f t="shared" si="437"/>
        <v/>
      </c>
      <c r="BD380" s="31" t="str">
        <f t="shared" si="438"/>
        <v/>
      </c>
      <c r="BE380" s="31" t="str">
        <f>IF(BD380="","",MAX(BE$10:BE379)+1)</f>
        <v/>
      </c>
      <c r="BF380" s="31" t="str">
        <f t="shared" si="439"/>
        <v/>
      </c>
      <c r="BG380" s="31" t="str">
        <f t="shared" si="440"/>
        <v/>
      </c>
      <c r="BH380" s="31" t="str">
        <f>IF(BA380="","",MAX(BH$10:BH379)+1)</f>
        <v/>
      </c>
      <c r="BI380" s="31" t="str">
        <f t="shared" si="441"/>
        <v/>
      </c>
      <c r="BJ380" s="66" t="str">
        <f t="shared" si="442"/>
        <v/>
      </c>
      <c r="BK380" s="47" t="s">
        <v>0</v>
      </c>
      <c r="BL380" s="19" t="str">
        <f t="shared" si="443"/>
        <v/>
      </c>
      <c r="BM380" s="47" t="s">
        <v>0</v>
      </c>
      <c r="BN380" s="151" t="str">
        <f t="shared" si="410"/>
        <v/>
      </c>
      <c r="BO380" s="47" t="s">
        <v>0</v>
      </c>
      <c r="BP380" s="58" t="str">
        <f t="shared" si="476"/>
        <v/>
      </c>
      <c r="BQ380" s="73" t="str">
        <f t="shared" si="477"/>
        <v/>
      </c>
      <c r="BR380" s="266" t="str">
        <f t="shared" si="478"/>
        <v/>
      </c>
      <c r="BS380" s="267" t="str">
        <f t="shared" si="479"/>
        <v/>
      </c>
      <c r="BT380" s="191" t="str">
        <f t="shared" si="480"/>
        <v/>
      </c>
      <c r="BU380" s="47" t="s">
        <v>0</v>
      </c>
      <c r="BV380" s="52" t="str">
        <f t="shared" si="444"/>
        <v/>
      </c>
      <c r="BW380" s="31" t="str">
        <f t="shared" si="445"/>
        <v/>
      </c>
      <c r="BX380" s="73" t="str">
        <f t="shared" si="411"/>
        <v/>
      </c>
      <c r="BY380" s="73" t="str">
        <f t="shared" si="412"/>
        <v/>
      </c>
      <c r="BZ380" s="31" t="str">
        <f t="shared" si="413"/>
        <v/>
      </c>
      <c r="CA380" s="66" t="str">
        <f t="shared" si="414"/>
        <v/>
      </c>
      <c r="CB380" s="47" t="s">
        <v>0</v>
      </c>
      <c r="CC380" s="82" t="str">
        <f t="shared" si="446"/>
        <v/>
      </c>
      <c r="CD380" s="47" t="s">
        <v>0</v>
      </c>
      <c r="CE380" s="19" t="str">
        <f t="shared" si="447"/>
        <v/>
      </c>
      <c r="CF380" s="47" t="s">
        <v>0</v>
      </c>
      <c r="CG380" s="130"/>
      <c r="CH380" s="47" t="s">
        <v>0</v>
      </c>
      <c r="CI380" s="52" t="str">
        <f t="shared" si="448"/>
        <v/>
      </c>
      <c r="CJ380" s="73" t="str">
        <f>IF(CG380="","",MAX(CJ$10:CJ379)+1)</f>
        <v/>
      </c>
      <c r="CK380" s="53" t="str">
        <f t="shared" si="449"/>
        <v/>
      </c>
      <c r="CL380" s="47" t="s">
        <v>0</v>
      </c>
      <c r="CM380" s="19" t="str">
        <f t="shared" si="450"/>
        <v/>
      </c>
      <c r="CN380" s="47" t="s">
        <v>0</v>
      </c>
      <c r="CO380" s="108"/>
      <c r="CP380" s="110"/>
      <c r="CQ380" s="47"/>
      <c r="CR380" s="58" t="str">
        <f>IF(AND(BX380="NEMA",BY380="NEMA",OR(CG380="",CK380="NEMA")),MAX(CR$10:CR379)+1,"")</f>
        <v/>
      </c>
      <c r="CS380" s="53" t="str">
        <f t="shared" si="451"/>
        <v/>
      </c>
      <c r="CT380" t="s">
        <v>0</v>
      </c>
      <c r="CU380" s="133" t="str">
        <f t="shared" si="415"/>
        <v/>
      </c>
      <c r="CV380" t="s">
        <v>0</v>
      </c>
      <c r="CW380" s="52" t="str">
        <f t="shared" si="416"/>
        <v/>
      </c>
      <c r="CX380" s="66" t="str">
        <f t="shared" si="452"/>
        <v/>
      </c>
      <c r="CY380" t="s">
        <v>0</v>
      </c>
      <c r="CZ380" s="19" t="str">
        <f t="shared" si="453"/>
        <v/>
      </c>
      <c r="DA380" s="47" t="s">
        <v>0</v>
      </c>
      <c r="DB380" s="52" t="str">
        <f t="shared" si="454"/>
        <v/>
      </c>
      <c r="DC380" s="66" t="str">
        <f t="shared" si="455"/>
        <v/>
      </c>
      <c r="DD380" s="47" t="s">
        <v>0</v>
      </c>
      <c r="DE380" s="52" t="str">
        <f t="shared" si="456"/>
        <v/>
      </c>
      <c r="DF380" s="53" t="str">
        <f t="shared" si="417"/>
        <v/>
      </c>
      <c r="DG380" s="47" t="s">
        <v>0</v>
      </c>
      <c r="DH380" s="52" t="str">
        <f t="shared" si="457"/>
        <v/>
      </c>
      <c r="DI380" s="53" t="str">
        <f t="shared" si="418"/>
        <v/>
      </c>
      <c r="DJ380" s="47" t="s">
        <v>0</v>
      </c>
      <c r="DK380" s="52" t="str">
        <f t="shared" si="458"/>
        <v/>
      </c>
      <c r="DL380" s="53" t="str">
        <f t="shared" si="419"/>
        <v/>
      </c>
      <c r="DM380" s="47" t="s">
        <v>0</v>
      </c>
      <c r="DN380" s="58" t="str">
        <f t="shared" si="459"/>
        <v/>
      </c>
      <c r="DO380" s="53" t="str" cm="1">
        <f t="array" ref="DO380">IF(DN380&lt;&gt;"",INDEX(imePrezime_id,DN380,0),IF(CR380&lt;&gt;"",CR380,""))</f>
        <v/>
      </c>
      <c r="DP380" s="47" t="s">
        <v>0</v>
      </c>
      <c r="DQ380" s="58" t="str">
        <f t="shared" si="460"/>
        <v/>
      </c>
      <c r="DR380" s="73" t="str">
        <f t="shared" si="420"/>
        <v/>
      </c>
      <c r="DS380" s="73" t="str">
        <f t="shared" si="461"/>
        <v/>
      </c>
      <c r="DT380" s="73" t="str">
        <f t="shared" si="462"/>
        <v/>
      </c>
      <c r="DU380" s="66" t="str">
        <f t="shared" si="463"/>
        <v/>
      </c>
      <c r="DV380" s="47" t="s">
        <v>0</v>
      </c>
      <c r="DW380" s="58" t="str">
        <f>IF(BW380="","",MAX(DW$10:DW379)+1)</f>
        <v/>
      </c>
      <c r="DX380" s="73" t="str">
        <f t="shared" si="464"/>
        <v/>
      </c>
      <c r="DY380" s="73" t="str">
        <f t="shared" si="465"/>
        <v/>
      </c>
      <c r="DZ380" s="73" t="str">
        <f t="shared" si="466"/>
        <v/>
      </c>
      <c r="EA380" s="73" t="str">
        <f t="shared" si="467"/>
        <v/>
      </c>
      <c r="EB380" s="73" t="str">
        <f t="shared" si="468"/>
        <v/>
      </c>
      <c r="EC380" s="73" t="str">
        <f t="shared" si="469"/>
        <v/>
      </c>
      <c r="ED380" s="73" t="str">
        <f t="shared" si="470"/>
        <v/>
      </c>
      <c r="EE380" s="73" t="str">
        <f t="shared" si="471"/>
        <v/>
      </c>
      <c r="EF380" s="73" t="str">
        <f t="shared" si="472"/>
        <v/>
      </c>
      <c r="EG380" s="53" t="str">
        <f t="shared" si="421"/>
        <v/>
      </c>
      <c r="EH380" s="47" t="s">
        <v>0</v>
      </c>
      <c r="EI380" s="19" t="str">
        <f t="shared" si="473"/>
        <v/>
      </c>
      <c r="EJ380" s="47" t="s">
        <v>0</v>
      </c>
      <c r="EK380" s="19" t="str">
        <f t="shared" si="474"/>
        <v/>
      </c>
      <c r="EL380" s="47" t="s">
        <v>0</v>
      </c>
      <c r="EM380" s="208" t="str">
        <f t="shared" si="475"/>
        <v/>
      </c>
      <c r="EN380" s="47" t="s">
        <v>0</v>
      </c>
    </row>
    <row r="381" spans="1:144" x14ac:dyDescent="0.25">
      <c r="A381" t="s">
        <v>0</v>
      </c>
      <c r="B381" s="52" t="str">
        <f>IF(csv!F373="","",csv!T373)</f>
        <v/>
      </c>
      <c r="C381" s="31" t="s">
        <v>0</v>
      </c>
      <c r="D381" s="31" t="str">
        <f>IF(csv!F373="","",csv!F373)</f>
        <v/>
      </c>
      <c r="E381" s="31" t="str">
        <f>IF(csv!E373="","",csv!E373)</f>
        <v/>
      </c>
      <c r="F381" s="31" t="s">
        <v>0</v>
      </c>
      <c r="G381" s="73" t="str">
        <f>IF(csv!M373="","",csv!M373)</f>
        <v/>
      </c>
      <c r="H381" s="73" t="str">
        <f>IF(csv!N373="","",csv!N373)</f>
        <v/>
      </c>
      <c r="I381" s="31" t="s">
        <v>0</v>
      </c>
      <c r="J381" s="31" t="str">
        <f>IF(csv!P373="","",csv!P373)</f>
        <v/>
      </c>
      <c r="K381" s="31" t="str">
        <f>IF(csv!Q373="","",csv!Q373)</f>
        <v/>
      </c>
      <c r="L381" s="31" t="s">
        <v>0</v>
      </c>
      <c r="M381" s="66" t="str">
        <f>IF(csv!R373="","",csv!R373)</f>
        <v/>
      </c>
      <c r="N381" s="47" t="s">
        <v>0</v>
      </c>
      <c r="O381" s="52" t="str">
        <f t="shared" si="422"/>
        <v/>
      </c>
      <c r="P381" s="73" t="str">
        <f>IF(O381="","",IF(COUNTIF(O$10:O380,O381)=0,P380+1,P380))</f>
        <v/>
      </c>
      <c r="Q381" s="88" t="str">
        <f t="shared" si="423"/>
        <v/>
      </c>
      <c r="R381" s="89" t="str" cm="1">
        <f t="array" ref="R381">IF(S381="","",INDEX(natjecanjeStaze_naziv,MATCH(S381,natjecanjeStaze_stazaId,0)))</f>
        <v/>
      </c>
      <c r="S381" s="53" t="str">
        <f t="shared" si="406"/>
        <v/>
      </c>
      <c r="T381" s="47" t="s">
        <v>0</v>
      </c>
      <c r="U381" s="259" t="str">
        <f t="shared" si="407"/>
        <v/>
      </c>
      <c r="V381" s="260" t="str">
        <f t="shared" si="424"/>
        <v/>
      </c>
      <c r="W381" s="47" t="s">
        <v>0</v>
      </c>
      <c r="X381" s="52" t="str">
        <f t="shared" si="425"/>
        <v/>
      </c>
      <c r="Y381" s="73" t="str">
        <f t="shared" si="426"/>
        <v/>
      </c>
      <c r="Z381" s="31" t="str">
        <f t="shared" si="427"/>
        <v/>
      </c>
      <c r="AA381" s="66" t="str">
        <f>IF(Z381="","",MAX(AA$10:AA380)+1)</f>
        <v/>
      </c>
      <c r="AB381" s="47" t="s">
        <v>0</v>
      </c>
      <c r="AC381" s="130"/>
      <c r="AD381" s="47" t="s">
        <v>0</v>
      </c>
      <c r="AE381" s="19" t="str">
        <f t="shared" si="428"/>
        <v/>
      </c>
      <c r="AF381" s="47" t="s">
        <v>0</v>
      </c>
      <c r="AG381" s="151" t="str">
        <f t="shared" si="429"/>
        <v/>
      </c>
      <c r="AH381" s="47" t="s">
        <v>0</v>
      </c>
      <c r="AI381" s="52" t="str">
        <f t="shared" si="430"/>
        <v/>
      </c>
      <c r="AJ381" s="31" t="str">
        <f t="shared" si="431"/>
        <v/>
      </c>
      <c r="AK381" s="73" t="str">
        <f t="shared" si="432"/>
        <v/>
      </c>
      <c r="AL381" s="73" t="str">
        <f t="shared" si="433"/>
        <v/>
      </c>
      <c r="AM381" s="31" t="str" cm="1">
        <f t="array" ref="AM381">IF(AK381="",""&amp;AJ381,IF(AK381="NEMA",AJ381,INDEX(klub_naziv,MATCH(INDEX(klubAlias_klubId,AK381),klub_id,0))))</f>
        <v/>
      </c>
      <c r="AN381" s="31" t="str" cm="1">
        <f t="array" ref="AN381">IFERROR(""&amp;INDEX(registarNatjecatelji,DL381,4),"")</f>
        <v/>
      </c>
      <c r="AO381" s="90" t="str">
        <f t="shared" si="434"/>
        <v/>
      </c>
      <c r="AP381" s="66" t="str">
        <f t="shared" si="435"/>
        <v/>
      </c>
      <c r="AQ381" s="47" t="s">
        <v>0</v>
      </c>
      <c r="AR381" s="52" t="str">
        <f>IF(V381&lt;&gt;"NEMA","",IF(IFERROR(MATCH(U381,U$10:U380,0),0)&lt;&gt;0,"",U381))</f>
        <v/>
      </c>
      <c r="AS381" s="73" t="str">
        <f t="shared" si="408"/>
        <v/>
      </c>
      <c r="AT381" s="31" t="str">
        <f>IF(OR(AS381="",AS381&lt;&gt;"NEMA"),"",MAX(AT$10:AT380)+1)</f>
        <v/>
      </c>
      <c r="AU381" s="66" t="str">
        <f t="shared" si="409"/>
        <v/>
      </c>
      <c r="AV381" s="47" t="s">
        <v>0</v>
      </c>
      <c r="AW381" s="19" t="str">
        <f t="shared" si="436"/>
        <v/>
      </c>
      <c r="AX381" s="47" t="s">
        <v>0</v>
      </c>
      <c r="AY381" s="82" t="str">
        <f>IF(AK381&lt;&gt;"NEMA","",IF(IFERROR(MATCH(AJ381,AJ$10:AJ380,0),0)&lt;&gt;0,"",AJ381))</f>
        <v/>
      </c>
      <c r="AZ381" s="47" t="s">
        <v>0</v>
      </c>
      <c r="BA381" s="130"/>
      <c r="BB381" s="47" t="s">
        <v>0</v>
      </c>
      <c r="BC381" s="58" t="str">
        <f t="shared" si="437"/>
        <v/>
      </c>
      <c r="BD381" s="31" t="str">
        <f t="shared" si="438"/>
        <v/>
      </c>
      <c r="BE381" s="31" t="str">
        <f>IF(BD381="","",MAX(BE$10:BE380)+1)</f>
        <v/>
      </c>
      <c r="BF381" s="31" t="str">
        <f t="shared" si="439"/>
        <v/>
      </c>
      <c r="BG381" s="31" t="str">
        <f t="shared" si="440"/>
        <v/>
      </c>
      <c r="BH381" s="31" t="str">
        <f>IF(BA381="","",MAX(BH$10:BH380)+1)</f>
        <v/>
      </c>
      <c r="BI381" s="31" t="str">
        <f t="shared" si="441"/>
        <v/>
      </c>
      <c r="BJ381" s="66" t="str">
        <f t="shared" si="442"/>
        <v/>
      </c>
      <c r="BK381" s="47" t="s">
        <v>0</v>
      </c>
      <c r="BL381" s="19" t="str">
        <f t="shared" si="443"/>
        <v/>
      </c>
      <c r="BM381" s="47" t="s">
        <v>0</v>
      </c>
      <c r="BN381" s="151" t="str">
        <f t="shared" si="410"/>
        <v/>
      </c>
      <c r="BO381" s="47" t="s">
        <v>0</v>
      </c>
      <c r="BP381" s="58" t="str">
        <f t="shared" si="476"/>
        <v/>
      </c>
      <c r="BQ381" s="73" t="str">
        <f t="shared" si="477"/>
        <v/>
      </c>
      <c r="BR381" s="266" t="str">
        <f t="shared" si="478"/>
        <v/>
      </c>
      <c r="BS381" s="267" t="str">
        <f t="shared" si="479"/>
        <v/>
      </c>
      <c r="BT381" s="191" t="str">
        <f t="shared" si="480"/>
        <v/>
      </c>
      <c r="BU381" s="47" t="s">
        <v>0</v>
      </c>
      <c r="BV381" s="52" t="str">
        <f t="shared" si="444"/>
        <v/>
      </c>
      <c r="BW381" s="31" t="str">
        <f t="shared" si="445"/>
        <v/>
      </c>
      <c r="BX381" s="73" t="str">
        <f t="shared" si="411"/>
        <v/>
      </c>
      <c r="BY381" s="73" t="str">
        <f t="shared" si="412"/>
        <v/>
      </c>
      <c r="BZ381" s="31" t="str">
        <f t="shared" si="413"/>
        <v/>
      </c>
      <c r="CA381" s="66" t="str">
        <f t="shared" si="414"/>
        <v/>
      </c>
      <c r="CB381" s="47" t="s">
        <v>0</v>
      </c>
      <c r="CC381" s="82" t="str">
        <f t="shared" si="446"/>
        <v/>
      </c>
      <c r="CD381" s="47" t="s">
        <v>0</v>
      </c>
      <c r="CE381" s="19" t="str">
        <f t="shared" si="447"/>
        <v/>
      </c>
      <c r="CF381" s="47" t="s">
        <v>0</v>
      </c>
      <c r="CG381" s="130"/>
      <c r="CH381" s="47" t="s">
        <v>0</v>
      </c>
      <c r="CI381" s="52" t="str">
        <f t="shared" si="448"/>
        <v/>
      </c>
      <c r="CJ381" s="73" t="str">
        <f>IF(CG381="","",MAX(CJ$10:CJ380)+1)</f>
        <v/>
      </c>
      <c r="CK381" s="53" t="str">
        <f t="shared" si="449"/>
        <v/>
      </c>
      <c r="CL381" s="47" t="s">
        <v>0</v>
      </c>
      <c r="CM381" s="19" t="str">
        <f t="shared" si="450"/>
        <v/>
      </c>
      <c r="CN381" s="47" t="s">
        <v>0</v>
      </c>
      <c r="CO381" s="108"/>
      <c r="CP381" s="110"/>
      <c r="CQ381" s="47"/>
      <c r="CR381" s="58" t="str">
        <f>IF(AND(BX381="NEMA",BY381="NEMA",OR(CG381="",CK381="NEMA")),MAX(CR$10:CR380)+1,"")</f>
        <v/>
      </c>
      <c r="CS381" s="53" t="str">
        <f t="shared" si="451"/>
        <v/>
      </c>
      <c r="CT381" t="s">
        <v>0</v>
      </c>
      <c r="CU381" s="133" t="str">
        <f t="shared" si="415"/>
        <v/>
      </c>
      <c r="CV381" t="s">
        <v>0</v>
      </c>
      <c r="CW381" s="52" t="str">
        <f t="shared" si="416"/>
        <v/>
      </c>
      <c r="CX381" s="66" t="str">
        <f t="shared" si="452"/>
        <v/>
      </c>
      <c r="CY381" t="s">
        <v>0</v>
      </c>
      <c r="CZ381" s="19" t="str">
        <f t="shared" si="453"/>
        <v/>
      </c>
      <c r="DA381" s="47" t="s">
        <v>0</v>
      </c>
      <c r="DB381" s="52" t="str">
        <f t="shared" si="454"/>
        <v/>
      </c>
      <c r="DC381" s="66" t="str">
        <f t="shared" si="455"/>
        <v/>
      </c>
      <c r="DD381" s="47" t="s">
        <v>0</v>
      </c>
      <c r="DE381" s="52" t="str">
        <f t="shared" si="456"/>
        <v/>
      </c>
      <c r="DF381" s="53" t="str">
        <f t="shared" si="417"/>
        <v/>
      </c>
      <c r="DG381" s="47" t="s">
        <v>0</v>
      </c>
      <c r="DH381" s="52" t="str">
        <f t="shared" si="457"/>
        <v/>
      </c>
      <c r="DI381" s="53" t="str">
        <f t="shared" si="418"/>
        <v/>
      </c>
      <c r="DJ381" s="47" t="s">
        <v>0</v>
      </c>
      <c r="DK381" s="52" t="str">
        <f t="shared" si="458"/>
        <v/>
      </c>
      <c r="DL381" s="53" t="str">
        <f t="shared" si="419"/>
        <v/>
      </c>
      <c r="DM381" s="47" t="s">
        <v>0</v>
      </c>
      <c r="DN381" s="58" t="str">
        <f t="shared" si="459"/>
        <v/>
      </c>
      <c r="DO381" s="53" t="str" cm="1">
        <f t="array" ref="DO381">IF(DN381&lt;&gt;"",INDEX(imePrezime_id,DN381,0),IF(CR381&lt;&gt;"",CR381,""))</f>
        <v/>
      </c>
      <c r="DP381" s="47" t="s">
        <v>0</v>
      </c>
      <c r="DQ381" s="58" t="str">
        <f t="shared" si="460"/>
        <v/>
      </c>
      <c r="DR381" s="73" t="str">
        <f t="shared" si="420"/>
        <v/>
      </c>
      <c r="DS381" s="73" t="str">
        <f t="shared" si="461"/>
        <v/>
      </c>
      <c r="DT381" s="73" t="str">
        <f t="shared" si="462"/>
        <v/>
      </c>
      <c r="DU381" s="66" t="str">
        <f t="shared" si="463"/>
        <v/>
      </c>
      <c r="DV381" s="47" t="s">
        <v>0</v>
      </c>
      <c r="DW381" s="58" t="str">
        <f>IF(BW381="","",MAX(DW$10:DW380)+1)</f>
        <v/>
      </c>
      <c r="DX381" s="73" t="str">
        <f t="shared" si="464"/>
        <v/>
      </c>
      <c r="DY381" s="73" t="str">
        <f t="shared" si="465"/>
        <v/>
      </c>
      <c r="DZ381" s="73" t="str">
        <f t="shared" si="466"/>
        <v/>
      </c>
      <c r="EA381" s="73" t="str">
        <f t="shared" si="467"/>
        <v/>
      </c>
      <c r="EB381" s="73" t="str">
        <f t="shared" si="468"/>
        <v/>
      </c>
      <c r="EC381" s="73" t="str">
        <f t="shared" si="469"/>
        <v/>
      </c>
      <c r="ED381" s="73" t="str">
        <f t="shared" si="470"/>
        <v/>
      </c>
      <c r="EE381" s="73" t="str">
        <f t="shared" si="471"/>
        <v/>
      </c>
      <c r="EF381" s="73" t="str">
        <f t="shared" si="472"/>
        <v/>
      </c>
      <c r="EG381" s="53" t="str">
        <f t="shared" si="421"/>
        <v/>
      </c>
      <c r="EH381" s="47" t="s">
        <v>0</v>
      </c>
      <c r="EI381" s="19" t="str">
        <f t="shared" si="473"/>
        <v/>
      </c>
      <c r="EJ381" s="47" t="s">
        <v>0</v>
      </c>
      <c r="EK381" s="19" t="str">
        <f t="shared" si="474"/>
        <v/>
      </c>
      <c r="EL381" s="47" t="s">
        <v>0</v>
      </c>
      <c r="EM381" s="208" t="str">
        <f t="shared" si="475"/>
        <v/>
      </c>
      <c r="EN381" s="47" t="s">
        <v>0</v>
      </c>
    </row>
    <row r="382" spans="1:144" x14ac:dyDescent="0.25">
      <c r="A382" t="s">
        <v>0</v>
      </c>
      <c r="B382" s="52" t="str">
        <f>IF(csv!F374="","",csv!T374)</f>
        <v/>
      </c>
      <c r="C382" s="31" t="s">
        <v>0</v>
      </c>
      <c r="D382" s="31" t="str">
        <f>IF(csv!F374="","",csv!F374)</f>
        <v/>
      </c>
      <c r="E382" s="31" t="str">
        <f>IF(csv!E374="","",csv!E374)</f>
        <v/>
      </c>
      <c r="F382" s="31" t="s">
        <v>0</v>
      </c>
      <c r="G382" s="73" t="str">
        <f>IF(csv!M374="","",csv!M374)</f>
        <v/>
      </c>
      <c r="H382" s="73" t="str">
        <f>IF(csv!N374="","",csv!N374)</f>
        <v/>
      </c>
      <c r="I382" s="31" t="s">
        <v>0</v>
      </c>
      <c r="J382" s="31" t="str">
        <f>IF(csv!P374="","",csv!P374)</f>
        <v/>
      </c>
      <c r="K382" s="31" t="str">
        <f>IF(csv!Q374="","",csv!Q374)</f>
        <v/>
      </c>
      <c r="L382" s="31" t="s">
        <v>0</v>
      </c>
      <c r="M382" s="66" t="str">
        <f>IF(csv!R374="","",csv!R374)</f>
        <v/>
      </c>
      <c r="N382" s="47" t="s">
        <v>0</v>
      </c>
      <c r="O382" s="52" t="str">
        <f t="shared" si="422"/>
        <v/>
      </c>
      <c r="P382" s="73" t="str">
        <f>IF(O382="","",IF(COUNTIF(O$10:O381,O382)=0,P381+1,P381))</f>
        <v/>
      </c>
      <c r="Q382" s="88" t="str">
        <f t="shared" si="423"/>
        <v/>
      </c>
      <c r="R382" s="89" t="str" cm="1">
        <f t="array" ref="R382">IF(S382="","",INDEX(natjecanjeStaze_naziv,MATCH(S382,natjecanjeStaze_stazaId,0)))</f>
        <v/>
      </c>
      <c r="S382" s="53" t="str">
        <f t="shared" si="406"/>
        <v/>
      </c>
      <c r="T382" s="47" t="s">
        <v>0</v>
      </c>
      <c r="U382" s="259" t="str">
        <f t="shared" si="407"/>
        <v/>
      </c>
      <c r="V382" s="260" t="str">
        <f t="shared" si="424"/>
        <v/>
      </c>
      <c r="W382" s="47" t="s">
        <v>0</v>
      </c>
      <c r="X382" s="52" t="str">
        <f t="shared" si="425"/>
        <v/>
      </c>
      <c r="Y382" s="73" t="str">
        <f t="shared" si="426"/>
        <v/>
      </c>
      <c r="Z382" s="31" t="str">
        <f t="shared" si="427"/>
        <v/>
      </c>
      <c r="AA382" s="66" t="str">
        <f>IF(Z382="","",MAX(AA$10:AA381)+1)</f>
        <v/>
      </c>
      <c r="AB382" s="47" t="s">
        <v>0</v>
      </c>
      <c r="AC382" s="130"/>
      <c r="AD382" s="47" t="s">
        <v>0</v>
      </c>
      <c r="AE382" s="19" t="str">
        <f t="shared" si="428"/>
        <v/>
      </c>
      <c r="AF382" s="47" t="s">
        <v>0</v>
      </c>
      <c r="AG382" s="151" t="str">
        <f t="shared" si="429"/>
        <v/>
      </c>
      <c r="AH382" s="47" t="s">
        <v>0</v>
      </c>
      <c r="AI382" s="52" t="str">
        <f t="shared" si="430"/>
        <v/>
      </c>
      <c r="AJ382" s="31" t="str">
        <f t="shared" si="431"/>
        <v/>
      </c>
      <c r="AK382" s="73" t="str">
        <f t="shared" si="432"/>
        <v/>
      </c>
      <c r="AL382" s="73" t="str">
        <f t="shared" si="433"/>
        <v/>
      </c>
      <c r="AM382" s="31" t="str" cm="1">
        <f t="array" ref="AM382">IF(AK382="",""&amp;AJ382,IF(AK382="NEMA",AJ382,INDEX(klub_naziv,MATCH(INDEX(klubAlias_klubId,AK382),klub_id,0))))</f>
        <v/>
      </c>
      <c r="AN382" s="31" t="str" cm="1">
        <f t="array" ref="AN382">IFERROR(""&amp;INDEX(registarNatjecatelji,DL382,4),"")</f>
        <v/>
      </c>
      <c r="AO382" s="90" t="str">
        <f t="shared" si="434"/>
        <v/>
      </c>
      <c r="AP382" s="66" t="str">
        <f t="shared" si="435"/>
        <v/>
      </c>
      <c r="AQ382" s="47" t="s">
        <v>0</v>
      </c>
      <c r="AR382" s="52" t="str">
        <f>IF(V382&lt;&gt;"NEMA","",IF(IFERROR(MATCH(U382,U$10:U381,0),0)&lt;&gt;0,"",U382))</f>
        <v/>
      </c>
      <c r="AS382" s="73" t="str">
        <f t="shared" si="408"/>
        <v/>
      </c>
      <c r="AT382" s="31" t="str">
        <f>IF(OR(AS382="",AS382&lt;&gt;"NEMA"),"",MAX(AT$10:AT381)+1)</f>
        <v/>
      </c>
      <c r="AU382" s="66" t="str">
        <f t="shared" si="409"/>
        <v/>
      </c>
      <c r="AV382" s="47" t="s">
        <v>0</v>
      </c>
      <c r="AW382" s="19" t="str">
        <f t="shared" si="436"/>
        <v/>
      </c>
      <c r="AX382" s="47" t="s">
        <v>0</v>
      </c>
      <c r="AY382" s="82" t="str">
        <f>IF(AK382&lt;&gt;"NEMA","",IF(IFERROR(MATCH(AJ382,AJ$10:AJ381,0),0)&lt;&gt;0,"",AJ382))</f>
        <v/>
      </c>
      <c r="AZ382" s="47" t="s">
        <v>0</v>
      </c>
      <c r="BA382" s="130"/>
      <c r="BB382" s="47" t="s">
        <v>0</v>
      </c>
      <c r="BC382" s="58" t="str">
        <f t="shared" si="437"/>
        <v/>
      </c>
      <c r="BD382" s="31" t="str">
        <f t="shared" si="438"/>
        <v/>
      </c>
      <c r="BE382" s="31" t="str">
        <f>IF(BD382="","",MAX(BE$10:BE381)+1)</f>
        <v/>
      </c>
      <c r="BF382" s="31" t="str">
        <f t="shared" si="439"/>
        <v/>
      </c>
      <c r="BG382" s="31" t="str">
        <f t="shared" si="440"/>
        <v/>
      </c>
      <c r="BH382" s="31" t="str">
        <f>IF(BA382="","",MAX(BH$10:BH381)+1)</f>
        <v/>
      </c>
      <c r="BI382" s="31" t="str">
        <f t="shared" si="441"/>
        <v/>
      </c>
      <c r="BJ382" s="66" t="str">
        <f t="shared" si="442"/>
        <v/>
      </c>
      <c r="BK382" s="47" t="s">
        <v>0</v>
      </c>
      <c r="BL382" s="19" t="str">
        <f t="shared" si="443"/>
        <v/>
      </c>
      <c r="BM382" s="47" t="s">
        <v>0</v>
      </c>
      <c r="BN382" s="151" t="str">
        <f t="shared" si="410"/>
        <v/>
      </c>
      <c r="BO382" s="47" t="s">
        <v>0</v>
      </c>
      <c r="BP382" s="58" t="str">
        <f t="shared" si="476"/>
        <v/>
      </c>
      <c r="BQ382" s="73" t="str">
        <f t="shared" si="477"/>
        <v/>
      </c>
      <c r="BR382" s="266" t="str">
        <f t="shared" si="478"/>
        <v/>
      </c>
      <c r="BS382" s="267" t="str">
        <f t="shared" si="479"/>
        <v/>
      </c>
      <c r="BT382" s="191" t="str">
        <f t="shared" si="480"/>
        <v/>
      </c>
      <c r="BU382" s="47" t="s">
        <v>0</v>
      </c>
      <c r="BV382" s="52" t="str">
        <f t="shared" si="444"/>
        <v/>
      </c>
      <c r="BW382" s="31" t="str">
        <f t="shared" si="445"/>
        <v/>
      </c>
      <c r="BX382" s="73" t="str">
        <f t="shared" si="411"/>
        <v/>
      </c>
      <c r="BY382" s="73" t="str">
        <f t="shared" si="412"/>
        <v/>
      </c>
      <c r="BZ382" s="31" t="str">
        <f t="shared" si="413"/>
        <v/>
      </c>
      <c r="CA382" s="66" t="str">
        <f t="shared" si="414"/>
        <v/>
      </c>
      <c r="CB382" s="47" t="s">
        <v>0</v>
      </c>
      <c r="CC382" s="82" t="str">
        <f t="shared" si="446"/>
        <v/>
      </c>
      <c r="CD382" s="47" t="s">
        <v>0</v>
      </c>
      <c r="CE382" s="19" t="str">
        <f t="shared" si="447"/>
        <v/>
      </c>
      <c r="CF382" s="47" t="s">
        <v>0</v>
      </c>
      <c r="CG382" s="130"/>
      <c r="CH382" s="47" t="s">
        <v>0</v>
      </c>
      <c r="CI382" s="52" t="str">
        <f t="shared" si="448"/>
        <v/>
      </c>
      <c r="CJ382" s="73" t="str">
        <f>IF(CG382="","",MAX(CJ$10:CJ381)+1)</f>
        <v/>
      </c>
      <c r="CK382" s="53" t="str">
        <f t="shared" si="449"/>
        <v/>
      </c>
      <c r="CL382" s="47" t="s">
        <v>0</v>
      </c>
      <c r="CM382" s="19" t="str">
        <f t="shared" si="450"/>
        <v/>
      </c>
      <c r="CN382" s="47" t="s">
        <v>0</v>
      </c>
      <c r="CO382" s="108"/>
      <c r="CP382" s="110"/>
      <c r="CQ382" s="47"/>
      <c r="CR382" s="58" t="str">
        <f>IF(AND(BX382="NEMA",BY382="NEMA",OR(CG382="",CK382="NEMA")),MAX(CR$10:CR381)+1,"")</f>
        <v/>
      </c>
      <c r="CS382" s="53" t="str">
        <f t="shared" si="451"/>
        <v/>
      </c>
      <c r="CT382" t="s">
        <v>0</v>
      </c>
      <c r="CU382" s="133" t="str">
        <f t="shared" si="415"/>
        <v/>
      </c>
      <c r="CV382" t="s">
        <v>0</v>
      </c>
      <c r="CW382" s="52" t="str">
        <f t="shared" si="416"/>
        <v/>
      </c>
      <c r="CX382" s="66" t="str">
        <f t="shared" si="452"/>
        <v/>
      </c>
      <c r="CY382" t="s">
        <v>0</v>
      </c>
      <c r="CZ382" s="19" t="str">
        <f t="shared" si="453"/>
        <v/>
      </c>
      <c r="DA382" s="47" t="s">
        <v>0</v>
      </c>
      <c r="DB382" s="52" t="str">
        <f t="shared" si="454"/>
        <v/>
      </c>
      <c r="DC382" s="66" t="str">
        <f t="shared" si="455"/>
        <v/>
      </c>
      <c r="DD382" s="47" t="s">
        <v>0</v>
      </c>
      <c r="DE382" s="52" t="str">
        <f t="shared" si="456"/>
        <v/>
      </c>
      <c r="DF382" s="53" t="str">
        <f t="shared" si="417"/>
        <v/>
      </c>
      <c r="DG382" s="47" t="s">
        <v>0</v>
      </c>
      <c r="DH382" s="52" t="str">
        <f t="shared" si="457"/>
        <v/>
      </c>
      <c r="DI382" s="53" t="str">
        <f t="shared" si="418"/>
        <v/>
      </c>
      <c r="DJ382" s="47" t="s">
        <v>0</v>
      </c>
      <c r="DK382" s="52" t="str">
        <f t="shared" si="458"/>
        <v/>
      </c>
      <c r="DL382" s="53" t="str">
        <f t="shared" si="419"/>
        <v/>
      </c>
      <c r="DM382" s="47" t="s">
        <v>0</v>
      </c>
      <c r="DN382" s="58" t="str">
        <f t="shared" si="459"/>
        <v/>
      </c>
      <c r="DO382" s="53" t="str" cm="1">
        <f t="array" ref="DO382">IF(DN382&lt;&gt;"",INDEX(imePrezime_id,DN382,0),IF(CR382&lt;&gt;"",CR382,""))</f>
        <v/>
      </c>
      <c r="DP382" s="47" t="s">
        <v>0</v>
      </c>
      <c r="DQ382" s="58" t="str">
        <f t="shared" si="460"/>
        <v/>
      </c>
      <c r="DR382" s="73" t="str">
        <f t="shared" si="420"/>
        <v/>
      </c>
      <c r="DS382" s="73" t="str">
        <f t="shared" si="461"/>
        <v/>
      </c>
      <c r="DT382" s="73" t="str">
        <f t="shared" si="462"/>
        <v/>
      </c>
      <c r="DU382" s="66" t="str">
        <f t="shared" si="463"/>
        <v/>
      </c>
      <c r="DV382" s="47" t="s">
        <v>0</v>
      </c>
      <c r="DW382" s="58" t="str">
        <f>IF(BW382="","",MAX(DW$10:DW381)+1)</f>
        <v/>
      </c>
      <c r="DX382" s="73" t="str">
        <f t="shared" si="464"/>
        <v/>
      </c>
      <c r="DY382" s="73" t="str">
        <f t="shared" si="465"/>
        <v/>
      </c>
      <c r="DZ382" s="73" t="str">
        <f t="shared" si="466"/>
        <v/>
      </c>
      <c r="EA382" s="73" t="str">
        <f t="shared" si="467"/>
        <v/>
      </c>
      <c r="EB382" s="73" t="str">
        <f t="shared" si="468"/>
        <v/>
      </c>
      <c r="EC382" s="73" t="str">
        <f t="shared" si="469"/>
        <v/>
      </c>
      <c r="ED382" s="73" t="str">
        <f t="shared" si="470"/>
        <v/>
      </c>
      <c r="EE382" s="73" t="str">
        <f t="shared" si="471"/>
        <v/>
      </c>
      <c r="EF382" s="73" t="str">
        <f t="shared" si="472"/>
        <v/>
      </c>
      <c r="EG382" s="53" t="str">
        <f t="shared" si="421"/>
        <v/>
      </c>
      <c r="EH382" s="47" t="s">
        <v>0</v>
      </c>
      <c r="EI382" s="19" t="str">
        <f t="shared" si="473"/>
        <v/>
      </c>
      <c r="EJ382" s="47" t="s">
        <v>0</v>
      </c>
      <c r="EK382" s="19" t="str">
        <f t="shared" si="474"/>
        <v/>
      </c>
      <c r="EL382" s="47" t="s">
        <v>0</v>
      </c>
      <c r="EM382" s="208" t="str">
        <f t="shared" si="475"/>
        <v/>
      </c>
      <c r="EN382" s="47" t="s">
        <v>0</v>
      </c>
    </row>
    <row r="383" spans="1:144" x14ac:dyDescent="0.25">
      <c r="A383" t="s">
        <v>0</v>
      </c>
      <c r="B383" s="52" t="str">
        <f>IF(csv!F375="","",csv!T375)</f>
        <v/>
      </c>
      <c r="C383" s="31" t="s">
        <v>0</v>
      </c>
      <c r="D383" s="31" t="str">
        <f>IF(csv!F375="","",csv!F375)</f>
        <v/>
      </c>
      <c r="E383" s="31" t="str">
        <f>IF(csv!E375="","",csv!E375)</f>
        <v/>
      </c>
      <c r="F383" s="31" t="s">
        <v>0</v>
      </c>
      <c r="G383" s="73" t="str">
        <f>IF(csv!M375="","",csv!M375)</f>
        <v/>
      </c>
      <c r="H383" s="73" t="str">
        <f>IF(csv!N375="","",csv!N375)</f>
        <v/>
      </c>
      <c r="I383" s="31" t="s">
        <v>0</v>
      </c>
      <c r="J383" s="31" t="str">
        <f>IF(csv!P375="","",csv!P375)</f>
        <v/>
      </c>
      <c r="K383" s="31" t="str">
        <f>IF(csv!Q375="","",csv!Q375)</f>
        <v/>
      </c>
      <c r="L383" s="31" t="s">
        <v>0</v>
      </c>
      <c r="M383" s="66" t="str">
        <f>IF(csv!R375="","",csv!R375)</f>
        <v/>
      </c>
      <c r="N383" s="47" t="s">
        <v>0</v>
      </c>
      <c r="O383" s="52" t="str">
        <f t="shared" si="422"/>
        <v/>
      </c>
      <c r="P383" s="73" t="str">
        <f>IF(O383="","",IF(COUNTIF(O$10:O382,O383)=0,P382+1,P382))</f>
        <v/>
      </c>
      <c r="Q383" s="88" t="str">
        <f t="shared" si="423"/>
        <v/>
      </c>
      <c r="R383" s="89" t="str" cm="1">
        <f t="array" ref="R383">IF(S383="","",INDEX(natjecanjeStaze_naziv,MATCH(S383,natjecanjeStaze_stazaId,0)))</f>
        <v/>
      </c>
      <c r="S383" s="53" t="str">
        <f t="shared" si="406"/>
        <v/>
      </c>
      <c r="T383" s="47" t="s">
        <v>0</v>
      </c>
      <c r="U383" s="259" t="str">
        <f t="shared" si="407"/>
        <v/>
      </c>
      <c r="V383" s="260" t="str">
        <f t="shared" si="424"/>
        <v/>
      </c>
      <c r="W383" s="47" t="s">
        <v>0</v>
      </c>
      <c r="X383" s="52" t="str">
        <f t="shared" si="425"/>
        <v/>
      </c>
      <c r="Y383" s="73" t="str">
        <f t="shared" si="426"/>
        <v/>
      </c>
      <c r="Z383" s="31" t="str">
        <f t="shared" si="427"/>
        <v/>
      </c>
      <c r="AA383" s="66" t="str">
        <f>IF(Z383="","",MAX(AA$10:AA382)+1)</f>
        <v/>
      </c>
      <c r="AB383" s="47" t="s">
        <v>0</v>
      </c>
      <c r="AC383" s="130"/>
      <c r="AD383" s="47" t="s">
        <v>0</v>
      </c>
      <c r="AE383" s="19" t="str">
        <f t="shared" si="428"/>
        <v/>
      </c>
      <c r="AF383" s="47" t="s">
        <v>0</v>
      </c>
      <c r="AG383" s="151" t="str">
        <f t="shared" si="429"/>
        <v/>
      </c>
      <c r="AH383" s="47" t="s">
        <v>0</v>
      </c>
      <c r="AI383" s="52" t="str">
        <f t="shared" si="430"/>
        <v/>
      </c>
      <c r="AJ383" s="31" t="str">
        <f t="shared" si="431"/>
        <v/>
      </c>
      <c r="AK383" s="73" t="str">
        <f t="shared" si="432"/>
        <v/>
      </c>
      <c r="AL383" s="73" t="str">
        <f t="shared" si="433"/>
        <v/>
      </c>
      <c r="AM383" s="31" t="str" cm="1">
        <f t="array" ref="AM383">IF(AK383="",""&amp;AJ383,IF(AK383="NEMA",AJ383,INDEX(klub_naziv,MATCH(INDEX(klubAlias_klubId,AK383),klub_id,0))))</f>
        <v/>
      </c>
      <c r="AN383" s="31" t="str" cm="1">
        <f t="array" ref="AN383">IFERROR(""&amp;INDEX(registarNatjecatelji,DL383,4),"")</f>
        <v/>
      </c>
      <c r="AO383" s="90" t="str">
        <f t="shared" si="434"/>
        <v/>
      </c>
      <c r="AP383" s="66" t="str">
        <f t="shared" si="435"/>
        <v/>
      </c>
      <c r="AQ383" s="47" t="s">
        <v>0</v>
      </c>
      <c r="AR383" s="52" t="str">
        <f>IF(V383&lt;&gt;"NEMA","",IF(IFERROR(MATCH(U383,U$10:U382,0),0)&lt;&gt;0,"",U383))</f>
        <v/>
      </c>
      <c r="AS383" s="73" t="str">
        <f t="shared" si="408"/>
        <v/>
      </c>
      <c r="AT383" s="31" t="str">
        <f>IF(OR(AS383="",AS383&lt;&gt;"NEMA"),"",MAX(AT$10:AT382)+1)</f>
        <v/>
      </c>
      <c r="AU383" s="66" t="str">
        <f t="shared" si="409"/>
        <v/>
      </c>
      <c r="AV383" s="47" t="s">
        <v>0</v>
      </c>
      <c r="AW383" s="19" t="str">
        <f t="shared" si="436"/>
        <v/>
      </c>
      <c r="AX383" s="47" t="s">
        <v>0</v>
      </c>
      <c r="AY383" s="82" t="str">
        <f>IF(AK383&lt;&gt;"NEMA","",IF(IFERROR(MATCH(AJ383,AJ$10:AJ382,0),0)&lt;&gt;0,"",AJ383))</f>
        <v/>
      </c>
      <c r="AZ383" s="47" t="s">
        <v>0</v>
      </c>
      <c r="BA383" s="130"/>
      <c r="BB383" s="47" t="s">
        <v>0</v>
      </c>
      <c r="BC383" s="58" t="str">
        <f t="shared" si="437"/>
        <v/>
      </c>
      <c r="BD383" s="31" t="str">
        <f t="shared" si="438"/>
        <v/>
      </c>
      <c r="BE383" s="31" t="str">
        <f>IF(BD383="","",MAX(BE$10:BE382)+1)</f>
        <v/>
      </c>
      <c r="BF383" s="31" t="str">
        <f t="shared" si="439"/>
        <v/>
      </c>
      <c r="BG383" s="31" t="str">
        <f t="shared" si="440"/>
        <v/>
      </c>
      <c r="BH383" s="31" t="str">
        <f>IF(BA383="","",MAX(BH$10:BH382)+1)</f>
        <v/>
      </c>
      <c r="BI383" s="31" t="str">
        <f t="shared" si="441"/>
        <v/>
      </c>
      <c r="BJ383" s="66" t="str">
        <f t="shared" si="442"/>
        <v/>
      </c>
      <c r="BK383" s="47" t="s">
        <v>0</v>
      </c>
      <c r="BL383" s="19" t="str">
        <f t="shared" si="443"/>
        <v/>
      </c>
      <c r="BM383" s="47" t="s">
        <v>0</v>
      </c>
      <c r="BN383" s="151" t="str">
        <f t="shared" si="410"/>
        <v/>
      </c>
      <c r="BO383" s="47" t="s">
        <v>0</v>
      </c>
      <c r="BP383" s="58" t="str">
        <f t="shared" si="476"/>
        <v/>
      </c>
      <c r="BQ383" s="73" t="str">
        <f t="shared" si="477"/>
        <v/>
      </c>
      <c r="BR383" s="266" t="str">
        <f t="shared" si="478"/>
        <v/>
      </c>
      <c r="BS383" s="267" t="str">
        <f t="shared" si="479"/>
        <v/>
      </c>
      <c r="BT383" s="191" t="str">
        <f t="shared" si="480"/>
        <v/>
      </c>
      <c r="BU383" s="47" t="s">
        <v>0</v>
      </c>
      <c r="BV383" s="52" t="str">
        <f t="shared" si="444"/>
        <v/>
      </c>
      <c r="BW383" s="31" t="str">
        <f t="shared" si="445"/>
        <v/>
      </c>
      <c r="BX383" s="73" t="str">
        <f t="shared" si="411"/>
        <v/>
      </c>
      <c r="BY383" s="73" t="str">
        <f t="shared" si="412"/>
        <v/>
      </c>
      <c r="BZ383" s="31" t="str">
        <f t="shared" si="413"/>
        <v/>
      </c>
      <c r="CA383" s="66" t="str">
        <f t="shared" si="414"/>
        <v/>
      </c>
      <c r="CB383" s="47" t="s">
        <v>0</v>
      </c>
      <c r="CC383" s="82" t="str">
        <f t="shared" si="446"/>
        <v/>
      </c>
      <c r="CD383" s="47" t="s">
        <v>0</v>
      </c>
      <c r="CE383" s="19" t="str">
        <f t="shared" si="447"/>
        <v/>
      </c>
      <c r="CF383" s="47" t="s">
        <v>0</v>
      </c>
      <c r="CG383" s="130"/>
      <c r="CH383" s="47" t="s">
        <v>0</v>
      </c>
      <c r="CI383" s="52" t="str">
        <f t="shared" si="448"/>
        <v/>
      </c>
      <c r="CJ383" s="73" t="str">
        <f>IF(CG383="","",MAX(CJ$10:CJ382)+1)</f>
        <v/>
      </c>
      <c r="CK383" s="53" t="str">
        <f t="shared" si="449"/>
        <v/>
      </c>
      <c r="CL383" s="47" t="s">
        <v>0</v>
      </c>
      <c r="CM383" s="19" t="str">
        <f t="shared" si="450"/>
        <v/>
      </c>
      <c r="CN383" s="47" t="s">
        <v>0</v>
      </c>
      <c r="CO383" s="108"/>
      <c r="CP383" s="110"/>
      <c r="CQ383" s="47"/>
      <c r="CR383" s="58" t="str">
        <f>IF(AND(BX383="NEMA",BY383="NEMA",OR(CG383="",CK383="NEMA")),MAX(CR$10:CR382)+1,"")</f>
        <v/>
      </c>
      <c r="CS383" s="53" t="str">
        <f t="shared" si="451"/>
        <v/>
      </c>
      <c r="CT383" t="s">
        <v>0</v>
      </c>
      <c r="CU383" s="133" t="str">
        <f t="shared" si="415"/>
        <v/>
      </c>
      <c r="CV383" t="s">
        <v>0</v>
      </c>
      <c r="CW383" s="52" t="str">
        <f t="shared" si="416"/>
        <v/>
      </c>
      <c r="CX383" s="66" t="str">
        <f t="shared" si="452"/>
        <v/>
      </c>
      <c r="CY383" t="s">
        <v>0</v>
      </c>
      <c r="CZ383" s="19" t="str">
        <f t="shared" si="453"/>
        <v/>
      </c>
      <c r="DA383" s="47" t="s">
        <v>0</v>
      </c>
      <c r="DB383" s="52" t="str">
        <f t="shared" si="454"/>
        <v/>
      </c>
      <c r="DC383" s="66" t="str">
        <f t="shared" si="455"/>
        <v/>
      </c>
      <c r="DD383" s="47" t="s">
        <v>0</v>
      </c>
      <c r="DE383" s="52" t="str">
        <f t="shared" si="456"/>
        <v/>
      </c>
      <c r="DF383" s="53" t="str">
        <f t="shared" si="417"/>
        <v/>
      </c>
      <c r="DG383" s="47" t="s">
        <v>0</v>
      </c>
      <c r="DH383" s="52" t="str">
        <f t="shared" si="457"/>
        <v/>
      </c>
      <c r="DI383" s="53" t="str">
        <f t="shared" si="418"/>
        <v/>
      </c>
      <c r="DJ383" s="47" t="s">
        <v>0</v>
      </c>
      <c r="DK383" s="52" t="str">
        <f t="shared" si="458"/>
        <v/>
      </c>
      <c r="DL383" s="53" t="str">
        <f t="shared" si="419"/>
        <v/>
      </c>
      <c r="DM383" s="47" t="s">
        <v>0</v>
      </c>
      <c r="DN383" s="58" t="str">
        <f t="shared" si="459"/>
        <v/>
      </c>
      <c r="DO383" s="53" t="str" cm="1">
        <f t="array" ref="DO383">IF(DN383&lt;&gt;"",INDEX(imePrezime_id,DN383,0),IF(CR383&lt;&gt;"",CR383,""))</f>
        <v/>
      </c>
      <c r="DP383" s="47" t="s">
        <v>0</v>
      </c>
      <c r="DQ383" s="58" t="str">
        <f t="shared" si="460"/>
        <v/>
      </c>
      <c r="DR383" s="73" t="str">
        <f t="shared" si="420"/>
        <v/>
      </c>
      <c r="DS383" s="73" t="str">
        <f t="shared" si="461"/>
        <v/>
      </c>
      <c r="DT383" s="73" t="str">
        <f t="shared" si="462"/>
        <v/>
      </c>
      <c r="DU383" s="66" t="str">
        <f t="shared" si="463"/>
        <v/>
      </c>
      <c r="DV383" s="47" t="s">
        <v>0</v>
      </c>
      <c r="DW383" s="58" t="str">
        <f>IF(BW383="","",MAX(DW$10:DW382)+1)</f>
        <v/>
      </c>
      <c r="DX383" s="73" t="str">
        <f t="shared" si="464"/>
        <v/>
      </c>
      <c r="DY383" s="73" t="str">
        <f t="shared" si="465"/>
        <v/>
      </c>
      <c r="DZ383" s="73" t="str">
        <f t="shared" si="466"/>
        <v/>
      </c>
      <c r="EA383" s="73" t="str">
        <f t="shared" si="467"/>
        <v/>
      </c>
      <c r="EB383" s="73" t="str">
        <f t="shared" si="468"/>
        <v/>
      </c>
      <c r="EC383" s="73" t="str">
        <f t="shared" si="469"/>
        <v/>
      </c>
      <c r="ED383" s="73" t="str">
        <f t="shared" si="470"/>
        <v/>
      </c>
      <c r="EE383" s="73" t="str">
        <f t="shared" si="471"/>
        <v/>
      </c>
      <c r="EF383" s="73" t="str">
        <f t="shared" si="472"/>
        <v/>
      </c>
      <c r="EG383" s="53" t="str">
        <f t="shared" si="421"/>
        <v/>
      </c>
      <c r="EH383" s="47" t="s">
        <v>0</v>
      </c>
      <c r="EI383" s="19" t="str">
        <f t="shared" si="473"/>
        <v/>
      </c>
      <c r="EJ383" s="47" t="s">
        <v>0</v>
      </c>
      <c r="EK383" s="19" t="str">
        <f t="shared" si="474"/>
        <v/>
      </c>
      <c r="EL383" s="47" t="s">
        <v>0</v>
      </c>
      <c r="EM383" s="208" t="str">
        <f t="shared" si="475"/>
        <v/>
      </c>
      <c r="EN383" s="47" t="s">
        <v>0</v>
      </c>
    </row>
    <row r="384" spans="1:144" x14ac:dyDescent="0.25">
      <c r="A384" t="s">
        <v>0</v>
      </c>
      <c r="B384" s="52" t="str">
        <f>IF(csv!F376="","",csv!T376)</f>
        <v/>
      </c>
      <c r="C384" s="31" t="s">
        <v>0</v>
      </c>
      <c r="D384" s="31" t="str">
        <f>IF(csv!F376="","",csv!F376)</f>
        <v/>
      </c>
      <c r="E384" s="31" t="str">
        <f>IF(csv!E376="","",csv!E376)</f>
        <v/>
      </c>
      <c r="F384" s="31" t="s">
        <v>0</v>
      </c>
      <c r="G384" s="73" t="str">
        <f>IF(csv!M376="","",csv!M376)</f>
        <v/>
      </c>
      <c r="H384" s="73" t="str">
        <f>IF(csv!N376="","",csv!N376)</f>
        <v/>
      </c>
      <c r="I384" s="31" t="s">
        <v>0</v>
      </c>
      <c r="J384" s="31" t="str">
        <f>IF(csv!P376="","",csv!P376)</f>
        <v/>
      </c>
      <c r="K384" s="31" t="str">
        <f>IF(csv!Q376="","",csv!Q376)</f>
        <v/>
      </c>
      <c r="L384" s="31" t="s">
        <v>0</v>
      </c>
      <c r="M384" s="66" t="str">
        <f>IF(csv!R376="","",csv!R376)</f>
        <v/>
      </c>
      <c r="N384" s="47" t="s">
        <v>0</v>
      </c>
      <c r="O384" s="52" t="str">
        <f t="shared" si="422"/>
        <v/>
      </c>
      <c r="P384" s="73" t="str">
        <f>IF(O384="","",IF(COUNTIF(O$10:O383,O384)=0,P383+1,P383))</f>
        <v/>
      </c>
      <c r="Q384" s="88" t="str">
        <f t="shared" si="423"/>
        <v/>
      </c>
      <c r="R384" s="89" t="str" cm="1">
        <f t="array" ref="R384">IF(S384="","",INDEX(natjecanjeStaze_naziv,MATCH(S384,natjecanjeStaze_stazaId,0)))</f>
        <v/>
      </c>
      <c r="S384" s="53" t="str">
        <f t="shared" si="406"/>
        <v/>
      </c>
      <c r="T384" s="47" t="s">
        <v>0</v>
      </c>
      <c r="U384" s="259" t="str">
        <f t="shared" si="407"/>
        <v/>
      </c>
      <c r="V384" s="260" t="str">
        <f t="shared" si="424"/>
        <v/>
      </c>
      <c r="W384" s="47" t="s">
        <v>0</v>
      </c>
      <c r="X384" s="52" t="str">
        <f t="shared" si="425"/>
        <v/>
      </c>
      <c r="Y384" s="73" t="str">
        <f t="shared" si="426"/>
        <v/>
      </c>
      <c r="Z384" s="31" t="str">
        <f t="shared" si="427"/>
        <v/>
      </c>
      <c r="AA384" s="66" t="str">
        <f>IF(Z384="","",MAX(AA$10:AA383)+1)</f>
        <v/>
      </c>
      <c r="AB384" s="47" t="s">
        <v>0</v>
      </c>
      <c r="AC384" s="130"/>
      <c r="AD384" s="47" t="s">
        <v>0</v>
      </c>
      <c r="AE384" s="19" t="str">
        <f t="shared" si="428"/>
        <v/>
      </c>
      <c r="AF384" s="47" t="s">
        <v>0</v>
      </c>
      <c r="AG384" s="151" t="str">
        <f t="shared" si="429"/>
        <v/>
      </c>
      <c r="AH384" s="47" t="s">
        <v>0</v>
      </c>
      <c r="AI384" s="52" t="str">
        <f t="shared" si="430"/>
        <v/>
      </c>
      <c r="AJ384" s="31" t="str">
        <f t="shared" si="431"/>
        <v/>
      </c>
      <c r="AK384" s="73" t="str">
        <f t="shared" si="432"/>
        <v/>
      </c>
      <c r="AL384" s="73" t="str">
        <f t="shared" si="433"/>
        <v/>
      </c>
      <c r="AM384" s="31" t="str" cm="1">
        <f t="array" ref="AM384">IF(AK384="",""&amp;AJ384,IF(AK384="NEMA",AJ384,INDEX(klub_naziv,MATCH(INDEX(klubAlias_klubId,AK384),klub_id,0))))</f>
        <v/>
      </c>
      <c r="AN384" s="31" t="str" cm="1">
        <f t="array" ref="AN384">IFERROR(""&amp;INDEX(registarNatjecatelji,DL384,4),"")</f>
        <v/>
      </c>
      <c r="AO384" s="90" t="str">
        <f t="shared" si="434"/>
        <v/>
      </c>
      <c r="AP384" s="66" t="str">
        <f t="shared" si="435"/>
        <v/>
      </c>
      <c r="AQ384" s="47" t="s">
        <v>0</v>
      </c>
      <c r="AR384" s="52" t="str">
        <f>IF(V384&lt;&gt;"NEMA","",IF(IFERROR(MATCH(U384,U$10:U383,0),0)&lt;&gt;0,"",U384))</f>
        <v/>
      </c>
      <c r="AS384" s="73" t="str">
        <f t="shared" si="408"/>
        <v/>
      </c>
      <c r="AT384" s="31" t="str">
        <f>IF(OR(AS384="",AS384&lt;&gt;"NEMA"),"",MAX(AT$10:AT383)+1)</f>
        <v/>
      </c>
      <c r="AU384" s="66" t="str">
        <f t="shared" si="409"/>
        <v/>
      </c>
      <c r="AV384" s="47" t="s">
        <v>0</v>
      </c>
      <c r="AW384" s="19" t="str">
        <f t="shared" si="436"/>
        <v/>
      </c>
      <c r="AX384" s="47" t="s">
        <v>0</v>
      </c>
      <c r="AY384" s="82" t="str">
        <f>IF(AK384&lt;&gt;"NEMA","",IF(IFERROR(MATCH(AJ384,AJ$10:AJ383,0),0)&lt;&gt;0,"",AJ384))</f>
        <v/>
      </c>
      <c r="AZ384" s="47" t="s">
        <v>0</v>
      </c>
      <c r="BA384" s="130"/>
      <c r="BB384" s="47" t="s">
        <v>0</v>
      </c>
      <c r="BC384" s="58" t="str">
        <f t="shared" si="437"/>
        <v/>
      </c>
      <c r="BD384" s="31" t="str">
        <f t="shared" si="438"/>
        <v/>
      </c>
      <c r="BE384" s="31" t="str">
        <f>IF(BD384="","",MAX(BE$10:BE383)+1)</f>
        <v/>
      </c>
      <c r="BF384" s="31" t="str">
        <f t="shared" si="439"/>
        <v/>
      </c>
      <c r="BG384" s="31" t="str">
        <f t="shared" si="440"/>
        <v/>
      </c>
      <c r="BH384" s="31" t="str">
        <f>IF(BA384="","",MAX(BH$10:BH383)+1)</f>
        <v/>
      </c>
      <c r="BI384" s="31" t="str">
        <f t="shared" si="441"/>
        <v/>
      </c>
      <c r="BJ384" s="66" t="str">
        <f t="shared" si="442"/>
        <v/>
      </c>
      <c r="BK384" s="47" t="s">
        <v>0</v>
      </c>
      <c r="BL384" s="19" t="str">
        <f t="shared" si="443"/>
        <v/>
      </c>
      <c r="BM384" s="47" t="s">
        <v>0</v>
      </c>
      <c r="BN384" s="151" t="str">
        <f t="shared" si="410"/>
        <v/>
      </c>
      <c r="BO384" s="47" t="s">
        <v>0</v>
      </c>
      <c r="BP384" s="58" t="str">
        <f t="shared" si="476"/>
        <v/>
      </c>
      <c r="BQ384" s="73" t="str">
        <f t="shared" si="477"/>
        <v/>
      </c>
      <c r="BR384" s="266" t="str">
        <f t="shared" si="478"/>
        <v/>
      </c>
      <c r="BS384" s="267" t="str">
        <f t="shared" si="479"/>
        <v/>
      </c>
      <c r="BT384" s="191" t="str">
        <f t="shared" si="480"/>
        <v/>
      </c>
      <c r="BU384" s="47" t="s">
        <v>0</v>
      </c>
      <c r="BV384" s="52" t="str">
        <f t="shared" si="444"/>
        <v/>
      </c>
      <c r="BW384" s="31" t="str">
        <f t="shared" si="445"/>
        <v/>
      </c>
      <c r="BX384" s="73" t="str">
        <f t="shared" si="411"/>
        <v/>
      </c>
      <c r="BY384" s="73" t="str">
        <f t="shared" si="412"/>
        <v/>
      </c>
      <c r="BZ384" s="31" t="str">
        <f t="shared" si="413"/>
        <v/>
      </c>
      <c r="CA384" s="66" t="str">
        <f t="shared" si="414"/>
        <v/>
      </c>
      <c r="CB384" s="47" t="s">
        <v>0</v>
      </c>
      <c r="CC384" s="82" t="str">
        <f t="shared" si="446"/>
        <v/>
      </c>
      <c r="CD384" s="47" t="s">
        <v>0</v>
      </c>
      <c r="CE384" s="19" t="str">
        <f t="shared" si="447"/>
        <v/>
      </c>
      <c r="CF384" s="47" t="s">
        <v>0</v>
      </c>
      <c r="CG384" s="130"/>
      <c r="CH384" s="47" t="s">
        <v>0</v>
      </c>
      <c r="CI384" s="52" t="str">
        <f t="shared" si="448"/>
        <v/>
      </c>
      <c r="CJ384" s="73" t="str">
        <f>IF(CG384="","",MAX(CJ$10:CJ383)+1)</f>
        <v/>
      </c>
      <c r="CK384" s="53" t="str">
        <f t="shared" si="449"/>
        <v/>
      </c>
      <c r="CL384" s="47" t="s">
        <v>0</v>
      </c>
      <c r="CM384" s="19" t="str">
        <f t="shared" si="450"/>
        <v/>
      </c>
      <c r="CN384" s="47" t="s">
        <v>0</v>
      </c>
      <c r="CO384" s="108"/>
      <c r="CP384" s="110"/>
      <c r="CQ384" s="47"/>
      <c r="CR384" s="58" t="str">
        <f>IF(AND(BX384="NEMA",BY384="NEMA",OR(CG384="",CK384="NEMA")),MAX(CR$10:CR383)+1,"")</f>
        <v/>
      </c>
      <c r="CS384" s="53" t="str">
        <f t="shared" si="451"/>
        <v/>
      </c>
      <c r="CT384" t="s">
        <v>0</v>
      </c>
      <c r="CU384" s="133" t="str">
        <f t="shared" si="415"/>
        <v/>
      </c>
      <c r="CV384" t="s">
        <v>0</v>
      </c>
      <c r="CW384" s="52" t="str">
        <f t="shared" si="416"/>
        <v/>
      </c>
      <c r="CX384" s="66" t="str">
        <f t="shared" si="452"/>
        <v/>
      </c>
      <c r="CY384" t="s">
        <v>0</v>
      </c>
      <c r="CZ384" s="19" t="str">
        <f t="shared" si="453"/>
        <v/>
      </c>
      <c r="DA384" s="47" t="s">
        <v>0</v>
      </c>
      <c r="DB384" s="52" t="str">
        <f t="shared" si="454"/>
        <v/>
      </c>
      <c r="DC384" s="66" t="str">
        <f t="shared" si="455"/>
        <v/>
      </c>
      <c r="DD384" s="47" t="s">
        <v>0</v>
      </c>
      <c r="DE384" s="52" t="str">
        <f t="shared" si="456"/>
        <v/>
      </c>
      <c r="DF384" s="53" t="str">
        <f t="shared" si="417"/>
        <v/>
      </c>
      <c r="DG384" s="47" t="s">
        <v>0</v>
      </c>
      <c r="DH384" s="52" t="str">
        <f t="shared" si="457"/>
        <v/>
      </c>
      <c r="DI384" s="53" t="str">
        <f t="shared" si="418"/>
        <v/>
      </c>
      <c r="DJ384" s="47" t="s">
        <v>0</v>
      </c>
      <c r="DK384" s="52" t="str">
        <f t="shared" si="458"/>
        <v/>
      </c>
      <c r="DL384" s="53" t="str">
        <f t="shared" si="419"/>
        <v/>
      </c>
      <c r="DM384" s="47" t="s">
        <v>0</v>
      </c>
      <c r="DN384" s="58" t="str">
        <f t="shared" si="459"/>
        <v/>
      </c>
      <c r="DO384" s="53" t="str" cm="1">
        <f t="array" ref="DO384">IF(DN384&lt;&gt;"",INDEX(imePrezime_id,DN384,0),IF(CR384&lt;&gt;"",CR384,""))</f>
        <v/>
      </c>
      <c r="DP384" s="47" t="s">
        <v>0</v>
      </c>
      <c r="DQ384" s="58" t="str">
        <f t="shared" si="460"/>
        <v/>
      </c>
      <c r="DR384" s="73" t="str">
        <f t="shared" si="420"/>
        <v/>
      </c>
      <c r="DS384" s="73" t="str">
        <f t="shared" si="461"/>
        <v/>
      </c>
      <c r="DT384" s="73" t="str">
        <f t="shared" si="462"/>
        <v/>
      </c>
      <c r="DU384" s="66" t="str">
        <f t="shared" si="463"/>
        <v/>
      </c>
      <c r="DV384" s="47" t="s">
        <v>0</v>
      </c>
      <c r="DW384" s="58" t="str">
        <f>IF(BW384="","",MAX(DW$10:DW383)+1)</f>
        <v/>
      </c>
      <c r="DX384" s="73" t="str">
        <f t="shared" si="464"/>
        <v/>
      </c>
      <c r="DY384" s="73" t="str">
        <f t="shared" si="465"/>
        <v/>
      </c>
      <c r="DZ384" s="73" t="str">
        <f t="shared" si="466"/>
        <v/>
      </c>
      <c r="EA384" s="73" t="str">
        <f t="shared" si="467"/>
        <v/>
      </c>
      <c r="EB384" s="73" t="str">
        <f t="shared" si="468"/>
        <v/>
      </c>
      <c r="EC384" s="73" t="str">
        <f t="shared" si="469"/>
        <v/>
      </c>
      <c r="ED384" s="73" t="str">
        <f t="shared" si="470"/>
        <v/>
      </c>
      <c r="EE384" s="73" t="str">
        <f t="shared" si="471"/>
        <v/>
      </c>
      <c r="EF384" s="73" t="str">
        <f t="shared" si="472"/>
        <v/>
      </c>
      <c r="EG384" s="53" t="str">
        <f t="shared" si="421"/>
        <v/>
      </c>
      <c r="EH384" s="47" t="s">
        <v>0</v>
      </c>
      <c r="EI384" s="19" t="str">
        <f t="shared" si="473"/>
        <v/>
      </c>
      <c r="EJ384" s="47" t="s">
        <v>0</v>
      </c>
      <c r="EK384" s="19" t="str">
        <f t="shared" si="474"/>
        <v/>
      </c>
      <c r="EL384" s="47" t="s">
        <v>0</v>
      </c>
      <c r="EM384" s="208" t="str">
        <f t="shared" si="475"/>
        <v/>
      </c>
      <c r="EN384" s="47" t="s">
        <v>0</v>
      </c>
    </row>
    <row r="385" spans="1:144" x14ac:dyDescent="0.25">
      <c r="A385" t="s">
        <v>0</v>
      </c>
      <c r="B385" s="52" t="str">
        <f>IF(csv!F377="","",csv!T377)</f>
        <v/>
      </c>
      <c r="C385" s="31" t="s">
        <v>0</v>
      </c>
      <c r="D385" s="31" t="str">
        <f>IF(csv!F377="","",csv!F377)</f>
        <v/>
      </c>
      <c r="E385" s="31" t="str">
        <f>IF(csv!E377="","",csv!E377)</f>
        <v/>
      </c>
      <c r="F385" s="31" t="s">
        <v>0</v>
      </c>
      <c r="G385" s="73" t="str">
        <f>IF(csv!M377="","",csv!M377)</f>
        <v/>
      </c>
      <c r="H385" s="73" t="str">
        <f>IF(csv!N377="","",csv!N377)</f>
        <v/>
      </c>
      <c r="I385" s="31" t="s">
        <v>0</v>
      </c>
      <c r="J385" s="31" t="str">
        <f>IF(csv!P377="","",csv!P377)</f>
        <v/>
      </c>
      <c r="K385" s="31" t="str">
        <f>IF(csv!Q377="","",csv!Q377)</f>
        <v/>
      </c>
      <c r="L385" s="31" t="s">
        <v>0</v>
      </c>
      <c r="M385" s="66" t="str">
        <f>IF(csv!R377="","",csv!R377)</f>
        <v/>
      </c>
      <c r="N385" s="47" t="s">
        <v>0</v>
      </c>
      <c r="O385" s="52" t="str">
        <f t="shared" si="422"/>
        <v/>
      </c>
      <c r="P385" s="73" t="str">
        <f>IF(O385="","",IF(COUNTIF(O$10:O384,O385)=0,P384+1,P384))</f>
        <v/>
      </c>
      <c r="Q385" s="88" t="str">
        <f t="shared" si="423"/>
        <v/>
      </c>
      <c r="R385" s="89" t="str" cm="1">
        <f t="array" ref="R385">IF(S385="","",INDEX(natjecanjeStaze_naziv,MATCH(S385,natjecanjeStaze_stazaId,0)))</f>
        <v/>
      </c>
      <c r="S385" s="53" t="str">
        <f t="shared" si="406"/>
        <v/>
      </c>
      <c r="T385" s="47" t="s">
        <v>0</v>
      </c>
      <c r="U385" s="259" t="str">
        <f t="shared" si="407"/>
        <v/>
      </c>
      <c r="V385" s="260" t="str">
        <f t="shared" si="424"/>
        <v/>
      </c>
      <c r="W385" s="47" t="s">
        <v>0</v>
      </c>
      <c r="X385" s="52" t="str">
        <f t="shared" si="425"/>
        <v/>
      </c>
      <c r="Y385" s="73" t="str">
        <f t="shared" si="426"/>
        <v/>
      </c>
      <c r="Z385" s="31" t="str">
        <f t="shared" si="427"/>
        <v/>
      </c>
      <c r="AA385" s="66" t="str">
        <f>IF(Z385="","",MAX(AA$10:AA384)+1)</f>
        <v/>
      </c>
      <c r="AB385" s="47" t="s">
        <v>0</v>
      </c>
      <c r="AC385" s="130"/>
      <c r="AD385" s="47" t="s">
        <v>0</v>
      </c>
      <c r="AE385" s="19" t="str">
        <f t="shared" si="428"/>
        <v/>
      </c>
      <c r="AF385" s="47" t="s">
        <v>0</v>
      </c>
      <c r="AG385" s="151" t="str">
        <f t="shared" si="429"/>
        <v/>
      </c>
      <c r="AH385" s="47" t="s">
        <v>0</v>
      </c>
      <c r="AI385" s="52" t="str">
        <f t="shared" si="430"/>
        <v/>
      </c>
      <c r="AJ385" s="31" t="str">
        <f t="shared" si="431"/>
        <v/>
      </c>
      <c r="AK385" s="73" t="str">
        <f t="shared" si="432"/>
        <v/>
      </c>
      <c r="AL385" s="73" t="str">
        <f t="shared" si="433"/>
        <v/>
      </c>
      <c r="AM385" s="31" t="str" cm="1">
        <f t="array" ref="AM385">IF(AK385="",""&amp;AJ385,IF(AK385="NEMA",AJ385,INDEX(klub_naziv,MATCH(INDEX(klubAlias_klubId,AK385),klub_id,0))))</f>
        <v/>
      </c>
      <c r="AN385" s="31" t="str" cm="1">
        <f t="array" ref="AN385">IFERROR(""&amp;INDEX(registarNatjecatelji,DL385,4),"")</f>
        <v/>
      </c>
      <c r="AO385" s="90" t="str">
        <f t="shared" si="434"/>
        <v/>
      </c>
      <c r="AP385" s="66" t="str">
        <f t="shared" si="435"/>
        <v/>
      </c>
      <c r="AQ385" s="47" t="s">
        <v>0</v>
      </c>
      <c r="AR385" s="52" t="str">
        <f>IF(V385&lt;&gt;"NEMA","",IF(IFERROR(MATCH(U385,U$10:U384,0),0)&lt;&gt;0,"",U385))</f>
        <v/>
      </c>
      <c r="AS385" s="73" t="str">
        <f t="shared" si="408"/>
        <v/>
      </c>
      <c r="AT385" s="31" t="str">
        <f>IF(OR(AS385="",AS385&lt;&gt;"NEMA"),"",MAX(AT$10:AT384)+1)</f>
        <v/>
      </c>
      <c r="AU385" s="66" t="str">
        <f t="shared" si="409"/>
        <v/>
      </c>
      <c r="AV385" s="47" t="s">
        <v>0</v>
      </c>
      <c r="AW385" s="19" t="str">
        <f t="shared" si="436"/>
        <v/>
      </c>
      <c r="AX385" s="47" t="s">
        <v>0</v>
      </c>
      <c r="AY385" s="82" t="str">
        <f>IF(AK385&lt;&gt;"NEMA","",IF(IFERROR(MATCH(AJ385,AJ$10:AJ384,0),0)&lt;&gt;0,"",AJ385))</f>
        <v/>
      </c>
      <c r="AZ385" s="47" t="s">
        <v>0</v>
      </c>
      <c r="BA385" s="130"/>
      <c r="BB385" s="47" t="s">
        <v>0</v>
      </c>
      <c r="BC385" s="58" t="str">
        <f t="shared" si="437"/>
        <v/>
      </c>
      <c r="BD385" s="31" t="str">
        <f t="shared" si="438"/>
        <v/>
      </c>
      <c r="BE385" s="31" t="str">
        <f>IF(BD385="","",MAX(BE$10:BE384)+1)</f>
        <v/>
      </c>
      <c r="BF385" s="31" t="str">
        <f t="shared" si="439"/>
        <v/>
      </c>
      <c r="BG385" s="31" t="str">
        <f t="shared" si="440"/>
        <v/>
      </c>
      <c r="BH385" s="31" t="str">
        <f>IF(BA385="","",MAX(BH$10:BH384)+1)</f>
        <v/>
      </c>
      <c r="BI385" s="31" t="str">
        <f t="shared" si="441"/>
        <v/>
      </c>
      <c r="BJ385" s="66" t="str">
        <f t="shared" si="442"/>
        <v/>
      </c>
      <c r="BK385" s="47" t="s">
        <v>0</v>
      </c>
      <c r="BL385" s="19" t="str">
        <f t="shared" si="443"/>
        <v/>
      </c>
      <c r="BM385" s="47" t="s">
        <v>0</v>
      </c>
      <c r="BN385" s="151" t="str">
        <f t="shared" si="410"/>
        <v/>
      </c>
      <c r="BO385" s="47" t="s">
        <v>0</v>
      </c>
      <c r="BP385" s="58" t="str">
        <f t="shared" si="476"/>
        <v/>
      </c>
      <c r="BQ385" s="73" t="str">
        <f t="shared" si="477"/>
        <v/>
      </c>
      <c r="BR385" s="266" t="str">
        <f t="shared" si="478"/>
        <v/>
      </c>
      <c r="BS385" s="267" t="str">
        <f t="shared" si="479"/>
        <v/>
      </c>
      <c r="BT385" s="191" t="str">
        <f t="shared" si="480"/>
        <v/>
      </c>
      <c r="BU385" s="47" t="s">
        <v>0</v>
      </c>
      <c r="BV385" s="52" t="str">
        <f t="shared" si="444"/>
        <v/>
      </c>
      <c r="BW385" s="31" t="str">
        <f t="shared" si="445"/>
        <v/>
      </c>
      <c r="BX385" s="73" t="str">
        <f t="shared" si="411"/>
        <v/>
      </c>
      <c r="BY385" s="73" t="str">
        <f t="shared" si="412"/>
        <v/>
      </c>
      <c r="BZ385" s="31" t="str">
        <f t="shared" si="413"/>
        <v/>
      </c>
      <c r="CA385" s="66" t="str">
        <f t="shared" si="414"/>
        <v/>
      </c>
      <c r="CB385" s="47" t="s">
        <v>0</v>
      </c>
      <c r="CC385" s="82" t="str">
        <f t="shared" si="446"/>
        <v/>
      </c>
      <c r="CD385" s="47" t="s">
        <v>0</v>
      </c>
      <c r="CE385" s="19" t="str">
        <f t="shared" si="447"/>
        <v/>
      </c>
      <c r="CF385" s="47" t="s">
        <v>0</v>
      </c>
      <c r="CG385" s="130"/>
      <c r="CH385" s="47" t="s">
        <v>0</v>
      </c>
      <c r="CI385" s="52" t="str">
        <f t="shared" si="448"/>
        <v/>
      </c>
      <c r="CJ385" s="73" t="str">
        <f>IF(CG385="","",MAX(CJ$10:CJ384)+1)</f>
        <v/>
      </c>
      <c r="CK385" s="53" t="str">
        <f t="shared" si="449"/>
        <v/>
      </c>
      <c r="CL385" s="47" t="s">
        <v>0</v>
      </c>
      <c r="CM385" s="19" t="str">
        <f t="shared" si="450"/>
        <v/>
      </c>
      <c r="CN385" s="47" t="s">
        <v>0</v>
      </c>
      <c r="CO385" s="108"/>
      <c r="CP385" s="110"/>
      <c r="CQ385" s="47"/>
      <c r="CR385" s="58" t="str">
        <f>IF(AND(BX385="NEMA",BY385="NEMA",OR(CG385="",CK385="NEMA")),MAX(CR$10:CR384)+1,"")</f>
        <v/>
      </c>
      <c r="CS385" s="53" t="str">
        <f t="shared" si="451"/>
        <v/>
      </c>
      <c r="CT385" t="s">
        <v>0</v>
      </c>
      <c r="CU385" s="133" t="str">
        <f t="shared" si="415"/>
        <v/>
      </c>
      <c r="CV385" t="s">
        <v>0</v>
      </c>
      <c r="CW385" s="52" t="str">
        <f t="shared" si="416"/>
        <v/>
      </c>
      <c r="CX385" s="66" t="str">
        <f t="shared" si="452"/>
        <v/>
      </c>
      <c r="CY385" t="s">
        <v>0</v>
      </c>
      <c r="CZ385" s="19" t="str">
        <f t="shared" si="453"/>
        <v/>
      </c>
      <c r="DA385" s="47" t="s">
        <v>0</v>
      </c>
      <c r="DB385" s="52" t="str">
        <f t="shared" si="454"/>
        <v/>
      </c>
      <c r="DC385" s="66" t="str">
        <f t="shared" si="455"/>
        <v/>
      </c>
      <c r="DD385" s="47" t="s">
        <v>0</v>
      </c>
      <c r="DE385" s="52" t="str">
        <f t="shared" si="456"/>
        <v/>
      </c>
      <c r="DF385" s="53" t="str">
        <f t="shared" si="417"/>
        <v/>
      </c>
      <c r="DG385" s="47" t="s">
        <v>0</v>
      </c>
      <c r="DH385" s="52" t="str">
        <f t="shared" si="457"/>
        <v/>
      </c>
      <c r="DI385" s="53" t="str">
        <f t="shared" si="418"/>
        <v/>
      </c>
      <c r="DJ385" s="47" t="s">
        <v>0</v>
      </c>
      <c r="DK385" s="52" t="str">
        <f t="shared" si="458"/>
        <v/>
      </c>
      <c r="DL385" s="53" t="str">
        <f t="shared" si="419"/>
        <v/>
      </c>
      <c r="DM385" s="47" t="s">
        <v>0</v>
      </c>
      <c r="DN385" s="58" t="str">
        <f t="shared" si="459"/>
        <v/>
      </c>
      <c r="DO385" s="53" t="str" cm="1">
        <f t="array" ref="DO385">IF(DN385&lt;&gt;"",INDEX(imePrezime_id,DN385,0),IF(CR385&lt;&gt;"",CR385,""))</f>
        <v/>
      </c>
      <c r="DP385" s="47" t="s">
        <v>0</v>
      </c>
      <c r="DQ385" s="58" t="str">
        <f t="shared" si="460"/>
        <v/>
      </c>
      <c r="DR385" s="73" t="str">
        <f t="shared" si="420"/>
        <v/>
      </c>
      <c r="DS385" s="73" t="str">
        <f t="shared" si="461"/>
        <v/>
      </c>
      <c r="DT385" s="73" t="str">
        <f t="shared" si="462"/>
        <v/>
      </c>
      <c r="DU385" s="66" t="str">
        <f t="shared" si="463"/>
        <v/>
      </c>
      <c r="DV385" s="47" t="s">
        <v>0</v>
      </c>
      <c r="DW385" s="58" t="str">
        <f>IF(BW385="","",MAX(DW$10:DW384)+1)</f>
        <v/>
      </c>
      <c r="DX385" s="73" t="str">
        <f t="shared" si="464"/>
        <v/>
      </c>
      <c r="DY385" s="73" t="str">
        <f t="shared" si="465"/>
        <v/>
      </c>
      <c r="DZ385" s="73" t="str">
        <f t="shared" si="466"/>
        <v/>
      </c>
      <c r="EA385" s="73" t="str">
        <f t="shared" si="467"/>
        <v/>
      </c>
      <c r="EB385" s="73" t="str">
        <f t="shared" si="468"/>
        <v/>
      </c>
      <c r="EC385" s="73" t="str">
        <f t="shared" si="469"/>
        <v/>
      </c>
      <c r="ED385" s="73" t="str">
        <f t="shared" si="470"/>
        <v/>
      </c>
      <c r="EE385" s="73" t="str">
        <f t="shared" si="471"/>
        <v/>
      </c>
      <c r="EF385" s="73" t="str">
        <f t="shared" si="472"/>
        <v/>
      </c>
      <c r="EG385" s="53" t="str">
        <f t="shared" si="421"/>
        <v/>
      </c>
      <c r="EH385" s="47" t="s">
        <v>0</v>
      </c>
      <c r="EI385" s="19" t="str">
        <f t="shared" si="473"/>
        <v/>
      </c>
      <c r="EJ385" s="47" t="s">
        <v>0</v>
      </c>
      <c r="EK385" s="19" t="str">
        <f t="shared" si="474"/>
        <v/>
      </c>
      <c r="EL385" s="47" t="s">
        <v>0</v>
      </c>
      <c r="EM385" s="208" t="str">
        <f t="shared" si="475"/>
        <v/>
      </c>
      <c r="EN385" s="47" t="s">
        <v>0</v>
      </c>
    </row>
    <row r="386" spans="1:144" x14ac:dyDescent="0.25">
      <c r="A386" t="s">
        <v>0</v>
      </c>
      <c r="B386" s="52" t="str">
        <f>IF(csv!F378="","",csv!T378)</f>
        <v/>
      </c>
      <c r="C386" s="31" t="s">
        <v>0</v>
      </c>
      <c r="D386" s="31" t="str">
        <f>IF(csv!F378="","",csv!F378)</f>
        <v/>
      </c>
      <c r="E386" s="31" t="str">
        <f>IF(csv!E378="","",csv!E378)</f>
        <v/>
      </c>
      <c r="F386" s="31" t="s">
        <v>0</v>
      </c>
      <c r="G386" s="73" t="str">
        <f>IF(csv!M378="","",csv!M378)</f>
        <v/>
      </c>
      <c r="H386" s="73" t="str">
        <f>IF(csv!N378="","",csv!N378)</f>
        <v/>
      </c>
      <c r="I386" s="31" t="s">
        <v>0</v>
      </c>
      <c r="J386" s="31" t="str">
        <f>IF(csv!P378="","",csv!P378)</f>
        <v/>
      </c>
      <c r="K386" s="31" t="str">
        <f>IF(csv!Q378="","",csv!Q378)</f>
        <v/>
      </c>
      <c r="L386" s="31" t="s">
        <v>0</v>
      </c>
      <c r="M386" s="66" t="str">
        <f>IF(csv!R378="","",csv!R378)</f>
        <v/>
      </c>
      <c r="N386" s="47" t="s">
        <v>0</v>
      </c>
      <c r="O386" s="52" t="str">
        <f t="shared" si="422"/>
        <v/>
      </c>
      <c r="P386" s="73" t="str">
        <f>IF(O386="","",IF(COUNTIF(O$10:O385,O386)=0,P385+1,P385))</f>
        <v/>
      </c>
      <c r="Q386" s="88" t="str">
        <f t="shared" si="423"/>
        <v/>
      </c>
      <c r="R386" s="89" t="str" cm="1">
        <f t="array" ref="R386">IF(S386="","",INDEX(natjecanjeStaze_naziv,MATCH(S386,natjecanjeStaze_stazaId,0)))</f>
        <v/>
      </c>
      <c r="S386" s="53" t="str">
        <f t="shared" si="406"/>
        <v/>
      </c>
      <c r="T386" s="47" t="s">
        <v>0</v>
      </c>
      <c r="U386" s="259" t="str">
        <f t="shared" si="407"/>
        <v/>
      </c>
      <c r="V386" s="260" t="str">
        <f t="shared" si="424"/>
        <v/>
      </c>
      <c r="W386" s="47" t="s">
        <v>0</v>
      </c>
      <c r="X386" s="52" t="str">
        <f t="shared" si="425"/>
        <v/>
      </c>
      <c r="Y386" s="73" t="str">
        <f t="shared" si="426"/>
        <v/>
      </c>
      <c r="Z386" s="31" t="str">
        <f t="shared" si="427"/>
        <v/>
      </c>
      <c r="AA386" s="66" t="str">
        <f>IF(Z386="","",MAX(AA$10:AA385)+1)</f>
        <v/>
      </c>
      <c r="AB386" s="47" t="s">
        <v>0</v>
      </c>
      <c r="AC386" s="130"/>
      <c r="AD386" s="47" t="s">
        <v>0</v>
      </c>
      <c r="AE386" s="19" t="str">
        <f t="shared" si="428"/>
        <v/>
      </c>
      <c r="AF386" s="47" t="s">
        <v>0</v>
      </c>
      <c r="AG386" s="151" t="str">
        <f t="shared" si="429"/>
        <v/>
      </c>
      <c r="AH386" s="47" t="s">
        <v>0</v>
      </c>
      <c r="AI386" s="52" t="str">
        <f t="shared" si="430"/>
        <v/>
      </c>
      <c r="AJ386" s="31" t="str">
        <f t="shared" si="431"/>
        <v/>
      </c>
      <c r="AK386" s="73" t="str">
        <f t="shared" si="432"/>
        <v/>
      </c>
      <c r="AL386" s="73" t="str">
        <f t="shared" si="433"/>
        <v/>
      </c>
      <c r="AM386" s="31" t="str" cm="1">
        <f t="array" ref="AM386">IF(AK386="",""&amp;AJ386,IF(AK386="NEMA",AJ386,INDEX(klub_naziv,MATCH(INDEX(klubAlias_klubId,AK386),klub_id,0))))</f>
        <v/>
      </c>
      <c r="AN386" s="31" t="str" cm="1">
        <f t="array" ref="AN386">IFERROR(""&amp;INDEX(registarNatjecatelji,DL386,4),"")</f>
        <v/>
      </c>
      <c r="AO386" s="90" t="str">
        <f t="shared" si="434"/>
        <v/>
      </c>
      <c r="AP386" s="66" t="str">
        <f t="shared" si="435"/>
        <v/>
      </c>
      <c r="AQ386" s="47" t="s">
        <v>0</v>
      </c>
      <c r="AR386" s="52" t="str">
        <f>IF(V386&lt;&gt;"NEMA","",IF(IFERROR(MATCH(U386,U$10:U385,0),0)&lt;&gt;0,"",U386))</f>
        <v/>
      </c>
      <c r="AS386" s="73" t="str">
        <f t="shared" si="408"/>
        <v/>
      </c>
      <c r="AT386" s="31" t="str">
        <f>IF(OR(AS386="",AS386&lt;&gt;"NEMA"),"",MAX(AT$10:AT385)+1)</f>
        <v/>
      </c>
      <c r="AU386" s="66" t="str">
        <f t="shared" si="409"/>
        <v/>
      </c>
      <c r="AV386" s="47" t="s">
        <v>0</v>
      </c>
      <c r="AW386" s="19" t="str">
        <f t="shared" si="436"/>
        <v/>
      </c>
      <c r="AX386" s="47" t="s">
        <v>0</v>
      </c>
      <c r="AY386" s="82" t="str">
        <f>IF(AK386&lt;&gt;"NEMA","",IF(IFERROR(MATCH(AJ386,AJ$10:AJ385,0),0)&lt;&gt;0,"",AJ386))</f>
        <v/>
      </c>
      <c r="AZ386" s="47" t="s">
        <v>0</v>
      </c>
      <c r="BA386" s="130"/>
      <c r="BB386" s="47" t="s">
        <v>0</v>
      </c>
      <c r="BC386" s="58" t="str">
        <f t="shared" si="437"/>
        <v/>
      </c>
      <c r="BD386" s="31" t="str">
        <f t="shared" si="438"/>
        <v/>
      </c>
      <c r="BE386" s="31" t="str">
        <f>IF(BD386="","",MAX(BE$10:BE385)+1)</f>
        <v/>
      </c>
      <c r="BF386" s="31" t="str">
        <f t="shared" si="439"/>
        <v/>
      </c>
      <c r="BG386" s="31" t="str">
        <f t="shared" si="440"/>
        <v/>
      </c>
      <c r="BH386" s="31" t="str">
        <f>IF(BA386="","",MAX(BH$10:BH385)+1)</f>
        <v/>
      </c>
      <c r="BI386" s="31" t="str">
        <f t="shared" si="441"/>
        <v/>
      </c>
      <c r="BJ386" s="66" t="str">
        <f t="shared" si="442"/>
        <v/>
      </c>
      <c r="BK386" s="47" t="s">
        <v>0</v>
      </c>
      <c r="BL386" s="19" t="str">
        <f t="shared" si="443"/>
        <v/>
      </c>
      <c r="BM386" s="47" t="s">
        <v>0</v>
      </c>
      <c r="BN386" s="151" t="str">
        <f t="shared" si="410"/>
        <v/>
      </c>
      <c r="BO386" s="47" t="s">
        <v>0</v>
      </c>
      <c r="BP386" s="58" t="str">
        <f t="shared" si="476"/>
        <v/>
      </c>
      <c r="BQ386" s="73" t="str">
        <f t="shared" si="477"/>
        <v/>
      </c>
      <c r="BR386" s="266" t="str">
        <f t="shared" si="478"/>
        <v/>
      </c>
      <c r="BS386" s="267" t="str">
        <f t="shared" si="479"/>
        <v/>
      </c>
      <c r="BT386" s="191" t="str">
        <f t="shared" si="480"/>
        <v/>
      </c>
      <c r="BU386" s="47" t="s">
        <v>0</v>
      </c>
      <c r="BV386" s="52" t="str">
        <f t="shared" si="444"/>
        <v/>
      </c>
      <c r="BW386" s="31" t="str">
        <f t="shared" si="445"/>
        <v/>
      </c>
      <c r="BX386" s="73" t="str">
        <f t="shared" si="411"/>
        <v/>
      </c>
      <c r="BY386" s="73" t="str">
        <f t="shared" si="412"/>
        <v/>
      </c>
      <c r="BZ386" s="31" t="str">
        <f t="shared" si="413"/>
        <v/>
      </c>
      <c r="CA386" s="66" t="str">
        <f t="shared" si="414"/>
        <v/>
      </c>
      <c r="CB386" s="47" t="s">
        <v>0</v>
      </c>
      <c r="CC386" s="82" t="str">
        <f t="shared" si="446"/>
        <v/>
      </c>
      <c r="CD386" s="47" t="s">
        <v>0</v>
      </c>
      <c r="CE386" s="19" t="str">
        <f t="shared" si="447"/>
        <v/>
      </c>
      <c r="CF386" s="47" t="s">
        <v>0</v>
      </c>
      <c r="CG386" s="130"/>
      <c r="CH386" s="47" t="s">
        <v>0</v>
      </c>
      <c r="CI386" s="52" t="str">
        <f t="shared" si="448"/>
        <v/>
      </c>
      <c r="CJ386" s="73" t="str">
        <f>IF(CG386="","",MAX(CJ$10:CJ385)+1)</f>
        <v/>
      </c>
      <c r="CK386" s="53" t="str">
        <f t="shared" si="449"/>
        <v/>
      </c>
      <c r="CL386" s="47" t="s">
        <v>0</v>
      </c>
      <c r="CM386" s="19" t="str">
        <f t="shared" si="450"/>
        <v/>
      </c>
      <c r="CN386" s="47" t="s">
        <v>0</v>
      </c>
      <c r="CO386" s="108"/>
      <c r="CP386" s="110"/>
      <c r="CQ386" s="47"/>
      <c r="CR386" s="58" t="str">
        <f>IF(AND(BX386="NEMA",BY386="NEMA",OR(CG386="",CK386="NEMA")),MAX(CR$10:CR385)+1,"")</f>
        <v/>
      </c>
      <c r="CS386" s="53" t="str">
        <f t="shared" si="451"/>
        <v/>
      </c>
      <c r="CT386" t="s">
        <v>0</v>
      </c>
      <c r="CU386" s="133" t="str">
        <f t="shared" si="415"/>
        <v/>
      </c>
      <c r="CV386" t="s">
        <v>0</v>
      </c>
      <c r="CW386" s="52" t="str">
        <f t="shared" si="416"/>
        <v/>
      </c>
      <c r="CX386" s="66" t="str">
        <f t="shared" si="452"/>
        <v/>
      </c>
      <c r="CY386" t="s">
        <v>0</v>
      </c>
      <c r="CZ386" s="19" t="str">
        <f t="shared" si="453"/>
        <v/>
      </c>
      <c r="DA386" s="47" t="s">
        <v>0</v>
      </c>
      <c r="DB386" s="52" t="str">
        <f t="shared" si="454"/>
        <v/>
      </c>
      <c r="DC386" s="66" t="str">
        <f t="shared" si="455"/>
        <v/>
      </c>
      <c r="DD386" s="47" t="s">
        <v>0</v>
      </c>
      <c r="DE386" s="52" t="str">
        <f t="shared" si="456"/>
        <v/>
      </c>
      <c r="DF386" s="53" t="str">
        <f t="shared" si="417"/>
        <v/>
      </c>
      <c r="DG386" s="47" t="s">
        <v>0</v>
      </c>
      <c r="DH386" s="52" t="str">
        <f t="shared" si="457"/>
        <v/>
      </c>
      <c r="DI386" s="53" t="str">
        <f t="shared" si="418"/>
        <v/>
      </c>
      <c r="DJ386" s="47" t="s">
        <v>0</v>
      </c>
      <c r="DK386" s="52" t="str">
        <f t="shared" si="458"/>
        <v/>
      </c>
      <c r="DL386" s="53" t="str">
        <f t="shared" si="419"/>
        <v/>
      </c>
      <c r="DM386" s="47" t="s">
        <v>0</v>
      </c>
      <c r="DN386" s="58" t="str">
        <f t="shared" si="459"/>
        <v/>
      </c>
      <c r="DO386" s="53" t="str" cm="1">
        <f t="array" ref="DO386">IF(DN386&lt;&gt;"",INDEX(imePrezime_id,DN386,0),IF(CR386&lt;&gt;"",CR386,""))</f>
        <v/>
      </c>
      <c r="DP386" s="47" t="s">
        <v>0</v>
      </c>
      <c r="DQ386" s="58" t="str">
        <f t="shared" si="460"/>
        <v/>
      </c>
      <c r="DR386" s="73" t="str">
        <f t="shared" si="420"/>
        <v/>
      </c>
      <c r="DS386" s="73" t="str">
        <f t="shared" si="461"/>
        <v/>
      </c>
      <c r="DT386" s="73" t="str">
        <f t="shared" si="462"/>
        <v/>
      </c>
      <c r="DU386" s="66" t="str">
        <f t="shared" si="463"/>
        <v/>
      </c>
      <c r="DV386" s="47" t="s">
        <v>0</v>
      </c>
      <c r="DW386" s="58" t="str">
        <f>IF(BW386="","",MAX(DW$10:DW385)+1)</f>
        <v/>
      </c>
      <c r="DX386" s="73" t="str">
        <f t="shared" si="464"/>
        <v/>
      </c>
      <c r="DY386" s="73" t="str">
        <f t="shared" si="465"/>
        <v/>
      </c>
      <c r="DZ386" s="73" t="str">
        <f t="shared" si="466"/>
        <v/>
      </c>
      <c r="EA386" s="73" t="str">
        <f t="shared" si="467"/>
        <v/>
      </c>
      <c r="EB386" s="73" t="str">
        <f t="shared" si="468"/>
        <v/>
      </c>
      <c r="EC386" s="73" t="str">
        <f t="shared" si="469"/>
        <v/>
      </c>
      <c r="ED386" s="73" t="str">
        <f t="shared" si="470"/>
        <v/>
      </c>
      <c r="EE386" s="73" t="str">
        <f t="shared" si="471"/>
        <v/>
      </c>
      <c r="EF386" s="73" t="str">
        <f t="shared" si="472"/>
        <v/>
      </c>
      <c r="EG386" s="53" t="str">
        <f t="shared" si="421"/>
        <v/>
      </c>
      <c r="EH386" s="47" t="s">
        <v>0</v>
      </c>
      <c r="EI386" s="19" t="str">
        <f t="shared" si="473"/>
        <v/>
      </c>
      <c r="EJ386" s="47" t="s">
        <v>0</v>
      </c>
      <c r="EK386" s="19" t="str">
        <f t="shared" si="474"/>
        <v/>
      </c>
      <c r="EL386" s="47" t="s">
        <v>0</v>
      </c>
      <c r="EM386" s="208" t="str">
        <f t="shared" si="475"/>
        <v/>
      </c>
      <c r="EN386" s="47" t="s">
        <v>0</v>
      </c>
    </row>
    <row r="387" spans="1:144" x14ac:dyDescent="0.25">
      <c r="A387" t="s">
        <v>0</v>
      </c>
      <c r="B387" s="52" t="str">
        <f>IF(csv!F379="","",csv!T379)</f>
        <v/>
      </c>
      <c r="C387" s="31" t="s">
        <v>0</v>
      </c>
      <c r="D387" s="31" t="str">
        <f>IF(csv!F379="","",csv!F379)</f>
        <v/>
      </c>
      <c r="E387" s="31" t="str">
        <f>IF(csv!E379="","",csv!E379)</f>
        <v/>
      </c>
      <c r="F387" s="31" t="s">
        <v>0</v>
      </c>
      <c r="G387" s="73" t="str">
        <f>IF(csv!M379="","",csv!M379)</f>
        <v/>
      </c>
      <c r="H387" s="73" t="str">
        <f>IF(csv!N379="","",csv!N379)</f>
        <v/>
      </c>
      <c r="I387" s="31" t="s">
        <v>0</v>
      </c>
      <c r="J387" s="31" t="str">
        <f>IF(csv!P379="","",csv!P379)</f>
        <v/>
      </c>
      <c r="K387" s="31" t="str">
        <f>IF(csv!Q379="","",csv!Q379)</f>
        <v/>
      </c>
      <c r="L387" s="31" t="s">
        <v>0</v>
      </c>
      <c r="M387" s="66" t="str">
        <f>IF(csv!R379="","",csv!R379)</f>
        <v/>
      </c>
      <c r="N387" s="47" t="s">
        <v>0</v>
      </c>
      <c r="O387" s="52" t="str">
        <f t="shared" si="422"/>
        <v/>
      </c>
      <c r="P387" s="73" t="str">
        <f>IF(O387="","",IF(COUNTIF(O$10:O386,O387)=0,P386+1,P386))</f>
        <v/>
      </c>
      <c r="Q387" s="88" t="str">
        <f t="shared" si="423"/>
        <v/>
      </c>
      <c r="R387" s="89" t="str" cm="1">
        <f t="array" ref="R387">IF(S387="","",INDEX(natjecanjeStaze_naziv,MATCH(S387,natjecanjeStaze_stazaId,0)))</f>
        <v/>
      </c>
      <c r="S387" s="53" t="str">
        <f t="shared" si="406"/>
        <v/>
      </c>
      <c r="T387" s="47" t="s">
        <v>0</v>
      </c>
      <c r="U387" s="259" t="str">
        <f t="shared" si="407"/>
        <v/>
      </c>
      <c r="V387" s="260" t="str">
        <f t="shared" si="424"/>
        <v/>
      </c>
      <c r="W387" s="47" t="s">
        <v>0</v>
      </c>
      <c r="X387" s="52" t="str">
        <f t="shared" si="425"/>
        <v/>
      </c>
      <c r="Y387" s="73" t="str">
        <f t="shared" si="426"/>
        <v/>
      </c>
      <c r="Z387" s="31" t="str">
        <f t="shared" si="427"/>
        <v/>
      </c>
      <c r="AA387" s="66" t="str">
        <f>IF(Z387="","",MAX(AA$10:AA386)+1)</f>
        <v/>
      </c>
      <c r="AB387" s="47" t="s">
        <v>0</v>
      </c>
      <c r="AC387" s="130"/>
      <c r="AD387" s="47" t="s">
        <v>0</v>
      </c>
      <c r="AE387" s="19" t="str">
        <f t="shared" si="428"/>
        <v/>
      </c>
      <c r="AF387" s="47" t="s">
        <v>0</v>
      </c>
      <c r="AG387" s="151" t="str">
        <f t="shared" si="429"/>
        <v/>
      </c>
      <c r="AH387" s="47" t="s">
        <v>0</v>
      </c>
      <c r="AI387" s="52" t="str">
        <f t="shared" si="430"/>
        <v/>
      </c>
      <c r="AJ387" s="31" t="str">
        <f t="shared" si="431"/>
        <v/>
      </c>
      <c r="AK387" s="73" t="str">
        <f t="shared" si="432"/>
        <v/>
      </c>
      <c r="AL387" s="73" t="str">
        <f t="shared" si="433"/>
        <v/>
      </c>
      <c r="AM387" s="31" t="str" cm="1">
        <f t="array" ref="AM387">IF(AK387="",""&amp;AJ387,IF(AK387="NEMA",AJ387,INDEX(klub_naziv,MATCH(INDEX(klubAlias_klubId,AK387),klub_id,0))))</f>
        <v/>
      </c>
      <c r="AN387" s="31" t="str" cm="1">
        <f t="array" ref="AN387">IFERROR(""&amp;INDEX(registarNatjecatelji,DL387,4),"")</f>
        <v/>
      </c>
      <c r="AO387" s="90" t="str">
        <f t="shared" si="434"/>
        <v/>
      </c>
      <c r="AP387" s="66" t="str">
        <f t="shared" si="435"/>
        <v/>
      </c>
      <c r="AQ387" s="47" t="s">
        <v>0</v>
      </c>
      <c r="AR387" s="52" t="str">
        <f>IF(V387&lt;&gt;"NEMA","",IF(IFERROR(MATCH(U387,U$10:U386,0),0)&lt;&gt;0,"",U387))</f>
        <v/>
      </c>
      <c r="AS387" s="73" t="str">
        <f t="shared" si="408"/>
        <v/>
      </c>
      <c r="AT387" s="31" t="str">
        <f>IF(OR(AS387="",AS387&lt;&gt;"NEMA"),"",MAX(AT$10:AT386)+1)</f>
        <v/>
      </c>
      <c r="AU387" s="66" t="str">
        <f t="shared" si="409"/>
        <v/>
      </c>
      <c r="AV387" s="47" t="s">
        <v>0</v>
      </c>
      <c r="AW387" s="19" t="str">
        <f t="shared" si="436"/>
        <v/>
      </c>
      <c r="AX387" s="47" t="s">
        <v>0</v>
      </c>
      <c r="AY387" s="82" t="str">
        <f>IF(AK387&lt;&gt;"NEMA","",IF(IFERROR(MATCH(AJ387,AJ$10:AJ386,0),0)&lt;&gt;0,"",AJ387))</f>
        <v/>
      </c>
      <c r="AZ387" s="47" t="s">
        <v>0</v>
      </c>
      <c r="BA387" s="130"/>
      <c r="BB387" s="47" t="s">
        <v>0</v>
      </c>
      <c r="BC387" s="58" t="str">
        <f t="shared" si="437"/>
        <v/>
      </c>
      <c r="BD387" s="31" t="str">
        <f t="shared" si="438"/>
        <v/>
      </c>
      <c r="BE387" s="31" t="str">
        <f>IF(BD387="","",MAX(BE$10:BE386)+1)</f>
        <v/>
      </c>
      <c r="BF387" s="31" t="str">
        <f t="shared" si="439"/>
        <v/>
      </c>
      <c r="BG387" s="31" t="str">
        <f t="shared" si="440"/>
        <v/>
      </c>
      <c r="BH387" s="31" t="str">
        <f>IF(BA387="","",MAX(BH$10:BH386)+1)</f>
        <v/>
      </c>
      <c r="BI387" s="31" t="str">
        <f t="shared" si="441"/>
        <v/>
      </c>
      <c r="BJ387" s="66" t="str">
        <f t="shared" si="442"/>
        <v/>
      </c>
      <c r="BK387" s="47" t="s">
        <v>0</v>
      </c>
      <c r="BL387" s="19" t="str">
        <f t="shared" si="443"/>
        <v/>
      </c>
      <c r="BM387" s="47" t="s">
        <v>0</v>
      </c>
      <c r="BN387" s="151" t="str">
        <f t="shared" si="410"/>
        <v/>
      </c>
      <c r="BO387" s="47" t="s">
        <v>0</v>
      </c>
      <c r="BP387" s="58" t="str">
        <f t="shared" si="476"/>
        <v/>
      </c>
      <c r="BQ387" s="73" t="str">
        <f t="shared" si="477"/>
        <v/>
      </c>
      <c r="BR387" s="266" t="str">
        <f t="shared" si="478"/>
        <v/>
      </c>
      <c r="BS387" s="267" t="str">
        <f t="shared" si="479"/>
        <v/>
      </c>
      <c r="BT387" s="191" t="str">
        <f t="shared" si="480"/>
        <v/>
      </c>
      <c r="BU387" s="47" t="s">
        <v>0</v>
      </c>
      <c r="BV387" s="52" t="str">
        <f t="shared" si="444"/>
        <v/>
      </c>
      <c r="BW387" s="31" t="str">
        <f t="shared" si="445"/>
        <v/>
      </c>
      <c r="BX387" s="73" t="str">
        <f t="shared" si="411"/>
        <v/>
      </c>
      <c r="BY387" s="73" t="str">
        <f t="shared" si="412"/>
        <v/>
      </c>
      <c r="BZ387" s="31" t="str">
        <f t="shared" si="413"/>
        <v/>
      </c>
      <c r="CA387" s="66" t="str">
        <f t="shared" si="414"/>
        <v/>
      </c>
      <c r="CB387" s="47" t="s">
        <v>0</v>
      </c>
      <c r="CC387" s="82" t="str">
        <f t="shared" si="446"/>
        <v/>
      </c>
      <c r="CD387" s="47" t="s">
        <v>0</v>
      </c>
      <c r="CE387" s="19" t="str">
        <f t="shared" si="447"/>
        <v/>
      </c>
      <c r="CF387" s="47" t="s">
        <v>0</v>
      </c>
      <c r="CG387" s="130"/>
      <c r="CH387" s="47" t="s">
        <v>0</v>
      </c>
      <c r="CI387" s="52" t="str">
        <f t="shared" si="448"/>
        <v/>
      </c>
      <c r="CJ387" s="73" t="str">
        <f>IF(CG387="","",MAX(CJ$10:CJ386)+1)</f>
        <v/>
      </c>
      <c r="CK387" s="53" t="str">
        <f t="shared" si="449"/>
        <v/>
      </c>
      <c r="CL387" s="47" t="s">
        <v>0</v>
      </c>
      <c r="CM387" s="19" t="str">
        <f t="shared" si="450"/>
        <v/>
      </c>
      <c r="CN387" s="47" t="s">
        <v>0</v>
      </c>
      <c r="CO387" s="108"/>
      <c r="CP387" s="110"/>
      <c r="CQ387" s="47"/>
      <c r="CR387" s="58" t="str">
        <f>IF(AND(BX387="NEMA",BY387="NEMA",OR(CG387="",CK387="NEMA")),MAX(CR$10:CR386)+1,"")</f>
        <v/>
      </c>
      <c r="CS387" s="53" t="str">
        <f t="shared" si="451"/>
        <v/>
      </c>
      <c r="CT387" t="s">
        <v>0</v>
      </c>
      <c r="CU387" s="133" t="str">
        <f t="shared" si="415"/>
        <v/>
      </c>
      <c r="CV387" t="s">
        <v>0</v>
      </c>
      <c r="CW387" s="52" t="str">
        <f t="shared" si="416"/>
        <v/>
      </c>
      <c r="CX387" s="66" t="str">
        <f t="shared" si="452"/>
        <v/>
      </c>
      <c r="CY387" t="s">
        <v>0</v>
      </c>
      <c r="CZ387" s="19" t="str">
        <f t="shared" si="453"/>
        <v/>
      </c>
      <c r="DA387" s="47" t="s">
        <v>0</v>
      </c>
      <c r="DB387" s="52" t="str">
        <f t="shared" si="454"/>
        <v/>
      </c>
      <c r="DC387" s="66" t="str">
        <f t="shared" si="455"/>
        <v/>
      </c>
      <c r="DD387" s="47" t="s">
        <v>0</v>
      </c>
      <c r="DE387" s="52" t="str">
        <f t="shared" si="456"/>
        <v/>
      </c>
      <c r="DF387" s="53" t="str">
        <f t="shared" si="417"/>
        <v/>
      </c>
      <c r="DG387" s="47" t="s">
        <v>0</v>
      </c>
      <c r="DH387" s="52" t="str">
        <f t="shared" si="457"/>
        <v/>
      </c>
      <c r="DI387" s="53" t="str">
        <f t="shared" si="418"/>
        <v/>
      </c>
      <c r="DJ387" s="47" t="s">
        <v>0</v>
      </c>
      <c r="DK387" s="52" t="str">
        <f t="shared" si="458"/>
        <v/>
      </c>
      <c r="DL387" s="53" t="str">
        <f t="shared" si="419"/>
        <v/>
      </c>
      <c r="DM387" s="47" t="s">
        <v>0</v>
      </c>
      <c r="DN387" s="58" t="str">
        <f t="shared" si="459"/>
        <v/>
      </c>
      <c r="DO387" s="53" t="str" cm="1">
        <f t="array" ref="DO387">IF(DN387&lt;&gt;"",INDEX(imePrezime_id,DN387,0),IF(CR387&lt;&gt;"",CR387,""))</f>
        <v/>
      </c>
      <c r="DP387" s="47" t="s">
        <v>0</v>
      </c>
      <c r="DQ387" s="58" t="str">
        <f t="shared" si="460"/>
        <v/>
      </c>
      <c r="DR387" s="73" t="str">
        <f t="shared" si="420"/>
        <v/>
      </c>
      <c r="DS387" s="73" t="str">
        <f t="shared" si="461"/>
        <v/>
      </c>
      <c r="DT387" s="73" t="str">
        <f t="shared" si="462"/>
        <v/>
      </c>
      <c r="DU387" s="66" t="str">
        <f t="shared" si="463"/>
        <v/>
      </c>
      <c r="DV387" s="47" t="s">
        <v>0</v>
      </c>
      <c r="DW387" s="58" t="str">
        <f>IF(BW387="","",MAX(DW$10:DW386)+1)</f>
        <v/>
      </c>
      <c r="DX387" s="73" t="str">
        <f t="shared" si="464"/>
        <v/>
      </c>
      <c r="DY387" s="73" t="str">
        <f t="shared" si="465"/>
        <v/>
      </c>
      <c r="DZ387" s="73" t="str">
        <f t="shared" si="466"/>
        <v/>
      </c>
      <c r="EA387" s="73" t="str">
        <f t="shared" si="467"/>
        <v/>
      </c>
      <c r="EB387" s="73" t="str">
        <f t="shared" si="468"/>
        <v/>
      </c>
      <c r="EC387" s="73" t="str">
        <f t="shared" si="469"/>
        <v/>
      </c>
      <c r="ED387" s="73" t="str">
        <f t="shared" si="470"/>
        <v/>
      </c>
      <c r="EE387" s="73" t="str">
        <f t="shared" si="471"/>
        <v/>
      </c>
      <c r="EF387" s="73" t="str">
        <f t="shared" si="472"/>
        <v/>
      </c>
      <c r="EG387" s="53" t="str">
        <f t="shared" si="421"/>
        <v/>
      </c>
      <c r="EH387" s="47" t="s">
        <v>0</v>
      </c>
      <c r="EI387" s="19" t="str">
        <f t="shared" si="473"/>
        <v/>
      </c>
      <c r="EJ387" s="47" t="s">
        <v>0</v>
      </c>
      <c r="EK387" s="19" t="str">
        <f t="shared" si="474"/>
        <v/>
      </c>
      <c r="EL387" s="47" t="s">
        <v>0</v>
      </c>
      <c r="EM387" s="208" t="str">
        <f t="shared" si="475"/>
        <v/>
      </c>
      <c r="EN387" s="47" t="s">
        <v>0</v>
      </c>
    </row>
    <row r="388" spans="1:144" x14ac:dyDescent="0.25">
      <c r="A388" t="s">
        <v>0</v>
      </c>
      <c r="B388" s="52" t="str">
        <f>IF(csv!F380="","",csv!T380)</f>
        <v/>
      </c>
      <c r="C388" s="31" t="s">
        <v>0</v>
      </c>
      <c r="D388" s="31" t="str">
        <f>IF(csv!F380="","",csv!F380)</f>
        <v/>
      </c>
      <c r="E388" s="31" t="str">
        <f>IF(csv!E380="","",csv!E380)</f>
        <v/>
      </c>
      <c r="F388" s="31" t="s">
        <v>0</v>
      </c>
      <c r="G388" s="73" t="str">
        <f>IF(csv!M380="","",csv!M380)</f>
        <v/>
      </c>
      <c r="H388" s="73" t="str">
        <f>IF(csv!N380="","",csv!N380)</f>
        <v/>
      </c>
      <c r="I388" s="31" t="s">
        <v>0</v>
      </c>
      <c r="J388" s="31" t="str">
        <f>IF(csv!P380="","",csv!P380)</f>
        <v/>
      </c>
      <c r="K388" s="31" t="str">
        <f>IF(csv!Q380="","",csv!Q380)</f>
        <v/>
      </c>
      <c r="L388" s="31" t="s">
        <v>0</v>
      </c>
      <c r="M388" s="66" t="str">
        <f>IF(csv!R380="","",csv!R380)</f>
        <v/>
      </c>
      <c r="N388" s="47" t="s">
        <v>0</v>
      </c>
      <c r="O388" s="52" t="str">
        <f t="shared" si="422"/>
        <v/>
      </c>
      <c r="P388" s="73" t="str">
        <f>IF(O388="","",IF(COUNTIF(O$10:O387,O388)=0,P387+1,P387))</f>
        <v/>
      </c>
      <c r="Q388" s="88" t="str">
        <f t="shared" si="423"/>
        <v/>
      </c>
      <c r="R388" s="89" t="str" cm="1">
        <f t="array" ref="R388">IF(S388="","",INDEX(natjecanjeStaze_naziv,MATCH(S388,natjecanjeStaze_stazaId,0)))</f>
        <v/>
      </c>
      <c r="S388" s="53" t="str">
        <f t="shared" si="406"/>
        <v/>
      </c>
      <c r="T388" s="47" t="s">
        <v>0</v>
      </c>
      <c r="U388" s="259" t="str">
        <f t="shared" si="407"/>
        <v/>
      </c>
      <c r="V388" s="260" t="str">
        <f t="shared" si="424"/>
        <v/>
      </c>
      <c r="W388" s="47" t="s">
        <v>0</v>
      </c>
      <c r="X388" s="52" t="str">
        <f t="shared" si="425"/>
        <v/>
      </c>
      <c r="Y388" s="73" t="str">
        <f t="shared" si="426"/>
        <v/>
      </c>
      <c r="Z388" s="31" t="str">
        <f t="shared" si="427"/>
        <v/>
      </c>
      <c r="AA388" s="66" t="str">
        <f>IF(Z388="","",MAX(AA$10:AA387)+1)</f>
        <v/>
      </c>
      <c r="AB388" s="47" t="s">
        <v>0</v>
      </c>
      <c r="AC388" s="130"/>
      <c r="AD388" s="47" t="s">
        <v>0</v>
      </c>
      <c r="AE388" s="19" t="str">
        <f t="shared" si="428"/>
        <v/>
      </c>
      <c r="AF388" s="47" t="s">
        <v>0</v>
      </c>
      <c r="AG388" s="151" t="str">
        <f t="shared" si="429"/>
        <v/>
      </c>
      <c r="AH388" s="47" t="s">
        <v>0</v>
      </c>
      <c r="AI388" s="52" t="str">
        <f t="shared" si="430"/>
        <v/>
      </c>
      <c r="AJ388" s="31" t="str">
        <f t="shared" si="431"/>
        <v/>
      </c>
      <c r="AK388" s="73" t="str">
        <f t="shared" si="432"/>
        <v/>
      </c>
      <c r="AL388" s="73" t="str">
        <f t="shared" si="433"/>
        <v/>
      </c>
      <c r="AM388" s="31" t="str" cm="1">
        <f t="array" ref="AM388">IF(AK388="",""&amp;AJ388,IF(AK388="NEMA",AJ388,INDEX(klub_naziv,MATCH(INDEX(klubAlias_klubId,AK388),klub_id,0))))</f>
        <v/>
      </c>
      <c r="AN388" s="31" t="str" cm="1">
        <f t="array" ref="AN388">IFERROR(""&amp;INDEX(registarNatjecatelji,DL388,4),"")</f>
        <v/>
      </c>
      <c r="AO388" s="90" t="str">
        <f t="shared" si="434"/>
        <v/>
      </c>
      <c r="AP388" s="66" t="str">
        <f t="shared" si="435"/>
        <v/>
      </c>
      <c r="AQ388" s="47" t="s">
        <v>0</v>
      </c>
      <c r="AR388" s="52" t="str">
        <f>IF(V388&lt;&gt;"NEMA","",IF(IFERROR(MATCH(U388,U$10:U387,0),0)&lt;&gt;0,"",U388))</f>
        <v/>
      </c>
      <c r="AS388" s="73" t="str">
        <f t="shared" si="408"/>
        <v/>
      </c>
      <c r="AT388" s="31" t="str">
        <f>IF(OR(AS388="",AS388&lt;&gt;"NEMA"),"",MAX(AT$10:AT387)+1)</f>
        <v/>
      </c>
      <c r="AU388" s="66" t="str">
        <f t="shared" si="409"/>
        <v/>
      </c>
      <c r="AV388" s="47" t="s">
        <v>0</v>
      </c>
      <c r="AW388" s="19" t="str">
        <f t="shared" si="436"/>
        <v/>
      </c>
      <c r="AX388" s="47" t="s">
        <v>0</v>
      </c>
      <c r="AY388" s="82" t="str">
        <f>IF(AK388&lt;&gt;"NEMA","",IF(IFERROR(MATCH(AJ388,AJ$10:AJ387,0),0)&lt;&gt;0,"",AJ388))</f>
        <v/>
      </c>
      <c r="AZ388" s="47" t="s">
        <v>0</v>
      </c>
      <c r="BA388" s="130"/>
      <c r="BB388" s="47" t="s">
        <v>0</v>
      </c>
      <c r="BC388" s="58" t="str">
        <f t="shared" si="437"/>
        <v/>
      </c>
      <c r="BD388" s="31" t="str">
        <f t="shared" si="438"/>
        <v/>
      </c>
      <c r="BE388" s="31" t="str">
        <f>IF(BD388="","",MAX(BE$10:BE387)+1)</f>
        <v/>
      </c>
      <c r="BF388" s="31" t="str">
        <f t="shared" si="439"/>
        <v/>
      </c>
      <c r="BG388" s="31" t="str">
        <f t="shared" si="440"/>
        <v/>
      </c>
      <c r="BH388" s="31" t="str">
        <f>IF(BA388="","",MAX(BH$10:BH387)+1)</f>
        <v/>
      </c>
      <c r="BI388" s="31" t="str">
        <f t="shared" si="441"/>
        <v/>
      </c>
      <c r="BJ388" s="66" t="str">
        <f t="shared" si="442"/>
        <v/>
      </c>
      <c r="BK388" s="47" t="s">
        <v>0</v>
      </c>
      <c r="BL388" s="19" t="str">
        <f t="shared" si="443"/>
        <v/>
      </c>
      <c r="BM388" s="47" t="s">
        <v>0</v>
      </c>
      <c r="BN388" s="151" t="str">
        <f t="shared" si="410"/>
        <v/>
      </c>
      <c r="BO388" s="47" t="s">
        <v>0</v>
      </c>
      <c r="BP388" s="58" t="str">
        <f t="shared" si="476"/>
        <v/>
      </c>
      <c r="BQ388" s="73" t="str">
        <f t="shared" si="477"/>
        <v/>
      </c>
      <c r="BR388" s="266" t="str">
        <f t="shared" si="478"/>
        <v/>
      </c>
      <c r="BS388" s="267" t="str">
        <f t="shared" si="479"/>
        <v/>
      </c>
      <c r="BT388" s="191" t="str">
        <f t="shared" si="480"/>
        <v/>
      </c>
      <c r="BU388" s="47" t="s">
        <v>0</v>
      </c>
      <c r="BV388" s="52" t="str">
        <f t="shared" si="444"/>
        <v/>
      </c>
      <c r="BW388" s="31" t="str">
        <f t="shared" si="445"/>
        <v/>
      </c>
      <c r="BX388" s="73" t="str">
        <f t="shared" si="411"/>
        <v/>
      </c>
      <c r="BY388" s="73" t="str">
        <f t="shared" si="412"/>
        <v/>
      </c>
      <c r="BZ388" s="31" t="str">
        <f t="shared" si="413"/>
        <v/>
      </c>
      <c r="CA388" s="66" t="str">
        <f t="shared" si="414"/>
        <v/>
      </c>
      <c r="CB388" s="47" t="s">
        <v>0</v>
      </c>
      <c r="CC388" s="82" t="str">
        <f t="shared" si="446"/>
        <v/>
      </c>
      <c r="CD388" s="47" t="s">
        <v>0</v>
      </c>
      <c r="CE388" s="19" t="str">
        <f t="shared" si="447"/>
        <v/>
      </c>
      <c r="CF388" s="47" t="s">
        <v>0</v>
      </c>
      <c r="CG388" s="130"/>
      <c r="CH388" s="47" t="s">
        <v>0</v>
      </c>
      <c r="CI388" s="52" t="str">
        <f t="shared" si="448"/>
        <v/>
      </c>
      <c r="CJ388" s="73" t="str">
        <f>IF(CG388="","",MAX(CJ$10:CJ387)+1)</f>
        <v/>
      </c>
      <c r="CK388" s="53" t="str">
        <f t="shared" si="449"/>
        <v/>
      </c>
      <c r="CL388" s="47" t="s">
        <v>0</v>
      </c>
      <c r="CM388" s="19" t="str">
        <f t="shared" si="450"/>
        <v/>
      </c>
      <c r="CN388" s="47" t="s">
        <v>0</v>
      </c>
      <c r="CO388" s="108"/>
      <c r="CP388" s="110"/>
      <c r="CQ388" s="47"/>
      <c r="CR388" s="58" t="str">
        <f>IF(AND(BX388="NEMA",BY388="NEMA",OR(CG388="",CK388="NEMA")),MAX(CR$10:CR387)+1,"")</f>
        <v/>
      </c>
      <c r="CS388" s="53" t="str">
        <f t="shared" si="451"/>
        <v/>
      </c>
      <c r="CT388" t="s">
        <v>0</v>
      </c>
      <c r="CU388" s="133" t="str">
        <f t="shared" si="415"/>
        <v/>
      </c>
      <c r="CV388" t="s">
        <v>0</v>
      </c>
      <c r="CW388" s="52" t="str">
        <f t="shared" si="416"/>
        <v/>
      </c>
      <c r="CX388" s="66" t="str">
        <f t="shared" si="452"/>
        <v/>
      </c>
      <c r="CY388" t="s">
        <v>0</v>
      </c>
      <c r="CZ388" s="19" t="str">
        <f t="shared" si="453"/>
        <v/>
      </c>
      <c r="DA388" s="47" t="s">
        <v>0</v>
      </c>
      <c r="DB388" s="52" t="str">
        <f t="shared" si="454"/>
        <v/>
      </c>
      <c r="DC388" s="66" t="str">
        <f t="shared" si="455"/>
        <v/>
      </c>
      <c r="DD388" s="47" t="s">
        <v>0</v>
      </c>
      <c r="DE388" s="52" t="str">
        <f t="shared" si="456"/>
        <v/>
      </c>
      <c r="DF388" s="53" t="str">
        <f t="shared" si="417"/>
        <v/>
      </c>
      <c r="DG388" s="47" t="s">
        <v>0</v>
      </c>
      <c r="DH388" s="52" t="str">
        <f t="shared" si="457"/>
        <v/>
      </c>
      <c r="DI388" s="53" t="str">
        <f t="shared" si="418"/>
        <v/>
      </c>
      <c r="DJ388" s="47" t="s">
        <v>0</v>
      </c>
      <c r="DK388" s="52" t="str">
        <f t="shared" si="458"/>
        <v/>
      </c>
      <c r="DL388" s="53" t="str">
        <f t="shared" si="419"/>
        <v/>
      </c>
      <c r="DM388" s="47" t="s">
        <v>0</v>
      </c>
      <c r="DN388" s="58" t="str">
        <f t="shared" si="459"/>
        <v/>
      </c>
      <c r="DO388" s="53" t="str" cm="1">
        <f t="array" ref="DO388">IF(DN388&lt;&gt;"",INDEX(imePrezime_id,DN388,0),IF(CR388&lt;&gt;"",CR388,""))</f>
        <v/>
      </c>
      <c r="DP388" s="47" t="s">
        <v>0</v>
      </c>
      <c r="DQ388" s="58" t="str">
        <f t="shared" si="460"/>
        <v/>
      </c>
      <c r="DR388" s="73" t="str">
        <f t="shared" si="420"/>
        <v/>
      </c>
      <c r="DS388" s="73" t="str">
        <f t="shared" si="461"/>
        <v/>
      </c>
      <c r="DT388" s="73" t="str">
        <f t="shared" si="462"/>
        <v/>
      </c>
      <c r="DU388" s="66" t="str">
        <f t="shared" si="463"/>
        <v/>
      </c>
      <c r="DV388" s="47" t="s">
        <v>0</v>
      </c>
      <c r="DW388" s="58" t="str">
        <f>IF(BW388="","",MAX(DW$10:DW387)+1)</f>
        <v/>
      </c>
      <c r="DX388" s="73" t="str">
        <f t="shared" si="464"/>
        <v/>
      </c>
      <c r="DY388" s="73" t="str">
        <f t="shared" si="465"/>
        <v/>
      </c>
      <c r="DZ388" s="73" t="str">
        <f t="shared" si="466"/>
        <v/>
      </c>
      <c r="EA388" s="73" t="str">
        <f t="shared" si="467"/>
        <v/>
      </c>
      <c r="EB388" s="73" t="str">
        <f t="shared" si="468"/>
        <v/>
      </c>
      <c r="EC388" s="73" t="str">
        <f t="shared" si="469"/>
        <v/>
      </c>
      <c r="ED388" s="73" t="str">
        <f t="shared" si="470"/>
        <v/>
      </c>
      <c r="EE388" s="73" t="str">
        <f t="shared" si="471"/>
        <v/>
      </c>
      <c r="EF388" s="73" t="str">
        <f t="shared" si="472"/>
        <v/>
      </c>
      <c r="EG388" s="53" t="str">
        <f t="shared" si="421"/>
        <v/>
      </c>
      <c r="EH388" s="47" t="s">
        <v>0</v>
      </c>
      <c r="EI388" s="19" t="str">
        <f t="shared" si="473"/>
        <v/>
      </c>
      <c r="EJ388" s="47" t="s">
        <v>0</v>
      </c>
      <c r="EK388" s="19" t="str">
        <f t="shared" si="474"/>
        <v/>
      </c>
      <c r="EL388" s="47" t="s">
        <v>0</v>
      </c>
      <c r="EM388" s="208" t="str">
        <f t="shared" si="475"/>
        <v/>
      </c>
      <c r="EN388" s="47" t="s">
        <v>0</v>
      </c>
    </row>
    <row r="389" spans="1:144" x14ac:dyDescent="0.25">
      <c r="A389" t="s">
        <v>0</v>
      </c>
      <c r="B389" s="52" t="str">
        <f>IF(csv!F381="","",csv!T381)</f>
        <v/>
      </c>
      <c r="C389" s="31" t="s">
        <v>0</v>
      </c>
      <c r="D389" s="31" t="str">
        <f>IF(csv!F381="","",csv!F381)</f>
        <v/>
      </c>
      <c r="E389" s="31" t="str">
        <f>IF(csv!E381="","",csv!E381)</f>
        <v/>
      </c>
      <c r="F389" s="31" t="s">
        <v>0</v>
      </c>
      <c r="G389" s="73" t="str">
        <f>IF(csv!M381="","",csv!M381)</f>
        <v/>
      </c>
      <c r="H389" s="73" t="str">
        <f>IF(csv!N381="","",csv!N381)</f>
        <v/>
      </c>
      <c r="I389" s="31" t="s">
        <v>0</v>
      </c>
      <c r="J389" s="31" t="str">
        <f>IF(csv!P381="","",csv!P381)</f>
        <v/>
      </c>
      <c r="K389" s="31" t="str">
        <f>IF(csv!Q381="","",csv!Q381)</f>
        <v/>
      </c>
      <c r="L389" s="31" t="s">
        <v>0</v>
      </c>
      <c r="M389" s="66" t="str">
        <f>IF(csv!R381="","",csv!R381)</f>
        <v/>
      </c>
      <c r="N389" s="47" t="s">
        <v>0</v>
      </c>
      <c r="O389" s="52" t="str">
        <f t="shared" si="422"/>
        <v/>
      </c>
      <c r="P389" s="73" t="str">
        <f>IF(O389="","",IF(COUNTIF(O$10:O388,O389)=0,P388+1,P388))</f>
        <v/>
      </c>
      <c r="Q389" s="88" t="str">
        <f t="shared" si="423"/>
        <v/>
      </c>
      <c r="R389" s="89" t="str" cm="1">
        <f t="array" ref="R389">IF(S389="","",INDEX(natjecanjeStaze_naziv,MATCH(S389,natjecanjeStaze_stazaId,0)))</f>
        <v/>
      </c>
      <c r="S389" s="53" t="str">
        <f t="shared" si="406"/>
        <v/>
      </c>
      <c r="T389" s="47" t="s">
        <v>0</v>
      </c>
      <c r="U389" s="259" t="str">
        <f t="shared" si="407"/>
        <v/>
      </c>
      <c r="V389" s="260" t="str">
        <f t="shared" si="424"/>
        <v/>
      </c>
      <c r="W389" s="47" t="s">
        <v>0</v>
      </c>
      <c r="X389" s="52" t="str">
        <f t="shared" si="425"/>
        <v/>
      </c>
      <c r="Y389" s="73" t="str">
        <f t="shared" si="426"/>
        <v/>
      </c>
      <c r="Z389" s="31" t="str">
        <f t="shared" si="427"/>
        <v/>
      </c>
      <c r="AA389" s="66" t="str">
        <f>IF(Z389="","",MAX(AA$10:AA388)+1)</f>
        <v/>
      </c>
      <c r="AB389" s="47" t="s">
        <v>0</v>
      </c>
      <c r="AC389" s="130"/>
      <c r="AD389" s="47" t="s">
        <v>0</v>
      </c>
      <c r="AE389" s="19" t="str">
        <f t="shared" si="428"/>
        <v/>
      </c>
      <c r="AF389" s="47" t="s">
        <v>0</v>
      </c>
      <c r="AG389" s="151" t="str">
        <f t="shared" si="429"/>
        <v/>
      </c>
      <c r="AH389" s="47" t="s">
        <v>0</v>
      </c>
      <c r="AI389" s="52" t="str">
        <f t="shared" si="430"/>
        <v/>
      </c>
      <c r="AJ389" s="31" t="str">
        <f t="shared" si="431"/>
        <v/>
      </c>
      <c r="AK389" s="73" t="str">
        <f t="shared" si="432"/>
        <v/>
      </c>
      <c r="AL389" s="73" t="str">
        <f t="shared" si="433"/>
        <v/>
      </c>
      <c r="AM389" s="31" t="str" cm="1">
        <f t="array" ref="AM389">IF(AK389="",""&amp;AJ389,IF(AK389="NEMA",AJ389,INDEX(klub_naziv,MATCH(INDEX(klubAlias_klubId,AK389),klub_id,0))))</f>
        <v/>
      </c>
      <c r="AN389" s="31" t="str" cm="1">
        <f t="array" ref="AN389">IFERROR(""&amp;INDEX(registarNatjecatelji,DL389,4),"")</f>
        <v/>
      </c>
      <c r="AO389" s="90" t="str">
        <f t="shared" si="434"/>
        <v/>
      </c>
      <c r="AP389" s="66" t="str">
        <f t="shared" si="435"/>
        <v/>
      </c>
      <c r="AQ389" s="47" t="s">
        <v>0</v>
      </c>
      <c r="AR389" s="52" t="str">
        <f>IF(V389&lt;&gt;"NEMA","",IF(IFERROR(MATCH(U389,U$10:U388,0),0)&lt;&gt;0,"",U389))</f>
        <v/>
      </c>
      <c r="AS389" s="73" t="str">
        <f t="shared" si="408"/>
        <v/>
      </c>
      <c r="AT389" s="31" t="str">
        <f>IF(OR(AS389="",AS389&lt;&gt;"NEMA"),"",MAX(AT$10:AT388)+1)</f>
        <v/>
      </c>
      <c r="AU389" s="66" t="str">
        <f t="shared" si="409"/>
        <v/>
      </c>
      <c r="AV389" s="47" t="s">
        <v>0</v>
      </c>
      <c r="AW389" s="19" t="str">
        <f t="shared" si="436"/>
        <v/>
      </c>
      <c r="AX389" s="47" t="s">
        <v>0</v>
      </c>
      <c r="AY389" s="82" t="str">
        <f>IF(AK389&lt;&gt;"NEMA","",IF(IFERROR(MATCH(AJ389,AJ$10:AJ388,0),0)&lt;&gt;0,"",AJ389))</f>
        <v/>
      </c>
      <c r="AZ389" s="47" t="s">
        <v>0</v>
      </c>
      <c r="BA389" s="130"/>
      <c r="BB389" s="47" t="s">
        <v>0</v>
      </c>
      <c r="BC389" s="58" t="str">
        <f t="shared" si="437"/>
        <v/>
      </c>
      <c r="BD389" s="31" t="str">
        <f t="shared" si="438"/>
        <v/>
      </c>
      <c r="BE389" s="31" t="str">
        <f>IF(BD389="","",MAX(BE$10:BE388)+1)</f>
        <v/>
      </c>
      <c r="BF389" s="31" t="str">
        <f t="shared" si="439"/>
        <v/>
      </c>
      <c r="BG389" s="31" t="str">
        <f t="shared" si="440"/>
        <v/>
      </c>
      <c r="BH389" s="31" t="str">
        <f>IF(BA389="","",MAX(BH$10:BH388)+1)</f>
        <v/>
      </c>
      <c r="BI389" s="31" t="str">
        <f t="shared" si="441"/>
        <v/>
      </c>
      <c r="BJ389" s="66" t="str">
        <f t="shared" si="442"/>
        <v/>
      </c>
      <c r="BK389" s="47" t="s">
        <v>0</v>
      </c>
      <c r="BL389" s="19" t="str">
        <f t="shared" si="443"/>
        <v/>
      </c>
      <c r="BM389" s="47" t="s">
        <v>0</v>
      </c>
      <c r="BN389" s="151" t="str">
        <f t="shared" si="410"/>
        <v/>
      </c>
      <c r="BO389" s="47" t="s">
        <v>0</v>
      </c>
      <c r="BP389" s="58" t="str">
        <f t="shared" si="476"/>
        <v/>
      </c>
      <c r="BQ389" s="73" t="str">
        <f t="shared" si="477"/>
        <v/>
      </c>
      <c r="BR389" s="266" t="str">
        <f t="shared" si="478"/>
        <v/>
      </c>
      <c r="BS389" s="267" t="str">
        <f t="shared" si="479"/>
        <v/>
      </c>
      <c r="BT389" s="191" t="str">
        <f t="shared" si="480"/>
        <v/>
      </c>
      <c r="BU389" s="47" t="s">
        <v>0</v>
      </c>
      <c r="BV389" s="52" t="str">
        <f t="shared" si="444"/>
        <v/>
      </c>
      <c r="BW389" s="31" t="str">
        <f t="shared" si="445"/>
        <v/>
      </c>
      <c r="BX389" s="73" t="str">
        <f t="shared" si="411"/>
        <v/>
      </c>
      <c r="BY389" s="73" t="str">
        <f t="shared" si="412"/>
        <v/>
      </c>
      <c r="BZ389" s="31" t="str">
        <f t="shared" si="413"/>
        <v/>
      </c>
      <c r="CA389" s="66" t="str">
        <f t="shared" si="414"/>
        <v/>
      </c>
      <c r="CB389" s="47" t="s">
        <v>0</v>
      </c>
      <c r="CC389" s="82" t="str">
        <f t="shared" si="446"/>
        <v/>
      </c>
      <c r="CD389" s="47" t="s">
        <v>0</v>
      </c>
      <c r="CE389" s="19" t="str">
        <f t="shared" si="447"/>
        <v/>
      </c>
      <c r="CF389" s="47" t="s">
        <v>0</v>
      </c>
      <c r="CG389" s="130"/>
      <c r="CH389" s="47" t="s">
        <v>0</v>
      </c>
      <c r="CI389" s="52" t="str">
        <f t="shared" si="448"/>
        <v/>
      </c>
      <c r="CJ389" s="73" t="str">
        <f>IF(CG389="","",MAX(CJ$10:CJ388)+1)</f>
        <v/>
      </c>
      <c r="CK389" s="53" t="str">
        <f t="shared" si="449"/>
        <v/>
      </c>
      <c r="CL389" s="47" t="s">
        <v>0</v>
      </c>
      <c r="CM389" s="19" t="str">
        <f t="shared" si="450"/>
        <v/>
      </c>
      <c r="CN389" s="47" t="s">
        <v>0</v>
      </c>
      <c r="CO389" s="108"/>
      <c r="CP389" s="110"/>
      <c r="CQ389" s="47"/>
      <c r="CR389" s="58" t="str">
        <f>IF(AND(BX389="NEMA",BY389="NEMA",OR(CG389="",CK389="NEMA")),MAX(CR$10:CR388)+1,"")</f>
        <v/>
      </c>
      <c r="CS389" s="53" t="str">
        <f t="shared" si="451"/>
        <v/>
      </c>
      <c r="CT389" t="s">
        <v>0</v>
      </c>
      <c r="CU389" s="133" t="str">
        <f t="shared" si="415"/>
        <v/>
      </c>
      <c r="CV389" t="s">
        <v>0</v>
      </c>
      <c r="CW389" s="52" t="str">
        <f t="shared" si="416"/>
        <v/>
      </c>
      <c r="CX389" s="66" t="str">
        <f t="shared" si="452"/>
        <v/>
      </c>
      <c r="CY389" t="s">
        <v>0</v>
      </c>
      <c r="CZ389" s="19" t="str">
        <f t="shared" si="453"/>
        <v/>
      </c>
      <c r="DA389" s="47" t="s">
        <v>0</v>
      </c>
      <c r="DB389" s="52" t="str">
        <f t="shared" si="454"/>
        <v/>
      </c>
      <c r="DC389" s="66" t="str">
        <f t="shared" si="455"/>
        <v/>
      </c>
      <c r="DD389" s="47" t="s">
        <v>0</v>
      </c>
      <c r="DE389" s="52" t="str">
        <f t="shared" si="456"/>
        <v/>
      </c>
      <c r="DF389" s="53" t="str">
        <f t="shared" si="417"/>
        <v/>
      </c>
      <c r="DG389" s="47" t="s">
        <v>0</v>
      </c>
      <c r="DH389" s="52" t="str">
        <f t="shared" si="457"/>
        <v/>
      </c>
      <c r="DI389" s="53" t="str">
        <f t="shared" si="418"/>
        <v/>
      </c>
      <c r="DJ389" s="47" t="s">
        <v>0</v>
      </c>
      <c r="DK389" s="52" t="str">
        <f t="shared" si="458"/>
        <v/>
      </c>
      <c r="DL389" s="53" t="str">
        <f t="shared" si="419"/>
        <v/>
      </c>
      <c r="DM389" s="47" t="s">
        <v>0</v>
      </c>
      <c r="DN389" s="58" t="str">
        <f t="shared" si="459"/>
        <v/>
      </c>
      <c r="DO389" s="53" t="str" cm="1">
        <f t="array" ref="DO389">IF(DN389&lt;&gt;"",INDEX(imePrezime_id,DN389,0),IF(CR389&lt;&gt;"",CR389,""))</f>
        <v/>
      </c>
      <c r="DP389" s="47" t="s">
        <v>0</v>
      </c>
      <c r="DQ389" s="58" t="str">
        <f t="shared" si="460"/>
        <v/>
      </c>
      <c r="DR389" s="73" t="str">
        <f t="shared" si="420"/>
        <v/>
      </c>
      <c r="DS389" s="73" t="str">
        <f t="shared" si="461"/>
        <v/>
      </c>
      <c r="DT389" s="73" t="str">
        <f t="shared" si="462"/>
        <v/>
      </c>
      <c r="DU389" s="66" t="str">
        <f t="shared" si="463"/>
        <v/>
      </c>
      <c r="DV389" s="47" t="s">
        <v>0</v>
      </c>
      <c r="DW389" s="58" t="str">
        <f>IF(BW389="","",MAX(DW$10:DW388)+1)</f>
        <v/>
      </c>
      <c r="DX389" s="73" t="str">
        <f t="shared" si="464"/>
        <v/>
      </c>
      <c r="DY389" s="73" t="str">
        <f t="shared" si="465"/>
        <v/>
      </c>
      <c r="DZ389" s="73" t="str">
        <f t="shared" si="466"/>
        <v/>
      </c>
      <c r="EA389" s="73" t="str">
        <f t="shared" si="467"/>
        <v/>
      </c>
      <c r="EB389" s="73" t="str">
        <f t="shared" si="468"/>
        <v/>
      </c>
      <c r="EC389" s="73" t="str">
        <f t="shared" si="469"/>
        <v/>
      </c>
      <c r="ED389" s="73" t="str">
        <f t="shared" si="470"/>
        <v/>
      </c>
      <c r="EE389" s="73" t="str">
        <f t="shared" si="471"/>
        <v/>
      </c>
      <c r="EF389" s="73" t="str">
        <f t="shared" si="472"/>
        <v/>
      </c>
      <c r="EG389" s="53" t="str">
        <f t="shared" si="421"/>
        <v/>
      </c>
      <c r="EH389" s="47" t="s">
        <v>0</v>
      </c>
      <c r="EI389" s="19" t="str">
        <f t="shared" si="473"/>
        <v/>
      </c>
      <c r="EJ389" s="47" t="s">
        <v>0</v>
      </c>
      <c r="EK389" s="19" t="str">
        <f t="shared" si="474"/>
        <v/>
      </c>
      <c r="EL389" s="47" t="s">
        <v>0</v>
      </c>
      <c r="EM389" s="208" t="str">
        <f t="shared" si="475"/>
        <v/>
      </c>
      <c r="EN389" s="47" t="s">
        <v>0</v>
      </c>
    </row>
    <row r="390" spans="1:144" x14ac:dyDescent="0.25">
      <c r="A390" t="s">
        <v>0</v>
      </c>
      <c r="B390" s="52" t="str">
        <f>IF(csv!F382="","",csv!T382)</f>
        <v/>
      </c>
      <c r="C390" s="31" t="s">
        <v>0</v>
      </c>
      <c r="D390" s="31" t="str">
        <f>IF(csv!F382="","",csv!F382)</f>
        <v/>
      </c>
      <c r="E390" s="31" t="str">
        <f>IF(csv!E382="","",csv!E382)</f>
        <v/>
      </c>
      <c r="F390" s="31" t="s">
        <v>0</v>
      </c>
      <c r="G390" s="73" t="str">
        <f>IF(csv!M382="","",csv!M382)</f>
        <v/>
      </c>
      <c r="H390" s="73" t="str">
        <f>IF(csv!N382="","",csv!N382)</f>
        <v/>
      </c>
      <c r="I390" s="31" t="s">
        <v>0</v>
      </c>
      <c r="J390" s="31" t="str">
        <f>IF(csv!P382="","",csv!P382)</f>
        <v/>
      </c>
      <c r="K390" s="31" t="str">
        <f>IF(csv!Q382="","",csv!Q382)</f>
        <v/>
      </c>
      <c r="L390" s="31" t="s">
        <v>0</v>
      </c>
      <c r="M390" s="66" t="str">
        <f>IF(csv!R382="","",csv!R382)</f>
        <v/>
      </c>
      <c r="N390" s="47" t="s">
        <v>0</v>
      </c>
      <c r="O390" s="52" t="str">
        <f t="shared" si="422"/>
        <v/>
      </c>
      <c r="P390" s="73" t="str">
        <f>IF(O390="","",IF(COUNTIF(O$10:O389,O390)=0,P389+1,P389))</f>
        <v/>
      </c>
      <c r="Q390" s="88" t="str">
        <f t="shared" si="423"/>
        <v/>
      </c>
      <c r="R390" s="89" t="str" cm="1">
        <f t="array" ref="R390">IF(S390="","",INDEX(natjecanjeStaze_naziv,MATCH(S390,natjecanjeStaze_stazaId,0)))</f>
        <v/>
      </c>
      <c r="S390" s="53" t="str">
        <f t="shared" si="406"/>
        <v/>
      </c>
      <c r="T390" s="47" t="s">
        <v>0</v>
      </c>
      <c r="U390" s="259" t="str">
        <f t="shared" si="407"/>
        <v/>
      </c>
      <c r="V390" s="260" t="str">
        <f t="shared" si="424"/>
        <v/>
      </c>
      <c r="W390" s="47" t="s">
        <v>0</v>
      </c>
      <c r="X390" s="52" t="str">
        <f t="shared" si="425"/>
        <v/>
      </c>
      <c r="Y390" s="73" t="str">
        <f t="shared" si="426"/>
        <v/>
      </c>
      <c r="Z390" s="31" t="str">
        <f t="shared" si="427"/>
        <v/>
      </c>
      <c r="AA390" s="66" t="str">
        <f>IF(Z390="","",MAX(AA$10:AA389)+1)</f>
        <v/>
      </c>
      <c r="AB390" s="47" t="s">
        <v>0</v>
      </c>
      <c r="AC390" s="130"/>
      <c r="AD390" s="47" t="s">
        <v>0</v>
      </c>
      <c r="AE390" s="19" t="str">
        <f t="shared" si="428"/>
        <v/>
      </c>
      <c r="AF390" s="47" t="s">
        <v>0</v>
      </c>
      <c r="AG390" s="151" t="str">
        <f t="shared" si="429"/>
        <v/>
      </c>
      <c r="AH390" s="47" t="s">
        <v>0</v>
      </c>
      <c r="AI390" s="52" t="str">
        <f t="shared" si="430"/>
        <v/>
      </c>
      <c r="AJ390" s="31" t="str">
        <f t="shared" si="431"/>
        <v/>
      </c>
      <c r="AK390" s="73" t="str">
        <f t="shared" si="432"/>
        <v/>
      </c>
      <c r="AL390" s="73" t="str">
        <f t="shared" si="433"/>
        <v/>
      </c>
      <c r="AM390" s="31" t="str" cm="1">
        <f t="array" ref="AM390">IF(AK390="",""&amp;AJ390,IF(AK390="NEMA",AJ390,INDEX(klub_naziv,MATCH(INDEX(klubAlias_klubId,AK390),klub_id,0))))</f>
        <v/>
      </c>
      <c r="AN390" s="31" t="str" cm="1">
        <f t="array" ref="AN390">IFERROR(""&amp;INDEX(registarNatjecatelji,DL390,4),"")</f>
        <v/>
      </c>
      <c r="AO390" s="90" t="str">
        <f t="shared" si="434"/>
        <v/>
      </c>
      <c r="AP390" s="66" t="str">
        <f t="shared" si="435"/>
        <v/>
      </c>
      <c r="AQ390" s="47" t="s">
        <v>0</v>
      </c>
      <c r="AR390" s="52" t="str">
        <f>IF(V390&lt;&gt;"NEMA","",IF(IFERROR(MATCH(U390,U$10:U389,0),0)&lt;&gt;0,"",U390))</f>
        <v/>
      </c>
      <c r="AS390" s="73" t="str">
        <f t="shared" si="408"/>
        <v/>
      </c>
      <c r="AT390" s="31" t="str">
        <f>IF(OR(AS390="",AS390&lt;&gt;"NEMA"),"",MAX(AT$10:AT389)+1)</f>
        <v/>
      </c>
      <c r="AU390" s="66" t="str">
        <f t="shared" si="409"/>
        <v/>
      </c>
      <c r="AV390" s="47" t="s">
        <v>0</v>
      </c>
      <c r="AW390" s="19" t="str">
        <f t="shared" si="436"/>
        <v/>
      </c>
      <c r="AX390" s="47" t="s">
        <v>0</v>
      </c>
      <c r="AY390" s="82" t="str">
        <f>IF(AK390&lt;&gt;"NEMA","",IF(IFERROR(MATCH(AJ390,AJ$10:AJ389,0),0)&lt;&gt;0,"",AJ390))</f>
        <v/>
      </c>
      <c r="AZ390" s="47" t="s">
        <v>0</v>
      </c>
      <c r="BA390" s="130"/>
      <c r="BB390" s="47" t="s">
        <v>0</v>
      </c>
      <c r="BC390" s="58" t="str">
        <f t="shared" si="437"/>
        <v/>
      </c>
      <c r="BD390" s="31" t="str">
        <f t="shared" si="438"/>
        <v/>
      </c>
      <c r="BE390" s="31" t="str">
        <f>IF(BD390="","",MAX(BE$10:BE389)+1)</f>
        <v/>
      </c>
      <c r="BF390" s="31" t="str">
        <f t="shared" si="439"/>
        <v/>
      </c>
      <c r="BG390" s="31" t="str">
        <f t="shared" si="440"/>
        <v/>
      </c>
      <c r="BH390" s="31" t="str">
        <f>IF(BA390="","",MAX(BH$10:BH389)+1)</f>
        <v/>
      </c>
      <c r="BI390" s="31" t="str">
        <f t="shared" si="441"/>
        <v/>
      </c>
      <c r="BJ390" s="66" t="str">
        <f t="shared" si="442"/>
        <v/>
      </c>
      <c r="BK390" s="47" t="s">
        <v>0</v>
      </c>
      <c r="BL390" s="19" t="str">
        <f t="shared" si="443"/>
        <v/>
      </c>
      <c r="BM390" s="47" t="s">
        <v>0</v>
      </c>
      <c r="BN390" s="151" t="str">
        <f t="shared" si="410"/>
        <v/>
      </c>
      <c r="BO390" s="47" t="s">
        <v>0</v>
      </c>
      <c r="BP390" s="58" t="str">
        <f t="shared" si="476"/>
        <v/>
      </c>
      <c r="BQ390" s="73" t="str">
        <f t="shared" si="477"/>
        <v/>
      </c>
      <c r="BR390" s="266" t="str">
        <f t="shared" si="478"/>
        <v/>
      </c>
      <c r="BS390" s="267" t="str">
        <f t="shared" si="479"/>
        <v/>
      </c>
      <c r="BT390" s="191" t="str">
        <f t="shared" si="480"/>
        <v/>
      </c>
      <c r="BU390" s="47" t="s">
        <v>0</v>
      </c>
      <c r="BV390" s="52" t="str">
        <f t="shared" si="444"/>
        <v/>
      </c>
      <c r="BW390" s="31" t="str">
        <f t="shared" si="445"/>
        <v/>
      </c>
      <c r="BX390" s="73" t="str">
        <f t="shared" si="411"/>
        <v/>
      </c>
      <c r="BY390" s="73" t="str">
        <f t="shared" si="412"/>
        <v/>
      </c>
      <c r="BZ390" s="31" t="str">
        <f t="shared" si="413"/>
        <v/>
      </c>
      <c r="CA390" s="66" t="str">
        <f t="shared" si="414"/>
        <v/>
      </c>
      <c r="CB390" s="47" t="s">
        <v>0</v>
      </c>
      <c r="CC390" s="82" t="str">
        <f t="shared" si="446"/>
        <v/>
      </c>
      <c r="CD390" s="47" t="s">
        <v>0</v>
      </c>
      <c r="CE390" s="19" t="str">
        <f t="shared" si="447"/>
        <v/>
      </c>
      <c r="CF390" s="47" t="s">
        <v>0</v>
      </c>
      <c r="CG390" s="130"/>
      <c r="CH390" s="47" t="s">
        <v>0</v>
      </c>
      <c r="CI390" s="52" t="str">
        <f t="shared" si="448"/>
        <v/>
      </c>
      <c r="CJ390" s="73" t="str">
        <f>IF(CG390="","",MAX(CJ$10:CJ389)+1)</f>
        <v/>
      </c>
      <c r="CK390" s="53" t="str">
        <f t="shared" si="449"/>
        <v/>
      </c>
      <c r="CL390" s="47" t="s">
        <v>0</v>
      </c>
      <c r="CM390" s="19" t="str">
        <f t="shared" si="450"/>
        <v/>
      </c>
      <c r="CN390" s="47" t="s">
        <v>0</v>
      </c>
      <c r="CO390" s="108"/>
      <c r="CP390" s="110"/>
      <c r="CQ390" s="47"/>
      <c r="CR390" s="58" t="str">
        <f>IF(AND(BX390="NEMA",BY390="NEMA",OR(CG390="",CK390="NEMA")),MAX(CR$10:CR389)+1,"")</f>
        <v/>
      </c>
      <c r="CS390" s="53" t="str">
        <f t="shared" si="451"/>
        <v/>
      </c>
      <c r="CT390" t="s">
        <v>0</v>
      </c>
      <c r="CU390" s="133" t="str">
        <f t="shared" si="415"/>
        <v/>
      </c>
      <c r="CV390" t="s">
        <v>0</v>
      </c>
      <c r="CW390" s="52" t="str">
        <f t="shared" si="416"/>
        <v/>
      </c>
      <c r="CX390" s="66" t="str">
        <f t="shared" si="452"/>
        <v/>
      </c>
      <c r="CY390" t="s">
        <v>0</v>
      </c>
      <c r="CZ390" s="19" t="str">
        <f t="shared" si="453"/>
        <v/>
      </c>
      <c r="DA390" s="47" t="s">
        <v>0</v>
      </c>
      <c r="DB390" s="52" t="str">
        <f t="shared" si="454"/>
        <v/>
      </c>
      <c r="DC390" s="66" t="str">
        <f t="shared" si="455"/>
        <v/>
      </c>
      <c r="DD390" s="47" t="s">
        <v>0</v>
      </c>
      <c r="DE390" s="52" t="str">
        <f t="shared" si="456"/>
        <v/>
      </c>
      <c r="DF390" s="53" t="str">
        <f t="shared" si="417"/>
        <v/>
      </c>
      <c r="DG390" s="47" t="s">
        <v>0</v>
      </c>
      <c r="DH390" s="52" t="str">
        <f t="shared" si="457"/>
        <v/>
      </c>
      <c r="DI390" s="53" t="str">
        <f t="shared" si="418"/>
        <v/>
      </c>
      <c r="DJ390" s="47" t="s">
        <v>0</v>
      </c>
      <c r="DK390" s="52" t="str">
        <f t="shared" si="458"/>
        <v/>
      </c>
      <c r="DL390" s="53" t="str">
        <f t="shared" si="419"/>
        <v/>
      </c>
      <c r="DM390" s="47" t="s">
        <v>0</v>
      </c>
      <c r="DN390" s="58" t="str">
        <f t="shared" si="459"/>
        <v/>
      </c>
      <c r="DO390" s="53" t="str" cm="1">
        <f t="array" ref="DO390">IF(DN390&lt;&gt;"",INDEX(imePrezime_id,DN390,0),IF(CR390&lt;&gt;"",CR390,""))</f>
        <v/>
      </c>
      <c r="DP390" s="47" t="s">
        <v>0</v>
      </c>
      <c r="DQ390" s="58" t="str">
        <f t="shared" si="460"/>
        <v/>
      </c>
      <c r="DR390" s="73" t="str">
        <f t="shared" si="420"/>
        <v/>
      </c>
      <c r="DS390" s="73" t="str">
        <f t="shared" si="461"/>
        <v/>
      </c>
      <c r="DT390" s="73" t="str">
        <f t="shared" si="462"/>
        <v/>
      </c>
      <c r="DU390" s="66" t="str">
        <f t="shared" si="463"/>
        <v/>
      </c>
      <c r="DV390" s="47" t="s">
        <v>0</v>
      </c>
      <c r="DW390" s="58" t="str">
        <f>IF(BW390="","",MAX(DW$10:DW389)+1)</f>
        <v/>
      </c>
      <c r="DX390" s="73" t="str">
        <f t="shared" si="464"/>
        <v/>
      </c>
      <c r="DY390" s="73" t="str">
        <f t="shared" si="465"/>
        <v/>
      </c>
      <c r="DZ390" s="73" t="str">
        <f t="shared" si="466"/>
        <v/>
      </c>
      <c r="EA390" s="73" t="str">
        <f t="shared" si="467"/>
        <v/>
      </c>
      <c r="EB390" s="73" t="str">
        <f t="shared" si="468"/>
        <v/>
      </c>
      <c r="EC390" s="73" t="str">
        <f t="shared" si="469"/>
        <v/>
      </c>
      <c r="ED390" s="73" t="str">
        <f t="shared" si="470"/>
        <v/>
      </c>
      <c r="EE390" s="73" t="str">
        <f t="shared" si="471"/>
        <v/>
      </c>
      <c r="EF390" s="73" t="str">
        <f t="shared" si="472"/>
        <v/>
      </c>
      <c r="EG390" s="53" t="str">
        <f t="shared" si="421"/>
        <v/>
      </c>
      <c r="EH390" s="47" t="s">
        <v>0</v>
      </c>
      <c r="EI390" s="19" t="str">
        <f t="shared" si="473"/>
        <v/>
      </c>
      <c r="EJ390" s="47" t="s">
        <v>0</v>
      </c>
      <c r="EK390" s="19" t="str">
        <f t="shared" si="474"/>
        <v/>
      </c>
      <c r="EL390" s="47" t="s">
        <v>0</v>
      </c>
      <c r="EM390" s="208" t="str">
        <f t="shared" si="475"/>
        <v/>
      </c>
      <c r="EN390" s="47" t="s">
        <v>0</v>
      </c>
    </row>
    <row r="391" spans="1:144" x14ac:dyDescent="0.25">
      <c r="A391" t="s">
        <v>0</v>
      </c>
      <c r="B391" s="52" t="str">
        <f>IF(csv!F383="","",csv!T383)</f>
        <v/>
      </c>
      <c r="C391" s="31" t="s">
        <v>0</v>
      </c>
      <c r="D391" s="31" t="str">
        <f>IF(csv!F383="","",csv!F383)</f>
        <v/>
      </c>
      <c r="E391" s="31" t="str">
        <f>IF(csv!E383="","",csv!E383)</f>
        <v/>
      </c>
      <c r="F391" s="31" t="s">
        <v>0</v>
      </c>
      <c r="G391" s="73" t="str">
        <f>IF(csv!M383="","",csv!M383)</f>
        <v/>
      </c>
      <c r="H391" s="73" t="str">
        <f>IF(csv!N383="","",csv!N383)</f>
        <v/>
      </c>
      <c r="I391" s="31" t="s">
        <v>0</v>
      </c>
      <c r="J391" s="31" t="str">
        <f>IF(csv!P383="","",csv!P383)</f>
        <v/>
      </c>
      <c r="K391" s="31" t="str">
        <f>IF(csv!Q383="","",csv!Q383)</f>
        <v/>
      </c>
      <c r="L391" s="31" t="s">
        <v>0</v>
      </c>
      <c r="M391" s="66" t="str">
        <f>IF(csv!R383="","",csv!R383)</f>
        <v/>
      </c>
      <c r="N391" s="47" t="s">
        <v>0</v>
      </c>
      <c r="O391" s="52" t="str">
        <f t="shared" si="422"/>
        <v/>
      </c>
      <c r="P391" s="73" t="str">
        <f>IF(O391="","",IF(COUNTIF(O$10:O390,O391)=0,P390+1,P390))</f>
        <v/>
      </c>
      <c r="Q391" s="88" t="str">
        <f t="shared" si="423"/>
        <v/>
      </c>
      <c r="R391" s="89" t="str" cm="1">
        <f t="array" ref="R391">IF(S391="","",INDEX(natjecanjeStaze_naziv,MATCH(S391,natjecanjeStaze_stazaId,0)))</f>
        <v/>
      </c>
      <c r="S391" s="53" t="str">
        <f t="shared" si="406"/>
        <v/>
      </c>
      <c r="T391" s="47" t="s">
        <v>0</v>
      </c>
      <c r="U391" s="259" t="str">
        <f t="shared" si="407"/>
        <v/>
      </c>
      <c r="V391" s="260" t="str">
        <f t="shared" si="424"/>
        <v/>
      </c>
      <c r="W391" s="47" t="s">
        <v>0</v>
      </c>
      <c r="X391" s="52" t="str">
        <f t="shared" si="425"/>
        <v/>
      </c>
      <c r="Y391" s="73" t="str">
        <f t="shared" si="426"/>
        <v/>
      </c>
      <c r="Z391" s="31" t="str">
        <f t="shared" si="427"/>
        <v/>
      </c>
      <c r="AA391" s="66" t="str">
        <f>IF(Z391="","",MAX(AA$10:AA390)+1)</f>
        <v/>
      </c>
      <c r="AB391" s="47" t="s">
        <v>0</v>
      </c>
      <c r="AC391" s="130"/>
      <c r="AD391" s="47" t="s">
        <v>0</v>
      </c>
      <c r="AE391" s="19" t="str">
        <f t="shared" si="428"/>
        <v/>
      </c>
      <c r="AF391" s="47" t="s">
        <v>0</v>
      </c>
      <c r="AG391" s="151" t="str">
        <f t="shared" si="429"/>
        <v/>
      </c>
      <c r="AH391" s="47" t="s">
        <v>0</v>
      </c>
      <c r="AI391" s="52" t="str">
        <f t="shared" si="430"/>
        <v/>
      </c>
      <c r="AJ391" s="31" t="str">
        <f t="shared" si="431"/>
        <v/>
      </c>
      <c r="AK391" s="73" t="str">
        <f t="shared" si="432"/>
        <v/>
      </c>
      <c r="AL391" s="73" t="str">
        <f t="shared" si="433"/>
        <v/>
      </c>
      <c r="AM391" s="31" t="str" cm="1">
        <f t="array" ref="AM391">IF(AK391="",""&amp;AJ391,IF(AK391="NEMA",AJ391,INDEX(klub_naziv,MATCH(INDEX(klubAlias_klubId,AK391),klub_id,0))))</f>
        <v/>
      </c>
      <c r="AN391" s="31" t="str" cm="1">
        <f t="array" ref="AN391">IFERROR(""&amp;INDEX(registarNatjecatelji,DL391,4),"")</f>
        <v/>
      </c>
      <c r="AO391" s="90" t="str">
        <f t="shared" si="434"/>
        <v/>
      </c>
      <c r="AP391" s="66" t="str">
        <f t="shared" si="435"/>
        <v/>
      </c>
      <c r="AQ391" s="47" t="s">
        <v>0</v>
      </c>
      <c r="AR391" s="52" t="str">
        <f>IF(V391&lt;&gt;"NEMA","",IF(IFERROR(MATCH(U391,U$10:U390,0),0)&lt;&gt;0,"",U391))</f>
        <v/>
      </c>
      <c r="AS391" s="73" t="str">
        <f t="shared" si="408"/>
        <v/>
      </c>
      <c r="AT391" s="31" t="str">
        <f>IF(OR(AS391="",AS391&lt;&gt;"NEMA"),"",MAX(AT$10:AT390)+1)</f>
        <v/>
      </c>
      <c r="AU391" s="66" t="str">
        <f t="shared" si="409"/>
        <v/>
      </c>
      <c r="AV391" s="47" t="s">
        <v>0</v>
      </c>
      <c r="AW391" s="19" t="str">
        <f t="shared" si="436"/>
        <v/>
      </c>
      <c r="AX391" s="47" t="s">
        <v>0</v>
      </c>
      <c r="AY391" s="82" t="str">
        <f>IF(AK391&lt;&gt;"NEMA","",IF(IFERROR(MATCH(AJ391,AJ$10:AJ390,0),0)&lt;&gt;0,"",AJ391))</f>
        <v/>
      </c>
      <c r="AZ391" s="47" t="s">
        <v>0</v>
      </c>
      <c r="BA391" s="130"/>
      <c r="BB391" s="47" t="s">
        <v>0</v>
      </c>
      <c r="BC391" s="58" t="str">
        <f t="shared" si="437"/>
        <v/>
      </c>
      <c r="BD391" s="31" t="str">
        <f t="shared" si="438"/>
        <v/>
      </c>
      <c r="BE391" s="31" t="str">
        <f>IF(BD391="","",MAX(BE$10:BE390)+1)</f>
        <v/>
      </c>
      <c r="BF391" s="31" t="str">
        <f t="shared" si="439"/>
        <v/>
      </c>
      <c r="BG391" s="31" t="str">
        <f t="shared" si="440"/>
        <v/>
      </c>
      <c r="BH391" s="31" t="str">
        <f>IF(BA391="","",MAX(BH$10:BH390)+1)</f>
        <v/>
      </c>
      <c r="BI391" s="31" t="str">
        <f t="shared" si="441"/>
        <v/>
      </c>
      <c r="BJ391" s="66" t="str">
        <f t="shared" si="442"/>
        <v/>
      </c>
      <c r="BK391" s="47" t="s">
        <v>0</v>
      </c>
      <c r="BL391" s="19" t="str">
        <f t="shared" si="443"/>
        <v/>
      </c>
      <c r="BM391" s="47" t="s">
        <v>0</v>
      </c>
      <c r="BN391" s="151" t="str">
        <f t="shared" si="410"/>
        <v/>
      </c>
      <c r="BO391" s="47" t="s">
        <v>0</v>
      </c>
      <c r="BP391" s="58" t="str">
        <f t="shared" si="476"/>
        <v/>
      </c>
      <c r="BQ391" s="73" t="str">
        <f t="shared" si="477"/>
        <v/>
      </c>
      <c r="BR391" s="266" t="str">
        <f t="shared" si="478"/>
        <v/>
      </c>
      <c r="BS391" s="267" t="str">
        <f t="shared" si="479"/>
        <v/>
      </c>
      <c r="BT391" s="191" t="str">
        <f t="shared" si="480"/>
        <v/>
      </c>
      <c r="BU391" s="47" t="s">
        <v>0</v>
      </c>
      <c r="BV391" s="52" t="str">
        <f t="shared" si="444"/>
        <v/>
      </c>
      <c r="BW391" s="31" t="str">
        <f t="shared" si="445"/>
        <v/>
      </c>
      <c r="BX391" s="73" t="str">
        <f t="shared" si="411"/>
        <v/>
      </c>
      <c r="BY391" s="73" t="str">
        <f t="shared" si="412"/>
        <v/>
      </c>
      <c r="BZ391" s="31" t="str">
        <f t="shared" si="413"/>
        <v/>
      </c>
      <c r="CA391" s="66" t="str">
        <f t="shared" si="414"/>
        <v/>
      </c>
      <c r="CB391" s="47" t="s">
        <v>0</v>
      </c>
      <c r="CC391" s="82" t="str">
        <f t="shared" si="446"/>
        <v/>
      </c>
      <c r="CD391" s="47" t="s">
        <v>0</v>
      </c>
      <c r="CE391" s="19" t="str">
        <f t="shared" si="447"/>
        <v/>
      </c>
      <c r="CF391" s="47" t="s">
        <v>0</v>
      </c>
      <c r="CG391" s="130"/>
      <c r="CH391" s="47" t="s">
        <v>0</v>
      </c>
      <c r="CI391" s="52" t="str">
        <f t="shared" si="448"/>
        <v/>
      </c>
      <c r="CJ391" s="73" t="str">
        <f>IF(CG391="","",MAX(CJ$10:CJ390)+1)</f>
        <v/>
      </c>
      <c r="CK391" s="53" t="str">
        <f t="shared" si="449"/>
        <v/>
      </c>
      <c r="CL391" s="47" t="s">
        <v>0</v>
      </c>
      <c r="CM391" s="19" t="str">
        <f t="shared" si="450"/>
        <v/>
      </c>
      <c r="CN391" s="47" t="s">
        <v>0</v>
      </c>
      <c r="CO391" s="108"/>
      <c r="CP391" s="110"/>
      <c r="CQ391" s="47"/>
      <c r="CR391" s="58" t="str">
        <f>IF(AND(BX391="NEMA",BY391="NEMA",OR(CG391="",CK391="NEMA")),MAX(CR$10:CR390)+1,"")</f>
        <v/>
      </c>
      <c r="CS391" s="53" t="str">
        <f t="shared" si="451"/>
        <v/>
      </c>
      <c r="CT391" t="s">
        <v>0</v>
      </c>
      <c r="CU391" s="133" t="str">
        <f t="shared" si="415"/>
        <v/>
      </c>
      <c r="CV391" t="s">
        <v>0</v>
      </c>
      <c r="CW391" s="52" t="str">
        <f t="shared" si="416"/>
        <v/>
      </c>
      <c r="CX391" s="66" t="str">
        <f t="shared" si="452"/>
        <v/>
      </c>
      <c r="CY391" t="s">
        <v>0</v>
      </c>
      <c r="CZ391" s="19" t="str">
        <f t="shared" si="453"/>
        <v/>
      </c>
      <c r="DA391" s="47" t="s">
        <v>0</v>
      </c>
      <c r="DB391" s="52" t="str">
        <f t="shared" si="454"/>
        <v/>
      </c>
      <c r="DC391" s="66" t="str">
        <f t="shared" si="455"/>
        <v/>
      </c>
      <c r="DD391" s="47" t="s">
        <v>0</v>
      </c>
      <c r="DE391" s="52" t="str">
        <f t="shared" si="456"/>
        <v/>
      </c>
      <c r="DF391" s="53" t="str">
        <f t="shared" si="417"/>
        <v/>
      </c>
      <c r="DG391" s="47" t="s">
        <v>0</v>
      </c>
      <c r="DH391" s="52" t="str">
        <f t="shared" si="457"/>
        <v/>
      </c>
      <c r="DI391" s="53" t="str">
        <f t="shared" si="418"/>
        <v/>
      </c>
      <c r="DJ391" s="47" t="s">
        <v>0</v>
      </c>
      <c r="DK391" s="52" t="str">
        <f t="shared" si="458"/>
        <v/>
      </c>
      <c r="DL391" s="53" t="str">
        <f t="shared" si="419"/>
        <v/>
      </c>
      <c r="DM391" s="47" t="s">
        <v>0</v>
      </c>
      <c r="DN391" s="58" t="str">
        <f t="shared" si="459"/>
        <v/>
      </c>
      <c r="DO391" s="53" t="str" cm="1">
        <f t="array" ref="DO391">IF(DN391&lt;&gt;"",INDEX(imePrezime_id,DN391,0),IF(CR391&lt;&gt;"",CR391,""))</f>
        <v/>
      </c>
      <c r="DP391" s="47" t="s">
        <v>0</v>
      </c>
      <c r="DQ391" s="58" t="str">
        <f t="shared" si="460"/>
        <v/>
      </c>
      <c r="DR391" s="73" t="str">
        <f t="shared" si="420"/>
        <v/>
      </c>
      <c r="DS391" s="73" t="str">
        <f t="shared" si="461"/>
        <v/>
      </c>
      <c r="DT391" s="73" t="str">
        <f t="shared" si="462"/>
        <v/>
      </c>
      <c r="DU391" s="66" t="str">
        <f t="shared" si="463"/>
        <v/>
      </c>
      <c r="DV391" s="47" t="s">
        <v>0</v>
      </c>
      <c r="DW391" s="58" t="str">
        <f>IF(BW391="","",MAX(DW$10:DW390)+1)</f>
        <v/>
      </c>
      <c r="DX391" s="73" t="str">
        <f t="shared" si="464"/>
        <v/>
      </c>
      <c r="DY391" s="73" t="str">
        <f t="shared" si="465"/>
        <v/>
      </c>
      <c r="DZ391" s="73" t="str">
        <f t="shared" si="466"/>
        <v/>
      </c>
      <c r="EA391" s="73" t="str">
        <f t="shared" si="467"/>
        <v/>
      </c>
      <c r="EB391" s="73" t="str">
        <f t="shared" si="468"/>
        <v/>
      </c>
      <c r="EC391" s="73" t="str">
        <f t="shared" si="469"/>
        <v/>
      </c>
      <c r="ED391" s="73" t="str">
        <f t="shared" si="470"/>
        <v/>
      </c>
      <c r="EE391" s="73" t="str">
        <f t="shared" si="471"/>
        <v/>
      </c>
      <c r="EF391" s="73" t="str">
        <f t="shared" si="472"/>
        <v/>
      </c>
      <c r="EG391" s="53" t="str">
        <f t="shared" si="421"/>
        <v/>
      </c>
      <c r="EH391" s="47" t="s">
        <v>0</v>
      </c>
      <c r="EI391" s="19" t="str">
        <f t="shared" si="473"/>
        <v/>
      </c>
      <c r="EJ391" s="47" t="s">
        <v>0</v>
      </c>
      <c r="EK391" s="19" t="str">
        <f t="shared" si="474"/>
        <v/>
      </c>
      <c r="EL391" s="47" t="s">
        <v>0</v>
      </c>
      <c r="EM391" s="208" t="str">
        <f t="shared" si="475"/>
        <v/>
      </c>
      <c r="EN391" s="47" t="s">
        <v>0</v>
      </c>
    </row>
    <row r="392" spans="1:144" x14ac:dyDescent="0.25">
      <c r="A392" t="s">
        <v>0</v>
      </c>
      <c r="B392" s="52" t="str">
        <f>IF(csv!F384="","",csv!T384)</f>
        <v/>
      </c>
      <c r="C392" s="31" t="s">
        <v>0</v>
      </c>
      <c r="D392" s="31" t="str">
        <f>IF(csv!F384="","",csv!F384)</f>
        <v/>
      </c>
      <c r="E392" s="31" t="str">
        <f>IF(csv!E384="","",csv!E384)</f>
        <v/>
      </c>
      <c r="F392" s="31" t="s">
        <v>0</v>
      </c>
      <c r="G392" s="73" t="str">
        <f>IF(csv!M384="","",csv!M384)</f>
        <v/>
      </c>
      <c r="H392" s="73" t="str">
        <f>IF(csv!N384="","",csv!N384)</f>
        <v/>
      </c>
      <c r="I392" s="31" t="s">
        <v>0</v>
      </c>
      <c r="J392" s="31" t="str">
        <f>IF(csv!P384="","",csv!P384)</f>
        <v/>
      </c>
      <c r="K392" s="31" t="str">
        <f>IF(csv!Q384="","",csv!Q384)</f>
        <v/>
      </c>
      <c r="L392" s="31" t="s">
        <v>0</v>
      </c>
      <c r="M392" s="66" t="str">
        <f>IF(csv!R384="","",csv!R384)</f>
        <v/>
      </c>
      <c r="N392" s="47" t="s">
        <v>0</v>
      </c>
      <c r="O392" s="52" t="str">
        <f t="shared" si="422"/>
        <v/>
      </c>
      <c r="P392" s="73" t="str">
        <f>IF(O392="","",IF(COUNTIF(O$10:O391,O392)=0,P391+1,P391))</f>
        <v/>
      </c>
      <c r="Q392" s="88" t="str">
        <f t="shared" si="423"/>
        <v/>
      </c>
      <c r="R392" s="89" t="str" cm="1">
        <f t="array" ref="R392">IF(S392="","",INDEX(natjecanjeStaze_naziv,MATCH(S392,natjecanjeStaze_stazaId,0)))</f>
        <v/>
      </c>
      <c r="S392" s="53" t="str">
        <f t="shared" si="406"/>
        <v/>
      </c>
      <c r="T392" s="47" t="s">
        <v>0</v>
      </c>
      <c r="U392" s="259" t="str">
        <f t="shared" si="407"/>
        <v/>
      </c>
      <c r="V392" s="260" t="str">
        <f t="shared" si="424"/>
        <v/>
      </c>
      <c r="W392" s="47" t="s">
        <v>0</v>
      </c>
      <c r="X392" s="52" t="str">
        <f t="shared" si="425"/>
        <v/>
      </c>
      <c r="Y392" s="73" t="str">
        <f t="shared" si="426"/>
        <v/>
      </c>
      <c r="Z392" s="31" t="str">
        <f t="shared" si="427"/>
        <v/>
      </c>
      <c r="AA392" s="66" t="str">
        <f>IF(Z392="","",MAX(AA$10:AA391)+1)</f>
        <v/>
      </c>
      <c r="AB392" s="47" t="s">
        <v>0</v>
      </c>
      <c r="AC392" s="130"/>
      <c r="AD392" s="47" t="s">
        <v>0</v>
      </c>
      <c r="AE392" s="19" t="str">
        <f t="shared" si="428"/>
        <v/>
      </c>
      <c r="AF392" s="47" t="s">
        <v>0</v>
      </c>
      <c r="AG392" s="151" t="str">
        <f t="shared" si="429"/>
        <v/>
      </c>
      <c r="AH392" s="47" t="s">
        <v>0</v>
      </c>
      <c r="AI392" s="52" t="str">
        <f t="shared" si="430"/>
        <v/>
      </c>
      <c r="AJ392" s="31" t="str">
        <f t="shared" si="431"/>
        <v/>
      </c>
      <c r="AK392" s="73" t="str">
        <f t="shared" si="432"/>
        <v/>
      </c>
      <c r="AL392" s="73" t="str">
        <f t="shared" si="433"/>
        <v/>
      </c>
      <c r="AM392" s="31" t="str" cm="1">
        <f t="array" ref="AM392">IF(AK392="",""&amp;AJ392,IF(AK392="NEMA",AJ392,INDEX(klub_naziv,MATCH(INDEX(klubAlias_klubId,AK392),klub_id,0))))</f>
        <v/>
      </c>
      <c r="AN392" s="31" t="str" cm="1">
        <f t="array" ref="AN392">IFERROR(""&amp;INDEX(registarNatjecatelji,DL392,4),"")</f>
        <v/>
      </c>
      <c r="AO392" s="90" t="str">
        <f t="shared" si="434"/>
        <v/>
      </c>
      <c r="AP392" s="66" t="str">
        <f t="shared" si="435"/>
        <v/>
      </c>
      <c r="AQ392" s="47" t="s">
        <v>0</v>
      </c>
      <c r="AR392" s="52" t="str">
        <f>IF(V392&lt;&gt;"NEMA","",IF(IFERROR(MATCH(U392,U$10:U391,0),0)&lt;&gt;0,"",U392))</f>
        <v/>
      </c>
      <c r="AS392" s="73" t="str">
        <f t="shared" si="408"/>
        <v/>
      </c>
      <c r="AT392" s="31" t="str">
        <f>IF(OR(AS392="",AS392&lt;&gt;"NEMA"),"",MAX(AT$10:AT391)+1)</f>
        <v/>
      </c>
      <c r="AU392" s="66" t="str">
        <f t="shared" si="409"/>
        <v/>
      </c>
      <c r="AV392" s="47" t="s">
        <v>0</v>
      </c>
      <c r="AW392" s="19" t="str">
        <f t="shared" si="436"/>
        <v/>
      </c>
      <c r="AX392" s="47" t="s">
        <v>0</v>
      </c>
      <c r="AY392" s="82" t="str">
        <f>IF(AK392&lt;&gt;"NEMA","",IF(IFERROR(MATCH(AJ392,AJ$10:AJ391,0),0)&lt;&gt;0,"",AJ392))</f>
        <v/>
      </c>
      <c r="AZ392" s="47" t="s">
        <v>0</v>
      </c>
      <c r="BA392" s="130"/>
      <c r="BB392" s="47" t="s">
        <v>0</v>
      </c>
      <c r="BC392" s="58" t="str">
        <f t="shared" si="437"/>
        <v/>
      </c>
      <c r="BD392" s="31" t="str">
        <f t="shared" si="438"/>
        <v/>
      </c>
      <c r="BE392" s="31" t="str">
        <f>IF(BD392="","",MAX(BE$10:BE391)+1)</f>
        <v/>
      </c>
      <c r="BF392" s="31" t="str">
        <f t="shared" si="439"/>
        <v/>
      </c>
      <c r="BG392" s="31" t="str">
        <f t="shared" si="440"/>
        <v/>
      </c>
      <c r="BH392" s="31" t="str">
        <f>IF(BA392="","",MAX(BH$10:BH391)+1)</f>
        <v/>
      </c>
      <c r="BI392" s="31" t="str">
        <f t="shared" si="441"/>
        <v/>
      </c>
      <c r="BJ392" s="66" t="str">
        <f t="shared" si="442"/>
        <v/>
      </c>
      <c r="BK392" s="47" t="s">
        <v>0</v>
      </c>
      <c r="BL392" s="19" t="str">
        <f t="shared" si="443"/>
        <v/>
      </c>
      <c r="BM392" s="47" t="s">
        <v>0</v>
      </c>
      <c r="BN392" s="151" t="str">
        <f t="shared" si="410"/>
        <v/>
      </c>
      <c r="BO392" s="47" t="s">
        <v>0</v>
      </c>
      <c r="BP392" s="58" t="str">
        <f t="shared" si="476"/>
        <v/>
      </c>
      <c r="BQ392" s="73" t="str">
        <f t="shared" si="477"/>
        <v/>
      </c>
      <c r="BR392" s="266" t="str">
        <f t="shared" si="478"/>
        <v/>
      </c>
      <c r="BS392" s="267" t="str">
        <f t="shared" si="479"/>
        <v/>
      </c>
      <c r="BT392" s="191" t="str">
        <f t="shared" si="480"/>
        <v/>
      </c>
      <c r="BU392" s="47" t="s">
        <v>0</v>
      </c>
      <c r="BV392" s="52" t="str">
        <f t="shared" si="444"/>
        <v/>
      </c>
      <c r="BW392" s="31" t="str">
        <f t="shared" si="445"/>
        <v/>
      </c>
      <c r="BX392" s="73" t="str">
        <f t="shared" si="411"/>
        <v/>
      </c>
      <c r="BY392" s="73" t="str">
        <f t="shared" si="412"/>
        <v/>
      </c>
      <c r="BZ392" s="31" t="str">
        <f t="shared" si="413"/>
        <v/>
      </c>
      <c r="CA392" s="66" t="str">
        <f t="shared" si="414"/>
        <v/>
      </c>
      <c r="CB392" s="47" t="s">
        <v>0</v>
      </c>
      <c r="CC392" s="82" t="str">
        <f t="shared" si="446"/>
        <v/>
      </c>
      <c r="CD392" s="47" t="s">
        <v>0</v>
      </c>
      <c r="CE392" s="19" t="str">
        <f t="shared" si="447"/>
        <v/>
      </c>
      <c r="CF392" s="47" t="s">
        <v>0</v>
      </c>
      <c r="CG392" s="130"/>
      <c r="CH392" s="47" t="s">
        <v>0</v>
      </c>
      <c r="CI392" s="52" t="str">
        <f t="shared" si="448"/>
        <v/>
      </c>
      <c r="CJ392" s="73" t="str">
        <f>IF(CG392="","",MAX(CJ$10:CJ391)+1)</f>
        <v/>
      </c>
      <c r="CK392" s="53" t="str">
        <f t="shared" si="449"/>
        <v/>
      </c>
      <c r="CL392" s="47" t="s">
        <v>0</v>
      </c>
      <c r="CM392" s="19" t="str">
        <f t="shared" si="450"/>
        <v/>
      </c>
      <c r="CN392" s="47" t="s">
        <v>0</v>
      </c>
      <c r="CO392" s="108"/>
      <c r="CP392" s="110"/>
      <c r="CQ392" s="47"/>
      <c r="CR392" s="58" t="str">
        <f>IF(AND(BX392="NEMA",BY392="NEMA",OR(CG392="",CK392="NEMA")),MAX(CR$10:CR391)+1,"")</f>
        <v/>
      </c>
      <c r="CS392" s="53" t="str">
        <f t="shared" si="451"/>
        <v/>
      </c>
      <c r="CT392" t="s">
        <v>0</v>
      </c>
      <c r="CU392" s="133" t="str">
        <f t="shared" si="415"/>
        <v/>
      </c>
      <c r="CV392" t="s">
        <v>0</v>
      </c>
      <c r="CW392" s="52" t="str">
        <f t="shared" si="416"/>
        <v/>
      </c>
      <c r="CX392" s="66" t="str">
        <f t="shared" si="452"/>
        <v/>
      </c>
      <c r="CY392" t="s">
        <v>0</v>
      </c>
      <c r="CZ392" s="19" t="str">
        <f t="shared" si="453"/>
        <v/>
      </c>
      <c r="DA392" s="47" t="s">
        <v>0</v>
      </c>
      <c r="DB392" s="52" t="str">
        <f t="shared" si="454"/>
        <v/>
      </c>
      <c r="DC392" s="66" t="str">
        <f t="shared" si="455"/>
        <v/>
      </c>
      <c r="DD392" s="47" t="s">
        <v>0</v>
      </c>
      <c r="DE392" s="52" t="str">
        <f t="shared" si="456"/>
        <v/>
      </c>
      <c r="DF392" s="53" t="str">
        <f t="shared" si="417"/>
        <v/>
      </c>
      <c r="DG392" s="47" t="s">
        <v>0</v>
      </c>
      <c r="DH392" s="52" t="str">
        <f t="shared" si="457"/>
        <v/>
      </c>
      <c r="DI392" s="53" t="str">
        <f t="shared" si="418"/>
        <v/>
      </c>
      <c r="DJ392" s="47" t="s">
        <v>0</v>
      </c>
      <c r="DK392" s="52" t="str">
        <f t="shared" si="458"/>
        <v/>
      </c>
      <c r="DL392" s="53" t="str">
        <f t="shared" si="419"/>
        <v/>
      </c>
      <c r="DM392" s="47" t="s">
        <v>0</v>
      </c>
      <c r="DN392" s="58" t="str">
        <f t="shared" si="459"/>
        <v/>
      </c>
      <c r="DO392" s="53" t="str" cm="1">
        <f t="array" ref="DO392">IF(DN392&lt;&gt;"",INDEX(imePrezime_id,DN392,0),IF(CR392&lt;&gt;"",CR392,""))</f>
        <v/>
      </c>
      <c r="DP392" s="47" t="s">
        <v>0</v>
      </c>
      <c r="DQ392" s="58" t="str">
        <f t="shared" si="460"/>
        <v/>
      </c>
      <c r="DR392" s="73" t="str">
        <f t="shared" si="420"/>
        <v/>
      </c>
      <c r="DS392" s="73" t="str">
        <f t="shared" si="461"/>
        <v/>
      </c>
      <c r="DT392" s="73" t="str">
        <f t="shared" si="462"/>
        <v/>
      </c>
      <c r="DU392" s="66" t="str">
        <f t="shared" si="463"/>
        <v/>
      </c>
      <c r="DV392" s="47" t="s">
        <v>0</v>
      </c>
      <c r="DW392" s="58" t="str">
        <f>IF(BW392="","",MAX(DW$10:DW391)+1)</f>
        <v/>
      </c>
      <c r="DX392" s="73" t="str">
        <f t="shared" si="464"/>
        <v/>
      </c>
      <c r="DY392" s="73" t="str">
        <f t="shared" si="465"/>
        <v/>
      </c>
      <c r="DZ392" s="73" t="str">
        <f t="shared" si="466"/>
        <v/>
      </c>
      <c r="EA392" s="73" t="str">
        <f t="shared" si="467"/>
        <v/>
      </c>
      <c r="EB392" s="73" t="str">
        <f t="shared" si="468"/>
        <v/>
      </c>
      <c r="EC392" s="73" t="str">
        <f t="shared" si="469"/>
        <v/>
      </c>
      <c r="ED392" s="73" t="str">
        <f t="shared" si="470"/>
        <v/>
      </c>
      <c r="EE392" s="73" t="str">
        <f t="shared" si="471"/>
        <v/>
      </c>
      <c r="EF392" s="73" t="str">
        <f t="shared" si="472"/>
        <v/>
      </c>
      <c r="EG392" s="53" t="str">
        <f t="shared" si="421"/>
        <v/>
      </c>
      <c r="EH392" s="47" t="s">
        <v>0</v>
      </c>
      <c r="EI392" s="19" t="str">
        <f t="shared" si="473"/>
        <v/>
      </c>
      <c r="EJ392" s="47" t="s">
        <v>0</v>
      </c>
      <c r="EK392" s="19" t="str">
        <f t="shared" si="474"/>
        <v/>
      </c>
      <c r="EL392" s="47" t="s">
        <v>0</v>
      </c>
      <c r="EM392" s="208" t="str">
        <f t="shared" si="475"/>
        <v/>
      </c>
      <c r="EN392" s="47" t="s">
        <v>0</v>
      </c>
    </row>
    <row r="393" spans="1:144" x14ac:dyDescent="0.25">
      <c r="A393" t="s">
        <v>0</v>
      </c>
      <c r="B393" s="52" t="str">
        <f>IF(csv!F385="","",csv!T385)</f>
        <v/>
      </c>
      <c r="C393" s="31" t="s">
        <v>0</v>
      </c>
      <c r="D393" s="31" t="str">
        <f>IF(csv!F385="","",csv!F385)</f>
        <v/>
      </c>
      <c r="E393" s="31" t="str">
        <f>IF(csv!E385="","",csv!E385)</f>
        <v/>
      </c>
      <c r="F393" s="31" t="s">
        <v>0</v>
      </c>
      <c r="G393" s="73" t="str">
        <f>IF(csv!M385="","",csv!M385)</f>
        <v/>
      </c>
      <c r="H393" s="73" t="str">
        <f>IF(csv!N385="","",csv!N385)</f>
        <v/>
      </c>
      <c r="I393" s="31" t="s">
        <v>0</v>
      </c>
      <c r="J393" s="31" t="str">
        <f>IF(csv!P385="","",csv!P385)</f>
        <v/>
      </c>
      <c r="K393" s="31" t="str">
        <f>IF(csv!Q385="","",csv!Q385)</f>
        <v/>
      </c>
      <c r="L393" s="31" t="s">
        <v>0</v>
      </c>
      <c r="M393" s="66" t="str">
        <f>IF(csv!R385="","",csv!R385)</f>
        <v/>
      </c>
      <c r="N393" s="47" t="s">
        <v>0</v>
      </c>
      <c r="O393" s="52" t="str">
        <f t="shared" si="422"/>
        <v/>
      </c>
      <c r="P393" s="73" t="str">
        <f>IF(O393="","",IF(COUNTIF(O$10:O392,O393)=0,P392+1,P392))</f>
        <v/>
      </c>
      <c r="Q393" s="88" t="str">
        <f t="shared" si="423"/>
        <v/>
      </c>
      <c r="R393" s="89" t="str" cm="1">
        <f t="array" ref="R393">IF(S393="","",INDEX(natjecanjeStaze_naziv,MATCH(S393,natjecanjeStaze_stazaId,0)))</f>
        <v/>
      </c>
      <c r="S393" s="53" t="str">
        <f t="shared" si="406"/>
        <v/>
      </c>
      <c r="T393" s="47" t="s">
        <v>0</v>
      </c>
      <c r="U393" s="259" t="str">
        <f t="shared" si="407"/>
        <v/>
      </c>
      <c r="V393" s="260" t="str">
        <f t="shared" si="424"/>
        <v/>
      </c>
      <c r="W393" s="47" t="s">
        <v>0</v>
      </c>
      <c r="X393" s="52" t="str">
        <f t="shared" si="425"/>
        <v/>
      </c>
      <c r="Y393" s="73" t="str">
        <f t="shared" si="426"/>
        <v/>
      </c>
      <c r="Z393" s="31" t="str">
        <f t="shared" si="427"/>
        <v/>
      </c>
      <c r="AA393" s="66" t="str">
        <f>IF(Z393="","",MAX(AA$10:AA392)+1)</f>
        <v/>
      </c>
      <c r="AB393" s="47" t="s">
        <v>0</v>
      </c>
      <c r="AC393" s="130"/>
      <c r="AD393" s="47" t="s">
        <v>0</v>
      </c>
      <c r="AE393" s="19" t="str">
        <f t="shared" si="428"/>
        <v/>
      </c>
      <c r="AF393" s="47" t="s">
        <v>0</v>
      </c>
      <c r="AG393" s="151" t="str">
        <f t="shared" si="429"/>
        <v/>
      </c>
      <c r="AH393" s="47" t="s">
        <v>0</v>
      </c>
      <c r="AI393" s="52" t="str">
        <f t="shared" si="430"/>
        <v/>
      </c>
      <c r="AJ393" s="31" t="str">
        <f t="shared" si="431"/>
        <v/>
      </c>
      <c r="AK393" s="73" t="str">
        <f t="shared" si="432"/>
        <v/>
      </c>
      <c r="AL393" s="73" t="str">
        <f t="shared" si="433"/>
        <v/>
      </c>
      <c r="AM393" s="31" t="str" cm="1">
        <f t="array" ref="AM393">IF(AK393="",""&amp;AJ393,IF(AK393="NEMA",AJ393,INDEX(klub_naziv,MATCH(INDEX(klubAlias_klubId,AK393),klub_id,0))))</f>
        <v/>
      </c>
      <c r="AN393" s="31" t="str" cm="1">
        <f t="array" ref="AN393">IFERROR(""&amp;INDEX(registarNatjecatelji,DL393,4),"")</f>
        <v/>
      </c>
      <c r="AO393" s="90" t="str">
        <f t="shared" si="434"/>
        <v/>
      </c>
      <c r="AP393" s="66" t="str">
        <f t="shared" si="435"/>
        <v/>
      </c>
      <c r="AQ393" s="47" t="s">
        <v>0</v>
      </c>
      <c r="AR393" s="52" t="str">
        <f>IF(V393&lt;&gt;"NEMA","",IF(IFERROR(MATCH(U393,U$10:U392,0),0)&lt;&gt;0,"",U393))</f>
        <v/>
      </c>
      <c r="AS393" s="73" t="str">
        <f t="shared" si="408"/>
        <v/>
      </c>
      <c r="AT393" s="31" t="str">
        <f>IF(OR(AS393="",AS393&lt;&gt;"NEMA"),"",MAX(AT$10:AT392)+1)</f>
        <v/>
      </c>
      <c r="AU393" s="66" t="str">
        <f t="shared" si="409"/>
        <v/>
      </c>
      <c r="AV393" s="47" t="s">
        <v>0</v>
      </c>
      <c r="AW393" s="19" t="str">
        <f t="shared" si="436"/>
        <v/>
      </c>
      <c r="AX393" s="47" t="s">
        <v>0</v>
      </c>
      <c r="AY393" s="82" t="str">
        <f>IF(AK393&lt;&gt;"NEMA","",IF(IFERROR(MATCH(AJ393,AJ$10:AJ392,0),0)&lt;&gt;0,"",AJ393))</f>
        <v/>
      </c>
      <c r="AZ393" s="47" t="s">
        <v>0</v>
      </c>
      <c r="BA393" s="130"/>
      <c r="BB393" s="47" t="s">
        <v>0</v>
      </c>
      <c r="BC393" s="58" t="str">
        <f t="shared" si="437"/>
        <v/>
      </c>
      <c r="BD393" s="31" t="str">
        <f t="shared" si="438"/>
        <v/>
      </c>
      <c r="BE393" s="31" t="str">
        <f>IF(BD393="","",MAX(BE$10:BE392)+1)</f>
        <v/>
      </c>
      <c r="BF393" s="31" t="str">
        <f t="shared" si="439"/>
        <v/>
      </c>
      <c r="BG393" s="31" t="str">
        <f t="shared" si="440"/>
        <v/>
      </c>
      <c r="BH393" s="31" t="str">
        <f>IF(BA393="","",MAX(BH$10:BH392)+1)</f>
        <v/>
      </c>
      <c r="BI393" s="31" t="str">
        <f t="shared" si="441"/>
        <v/>
      </c>
      <c r="BJ393" s="66" t="str">
        <f t="shared" si="442"/>
        <v/>
      </c>
      <c r="BK393" s="47" t="s">
        <v>0</v>
      </c>
      <c r="BL393" s="19" t="str">
        <f t="shared" si="443"/>
        <v/>
      </c>
      <c r="BM393" s="47" t="s">
        <v>0</v>
      </c>
      <c r="BN393" s="151" t="str">
        <f t="shared" si="410"/>
        <v/>
      </c>
      <c r="BO393" s="47" t="s">
        <v>0</v>
      </c>
      <c r="BP393" s="58" t="str">
        <f t="shared" si="476"/>
        <v/>
      </c>
      <c r="BQ393" s="73" t="str">
        <f t="shared" si="477"/>
        <v/>
      </c>
      <c r="BR393" s="266" t="str">
        <f t="shared" si="478"/>
        <v/>
      </c>
      <c r="BS393" s="267" t="str">
        <f t="shared" si="479"/>
        <v/>
      </c>
      <c r="BT393" s="191" t="str">
        <f t="shared" si="480"/>
        <v/>
      </c>
      <c r="BU393" s="47" t="s">
        <v>0</v>
      </c>
      <c r="BV393" s="52" t="str">
        <f t="shared" si="444"/>
        <v/>
      </c>
      <c r="BW393" s="31" t="str">
        <f t="shared" si="445"/>
        <v/>
      </c>
      <c r="BX393" s="73" t="str">
        <f t="shared" si="411"/>
        <v/>
      </c>
      <c r="BY393" s="73" t="str">
        <f t="shared" si="412"/>
        <v/>
      </c>
      <c r="BZ393" s="31" t="str">
        <f t="shared" si="413"/>
        <v/>
      </c>
      <c r="CA393" s="66" t="str">
        <f t="shared" si="414"/>
        <v/>
      </c>
      <c r="CB393" s="47" t="s">
        <v>0</v>
      </c>
      <c r="CC393" s="82" t="str">
        <f t="shared" si="446"/>
        <v/>
      </c>
      <c r="CD393" s="47" t="s">
        <v>0</v>
      </c>
      <c r="CE393" s="19" t="str">
        <f t="shared" si="447"/>
        <v/>
      </c>
      <c r="CF393" s="47" t="s">
        <v>0</v>
      </c>
      <c r="CG393" s="130"/>
      <c r="CH393" s="47" t="s">
        <v>0</v>
      </c>
      <c r="CI393" s="52" t="str">
        <f t="shared" si="448"/>
        <v/>
      </c>
      <c r="CJ393" s="73" t="str">
        <f>IF(CG393="","",MAX(CJ$10:CJ392)+1)</f>
        <v/>
      </c>
      <c r="CK393" s="53" t="str">
        <f t="shared" si="449"/>
        <v/>
      </c>
      <c r="CL393" s="47" t="s">
        <v>0</v>
      </c>
      <c r="CM393" s="19" t="str">
        <f t="shared" si="450"/>
        <v/>
      </c>
      <c r="CN393" s="47" t="s">
        <v>0</v>
      </c>
      <c r="CO393" s="108"/>
      <c r="CP393" s="110"/>
      <c r="CQ393" s="47"/>
      <c r="CR393" s="58" t="str">
        <f>IF(AND(BX393="NEMA",BY393="NEMA",OR(CG393="",CK393="NEMA")),MAX(CR$10:CR392)+1,"")</f>
        <v/>
      </c>
      <c r="CS393" s="53" t="str">
        <f t="shared" si="451"/>
        <v/>
      </c>
      <c r="CT393" t="s">
        <v>0</v>
      </c>
      <c r="CU393" s="133" t="str">
        <f t="shared" si="415"/>
        <v/>
      </c>
      <c r="CV393" t="s">
        <v>0</v>
      </c>
      <c r="CW393" s="52" t="str">
        <f t="shared" si="416"/>
        <v/>
      </c>
      <c r="CX393" s="66" t="str">
        <f t="shared" si="452"/>
        <v/>
      </c>
      <c r="CY393" t="s">
        <v>0</v>
      </c>
      <c r="CZ393" s="19" t="str">
        <f t="shared" si="453"/>
        <v/>
      </c>
      <c r="DA393" s="47" t="s">
        <v>0</v>
      </c>
      <c r="DB393" s="52" t="str">
        <f t="shared" si="454"/>
        <v/>
      </c>
      <c r="DC393" s="66" t="str">
        <f t="shared" si="455"/>
        <v/>
      </c>
      <c r="DD393" s="47" t="s">
        <v>0</v>
      </c>
      <c r="DE393" s="52" t="str">
        <f t="shared" si="456"/>
        <v/>
      </c>
      <c r="DF393" s="53" t="str">
        <f t="shared" si="417"/>
        <v/>
      </c>
      <c r="DG393" s="47" t="s">
        <v>0</v>
      </c>
      <c r="DH393" s="52" t="str">
        <f t="shared" si="457"/>
        <v/>
      </c>
      <c r="DI393" s="53" t="str">
        <f t="shared" si="418"/>
        <v/>
      </c>
      <c r="DJ393" s="47" t="s">
        <v>0</v>
      </c>
      <c r="DK393" s="52" t="str">
        <f t="shared" si="458"/>
        <v/>
      </c>
      <c r="DL393" s="53" t="str">
        <f t="shared" si="419"/>
        <v/>
      </c>
      <c r="DM393" s="47" t="s">
        <v>0</v>
      </c>
      <c r="DN393" s="58" t="str">
        <f t="shared" si="459"/>
        <v/>
      </c>
      <c r="DO393" s="53" t="str" cm="1">
        <f t="array" ref="DO393">IF(DN393&lt;&gt;"",INDEX(imePrezime_id,DN393,0),IF(CR393&lt;&gt;"",CR393,""))</f>
        <v/>
      </c>
      <c r="DP393" s="47" t="s">
        <v>0</v>
      </c>
      <c r="DQ393" s="58" t="str">
        <f t="shared" si="460"/>
        <v/>
      </c>
      <c r="DR393" s="73" t="str">
        <f t="shared" si="420"/>
        <v/>
      </c>
      <c r="DS393" s="73" t="str">
        <f t="shared" si="461"/>
        <v/>
      </c>
      <c r="DT393" s="73" t="str">
        <f t="shared" si="462"/>
        <v/>
      </c>
      <c r="DU393" s="66" t="str">
        <f t="shared" si="463"/>
        <v/>
      </c>
      <c r="DV393" s="47" t="s">
        <v>0</v>
      </c>
      <c r="DW393" s="58" t="str">
        <f>IF(BW393="","",MAX(DW$10:DW392)+1)</f>
        <v/>
      </c>
      <c r="DX393" s="73" t="str">
        <f t="shared" si="464"/>
        <v/>
      </c>
      <c r="DY393" s="73" t="str">
        <f t="shared" si="465"/>
        <v/>
      </c>
      <c r="DZ393" s="73" t="str">
        <f t="shared" si="466"/>
        <v/>
      </c>
      <c r="EA393" s="73" t="str">
        <f t="shared" si="467"/>
        <v/>
      </c>
      <c r="EB393" s="73" t="str">
        <f t="shared" si="468"/>
        <v/>
      </c>
      <c r="EC393" s="73" t="str">
        <f t="shared" si="469"/>
        <v/>
      </c>
      <c r="ED393" s="73" t="str">
        <f t="shared" si="470"/>
        <v/>
      </c>
      <c r="EE393" s="73" t="str">
        <f t="shared" si="471"/>
        <v/>
      </c>
      <c r="EF393" s="73" t="str">
        <f t="shared" si="472"/>
        <v/>
      </c>
      <c r="EG393" s="53" t="str">
        <f t="shared" si="421"/>
        <v/>
      </c>
      <c r="EH393" s="47" t="s">
        <v>0</v>
      </c>
      <c r="EI393" s="19" t="str">
        <f t="shared" si="473"/>
        <v/>
      </c>
      <c r="EJ393" s="47" t="s">
        <v>0</v>
      </c>
      <c r="EK393" s="19" t="str">
        <f t="shared" si="474"/>
        <v/>
      </c>
      <c r="EL393" s="47" t="s">
        <v>0</v>
      </c>
      <c r="EM393" s="208" t="str">
        <f t="shared" si="475"/>
        <v/>
      </c>
      <c r="EN393" s="47" t="s">
        <v>0</v>
      </c>
    </row>
    <row r="394" spans="1:144" x14ac:dyDescent="0.25">
      <c r="A394" t="s">
        <v>0</v>
      </c>
      <c r="B394" s="52" t="str">
        <f>IF(csv!F386="","",csv!T386)</f>
        <v/>
      </c>
      <c r="C394" s="31" t="s">
        <v>0</v>
      </c>
      <c r="D394" s="31" t="str">
        <f>IF(csv!F386="","",csv!F386)</f>
        <v/>
      </c>
      <c r="E394" s="31" t="str">
        <f>IF(csv!E386="","",csv!E386)</f>
        <v/>
      </c>
      <c r="F394" s="31" t="s">
        <v>0</v>
      </c>
      <c r="G394" s="73" t="str">
        <f>IF(csv!M386="","",csv!M386)</f>
        <v/>
      </c>
      <c r="H394" s="73" t="str">
        <f>IF(csv!N386="","",csv!N386)</f>
        <v/>
      </c>
      <c r="I394" s="31" t="s">
        <v>0</v>
      </c>
      <c r="J394" s="31" t="str">
        <f>IF(csv!P386="","",csv!P386)</f>
        <v/>
      </c>
      <c r="K394" s="31" t="str">
        <f>IF(csv!Q386="","",csv!Q386)</f>
        <v/>
      </c>
      <c r="L394" s="31" t="s">
        <v>0</v>
      </c>
      <c r="M394" s="66" t="str">
        <f>IF(csv!R386="","",csv!R386)</f>
        <v/>
      </c>
      <c r="N394" s="47" t="s">
        <v>0</v>
      </c>
      <c r="O394" s="52" t="str">
        <f t="shared" si="422"/>
        <v/>
      </c>
      <c r="P394" s="73" t="str">
        <f>IF(O394="","",IF(COUNTIF(O$10:O393,O394)=0,P393+1,P393))</f>
        <v/>
      </c>
      <c r="Q394" s="88" t="str">
        <f t="shared" si="423"/>
        <v/>
      </c>
      <c r="R394" s="89" t="str" cm="1">
        <f t="array" ref="R394">IF(S394="","",INDEX(natjecanjeStaze_naziv,MATCH(S394,natjecanjeStaze_stazaId,0)))</f>
        <v/>
      </c>
      <c r="S394" s="53" t="str">
        <f t="shared" si="406"/>
        <v/>
      </c>
      <c r="T394" s="47" t="s">
        <v>0</v>
      </c>
      <c r="U394" s="259" t="str">
        <f t="shared" si="407"/>
        <v/>
      </c>
      <c r="V394" s="260" t="str">
        <f t="shared" si="424"/>
        <v/>
      </c>
      <c r="W394" s="47" t="s">
        <v>0</v>
      </c>
      <c r="X394" s="52" t="str">
        <f t="shared" si="425"/>
        <v/>
      </c>
      <c r="Y394" s="73" t="str">
        <f t="shared" si="426"/>
        <v/>
      </c>
      <c r="Z394" s="31" t="str">
        <f t="shared" si="427"/>
        <v/>
      </c>
      <c r="AA394" s="66" t="str">
        <f>IF(Z394="","",MAX(AA$10:AA393)+1)</f>
        <v/>
      </c>
      <c r="AB394" s="47" t="s">
        <v>0</v>
      </c>
      <c r="AC394" s="130"/>
      <c r="AD394" s="47" t="s">
        <v>0</v>
      </c>
      <c r="AE394" s="19" t="str">
        <f t="shared" si="428"/>
        <v/>
      </c>
      <c r="AF394" s="47" t="s">
        <v>0</v>
      </c>
      <c r="AG394" s="151" t="str">
        <f t="shared" si="429"/>
        <v/>
      </c>
      <c r="AH394" s="47" t="s">
        <v>0</v>
      </c>
      <c r="AI394" s="52" t="str">
        <f t="shared" si="430"/>
        <v/>
      </c>
      <c r="AJ394" s="31" t="str">
        <f t="shared" si="431"/>
        <v/>
      </c>
      <c r="AK394" s="73" t="str">
        <f t="shared" si="432"/>
        <v/>
      </c>
      <c r="AL394" s="73" t="str">
        <f t="shared" si="433"/>
        <v/>
      </c>
      <c r="AM394" s="31" t="str" cm="1">
        <f t="array" ref="AM394">IF(AK394="",""&amp;AJ394,IF(AK394="NEMA",AJ394,INDEX(klub_naziv,MATCH(INDEX(klubAlias_klubId,AK394),klub_id,0))))</f>
        <v/>
      </c>
      <c r="AN394" s="31" t="str" cm="1">
        <f t="array" ref="AN394">IFERROR(""&amp;INDEX(registarNatjecatelji,DL394,4),"")</f>
        <v/>
      </c>
      <c r="AO394" s="90" t="str">
        <f t="shared" si="434"/>
        <v/>
      </c>
      <c r="AP394" s="66" t="str">
        <f t="shared" si="435"/>
        <v/>
      </c>
      <c r="AQ394" s="47" t="s">
        <v>0</v>
      </c>
      <c r="AR394" s="52" t="str">
        <f>IF(V394&lt;&gt;"NEMA","",IF(IFERROR(MATCH(U394,U$10:U393,0),0)&lt;&gt;0,"",U394))</f>
        <v/>
      </c>
      <c r="AS394" s="73" t="str">
        <f t="shared" si="408"/>
        <v/>
      </c>
      <c r="AT394" s="31" t="str">
        <f>IF(OR(AS394="",AS394&lt;&gt;"NEMA"),"",MAX(AT$10:AT393)+1)</f>
        <v/>
      </c>
      <c r="AU394" s="66" t="str">
        <f t="shared" si="409"/>
        <v/>
      </c>
      <c r="AV394" s="47" t="s">
        <v>0</v>
      </c>
      <c r="AW394" s="19" t="str">
        <f t="shared" si="436"/>
        <v/>
      </c>
      <c r="AX394" s="47" t="s">
        <v>0</v>
      </c>
      <c r="AY394" s="82" t="str">
        <f>IF(AK394&lt;&gt;"NEMA","",IF(IFERROR(MATCH(AJ394,AJ$10:AJ393,0),0)&lt;&gt;0,"",AJ394))</f>
        <v/>
      </c>
      <c r="AZ394" s="47" t="s">
        <v>0</v>
      </c>
      <c r="BA394" s="130"/>
      <c r="BB394" s="47" t="s">
        <v>0</v>
      </c>
      <c r="BC394" s="58" t="str">
        <f t="shared" si="437"/>
        <v/>
      </c>
      <c r="BD394" s="31" t="str">
        <f t="shared" si="438"/>
        <v/>
      </c>
      <c r="BE394" s="31" t="str">
        <f>IF(BD394="","",MAX(BE$10:BE393)+1)</f>
        <v/>
      </c>
      <c r="BF394" s="31" t="str">
        <f t="shared" si="439"/>
        <v/>
      </c>
      <c r="BG394" s="31" t="str">
        <f t="shared" si="440"/>
        <v/>
      </c>
      <c r="BH394" s="31" t="str">
        <f>IF(BA394="","",MAX(BH$10:BH393)+1)</f>
        <v/>
      </c>
      <c r="BI394" s="31" t="str">
        <f t="shared" si="441"/>
        <v/>
      </c>
      <c r="BJ394" s="66" t="str">
        <f t="shared" si="442"/>
        <v/>
      </c>
      <c r="BK394" s="47" t="s">
        <v>0</v>
      </c>
      <c r="BL394" s="19" t="str">
        <f t="shared" si="443"/>
        <v/>
      </c>
      <c r="BM394" s="47" t="s">
        <v>0</v>
      </c>
      <c r="BN394" s="151" t="str">
        <f t="shared" si="410"/>
        <v/>
      </c>
      <c r="BO394" s="47" t="s">
        <v>0</v>
      </c>
      <c r="BP394" s="58" t="str">
        <f t="shared" si="476"/>
        <v/>
      </c>
      <c r="BQ394" s="73" t="str">
        <f t="shared" si="477"/>
        <v/>
      </c>
      <c r="BR394" s="266" t="str">
        <f t="shared" si="478"/>
        <v/>
      </c>
      <c r="BS394" s="267" t="str">
        <f t="shared" si="479"/>
        <v/>
      </c>
      <c r="BT394" s="191" t="str">
        <f t="shared" si="480"/>
        <v/>
      </c>
      <c r="BU394" s="47" t="s">
        <v>0</v>
      </c>
      <c r="BV394" s="52" t="str">
        <f t="shared" si="444"/>
        <v/>
      </c>
      <c r="BW394" s="31" t="str">
        <f t="shared" si="445"/>
        <v/>
      </c>
      <c r="BX394" s="73" t="str">
        <f t="shared" si="411"/>
        <v/>
      </c>
      <c r="BY394" s="73" t="str">
        <f t="shared" si="412"/>
        <v/>
      </c>
      <c r="BZ394" s="31" t="str">
        <f t="shared" si="413"/>
        <v/>
      </c>
      <c r="CA394" s="66" t="str">
        <f t="shared" si="414"/>
        <v/>
      </c>
      <c r="CB394" s="47" t="s">
        <v>0</v>
      </c>
      <c r="CC394" s="82" t="str">
        <f t="shared" si="446"/>
        <v/>
      </c>
      <c r="CD394" s="47" t="s">
        <v>0</v>
      </c>
      <c r="CE394" s="19" t="str">
        <f t="shared" si="447"/>
        <v/>
      </c>
      <c r="CF394" s="47" t="s">
        <v>0</v>
      </c>
      <c r="CG394" s="130"/>
      <c r="CH394" s="47" t="s">
        <v>0</v>
      </c>
      <c r="CI394" s="52" t="str">
        <f t="shared" si="448"/>
        <v/>
      </c>
      <c r="CJ394" s="73" t="str">
        <f>IF(CG394="","",MAX(CJ$10:CJ393)+1)</f>
        <v/>
      </c>
      <c r="CK394" s="53" t="str">
        <f t="shared" si="449"/>
        <v/>
      </c>
      <c r="CL394" s="47" t="s">
        <v>0</v>
      </c>
      <c r="CM394" s="19" t="str">
        <f t="shared" si="450"/>
        <v/>
      </c>
      <c r="CN394" s="47" t="s">
        <v>0</v>
      </c>
      <c r="CO394" s="108"/>
      <c r="CP394" s="110"/>
      <c r="CQ394" s="47"/>
      <c r="CR394" s="58" t="str">
        <f>IF(AND(BX394="NEMA",BY394="NEMA",OR(CG394="",CK394="NEMA")),MAX(CR$10:CR393)+1,"")</f>
        <v/>
      </c>
      <c r="CS394" s="53" t="str">
        <f t="shared" si="451"/>
        <v/>
      </c>
      <c r="CT394" t="s">
        <v>0</v>
      </c>
      <c r="CU394" s="133" t="str">
        <f t="shared" si="415"/>
        <v/>
      </c>
      <c r="CV394" t="s">
        <v>0</v>
      </c>
      <c r="CW394" s="52" t="str">
        <f t="shared" si="416"/>
        <v/>
      </c>
      <c r="CX394" s="66" t="str">
        <f t="shared" si="452"/>
        <v/>
      </c>
      <c r="CY394" t="s">
        <v>0</v>
      </c>
      <c r="CZ394" s="19" t="str">
        <f t="shared" si="453"/>
        <v/>
      </c>
      <c r="DA394" s="47" t="s">
        <v>0</v>
      </c>
      <c r="DB394" s="52" t="str">
        <f t="shared" si="454"/>
        <v/>
      </c>
      <c r="DC394" s="66" t="str">
        <f t="shared" si="455"/>
        <v/>
      </c>
      <c r="DD394" s="47" t="s">
        <v>0</v>
      </c>
      <c r="DE394" s="52" t="str">
        <f t="shared" si="456"/>
        <v/>
      </c>
      <c r="DF394" s="53" t="str">
        <f t="shared" si="417"/>
        <v/>
      </c>
      <c r="DG394" s="47" t="s">
        <v>0</v>
      </c>
      <c r="DH394" s="52" t="str">
        <f t="shared" si="457"/>
        <v/>
      </c>
      <c r="DI394" s="53" t="str">
        <f t="shared" si="418"/>
        <v/>
      </c>
      <c r="DJ394" s="47" t="s">
        <v>0</v>
      </c>
      <c r="DK394" s="52" t="str">
        <f t="shared" si="458"/>
        <v/>
      </c>
      <c r="DL394" s="53" t="str">
        <f t="shared" si="419"/>
        <v/>
      </c>
      <c r="DM394" s="47" t="s">
        <v>0</v>
      </c>
      <c r="DN394" s="58" t="str">
        <f t="shared" si="459"/>
        <v/>
      </c>
      <c r="DO394" s="53" t="str" cm="1">
        <f t="array" ref="DO394">IF(DN394&lt;&gt;"",INDEX(imePrezime_id,DN394,0),IF(CR394&lt;&gt;"",CR394,""))</f>
        <v/>
      </c>
      <c r="DP394" s="47" t="s">
        <v>0</v>
      </c>
      <c r="DQ394" s="58" t="str">
        <f t="shared" si="460"/>
        <v/>
      </c>
      <c r="DR394" s="73" t="str">
        <f t="shared" si="420"/>
        <v/>
      </c>
      <c r="DS394" s="73" t="str">
        <f t="shared" si="461"/>
        <v/>
      </c>
      <c r="DT394" s="73" t="str">
        <f t="shared" si="462"/>
        <v/>
      </c>
      <c r="DU394" s="66" t="str">
        <f t="shared" si="463"/>
        <v/>
      </c>
      <c r="DV394" s="47" t="s">
        <v>0</v>
      </c>
      <c r="DW394" s="58" t="str">
        <f>IF(BW394="","",MAX(DW$10:DW393)+1)</f>
        <v/>
      </c>
      <c r="DX394" s="73" t="str">
        <f t="shared" si="464"/>
        <v/>
      </c>
      <c r="DY394" s="73" t="str">
        <f t="shared" si="465"/>
        <v/>
      </c>
      <c r="DZ394" s="73" t="str">
        <f t="shared" si="466"/>
        <v/>
      </c>
      <c r="EA394" s="73" t="str">
        <f t="shared" si="467"/>
        <v/>
      </c>
      <c r="EB394" s="73" t="str">
        <f t="shared" si="468"/>
        <v/>
      </c>
      <c r="EC394" s="73" t="str">
        <f t="shared" si="469"/>
        <v/>
      </c>
      <c r="ED394" s="73" t="str">
        <f t="shared" si="470"/>
        <v/>
      </c>
      <c r="EE394" s="73" t="str">
        <f t="shared" si="471"/>
        <v/>
      </c>
      <c r="EF394" s="73" t="str">
        <f t="shared" si="472"/>
        <v/>
      </c>
      <c r="EG394" s="53" t="str">
        <f t="shared" si="421"/>
        <v/>
      </c>
      <c r="EH394" s="47" t="s">
        <v>0</v>
      </c>
      <c r="EI394" s="19" t="str">
        <f t="shared" si="473"/>
        <v/>
      </c>
      <c r="EJ394" s="47" t="s">
        <v>0</v>
      </c>
      <c r="EK394" s="19" t="str">
        <f t="shared" si="474"/>
        <v/>
      </c>
      <c r="EL394" s="47" t="s">
        <v>0</v>
      </c>
      <c r="EM394" s="208" t="str">
        <f t="shared" si="475"/>
        <v/>
      </c>
      <c r="EN394" s="47" t="s">
        <v>0</v>
      </c>
    </row>
    <row r="395" spans="1:144" x14ac:dyDescent="0.25">
      <c r="A395" t="s">
        <v>0</v>
      </c>
      <c r="B395" s="52" t="str">
        <f>IF(csv!F387="","",csv!T387)</f>
        <v/>
      </c>
      <c r="C395" s="31" t="s">
        <v>0</v>
      </c>
      <c r="D395" s="31" t="str">
        <f>IF(csv!F387="","",csv!F387)</f>
        <v/>
      </c>
      <c r="E395" s="31" t="str">
        <f>IF(csv!E387="","",csv!E387)</f>
        <v/>
      </c>
      <c r="F395" s="31" t="s">
        <v>0</v>
      </c>
      <c r="G395" s="73" t="str">
        <f>IF(csv!M387="","",csv!M387)</f>
        <v/>
      </c>
      <c r="H395" s="73" t="str">
        <f>IF(csv!N387="","",csv!N387)</f>
        <v/>
      </c>
      <c r="I395" s="31" t="s">
        <v>0</v>
      </c>
      <c r="J395" s="31" t="str">
        <f>IF(csv!P387="","",csv!P387)</f>
        <v/>
      </c>
      <c r="K395" s="31" t="str">
        <f>IF(csv!Q387="","",csv!Q387)</f>
        <v/>
      </c>
      <c r="L395" s="31" t="s">
        <v>0</v>
      </c>
      <c r="M395" s="66" t="str">
        <f>IF(csv!R387="","",csv!R387)</f>
        <v/>
      </c>
      <c r="N395" s="47" t="s">
        <v>0</v>
      </c>
      <c r="O395" s="52" t="str">
        <f t="shared" si="422"/>
        <v/>
      </c>
      <c r="P395" s="73" t="str">
        <f>IF(O395="","",IF(COUNTIF(O$10:O394,O395)=0,P394+1,P394))</f>
        <v/>
      </c>
      <c r="Q395" s="88" t="str">
        <f t="shared" si="423"/>
        <v/>
      </c>
      <c r="R395" s="89" t="str" cm="1">
        <f t="array" ref="R395">IF(S395="","",INDEX(natjecanjeStaze_naziv,MATCH(S395,natjecanjeStaze_stazaId,0)))</f>
        <v/>
      </c>
      <c r="S395" s="53" t="str">
        <f t="shared" ref="S395:S410" si="481">IF(BW395="","",INDEX(natjecanjeStaze_stazaId,MATCH(O395,natjecanjeStaze_kategorija,0)))</f>
        <v/>
      </c>
      <c r="T395" s="47" t="s">
        <v>0</v>
      </c>
      <c r="U395" s="259" t="str">
        <f t="shared" ref="U395:U410" si="482">IF(O395="","",INDEX(kategorija_oznaka,MATCH(Q395,kategorija_id,0)))</f>
        <v/>
      </c>
      <c r="V395" s="260" t="str">
        <f t="shared" si="424"/>
        <v/>
      </c>
      <c r="W395" s="47" t="s">
        <v>0</v>
      </c>
      <c r="X395" s="52" t="str">
        <f t="shared" si="425"/>
        <v/>
      </c>
      <c r="Y395" s="73" t="str">
        <f t="shared" si="426"/>
        <v/>
      </c>
      <c r="Z395" s="31" t="str">
        <f t="shared" si="427"/>
        <v/>
      </c>
      <c r="AA395" s="66" t="str">
        <f>IF(Z395="","",MAX(AA$10:AA394)+1)</f>
        <v/>
      </c>
      <c r="AB395" s="47" t="s">
        <v>0</v>
      </c>
      <c r="AC395" s="130"/>
      <c r="AD395" s="47" t="s">
        <v>0</v>
      </c>
      <c r="AE395" s="19" t="str">
        <f t="shared" si="428"/>
        <v/>
      </c>
      <c r="AF395" s="47" t="s">
        <v>0</v>
      </c>
      <c r="AG395" s="151" t="str">
        <f t="shared" si="429"/>
        <v/>
      </c>
      <c r="AH395" s="47" t="s">
        <v>0</v>
      </c>
      <c r="AI395" s="52" t="str">
        <f t="shared" si="430"/>
        <v/>
      </c>
      <c r="AJ395" s="31" t="str">
        <f t="shared" si="431"/>
        <v/>
      </c>
      <c r="AK395" s="73" t="str">
        <f t="shared" si="432"/>
        <v/>
      </c>
      <c r="AL395" s="73" t="str">
        <f t="shared" si="433"/>
        <v/>
      </c>
      <c r="AM395" s="31" t="str" cm="1">
        <f t="array" ref="AM395">IF(AK395="",""&amp;AJ395,IF(AK395="NEMA",AJ395,INDEX(klub_naziv,MATCH(INDEX(klubAlias_klubId,AK395),klub_id,0))))</f>
        <v/>
      </c>
      <c r="AN395" s="31" t="str" cm="1">
        <f t="array" ref="AN395">IFERROR(""&amp;INDEX(registarNatjecatelji,DL395,4),"")</f>
        <v/>
      </c>
      <c r="AO395" s="90" t="str">
        <f t="shared" si="434"/>
        <v/>
      </c>
      <c r="AP395" s="66" t="str">
        <f t="shared" si="435"/>
        <v/>
      </c>
      <c r="AQ395" s="47" t="s">
        <v>0</v>
      </c>
      <c r="AR395" s="52" t="str">
        <f>IF(V395&lt;&gt;"NEMA","",IF(IFERROR(MATCH(U395,U$10:U394,0),0)&lt;&gt;0,"",U395))</f>
        <v/>
      </c>
      <c r="AS395" s="73" t="str">
        <f t="shared" ref="AS395:AS410" si="483">IF(AR395="","",IFERROR(INDEX(klubAlias_id,MATCH(AR395,klubAlias_alias,0)),"NEMA"))</f>
        <v/>
      </c>
      <c r="AT395" s="31" t="str">
        <f>IF(OR(AS395="",AS395&lt;&gt;"NEMA"),"",MAX(AT$10:AT394)+1)</f>
        <v/>
      </c>
      <c r="AU395" s="66" t="str">
        <f t="shared" ref="AU395:AU410" si="484">IF(OR(AS395="",AS395&lt;&gt;"NEMA"),"",INDEX(klub_id,MATCH(AR395,klub_naziv,0)))</f>
        <v/>
      </c>
      <c r="AV395" s="47" t="s">
        <v>0</v>
      </c>
      <c r="AW395" s="19" t="str">
        <f t="shared" si="436"/>
        <v/>
      </c>
      <c r="AX395" s="47" t="s">
        <v>0</v>
      </c>
      <c r="AY395" s="82" t="str">
        <f>IF(AK395&lt;&gt;"NEMA","",IF(IFERROR(MATCH(AJ395,AJ$10:AJ394,0),0)&lt;&gt;0,"",AJ395))</f>
        <v/>
      </c>
      <c r="AZ395" s="47" t="s">
        <v>0</v>
      </c>
      <c r="BA395" s="130"/>
      <c r="BB395" s="47" t="s">
        <v>0</v>
      </c>
      <c r="BC395" s="58" t="str">
        <f t="shared" si="437"/>
        <v/>
      </c>
      <c r="BD395" s="31" t="str">
        <f t="shared" si="438"/>
        <v/>
      </c>
      <c r="BE395" s="31" t="str">
        <f>IF(BD395="","",MAX(BE$10:BE394)+1)</f>
        <v/>
      </c>
      <c r="BF395" s="31" t="str">
        <f t="shared" si="439"/>
        <v/>
      </c>
      <c r="BG395" s="31" t="str">
        <f t="shared" si="440"/>
        <v/>
      </c>
      <c r="BH395" s="31" t="str">
        <f>IF(BA395="","",MAX(BH$10:BH394)+1)</f>
        <v/>
      </c>
      <c r="BI395" s="31" t="str">
        <f t="shared" si="441"/>
        <v/>
      </c>
      <c r="BJ395" s="66" t="str">
        <f t="shared" si="442"/>
        <v/>
      </c>
      <c r="BK395" s="47" t="s">
        <v>0</v>
      </c>
      <c r="BL395" s="19" t="str">
        <f t="shared" si="443"/>
        <v/>
      </c>
      <c r="BM395" s="47" t="s">
        <v>0</v>
      </c>
      <c r="BN395" s="151" t="str">
        <f t="shared" ref="BN395:BN410" si="485">IF(AP395="","",IF(BA395="",IF(IFERROR(MATCH(AP395,natjecanje_noviKluboviAliasi,0),0)&gt;0,INDEX(natjecanje_kluboviAliasi,MATCH(AP395,natjecanje_noviKluboviAliasi,0)),AP395),BA395))</f>
        <v/>
      </c>
      <c r="BO395" s="47" t="s">
        <v>0</v>
      </c>
      <c r="BP395" s="58" t="str">
        <f t="shared" si="476"/>
        <v/>
      </c>
      <c r="BQ395" s="73" t="str">
        <f t="shared" si="477"/>
        <v/>
      </c>
      <c r="BR395" s="266" t="str">
        <f t="shared" si="478"/>
        <v/>
      </c>
      <c r="BS395" s="267" t="str">
        <f t="shared" si="479"/>
        <v/>
      </c>
      <c r="BT395" s="191" t="str">
        <f t="shared" si="480"/>
        <v/>
      </c>
      <c r="BU395" s="47" t="s">
        <v>0</v>
      </c>
      <c r="BV395" s="52" t="str">
        <f t="shared" si="444"/>
        <v/>
      </c>
      <c r="BW395" s="31" t="str">
        <f t="shared" si="445"/>
        <v/>
      </c>
      <c r="BX395" s="73" t="str">
        <f t="shared" ref="BX395:BX410" si="486">IF(BW395="","",IFERROR(INDEX(imePrezime_id,MATCH(BV395&amp;" – "&amp;BW395,imePrezime_imePrezime,0)),"NEMA"))</f>
        <v/>
      </c>
      <c r="BY395" s="73" t="str">
        <f t="shared" ref="BY395:BY410" si="487">IF(BX395&lt;&gt;"NEMA","",IFERROR(INDEX(imePrezimeAlias_imePrezimeId,MATCH(BV395&amp;" "&amp;BW395,imePrezimeAlias_alias,0)),"NEMA"))</f>
        <v/>
      </c>
      <c r="BZ395" s="31" t="str">
        <f t="shared" ref="BZ395:BZ410" si="488">IF(BW395="","",IF(OR(BY395="",BY395="NEMA"),BV395,INDEX(imePrezime_ime,MATCH(BY395,imePrezime_id,0))))</f>
        <v/>
      </c>
      <c r="CA395" s="66" t="str">
        <f t="shared" ref="CA395:CA410" si="489">IF(BW395="","",IF(OR(BY395="",BY395="NEMA"),BW395,INDEX(imePrezime_prezime,MATCH(BY395,imePrezime_id,0))))</f>
        <v/>
      </c>
      <c r="CB395" s="47" t="s">
        <v>0</v>
      </c>
      <c r="CC395" s="82" t="str">
        <f t="shared" si="446"/>
        <v/>
      </c>
      <c r="CD395" s="47" t="s">
        <v>0</v>
      </c>
      <c r="CE395" s="19" t="str">
        <f t="shared" si="447"/>
        <v/>
      </c>
      <c r="CF395" s="47" t="s">
        <v>0</v>
      </c>
      <c r="CG395" s="130"/>
      <c r="CH395" s="47" t="s">
        <v>0</v>
      </c>
      <c r="CI395" s="52" t="str">
        <f t="shared" si="448"/>
        <v/>
      </c>
      <c r="CJ395" s="73" t="str">
        <f>IF(CG395="","",MAX(CJ$10:CJ394)+1)</f>
        <v/>
      </c>
      <c r="CK395" s="53" t="str">
        <f t="shared" si="449"/>
        <v/>
      </c>
      <c r="CL395" s="47" t="s">
        <v>0</v>
      </c>
      <c r="CM395" s="19" t="str">
        <f t="shared" si="450"/>
        <v/>
      </c>
      <c r="CN395" s="47" t="s">
        <v>0</v>
      </c>
      <c r="CO395" s="108"/>
      <c r="CP395" s="110"/>
      <c r="CQ395" s="47"/>
      <c r="CR395" s="58" t="str">
        <f>IF(AND(BX395="NEMA",BY395="NEMA",OR(CG395="",CK395="NEMA")),MAX(CR$10:CR394)+1,"")</f>
        <v/>
      </c>
      <c r="CS395" s="53" t="str">
        <f t="shared" si="451"/>
        <v/>
      </c>
      <c r="CT395" t="s">
        <v>0</v>
      </c>
      <c r="CU395" s="133" t="str">
        <f t="shared" ref="CU395:CU410" si="490">IF(O395="","",LEFT(INDEX(kategorija_oznaka,MATCH(Q395,kategorija_id,0)),1))</f>
        <v/>
      </c>
      <c r="CV395" t="s">
        <v>0</v>
      </c>
      <c r="CW395" s="52" t="str">
        <f t="shared" ref="CW395:CW410" si="491">IF(CR395="","",IF(M395&lt;&gt;"CRO","","INSERT INTO osoba (id,reg_broj,oib,spol_id,dat_rodjenja) VALUES ("&amp;CR395&amp;",(SELECT max(os.reg_broj)+1 FROM osoba AS os),Null,'"&amp;CU395&amp;"',Null); INSERT INTO osoba_log (id,reg_broj,oib,spol_id,dat_rodjenja,dnevnik_id) SELECT id,reg_broj,oib,spol_id,dat_rodjenja,"&amp;dnevnik_id&amp;" FROM osoba WHERE id = "&amp;CR395&amp;";"))</f>
        <v/>
      </c>
      <c r="CX395" s="66" t="str">
        <f t="shared" si="452"/>
        <v/>
      </c>
      <c r="CY395" t="s">
        <v>0</v>
      </c>
      <c r="CZ395" s="19" t="str">
        <f t="shared" si="453"/>
        <v/>
      </c>
      <c r="DA395" s="47" t="s">
        <v>0</v>
      </c>
      <c r="DB395" s="52" t="str">
        <f t="shared" si="454"/>
        <v/>
      </c>
      <c r="DC395" s="66" t="str">
        <f t="shared" si="455"/>
        <v/>
      </c>
      <c r="DD395" s="47" t="s">
        <v>0</v>
      </c>
      <c r="DE395" s="52" t="str">
        <f t="shared" si="456"/>
        <v/>
      </c>
      <c r="DF395" s="53" t="str">
        <f t="shared" ref="DF395:DF410" si="492">IF(DE395="","",IFERROR(MATCH(DE395,registar,0),"NEMA"))</f>
        <v/>
      </c>
      <c r="DG395" s="47" t="s">
        <v>0</v>
      </c>
      <c r="DH395" s="52" t="str">
        <f t="shared" si="457"/>
        <v/>
      </c>
      <c r="DI395" s="53" t="str">
        <f t="shared" ref="DI395:DI410" si="493">IF(DH395="","",IFERROR(MATCH(DH395,imePrezime_imePrezimeKlub,0),"NEMA"))</f>
        <v/>
      </c>
      <c r="DJ395" s="47" t="s">
        <v>0</v>
      </c>
      <c r="DK395" s="52" t="str">
        <f t="shared" si="458"/>
        <v/>
      </c>
      <c r="DL395" s="53" t="str">
        <f t="shared" ref="DL395:DL410" si="494">IF(DK395="","",IFERROR(MATCH(DK395,imePrezime_imePrezime,0),"NEMA"))</f>
        <v/>
      </c>
      <c r="DM395" s="47" t="s">
        <v>0</v>
      </c>
      <c r="DN395" s="58" t="str">
        <f t="shared" si="459"/>
        <v/>
      </c>
      <c r="DO395" s="53" t="str" cm="1">
        <f t="array" ref="DO395">IF(DN395&lt;&gt;"",INDEX(imePrezime_id,DN395,0),IF(CR395&lt;&gt;"",CR395,""))</f>
        <v/>
      </c>
      <c r="DP395" s="47" t="s">
        <v>0</v>
      </c>
      <c r="DQ395" s="58" t="str">
        <f t="shared" si="460"/>
        <v/>
      </c>
      <c r="DR395" s="73" t="str">
        <f t="shared" ref="DR395:DR410" si="495">IF(BW395="","",IF(AJ395="",IF(IFERROR(INDEX(imePrezime_klub,MATCH(DO395,imePrezime_id,0)),"NEMA")="","klu",""),IF(OR(AND(AK395&lt;&gt;"",AK395&lt;&gt;"NEMA"),BI395&lt;&gt;""),"klu(ali)",IF(AND(AN395&lt;&gt;"",AN395&lt;&gt;AM395),"(raz-klu)","klu"))))</f>
        <v/>
      </c>
      <c r="DS395" s="73" t="str">
        <f t="shared" si="461"/>
        <v/>
      </c>
      <c r="DT395" s="73" t="str">
        <f t="shared" si="462"/>
        <v/>
      </c>
      <c r="DU395" s="66" t="str">
        <f t="shared" si="463"/>
        <v/>
      </c>
      <c r="DV395" s="47" t="s">
        <v>0</v>
      </c>
      <c r="DW395" s="58" t="str">
        <f>IF(BW395="","",MAX(DW$10:DW394)+1)</f>
        <v/>
      </c>
      <c r="DX395" s="73" t="str">
        <f t="shared" si="464"/>
        <v/>
      </c>
      <c r="DY395" s="73" t="str">
        <f t="shared" si="465"/>
        <v/>
      </c>
      <c r="DZ395" s="73" t="str">
        <f t="shared" si="466"/>
        <v/>
      </c>
      <c r="EA395" s="73" t="str">
        <f t="shared" si="467"/>
        <v/>
      </c>
      <c r="EB395" s="73" t="str">
        <f t="shared" si="468"/>
        <v/>
      </c>
      <c r="EC395" s="73" t="str">
        <f t="shared" si="469"/>
        <v/>
      </c>
      <c r="ED395" s="73" t="str">
        <f t="shared" si="470"/>
        <v/>
      </c>
      <c r="EE395" s="73" t="str">
        <f t="shared" si="471"/>
        <v/>
      </c>
      <c r="EF395" s="73" t="str">
        <f t="shared" si="472"/>
        <v/>
      </c>
      <c r="EG395" s="53" t="str">
        <f t="shared" ref="EG395:EG410" si="496">IF(INDEX(natjecanjeKategorije_katAliasId,MATCH(Q395,natjecanjeKategorije_katRegId,0))="","",INDEX(natjecanjeKategorije_katAliasId,MATCH(Q395,natjecanjeKategorije_katRegId,0)))</f>
        <v/>
      </c>
      <c r="EH395" s="47" t="s">
        <v>0</v>
      </c>
      <c r="EI395" s="19" t="str">
        <f t="shared" si="473"/>
        <v/>
      </c>
      <c r="EJ395" s="47" t="s">
        <v>0</v>
      </c>
      <c r="EK395" s="19" t="str">
        <f t="shared" si="474"/>
        <v/>
      </c>
      <c r="EL395" s="47" t="s">
        <v>0</v>
      </c>
      <c r="EM395" s="208" t="str">
        <f t="shared" si="475"/>
        <v/>
      </c>
      <c r="EN395" s="47" t="s">
        <v>0</v>
      </c>
    </row>
    <row r="396" spans="1:144" x14ac:dyDescent="0.25">
      <c r="A396" t="s">
        <v>0</v>
      </c>
      <c r="B396" s="52" t="str">
        <f>IF(csv!F388="","",csv!T388)</f>
        <v/>
      </c>
      <c r="C396" s="31" t="s">
        <v>0</v>
      </c>
      <c r="D396" s="31" t="str">
        <f>IF(csv!F388="","",csv!F388)</f>
        <v/>
      </c>
      <c r="E396" s="31" t="str">
        <f>IF(csv!E388="","",csv!E388)</f>
        <v/>
      </c>
      <c r="F396" s="31" t="s">
        <v>0</v>
      </c>
      <c r="G396" s="73" t="str">
        <f>IF(csv!M388="","",csv!M388)</f>
        <v/>
      </c>
      <c r="H396" s="73" t="str">
        <f>IF(csv!N388="","",csv!N388)</f>
        <v/>
      </c>
      <c r="I396" s="31" t="s">
        <v>0</v>
      </c>
      <c r="J396" s="31" t="str">
        <f>IF(csv!P388="","",csv!P388)</f>
        <v/>
      </c>
      <c r="K396" s="31" t="str">
        <f>IF(csv!Q388="","",csv!Q388)</f>
        <v/>
      </c>
      <c r="L396" s="31" t="s">
        <v>0</v>
      </c>
      <c r="M396" s="66" t="str">
        <f>IF(csv!R388="","",csv!R388)</f>
        <v/>
      </c>
      <c r="N396" s="47" t="s">
        <v>0</v>
      </c>
      <c r="O396" s="52" t="str">
        <f t="shared" ref="O396:O410" si="497">IF(B396="","",B396)</f>
        <v/>
      </c>
      <c r="P396" s="73" t="str">
        <f>IF(O396="","",IF(COUNTIF(O$10:O395,O396)=0,P395+1,P395))</f>
        <v/>
      </c>
      <c r="Q396" s="88" t="str">
        <f t="shared" ref="Q396:Q410" si="498">IF(O396="","",IFERROR(INDEX(kategorija_id,MATCH(O396,kategorija_oznaka,0)),IFERROR(INDEX(kategorijaAlias_id,MATCH(O396,kategorijaAlias_oznaka,0)),INDEX(natjecanjeKategorije_katRegId,MATCH(O396,natjecanjeKategorije_kategorija,0)))))</f>
        <v/>
      </c>
      <c r="R396" s="89" t="str" cm="1">
        <f t="array" ref="R396">IF(S396="","",INDEX(natjecanjeStaze_naziv,MATCH(S396,natjecanjeStaze_stazaId,0)))</f>
        <v/>
      </c>
      <c r="S396" s="53" t="str">
        <f t="shared" si="481"/>
        <v/>
      </c>
      <c r="T396" s="47" t="s">
        <v>0</v>
      </c>
      <c r="U396" s="259" t="str">
        <f t="shared" si="482"/>
        <v/>
      </c>
      <c r="V396" s="260" t="str">
        <f t="shared" ref="V396:V410" si="499">IF(O396="","",INDEX(natjecanjeKategorija_stazaKatId,MATCH(Q396,natjecanjeKategorije_katRegId,0)))</f>
        <v/>
      </c>
      <c r="W396" s="47" t="s">
        <v>0</v>
      </c>
      <c r="X396" s="52" t="str">
        <f t="shared" ref="X396:X410" si="500">IF(M396="","",M396)</f>
        <v/>
      </c>
      <c r="Y396" s="73" t="str">
        <f t="shared" ref="Y396:Y410" si="501">IF(X396="","",IFERROR(INDEX(drzava_id,MATCH(X396,drzava_oznaka,0)),"NEMA"))</f>
        <v/>
      </c>
      <c r="Z396" s="31" t="str">
        <f t="shared" ref="Z396:Z410" si="502">IF(OR(Y396="",Y396&lt;&gt;"NEMA"),"",M396)</f>
        <v/>
      </c>
      <c r="AA396" s="66" t="str">
        <f>IF(Z396="","",MAX(AA$10:AA395)+1)</f>
        <v/>
      </c>
      <c r="AB396" s="47" t="s">
        <v>0</v>
      </c>
      <c r="AC396" s="130"/>
      <c r="AD396" s="47" t="s">
        <v>0</v>
      </c>
      <c r="AE396" s="19" t="str">
        <f t="shared" ref="AE396:AE410" si="503">IF(Z396="","","INSERT INTO drzava(id,naziv,oznaka) VALUES ("&amp;AA396&amp;",'"&amp;AC396&amp;"','"&amp;UPPER(LEFT(Z396,1))&amp;LOWER(RIGHT(Z396,2))&amp;"');")</f>
        <v/>
      </c>
      <c r="AF396" s="47" t="s">
        <v>0</v>
      </c>
      <c r="AG396" s="151" t="str">
        <f t="shared" ref="AG396:AG410" si="504">IF(Y396="","",IF(Y396="NEMA",Z396,X396))</f>
        <v/>
      </c>
      <c r="AH396" s="47" t="s">
        <v>0</v>
      </c>
      <c r="AI396" s="52" t="str">
        <f t="shared" ref="AI396:AI410" si="505">IF(J396="","",J396)</f>
        <v/>
      </c>
      <c r="AJ396" s="31" t="str">
        <f t="shared" ref="AJ396:AJ410" si="506">IF(K396="","",K396)</f>
        <v/>
      </c>
      <c r="AK396" s="73" t="str">
        <f t="shared" ref="AK396:AK410" si="507">IF(AJ396="","",IF(IFERROR(MATCH(AJ396,klub_naziv,0),"")&lt;&gt;"","",IFERROR(MATCH(AJ396,klubAlias_alias,0),"NEMA")))</f>
        <v/>
      </c>
      <c r="AL396" s="73" t="str">
        <f t="shared" ref="AL396:AL410" si="508">IF(AK396="","",IF(AK396&lt;&gt;"NEMA","",IFERROR(INDEX(natjecanje_klubAliasId,MATCH(AJ396,natjecanje_noviKluboviAliasi,0)),"")))</f>
        <v/>
      </c>
      <c r="AM396" s="31" t="str" cm="1">
        <f t="array" ref="AM396">IF(AK396="",""&amp;AJ396,IF(AK396="NEMA",AJ396,INDEX(klub_naziv,MATCH(INDEX(klubAlias_klubId,AK396),klub_id,0))))</f>
        <v/>
      </c>
      <c r="AN396" s="31" t="str" cm="1">
        <f t="array" ref="AN396">IFERROR(""&amp;INDEX(registarNatjecatelji,DL396,4),"")</f>
        <v/>
      </c>
      <c r="AO396" s="90" t="str">
        <f t="shared" ref="AO396:AO410" si="509">IF(AM396=AN396,"",IF(AN396="","",1))</f>
        <v/>
      </c>
      <c r="AP396" s="66" t="str">
        <f t="shared" ref="AP396:AP410" si="510">IF(AND(AN396&lt;&gt;"",AN396&lt;&gt;AM396),AN396,""&amp;AM396)</f>
        <v/>
      </c>
      <c r="AQ396" s="47" t="s">
        <v>0</v>
      </c>
      <c r="AR396" s="52" t="str">
        <f>IF(V396&lt;&gt;"NEMA","",IF(IFERROR(MATCH(U396,U$10:U395,0),0)&lt;&gt;0,"",U396))</f>
        <v/>
      </c>
      <c r="AS396" s="73" t="str">
        <f t="shared" si="483"/>
        <v/>
      </c>
      <c r="AT396" s="31" t="str">
        <f>IF(OR(AS396="",AS396&lt;&gt;"NEMA"),"",MAX(AT$10:AT395)+1)</f>
        <v/>
      </c>
      <c r="AU396" s="66" t="str">
        <f t="shared" si="484"/>
        <v/>
      </c>
      <c r="AV396" s="47" t="s">
        <v>0</v>
      </c>
      <c r="AW396" s="19" t="str">
        <f t="shared" ref="AW396:AW410" si="511">IF(OR(AS396="",AS396&lt;&gt;"NEMA"),"","INSERT INTO klub_alias(id,alias,klub_id) VALUES ("&amp;AT396&amp;",'"&amp;AR396&amp;"',"&amp;AU396&amp;");")</f>
        <v/>
      </c>
      <c r="AX396" s="47" t="s">
        <v>0</v>
      </c>
      <c r="AY396" s="82" t="str">
        <f>IF(AK396&lt;&gt;"NEMA","",IF(IFERROR(MATCH(AJ396,AJ$10:AJ395,0),0)&lt;&gt;0,"",AJ396))</f>
        <v/>
      </c>
      <c r="AZ396" s="47" t="s">
        <v>0</v>
      </c>
      <c r="BA396" s="130"/>
      <c r="BB396" s="47" t="s">
        <v>0</v>
      </c>
      <c r="BC396" s="58" t="str">
        <f t="shared" ref="BC396:BC410" si="512">IF(BA396="","",IFERROR(INDEX(klub_id,MATCH(BA396,klub_naziv,0)),"NEMA"))</f>
        <v/>
      </c>
      <c r="BD396" s="31" t="str">
        <f t="shared" ref="BD396:BD410" si="513">IF(AY396="","",IF(BA396="",AY396,""))</f>
        <v/>
      </c>
      <c r="BE396" s="31" t="str">
        <f>IF(BD396="","",MAX(BE$10:BE395)+1)</f>
        <v/>
      </c>
      <c r="BF396" s="31" t="str">
        <f t="shared" ref="BF396:BF410" si="514">IF(BD396="","",IF(Y396="","",IF(Y396="NEMA",AA396,Y396)))</f>
        <v/>
      </c>
      <c r="BG396" s="31" t="str">
        <f t="shared" ref="BG396:BG410" si="515">IF(BD396="","","INSERT INTO klub(id,naziv,drzava_id,aktivan) VALUES ("&amp;BE396&amp;",'"&amp;BD396&amp;"',"&amp;BF396&amp;",1);")</f>
        <v/>
      </c>
      <c r="BH396" s="31" t="str">
        <f>IF(BA396="","",MAX(BH$10:BH395)+1)</f>
        <v/>
      </c>
      <c r="BI396" s="31" t="str">
        <f t="shared" ref="BI396:BI410" si="516">IF(BA396="","",IF(BE396="",INDEX(klub_id,MATCH(BA396,klub_naziv,0)),BE396))</f>
        <v/>
      </c>
      <c r="BJ396" s="66" t="str">
        <f t="shared" ref="BJ396:BJ410" si="517">IF(BA396="","","INSERT INTO klub_alias(id,alias,klub_id) VALUES ("&amp;BH396&amp;",'"&amp;AY396&amp;"',"&amp;BI396&amp;");")</f>
        <v/>
      </c>
      <c r="BK396" s="47" t="s">
        <v>0</v>
      </c>
      <c r="BL396" s="19" t="str">
        <f t="shared" ref="BL396:BL410" si="518">""&amp;BG396&amp;IF(AND(BG396&lt;&gt;"",BJ396&lt;&gt;""),"
","")&amp;BJ396</f>
        <v/>
      </c>
      <c r="BM396" s="47" t="s">
        <v>0</v>
      </c>
      <c r="BN396" s="151" t="str">
        <f t="shared" si="485"/>
        <v/>
      </c>
      <c r="BO396" s="47" t="s">
        <v>0</v>
      </c>
      <c r="BP396" s="58" t="str">
        <f t="shared" si="476"/>
        <v/>
      </c>
      <c r="BQ396" s="73" t="str">
        <f t="shared" si="477"/>
        <v/>
      </c>
      <c r="BR396" s="266" t="str">
        <f t="shared" si="478"/>
        <v/>
      </c>
      <c r="BS396" s="267" t="str">
        <f t="shared" si="479"/>
        <v/>
      </c>
      <c r="BT396" s="191" t="str">
        <f t="shared" si="480"/>
        <v/>
      </c>
      <c r="BU396" s="47" t="s">
        <v>0</v>
      </c>
      <c r="BV396" s="52" t="str">
        <f t="shared" ref="BV396:BV410" si="519">IF(D396="","",D396)</f>
        <v/>
      </c>
      <c r="BW396" s="31" t="str">
        <f t="shared" ref="BW396:BW410" si="520">IF(E396="","",E396)</f>
        <v/>
      </c>
      <c r="BX396" s="73" t="str">
        <f t="shared" si="486"/>
        <v/>
      </c>
      <c r="BY396" s="73" t="str">
        <f t="shared" si="487"/>
        <v/>
      </c>
      <c r="BZ396" s="31" t="str">
        <f t="shared" si="488"/>
        <v/>
      </c>
      <c r="CA396" s="66" t="str">
        <f t="shared" si="489"/>
        <v/>
      </c>
      <c r="CB396" s="47" t="s">
        <v>0</v>
      </c>
      <c r="CC396" s="82" t="str">
        <f t="shared" ref="CC396:CC410" si="521">IF(OR(BW396="",BY396&lt;&gt;"NEMA"),"",BV396&amp;" "&amp;BW396)</f>
        <v/>
      </c>
      <c r="CD396" s="47" t="s">
        <v>0</v>
      </c>
      <c r="CE396" s="19" t="str">
        <f t="shared" ref="CE396:CE410" si="522">IF(OR(BX396&lt;&gt;"NEMA",BY396&lt;&gt;"NEMA"),"","SELECT '"&amp;BZ396&amp;" – "&amp;CA396&amp;"', ime, prezime FROM imeprezime WHERE ime LIKE '%"&amp;MID(BZ396,2,LEN(BZ396)-2)&amp;"%' Or prezime LIKE '%"&amp;MID(CA396,2,LEN(CA396)-2)&amp;"%' Or ime LIKE '%"&amp;MID(CA396,2,LEN(CA396)-2)&amp;"%' Or prezime LIKE '%"&amp;MID(BZ396,2,LEN(BZ396)-2)&amp;"%' ORDER BY ime, prezime;")</f>
        <v/>
      </c>
      <c r="CF396" s="47" t="s">
        <v>0</v>
      </c>
      <c r="CG396" s="130"/>
      <c r="CH396" s="47" t="s">
        <v>0</v>
      </c>
      <c r="CI396" s="52" t="str">
        <f t="shared" ref="CI396:CI410" si="523">IF(CG396="","",BV396&amp;" "&amp;BW396)</f>
        <v/>
      </c>
      <c r="CJ396" s="73" t="str">
        <f>IF(CG396="","",MAX(CJ$10:CJ395)+1)</f>
        <v/>
      </c>
      <c r="CK396" s="53" t="str">
        <f t="shared" ref="CK396:CK410" si="524">IF(CG396="","",IFERROR(INDEX(imePrezime_id,MATCH(IF(IFERROR(SEARCH("–",CG396),0)&lt;&gt;0,CG396,SUBSTITUTE(CG396," "," – ",1)),imePrezime_imePrezime,0)),"NEMA"))</f>
        <v/>
      </c>
      <c r="CL396" s="47" t="s">
        <v>0</v>
      </c>
      <c r="CM396" s="19" t="str">
        <f t="shared" ref="CM396:CM410" si="525">IF(CG396="","","INSERT INTO imeprezime_alias(id,alias,imeprezime_id) VALUES ("&amp;CJ396&amp;",'"&amp;CI396&amp;"',"&amp;IF(CK396="NEMA",CR396,CK396)&amp;");")</f>
        <v/>
      </c>
      <c r="CN396" s="47" t="s">
        <v>0</v>
      </c>
      <c r="CO396" s="108"/>
      <c r="CP396" s="110"/>
      <c r="CQ396" s="47"/>
      <c r="CR396" s="58" t="str">
        <f>IF(AND(BX396="NEMA",BY396="NEMA",OR(CG396="",CK396="NEMA")),MAX(CR$10:CR395)+1,"")</f>
        <v/>
      </c>
      <c r="CS396" s="53" t="str">
        <f t="shared" ref="CS396:CS410" si="526">IF(CR396="","",IF(CU396="O",1,""))</f>
        <v/>
      </c>
      <c r="CT396" t="s">
        <v>0</v>
      </c>
      <c r="CU396" s="133" t="str">
        <f t="shared" si="490"/>
        <v/>
      </c>
      <c r="CV396" t="s">
        <v>0</v>
      </c>
      <c r="CW396" s="52" t="str">
        <f t="shared" si="491"/>
        <v/>
      </c>
      <c r="CX396" s="66" t="str">
        <f t="shared" ref="CX396:CX410" si="527">IF(CR396="","","INSERT INTO imeprezime (id,osoba_id,rbr,ime,prezime,klub_id,identitet_id,sintaksa_id,info,aktivno,dnevnik_id) VALUES ("&amp;CR396&amp;","&amp;IF(CW396="","Null",CR396)&amp;",1,'"&amp;IF(CO396&lt;&gt;"",CO396,BV396)&amp;"','"&amp;IF(CP396&lt;&gt;"",CP396,BW396)&amp;"',(SELECT id FROM klub WHERE naziv = '"&amp;BN396&amp;"'),Null,1,'',1,"&amp;dnevnik_id&amp;");")</f>
        <v/>
      </c>
      <c r="CY396" t="s">
        <v>0</v>
      </c>
      <c r="CZ396" s="19" t="str">
        <f t="shared" ref="CZ396:CZ410" si="528">IF(CW396="",CX396,CW396&amp;" "&amp;CX396)</f>
        <v/>
      </c>
      <c r="DA396" s="47" t="s">
        <v>0</v>
      </c>
      <c r="DB396" s="52" t="str">
        <f t="shared" ref="DB396:DB410" si="529">IF(BW396="","",IF(CK396="",BZ396,IF(CK396="NEMA",CO396,INDEX(imePrezime_ime,MATCH(CK396,imePrezime_id,0)))))</f>
        <v/>
      </c>
      <c r="DC396" s="66" t="str">
        <f t="shared" ref="DC396:DC410" si="530">IF(BW396="","",IF(CK396="",CA396,IF(CK396="NEMA",CP396,INDEX(imePrezime_prezime,MATCH(CK396,imePrezime_id,0)))))</f>
        <v/>
      </c>
      <c r="DD396" s="47" t="s">
        <v>0</v>
      </c>
      <c r="DE396" s="52" t="str">
        <f t="shared" ref="DE396:DE410" si="531">IF(BW396="","",DH396 &amp; IF(O396="",""," – " &amp; O396))</f>
        <v/>
      </c>
      <c r="DF396" s="53" t="str">
        <f t="shared" si="492"/>
        <v/>
      </c>
      <c r="DG396" s="47" t="s">
        <v>0</v>
      </c>
      <c r="DH396" s="52" t="str">
        <f t="shared" ref="DH396:DH410" si="532">IF(BW396="","",DK396 &amp; IF(BN396="",""," – " &amp; BN396))</f>
        <v/>
      </c>
      <c r="DI396" s="53" t="str">
        <f t="shared" si="493"/>
        <v/>
      </c>
      <c r="DJ396" s="47" t="s">
        <v>0</v>
      </c>
      <c r="DK396" s="52" t="str">
        <f t="shared" ref="DK396:DK410" si="533">IF(DC396="","",DB396&amp;" – "&amp;DC396)</f>
        <v/>
      </c>
      <c r="DL396" s="53" t="str">
        <f t="shared" si="494"/>
        <v/>
      </c>
      <c r="DM396" s="47" t="s">
        <v>0</v>
      </c>
      <c r="DN396" s="58" t="str">
        <f t="shared" ref="DN396:DN410" si="534">IF(DF396="","",IF(DF396&lt;&gt;"NEMA",DF396,IF(DI396&lt;&gt;"NEMA",DI396,IF(DL396&lt;&gt;"NEMA",DL396,""))))</f>
        <v/>
      </c>
      <c r="DO396" s="53" t="str" cm="1">
        <f t="array" ref="DO396">IF(DN396&lt;&gt;"",INDEX(imePrezime_id,DN396,0),IF(CR396&lt;&gt;"",CR396,""))</f>
        <v/>
      </c>
      <c r="DP396" s="47" t="s">
        <v>0</v>
      </c>
      <c r="DQ396" s="58" t="str">
        <f t="shared" ref="DQ396:DQ410" si="535">IF(BW396="","",IF(CR396&lt;&gt;"","novo",IF(BY396="","imepre","imepre(ali)")))</f>
        <v/>
      </c>
      <c r="DR396" s="73" t="str">
        <f t="shared" si="495"/>
        <v/>
      </c>
      <c r="DS396" s="73" t="str">
        <f t="shared" ref="DS396:DS410" si="536">IF(BW396="","","kat"&amp;IF(AND(U396&lt;&gt;O396,O396&lt;&gt;"Open"),"(ali)",""))</f>
        <v/>
      </c>
      <c r="DT396" s="73" t="str">
        <f t="shared" ref="DT396:DT410" si="537">IF(OR(BR396&lt;&gt;"",BT396=2),"ot","")</f>
        <v/>
      </c>
      <c r="DU396" s="66" t="str">
        <f t="shared" ref="DU396:DU410" si="538">IF(BW396="","",DQ396&amp;IF(DQ396="novo","","-"&amp;DR396&amp;"-"&amp;DS396)&amp;IF(DT396="","","-"&amp;DT396))</f>
        <v/>
      </c>
      <c r="DV396" s="47" t="s">
        <v>0</v>
      </c>
      <c r="DW396" s="58" t="str">
        <f>IF(BW396="","",MAX(DW$10:DW395)+1)</f>
        <v/>
      </c>
      <c r="DX396" s="73" t="str">
        <f t="shared" ref="DX396:DX410" si="539">IF(BZ396="","",V396)</f>
        <v/>
      </c>
      <c r="DY396" s="73" t="str">
        <f t="shared" ref="DY396:DY410" si="540">IF(DO396="","",DO396)</f>
        <v/>
      </c>
      <c r="DZ396" s="73" t="str">
        <f t="shared" ref="DZ396:DZ410" si="541">IF(BS396="","",BS396)</f>
        <v/>
      </c>
      <c r="EA396" s="73" t="str">
        <f t="shared" ref="EA396:EA410" si="542">IF(BT396="","",BT396)</f>
        <v/>
      </c>
      <c r="EB396" s="73" t="str">
        <f t="shared" ref="EB396:EB410" si="543">IF(DK396="","",IF(trka_je_rangirana=0,0,IF(OR(DF396="",DF396="NEMA"),0,1)))</f>
        <v/>
      </c>
      <c r="EC396" s="73" t="str">
        <f t="shared" ref="EC396:EC410" si="544">IF(DW396="","",INDEX(uparivanje_id,MATCH(DU396,uparivanje_oznaka,0)))</f>
        <v/>
      </c>
      <c r="ED396" s="73" t="str">
        <f t="shared" ref="ED396:ED410" si="545">IF(BT396="","",BQ396)</f>
        <v/>
      </c>
      <c r="EE396" s="73" t="str">
        <f t="shared" ref="EE396:EE410" si="546">IF(OR(BY396="",BY396="NEMA"),CJ396,BY396)</f>
        <v/>
      </c>
      <c r="EF396" s="73" t="str">
        <f t="shared" ref="EF396:EF410" si="547">IF(AND(AK396&lt;&gt;"",AK396&lt;&gt;"NEMA"),AK396,IF(AL396&lt;&gt;"",AL396,IF(AND(AS396&lt;&gt;"",AS396&lt;&gt;"NEMA"),AS396,IF(AT396&lt;&gt;"",AT396,""))))</f>
        <v/>
      </c>
      <c r="EG396" s="53" t="str">
        <f t="shared" si="496"/>
        <v/>
      </c>
      <c r="EH396" s="47" t="s">
        <v>0</v>
      </c>
      <c r="EI396" s="19" t="str">
        <f t="shared" ref="EI396:EI410" si="548">IF(DX396="","","INSERT INTO rezultat(id,stazakategorija_id,imeprezime_id,vrijeme_sec,status_id,registracija,uparivanje_id,originalstatus_id,imeprezimealias_id,klubalias_id,kategorijaalias_id) VALUES ("&amp;DW396&amp;","&amp;DX396&amp;","&amp;DY396&amp;","&amp;IF(DZ396="","Null",DZ396)&amp;","&amp;EA396&amp;","&amp;EB396&amp;","&amp;EC396&amp;","&amp;ED396&amp;","&amp;IF(EE396="","Null",EE396)&amp;","&amp;IF(EF396="","Null",EF396)&amp;","&amp;IF(EG396="","Null",EG396)&amp;");")</f>
        <v/>
      </c>
      <c r="EJ396" s="47" t="s">
        <v>0</v>
      </c>
      <c r="EK396" s="19" t="str">
        <f t="shared" ref="EK396:EK410" si="549">IF(DX396="","",IF(EB396=1,"UPDATE
	registar
SET
	potvrda = 1
WHERE
	imeprezime_id="&amp;DY396&amp;"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"&amp;DX396&amp;")
                         		AND
                         	kategorija_liga.liga_id = "&amp;liga_id&amp;")
		AND
	datum_od &lt;= '"&amp;datum_natjecanja&amp;"'
    	AND
    datum_do is Null;",""))</f>
        <v/>
      </c>
      <c r="EL396" s="47" t="s">
        <v>0</v>
      </c>
      <c r="EM396" s="208" t="str">
        <f t="shared" ref="EM396:EM410" si="550">AE396&amp;IF(AW396="","","
")&amp;AW396&amp;IF(BL396="","","
")&amp;BL396&amp;IF(CZ396="","","
")&amp;CZ396&amp;IF(CM396="","","
")&amp;CM396&amp;IF(EI396="","","
")&amp;EI396&amp;IF(EK396="","","
")&amp;EK396</f>
        <v/>
      </c>
      <c r="EN396" s="47" t="s">
        <v>0</v>
      </c>
    </row>
    <row r="397" spans="1:144" x14ac:dyDescent="0.25">
      <c r="A397" t="s">
        <v>0</v>
      </c>
      <c r="B397" s="52" t="str">
        <f>IF(csv!F389="","",csv!T389)</f>
        <v/>
      </c>
      <c r="C397" s="31" t="s">
        <v>0</v>
      </c>
      <c r="D397" s="31" t="str">
        <f>IF(csv!F389="","",csv!F389)</f>
        <v/>
      </c>
      <c r="E397" s="31" t="str">
        <f>IF(csv!E389="","",csv!E389)</f>
        <v/>
      </c>
      <c r="F397" s="31" t="s">
        <v>0</v>
      </c>
      <c r="G397" s="73" t="str">
        <f>IF(csv!M389="","",csv!M389)</f>
        <v/>
      </c>
      <c r="H397" s="73" t="str">
        <f>IF(csv!N389="","",csv!N389)</f>
        <v/>
      </c>
      <c r="I397" s="31" t="s">
        <v>0</v>
      </c>
      <c r="J397" s="31" t="str">
        <f>IF(csv!P389="","",csv!P389)</f>
        <v/>
      </c>
      <c r="K397" s="31" t="str">
        <f>IF(csv!Q389="","",csv!Q389)</f>
        <v/>
      </c>
      <c r="L397" s="31" t="s">
        <v>0</v>
      </c>
      <c r="M397" s="66" t="str">
        <f>IF(csv!R389="","",csv!R389)</f>
        <v/>
      </c>
      <c r="N397" s="47" t="s">
        <v>0</v>
      </c>
      <c r="O397" s="52" t="str">
        <f t="shared" si="497"/>
        <v/>
      </c>
      <c r="P397" s="73" t="str">
        <f>IF(O397="","",IF(COUNTIF(O$10:O396,O397)=0,P396+1,P396))</f>
        <v/>
      </c>
      <c r="Q397" s="88" t="str">
        <f t="shared" si="498"/>
        <v/>
      </c>
      <c r="R397" s="89" t="str" cm="1">
        <f t="array" ref="R397">IF(S397="","",INDEX(natjecanjeStaze_naziv,MATCH(S397,natjecanjeStaze_stazaId,0)))</f>
        <v/>
      </c>
      <c r="S397" s="53" t="str">
        <f t="shared" si="481"/>
        <v/>
      </c>
      <c r="T397" s="47" t="s">
        <v>0</v>
      </c>
      <c r="U397" s="259" t="str">
        <f t="shared" si="482"/>
        <v/>
      </c>
      <c r="V397" s="260" t="str">
        <f t="shared" si="499"/>
        <v/>
      </c>
      <c r="W397" s="47" t="s">
        <v>0</v>
      </c>
      <c r="X397" s="52" t="str">
        <f t="shared" si="500"/>
        <v/>
      </c>
      <c r="Y397" s="73" t="str">
        <f t="shared" si="501"/>
        <v/>
      </c>
      <c r="Z397" s="31" t="str">
        <f t="shared" si="502"/>
        <v/>
      </c>
      <c r="AA397" s="66" t="str">
        <f>IF(Z397="","",MAX(AA$10:AA396)+1)</f>
        <v/>
      </c>
      <c r="AB397" s="47" t="s">
        <v>0</v>
      </c>
      <c r="AC397" s="130"/>
      <c r="AD397" s="47" t="s">
        <v>0</v>
      </c>
      <c r="AE397" s="19" t="str">
        <f t="shared" si="503"/>
        <v/>
      </c>
      <c r="AF397" s="47" t="s">
        <v>0</v>
      </c>
      <c r="AG397" s="151" t="str">
        <f t="shared" si="504"/>
        <v/>
      </c>
      <c r="AH397" s="47" t="s">
        <v>0</v>
      </c>
      <c r="AI397" s="52" t="str">
        <f t="shared" si="505"/>
        <v/>
      </c>
      <c r="AJ397" s="31" t="str">
        <f t="shared" si="506"/>
        <v/>
      </c>
      <c r="AK397" s="73" t="str">
        <f t="shared" si="507"/>
        <v/>
      </c>
      <c r="AL397" s="73" t="str">
        <f t="shared" si="508"/>
        <v/>
      </c>
      <c r="AM397" s="31" t="str" cm="1">
        <f t="array" ref="AM397">IF(AK397="",""&amp;AJ397,IF(AK397="NEMA",AJ397,INDEX(klub_naziv,MATCH(INDEX(klubAlias_klubId,AK397),klub_id,0))))</f>
        <v/>
      </c>
      <c r="AN397" s="31" t="str" cm="1">
        <f t="array" ref="AN397">IFERROR(""&amp;INDEX(registarNatjecatelji,DL397,4),"")</f>
        <v/>
      </c>
      <c r="AO397" s="90" t="str">
        <f t="shared" si="509"/>
        <v/>
      </c>
      <c r="AP397" s="66" t="str">
        <f t="shared" si="510"/>
        <v/>
      </c>
      <c r="AQ397" s="47" t="s">
        <v>0</v>
      </c>
      <c r="AR397" s="52" t="str">
        <f>IF(V397&lt;&gt;"NEMA","",IF(IFERROR(MATCH(U397,U$10:U396,0),0)&lt;&gt;0,"",U397))</f>
        <v/>
      </c>
      <c r="AS397" s="73" t="str">
        <f t="shared" si="483"/>
        <v/>
      </c>
      <c r="AT397" s="31" t="str">
        <f>IF(OR(AS397="",AS397&lt;&gt;"NEMA"),"",MAX(AT$10:AT396)+1)</f>
        <v/>
      </c>
      <c r="AU397" s="66" t="str">
        <f t="shared" si="484"/>
        <v/>
      </c>
      <c r="AV397" s="47" t="s">
        <v>0</v>
      </c>
      <c r="AW397" s="19" t="str">
        <f t="shared" si="511"/>
        <v/>
      </c>
      <c r="AX397" s="47" t="s">
        <v>0</v>
      </c>
      <c r="AY397" s="82" t="str">
        <f>IF(AK397&lt;&gt;"NEMA","",IF(IFERROR(MATCH(AJ397,AJ$10:AJ396,0),0)&lt;&gt;0,"",AJ397))</f>
        <v/>
      </c>
      <c r="AZ397" s="47" t="s">
        <v>0</v>
      </c>
      <c r="BA397" s="130"/>
      <c r="BB397" s="47" t="s">
        <v>0</v>
      </c>
      <c r="BC397" s="58" t="str">
        <f t="shared" si="512"/>
        <v/>
      </c>
      <c r="BD397" s="31" t="str">
        <f t="shared" si="513"/>
        <v/>
      </c>
      <c r="BE397" s="31" t="str">
        <f>IF(BD397="","",MAX(BE$10:BE396)+1)</f>
        <v/>
      </c>
      <c r="BF397" s="31" t="str">
        <f t="shared" si="514"/>
        <v/>
      </c>
      <c r="BG397" s="31" t="str">
        <f t="shared" si="515"/>
        <v/>
      </c>
      <c r="BH397" s="31" t="str">
        <f>IF(BA397="","",MAX(BH$10:BH396)+1)</f>
        <v/>
      </c>
      <c r="BI397" s="31" t="str">
        <f t="shared" si="516"/>
        <v/>
      </c>
      <c r="BJ397" s="66" t="str">
        <f t="shared" si="517"/>
        <v/>
      </c>
      <c r="BK397" s="47" t="s">
        <v>0</v>
      </c>
      <c r="BL397" s="19" t="str">
        <f t="shared" si="518"/>
        <v/>
      </c>
      <c r="BM397" s="47" t="s">
        <v>0</v>
      </c>
      <c r="BN397" s="151" t="str">
        <f t="shared" si="485"/>
        <v/>
      </c>
      <c r="BO397" s="47" t="s">
        <v>0</v>
      </c>
      <c r="BP397" s="58" t="str">
        <f t="shared" si="476"/>
        <v/>
      </c>
      <c r="BQ397" s="73" t="str">
        <f t="shared" si="477"/>
        <v/>
      </c>
      <c r="BR397" s="266" t="str">
        <f t="shared" si="478"/>
        <v/>
      </c>
      <c r="BS397" s="267" t="str">
        <f t="shared" si="479"/>
        <v/>
      </c>
      <c r="BT397" s="191" t="str">
        <f t="shared" si="480"/>
        <v/>
      </c>
      <c r="BU397" s="47" t="s">
        <v>0</v>
      </c>
      <c r="BV397" s="52" t="str">
        <f t="shared" si="519"/>
        <v/>
      </c>
      <c r="BW397" s="31" t="str">
        <f t="shared" si="520"/>
        <v/>
      </c>
      <c r="BX397" s="73" t="str">
        <f t="shared" si="486"/>
        <v/>
      </c>
      <c r="BY397" s="73" t="str">
        <f t="shared" si="487"/>
        <v/>
      </c>
      <c r="BZ397" s="31" t="str">
        <f t="shared" si="488"/>
        <v/>
      </c>
      <c r="CA397" s="66" t="str">
        <f t="shared" si="489"/>
        <v/>
      </c>
      <c r="CB397" s="47" t="s">
        <v>0</v>
      </c>
      <c r="CC397" s="82" t="str">
        <f t="shared" si="521"/>
        <v/>
      </c>
      <c r="CD397" s="47" t="s">
        <v>0</v>
      </c>
      <c r="CE397" s="19" t="str">
        <f t="shared" si="522"/>
        <v/>
      </c>
      <c r="CF397" s="47" t="s">
        <v>0</v>
      </c>
      <c r="CG397" s="130"/>
      <c r="CH397" s="47" t="s">
        <v>0</v>
      </c>
      <c r="CI397" s="52" t="str">
        <f t="shared" si="523"/>
        <v/>
      </c>
      <c r="CJ397" s="73" t="str">
        <f>IF(CG397="","",MAX(CJ$10:CJ396)+1)</f>
        <v/>
      </c>
      <c r="CK397" s="53" t="str">
        <f t="shared" si="524"/>
        <v/>
      </c>
      <c r="CL397" s="47" t="s">
        <v>0</v>
      </c>
      <c r="CM397" s="19" t="str">
        <f t="shared" si="525"/>
        <v/>
      </c>
      <c r="CN397" s="47" t="s">
        <v>0</v>
      </c>
      <c r="CO397" s="108"/>
      <c r="CP397" s="110"/>
      <c r="CQ397" s="47"/>
      <c r="CR397" s="58" t="str">
        <f>IF(AND(BX397="NEMA",BY397="NEMA",OR(CG397="",CK397="NEMA")),MAX(CR$10:CR396)+1,"")</f>
        <v/>
      </c>
      <c r="CS397" s="53" t="str">
        <f t="shared" si="526"/>
        <v/>
      </c>
      <c r="CT397" t="s">
        <v>0</v>
      </c>
      <c r="CU397" s="133" t="str">
        <f t="shared" si="490"/>
        <v/>
      </c>
      <c r="CV397" t="s">
        <v>0</v>
      </c>
      <c r="CW397" s="52" t="str">
        <f t="shared" si="491"/>
        <v/>
      </c>
      <c r="CX397" s="66" t="str">
        <f t="shared" si="527"/>
        <v/>
      </c>
      <c r="CY397" t="s">
        <v>0</v>
      </c>
      <c r="CZ397" s="19" t="str">
        <f t="shared" si="528"/>
        <v/>
      </c>
      <c r="DA397" s="47" t="s">
        <v>0</v>
      </c>
      <c r="DB397" s="52" t="str">
        <f t="shared" si="529"/>
        <v/>
      </c>
      <c r="DC397" s="66" t="str">
        <f t="shared" si="530"/>
        <v/>
      </c>
      <c r="DD397" s="47" t="s">
        <v>0</v>
      </c>
      <c r="DE397" s="52" t="str">
        <f t="shared" si="531"/>
        <v/>
      </c>
      <c r="DF397" s="53" t="str">
        <f t="shared" si="492"/>
        <v/>
      </c>
      <c r="DG397" s="47" t="s">
        <v>0</v>
      </c>
      <c r="DH397" s="52" t="str">
        <f t="shared" si="532"/>
        <v/>
      </c>
      <c r="DI397" s="53" t="str">
        <f t="shared" si="493"/>
        <v/>
      </c>
      <c r="DJ397" s="47" t="s">
        <v>0</v>
      </c>
      <c r="DK397" s="52" t="str">
        <f t="shared" si="533"/>
        <v/>
      </c>
      <c r="DL397" s="53" t="str">
        <f t="shared" si="494"/>
        <v/>
      </c>
      <c r="DM397" s="47" t="s">
        <v>0</v>
      </c>
      <c r="DN397" s="58" t="str">
        <f t="shared" si="534"/>
        <v/>
      </c>
      <c r="DO397" s="53" t="str" cm="1">
        <f t="array" ref="DO397">IF(DN397&lt;&gt;"",INDEX(imePrezime_id,DN397,0),IF(CR397&lt;&gt;"",CR397,""))</f>
        <v/>
      </c>
      <c r="DP397" s="47" t="s">
        <v>0</v>
      </c>
      <c r="DQ397" s="58" t="str">
        <f t="shared" si="535"/>
        <v/>
      </c>
      <c r="DR397" s="73" t="str">
        <f t="shared" si="495"/>
        <v/>
      </c>
      <c r="DS397" s="73" t="str">
        <f t="shared" si="536"/>
        <v/>
      </c>
      <c r="DT397" s="73" t="str">
        <f t="shared" si="537"/>
        <v/>
      </c>
      <c r="DU397" s="66" t="str">
        <f t="shared" si="538"/>
        <v/>
      </c>
      <c r="DV397" s="47" t="s">
        <v>0</v>
      </c>
      <c r="DW397" s="58" t="str">
        <f>IF(BW397="","",MAX(DW$10:DW396)+1)</f>
        <v/>
      </c>
      <c r="DX397" s="73" t="str">
        <f t="shared" si="539"/>
        <v/>
      </c>
      <c r="DY397" s="73" t="str">
        <f t="shared" si="540"/>
        <v/>
      </c>
      <c r="DZ397" s="73" t="str">
        <f t="shared" si="541"/>
        <v/>
      </c>
      <c r="EA397" s="73" t="str">
        <f t="shared" si="542"/>
        <v/>
      </c>
      <c r="EB397" s="73" t="str">
        <f t="shared" si="543"/>
        <v/>
      </c>
      <c r="EC397" s="73" t="str">
        <f t="shared" si="544"/>
        <v/>
      </c>
      <c r="ED397" s="73" t="str">
        <f t="shared" si="545"/>
        <v/>
      </c>
      <c r="EE397" s="73" t="str">
        <f t="shared" si="546"/>
        <v/>
      </c>
      <c r="EF397" s="73" t="str">
        <f t="shared" si="547"/>
        <v/>
      </c>
      <c r="EG397" s="53" t="str">
        <f t="shared" si="496"/>
        <v/>
      </c>
      <c r="EH397" s="47" t="s">
        <v>0</v>
      </c>
      <c r="EI397" s="19" t="str">
        <f t="shared" si="548"/>
        <v/>
      </c>
      <c r="EJ397" s="47" t="s">
        <v>0</v>
      </c>
      <c r="EK397" s="19" t="str">
        <f t="shared" si="549"/>
        <v/>
      </c>
      <c r="EL397" s="47" t="s">
        <v>0</v>
      </c>
      <c r="EM397" s="208" t="str">
        <f t="shared" si="550"/>
        <v/>
      </c>
      <c r="EN397" s="47" t="s">
        <v>0</v>
      </c>
    </row>
    <row r="398" spans="1:144" x14ac:dyDescent="0.25">
      <c r="A398" t="s">
        <v>0</v>
      </c>
      <c r="B398" s="52" t="str">
        <f>IF(csv!F390="","",csv!T390)</f>
        <v/>
      </c>
      <c r="C398" s="31" t="s">
        <v>0</v>
      </c>
      <c r="D398" s="31" t="str">
        <f>IF(csv!F390="","",csv!F390)</f>
        <v/>
      </c>
      <c r="E398" s="31" t="str">
        <f>IF(csv!E390="","",csv!E390)</f>
        <v/>
      </c>
      <c r="F398" s="31" t="s">
        <v>0</v>
      </c>
      <c r="G398" s="73" t="str">
        <f>IF(csv!M390="","",csv!M390)</f>
        <v/>
      </c>
      <c r="H398" s="73" t="str">
        <f>IF(csv!N390="","",csv!N390)</f>
        <v/>
      </c>
      <c r="I398" s="31" t="s">
        <v>0</v>
      </c>
      <c r="J398" s="31" t="str">
        <f>IF(csv!P390="","",csv!P390)</f>
        <v/>
      </c>
      <c r="K398" s="31" t="str">
        <f>IF(csv!Q390="","",csv!Q390)</f>
        <v/>
      </c>
      <c r="L398" s="31" t="s">
        <v>0</v>
      </c>
      <c r="M398" s="66" t="str">
        <f>IF(csv!R390="","",csv!R390)</f>
        <v/>
      </c>
      <c r="N398" s="47" t="s">
        <v>0</v>
      </c>
      <c r="O398" s="52" t="str">
        <f t="shared" si="497"/>
        <v/>
      </c>
      <c r="P398" s="73" t="str">
        <f>IF(O398="","",IF(COUNTIF(O$10:O397,O398)=0,P397+1,P397))</f>
        <v/>
      </c>
      <c r="Q398" s="88" t="str">
        <f t="shared" si="498"/>
        <v/>
      </c>
      <c r="R398" s="89" t="str" cm="1">
        <f t="array" ref="R398">IF(S398="","",INDEX(natjecanjeStaze_naziv,MATCH(S398,natjecanjeStaze_stazaId,0)))</f>
        <v/>
      </c>
      <c r="S398" s="53" t="str">
        <f t="shared" si="481"/>
        <v/>
      </c>
      <c r="T398" s="47" t="s">
        <v>0</v>
      </c>
      <c r="U398" s="259" t="str">
        <f t="shared" si="482"/>
        <v/>
      </c>
      <c r="V398" s="260" t="str">
        <f t="shared" si="499"/>
        <v/>
      </c>
      <c r="W398" s="47" t="s">
        <v>0</v>
      </c>
      <c r="X398" s="52" t="str">
        <f t="shared" si="500"/>
        <v/>
      </c>
      <c r="Y398" s="73" t="str">
        <f t="shared" si="501"/>
        <v/>
      </c>
      <c r="Z398" s="31" t="str">
        <f t="shared" si="502"/>
        <v/>
      </c>
      <c r="AA398" s="66" t="str">
        <f>IF(Z398="","",MAX(AA$10:AA397)+1)</f>
        <v/>
      </c>
      <c r="AB398" s="47" t="s">
        <v>0</v>
      </c>
      <c r="AC398" s="130"/>
      <c r="AD398" s="47" t="s">
        <v>0</v>
      </c>
      <c r="AE398" s="19" t="str">
        <f t="shared" si="503"/>
        <v/>
      </c>
      <c r="AF398" s="47" t="s">
        <v>0</v>
      </c>
      <c r="AG398" s="151" t="str">
        <f t="shared" si="504"/>
        <v/>
      </c>
      <c r="AH398" s="47" t="s">
        <v>0</v>
      </c>
      <c r="AI398" s="52" t="str">
        <f t="shared" si="505"/>
        <v/>
      </c>
      <c r="AJ398" s="31" t="str">
        <f t="shared" si="506"/>
        <v/>
      </c>
      <c r="AK398" s="73" t="str">
        <f t="shared" si="507"/>
        <v/>
      </c>
      <c r="AL398" s="73" t="str">
        <f t="shared" si="508"/>
        <v/>
      </c>
      <c r="AM398" s="31" t="str" cm="1">
        <f t="array" ref="AM398">IF(AK398="",""&amp;AJ398,IF(AK398="NEMA",AJ398,INDEX(klub_naziv,MATCH(INDEX(klubAlias_klubId,AK398),klub_id,0))))</f>
        <v/>
      </c>
      <c r="AN398" s="31" t="str" cm="1">
        <f t="array" ref="AN398">IFERROR(""&amp;INDEX(registarNatjecatelji,DL398,4),"")</f>
        <v/>
      </c>
      <c r="AO398" s="90" t="str">
        <f t="shared" si="509"/>
        <v/>
      </c>
      <c r="AP398" s="66" t="str">
        <f t="shared" si="510"/>
        <v/>
      </c>
      <c r="AQ398" s="47" t="s">
        <v>0</v>
      </c>
      <c r="AR398" s="52" t="str">
        <f>IF(V398&lt;&gt;"NEMA","",IF(IFERROR(MATCH(U398,U$10:U397,0),0)&lt;&gt;0,"",U398))</f>
        <v/>
      </c>
      <c r="AS398" s="73" t="str">
        <f t="shared" si="483"/>
        <v/>
      </c>
      <c r="AT398" s="31" t="str">
        <f>IF(OR(AS398="",AS398&lt;&gt;"NEMA"),"",MAX(AT$10:AT397)+1)</f>
        <v/>
      </c>
      <c r="AU398" s="66" t="str">
        <f t="shared" si="484"/>
        <v/>
      </c>
      <c r="AV398" s="47" t="s">
        <v>0</v>
      </c>
      <c r="AW398" s="19" t="str">
        <f t="shared" si="511"/>
        <v/>
      </c>
      <c r="AX398" s="47" t="s">
        <v>0</v>
      </c>
      <c r="AY398" s="82" t="str">
        <f>IF(AK398&lt;&gt;"NEMA","",IF(IFERROR(MATCH(AJ398,AJ$10:AJ397,0),0)&lt;&gt;0,"",AJ398))</f>
        <v/>
      </c>
      <c r="AZ398" s="47" t="s">
        <v>0</v>
      </c>
      <c r="BA398" s="130"/>
      <c r="BB398" s="47" t="s">
        <v>0</v>
      </c>
      <c r="BC398" s="58" t="str">
        <f t="shared" si="512"/>
        <v/>
      </c>
      <c r="BD398" s="31" t="str">
        <f t="shared" si="513"/>
        <v/>
      </c>
      <c r="BE398" s="31" t="str">
        <f>IF(BD398="","",MAX(BE$10:BE397)+1)</f>
        <v/>
      </c>
      <c r="BF398" s="31" t="str">
        <f t="shared" si="514"/>
        <v/>
      </c>
      <c r="BG398" s="31" t="str">
        <f t="shared" si="515"/>
        <v/>
      </c>
      <c r="BH398" s="31" t="str">
        <f>IF(BA398="","",MAX(BH$10:BH397)+1)</f>
        <v/>
      </c>
      <c r="BI398" s="31" t="str">
        <f t="shared" si="516"/>
        <v/>
      </c>
      <c r="BJ398" s="66" t="str">
        <f t="shared" si="517"/>
        <v/>
      </c>
      <c r="BK398" s="47" t="s">
        <v>0</v>
      </c>
      <c r="BL398" s="19" t="str">
        <f t="shared" si="518"/>
        <v/>
      </c>
      <c r="BM398" s="47" t="s">
        <v>0</v>
      </c>
      <c r="BN398" s="151" t="str">
        <f t="shared" si="485"/>
        <v/>
      </c>
      <c r="BO398" s="47" t="s">
        <v>0</v>
      </c>
      <c r="BP398" s="58" t="str">
        <f t="shared" si="476"/>
        <v/>
      </c>
      <c r="BQ398" s="73" t="str">
        <f t="shared" si="477"/>
        <v/>
      </c>
      <c r="BR398" s="266" t="str">
        <f t="shared" si="478"/>
        <v/>
      </c>
      <c r="BS398" s="267" t="str">
        <f t="shared" si="479"/>
        <v/>
      </c>
      <c r="BT398" s="191" t="str">
        <f t="shared" si="480"/>
        <v/>
      </c>
      <c r="BU398" s="47" t="s">
        <v>0</v>
      </c>
      <c r="BV398" s="52" t="str">
        <f t="shared" si="519"/>
        <v/>
      </c>
      <c r="BW398" s="31" t="str">
        <f t="shared" si="520"/>
        <v/>
      </c>
      <c r="BX398" s="73" t="str">
        <f t="shared" si="486"/>
        <v/>
      </c>
      <c r="BY398" s="73" t="str">
        <f t="shared" si="487"/>
        <v/>
      </c>
      <c r="BZ398" s="31" t="str">
        <f t="shared" si="488"/>
        <v/>
      </c>
      <c r="CA398" s="66" t="str">
        <f t="shared" si="489"/>
        <v/>
      </c>
      <c r="CB398" s="47" t="s">
        <v>0</v>
      </c>
      <c r="CC398" s="82" t="str">
        <f t="shared" si="521"/>
        <v/>
      </c>
      <c r="CD398" s="47" t="s">
        <v>0</v>
      </c>
      <c r="CE398" s="19" t="str">
        <f t="shared" si="522"/>
        <v/>
      </c>
      <c r="CF398" s="47" t="s">
        <v>0</v>
      </c>
      <c r="CG398" s="130"/>
      <c r="CH398" s="47" t="s">
        <v>0</v>
      </c>
      <c r="CI398" s="52" t="str">
        <f t="shared" si="523"/>
        <v/>
      </c>
      <c r="CJ398" s="73" t="str">
        <f>IF(CG398="","",MAX(CJ$10:CJ397)+1)</f>
        <v/>
      </c>
      <c r="CK398" s="53" t="str">
        <f t="shared" si="524"/>
        <v/>
      </c>
      <c r="CL398" s="47" t="s">
        <v>0</v>
      </c>
      <c r="CM398" s="19" t="str">
        <f t="shared" si="525"/>
        <v/>
      </c>
      <c r="CN398" s="47" t="s">
        <v>0</v>
      </c>
      <c r="CO398" s="108"/>
      <c r="CP398" s="110"/>
      <c r="CQ398" s="47"/>
      <c r="CR398" s="58" t="str">
        <f>IF(AND(BX398="NEMA",BY398="NEMA",OR(CG398="",CK398="NEMA")),MAX(CR$10:CR397)+1,"")</f>
        <v/>
      </c>
      <c r="CS398" s="53" t="str">
        <f t="shared" si="526"/>
        <v/>
      </c>
      <c r="CT398" t="s">
        <v>0</v>
      </c>
      <c r="CU398" s="133" t="str">
        <f t="shared" si="490"/>
        <v/>
      </c>
      <c r="CV398" t="s">
        <v>0</v>
      </c>
      <c r="CW398" s="52" t="str">
        <f t="shared" si="491"/>
        <v/>
      </c>
      <c r="CX398" s="66" t="str">
        <f t="shared" si="527"/>
        <v/>
      </c>
      <c r="CY398" t="s">
        <v>0</v>
      </c>
      <c r="CZ398" s="19" t="str">
        <f t="shared" si="528"/>
        <v/>
      </c>
      <c r="DA398" s="47" t="s">
        <v>0</v>
      </c>
      <c r="DB398" s="52" t="str">
        <f t="shared" si="529"/>
        <v/>
      </c>
      <c r="DC398" s="66" t="str">
        <f t="shared" si="530"/>
        <v/>
      </c>
      <c r="DD398" s="47" t="s">
        <v>0</v>
      </c>
      <c r="DE398" s="52" t="str">
        <f t="shared" si="531"/>
        <v/>
      </c>
      <c r="DF398" s="53" t="str">
        <f t="shared" si="492"/>
        <v/>
      </c>
      <c r="DG398" s="47" t="s">
        <v>0</v>
      </c>
      <c r="DH398" s="52" t="str">
        <f t="shared" si="532"/>
        <v/>
      </c>
      <c r="DI398" s="53" t="str">
        <f t="shared" si="493"/>
        <v/>
      </c>
      <c r="DJ398" s="47" t="s">
        <v>0</v>
      </c>
      <c r="DK398" s="52" t="str">
        <f t="shared" si="533"/>
        <v/>
      </c>
      <c r="DL398" s="53" t="str">
        <f t="shared" si="494"/>
        <v/>
      </c>
      <c r="DM398" s="47" t="s">
        <v>0</v>
      </c>
      <c r="DN398" s="58" t="str">
        <f t="shared" si="534"/>
        <v/>
      </c>
      <c r="DO398" s="53" t="str" cm="1">
        <f t="array" ref="DO398">IF(DN398&lt;&gt;"",INDEX(imePrezime_id,DN398,0),IF(CR398&lt;&gt;"",CR398,""))</f>
        <v/>
      </c>
      <c r="DP398" s="47" t="s">
        <v>0</v>
      </c>
      <c r="DQ398" s="58" t="str">
        <f t="shared" si="535"/>
        <v/>
      </c>
      <c r="DR398" s="73" t="str">
        <f t="shared" si="495"/>
        <v/>
      </c>
      <c r="DS398" s="73" t="str">
        <f t="shared" si="536"/>
        <v/>
      </c>
      <c r="DT398" s="73" t="str">
        <f t="shared" si="537"/>
        <v/>
      </c>
      <c r="DU398" s="66" t="str">
        <f t="shared" si="538"/>
        <v/>
      </c>
      <c r="DV398" s="47" t="s">
        <v>0</v>
      </c>
      <c r="DW398" s="58" t="str">
        <f>IF(BW398="","",MAX(DW$10:DW397)+1)</f>
        <v/>
      </c>
      <c r="DX398" s="73" t="str">
        <f t="shared" si="539"/>
        <v/>
      </c>
      <c r="DY398" s="73" t="str">
        <f t="shared" si="540"/>
        <v/>
      </c>
      <c r="DZ398" s="73" t="str">
        <f t="shared" si="541"/>
        <v/>
      </c>
      <c r="EA398" s="73" t="str">
        <f t="shared" si="542"/>
        <v/>
      </c>
      <c r="EB398" s="73" t="str">
        <f t="shared" si="543"/>
        <v/>
      </c>
      <c r="EC398" s="73" t="str">
        <f t="shared" si="544"/>
        <v/>
      </c>
      <c r="ED398" s="73" t="str">
        <f t="shared" si="545"/>
        <v/>
      </c>
      <c r="EE398" s="73" t="str">
        <f t="shared" si="546"/>
        <v/>
      </c>
      <c r="EF398" s="73" t="str">
        <f t="shared" si="547"/>
        <v/>
      </c>
      <c r="EG398" s="53" t="str">
        <f t="shared" si="496"/>
        <v/>
      </c>
      <c r="EH398" s="47" t="s">
        <v>0</v>
      </c>
      <c r="EI398" s="19" t="str">
        <f t="shared" si="548"/>
        <v/>
      </c>
      <c r="EJ398" s="47" t="s">
        <v>0</v>
      </c>
      <c r="EK398" s="19" t="str">
        <f t="shared" si="549"/>
        <v/>
      </c>
      <c r="EL398" s="47" t="s">
        <v>0</v>
      </c>
      <c r="EM398" s="208" t="str">
        <f t="shared" si="550"/>
        <v/>
      </c>
      <c r="EN398" s="47" t="s">
        <v>0</v>
      </c>
    </row>
    <row r="399" spans="1:144" x14ac:dyDescent="0.25">
      <c r="A399" t="s">
        <v>0</v>
      </c>
      <c r="B399" s="52" t="str">
        <f>IF(csv!F391="","",csv!T391)</f>
        <v/>
      </c>
      <c r="C399" s="31" t="s">
        <v>0</v>
      </c>
      <c r="D399" s="31" t="str">
        <f>IF(csv!F391="","",csv!F391)</f>
        <v/>
      </c>
      <c r="E399" s="31" t="str">
        <f>IF(csv!E391="","",csv!E391)</f>
        <v/>
      </c>
      <c r="F399" s="31" t="s">
        <v>0</v>
      </c>
      <c r="G399" s="73" t="str">
        <f>IF(csv!M391="","",csv!M391)</f>
        <v/>
      </c>
      <c r="H399" s="73" t="str">
        <f>IF(csv!N391="","",csv!N391)</f>
        <v/>
      </c>
      <c r="I399" s="31" t="s">
        <v>0</v>
      </c>
      <c r="J399" s="31" t="str">
        <f>IF(csv!P391="","",csv!P391)</f>
        <v/>
      </c>
      <c r="K399" s="31" t="str">
        <f>IF(csv!Q391="","",csv!Q391)</f>
        <v/>
      </c>
      <c r="L399" s="31" t="s">
        <v>0</v>
      </c>
      <c r="M399" s="66" t="str">
        <f>IF(csv!R391="","",csv!R391)</f>
        <v/>
      </c>
      <c r="N399" s="47" t="s">
        <v>0</v>
      </c>
      <c r="O399" s="52" t="str">
        <f t="shared" si="497"/>
        <v/>
      </c>
      <c r="P399" s="73" t="str">
        <f>IF(O399="","",IF(COUNTIF(O$10:O398,O399)=0,P398+1,P398))</f>
        <v/>
      </c>
      <c r="Q399" s="88" t="str">
        <f t="shared" si="498"/>
        <v/>
      </c>
      <c r="R399" s="89" t="str" cm="1">
        <f t="array" ref="R399">IF(S399="","",INDEX(natjecanjeStaze_naziv,MATCH(S399,natjecanjeStaze_stazaId,0)))</f>
        <v/>
      </c>
      <c r="S399" s="53" t="str">
        <f t="shared" si="481"/>
        <v/>
      </c>
      <c r="T399" s="47" t="s">
        <v>0</v>
      </c>
      <c r="U399" s="259" t="str">
        <f t="shared" si="482"/>
        <v/>
      </c>
      <c r="V399" s="260" t="str">
        <f t="shared" si="499"/>
        <v/>
      </c>
      <c r="W399" s="47" t="s">
        <v>0</v>
      </c>
      <c r="X399" s="52" t="str">
        <f t="shared" si="500"/>
        <v/>
      </c>
      <c r="Y399" s="73" t="str">
        <f t="shared" si="501"/>
        <v/>
      </c>
      <c r="Z399" s="31" t="str">
        <f t="shared" si="502"/>
        <v/>
      </c>
      <c r="AA399" s="66" t="str">
        <f>IF(Z399="","",MAX(AA$10:AA398)+1)</f>
        <v/>
      </c>
      <c r="AB399" s="47" t="s">
        <v>0</v>
      </c>
      <c r="AC399" s="130"/>
      <c r="AD399" s="47" t="s">
        <v>0</v>
      </c>
      <c r="AE399" s="19" t="str">
        <f t="shared" si="503"/>
        <v/>
      </c>
      <c r="AF399" s="47" t="s">
        <v>0</v>
      </c>
      <c r="AG399" s="151" t="str">
        <f t="shared" si="504"/>
        <v/>
      </c>
      <c r="AH399" s="47" t="s">
        <v>0</v>
      </c>
      <c r="AI399" s="52" t="str">
        <f t="shared" si="505"/>
        <v/>
      </c>
      <c r="AJ399" s="31" t="str">
        <f t="shared" si="506"/>
        <v/>
      </c>
      <c r="AK399" s="73" t="str">
        <f t="shared" si="507"/>
        <v/>
      </c>
      <c r="AL399" s="73" t="str">
        <f t="shared" si="508"/>
        <v/>
      </c>
      <c r="AM399" s="31" t="str" cm="1">
        <f t="array" ref="AM399">IF(AK399="",""&amp;AJ399,IF(AK399="NEMA",AJ399,INDEX(klub_naziv,MATCH(INDEX(klubAlias_klubId,AK399),klub_id,0))))</f>
        <v/>
      </c>
      <c r="AN399" s="31" t="str" cm="1">
        <f t="array" ref="AN399">IFERROR(""&amp;INDEX(registarNatjecatelji,DL399,4),"")</f>
        <v/>
      </c>
      <c r="AO399" s="90" t="str">
        <f t="shared" si="509"/>
        <v/>
      </c>
      <c r="AP399" s="66" t="str">
        <f t="shared" si="510"/>
        <v/>
      </c>
      <c r="AQ399" s="47" t="s">
        <v>0</v>
      </c>
      <c r="AR399" s="52" t="str">
        <f>IF(V399&lt;&gt;"NEMA","",IF(IFERROR(MATCH(U399,U$10:U398,0),0)&lt;&gt;0,"",U399))</f>
        <v/>
      </c>
      <c r="AS399" s="73" t="str">
        <f t="shared" si="483"/>
        <v/>
      </c>
      <c r="AT399" s="31" t="str">
        <f>IF(OR(AS399="",AS399&lt;&gt;"NEMA"),"",MAX(AT$10:AT398)+1)</f>
        <v/>
      </c>
      <c r="AU399" s="66" t="str">
        <f t="shared" si="484"/>
        <v/>
      </c>
      <c r="AV399" s="47" t="s">
        <v>0</v>
      </c>
      <c r="AW399" s="19" t="str">
        <f t="shared" si="511"/>
        <v/>
      </c>
      <c r="AX399" s="47" t="s">
        <v>0</v>
      </c>
      <c r="AY399" s="82" t="str">
        <f>IF(AK399&lt;&gt;"NEMA","",IF(IFERROR(MATCH(AJ399,AJ$10:AJ398,0),0)&lt;&gt;0,"",AJ399))</f>
        <v/>
      </c>
      <c r="AZ399" s="47" t="s">
        <v>0</v>
      </c>
      <c r="BA399" s="130"/>
      <c r="BB399" s="47" t="s">
        <v>0</v>
      </c>
      <c r="BC399" s="58" t="str">
        <f t="shared" si="512"/>
        <v/>
      </c>
      <c r="BD399" s="31" t="str">
        <f t="shared" si="513"/>
        <v/>
      </c>
      <c r="BE399" s="31" t="str">
        <f>IF(BD399="","",MAX(BE$10:BE398)+1)</f>
        <v/>
      </c>
      <c r="BF399" s="31" t="str">
        <f t="shared" si="514"/>
        <v/>
      </c>
      <c r="BG399" s="31" t="str">
        <f t="shared" si="515"/>
        <v/>
      </c>
      <c r="BH399" s="31" t="str">
        <f>IF(BA399="","",MAX(BH$10:BH398)+1)</f>
        <v/>
      </c>
      <c r="BI399" s="31" t="str">
        <f t="shared" si="516"/>
        <v/>
      </c>
      <c r="BJ399" s="66" t="str">
        <f t="shared" si="517"/>
        <v/>
      </c>
      <c r="BK399" s="47" t="s">
        <v>0</v>
      </c>
      <c r="BL399" s="19" t="str">
        <f t="shared" si="518"/>
        <v/>
      </c>
      <c r="BM399" s="47" t="s">
        <v>0</v>
      </c>
      <c r="BN399" s="151" t="str">
        <f t="shared" si="485"/>
        <v/>
      </c>
      <c r="BO399" s="47" t="s">
        <v>0</v>
      </c>
      <c r="BP399" s="58" t="str">
        <f t="shared" si="476"/>
        <v/>
      </c>
      <c r="BQ399" s="73" t="str">
        <f t="shared" si="477"/>
        <v/>
      </c>
      <c r="BR399" s="266" t="str">
        <f t="shared" si="478"/>
        <v/>
      </c>
      <c r="BS399" s="267" t="str">
        <f t="shared" si="479"/>
        <v/>
      </c>
      <c r="BT399" s="191" t="str">
        <f t="shared" si="480"/>
        <v/>
      </c>
      <c r="BU399" s="47" t="s">
        <v>0</v>
      </c>
      <c r="BV399" s="52" t="str">
        <f t="shared" si="519"/>
        <v/>
      </c>
      <c r="BW399" s="31" t="str">
        <f t="shared" si="520"/>
        <v/>
      </c>
      <c r="BX399" s="73" t="str">
        <f t="shared" si="486"/>
        <v/>
      </c>
      <c r="BY399" s="73" t="str">
        <f t="shared" si="487"/>
        <v/>
      </c>
      <c r="BZ399" s="31" t="str">
        <f t="shared" si="488"/>
        <v/>
      </c>
      <c r="CA399" s="66" t="str">
        <f t="shared" si="489"/>
        <v/>
      </c>
      <c r="CB399" s="47" t="s">
        <v>0</v>
      </c>
      <c r="CC399" s="82" t="str">
        <f t="shared" si="521"/>
        <v/>
      </c>
      <c r="CD399" s="47" t="s">
        <v>0</v>
      </c>
      <c r="CE399" s="19" t="str">
        <f t="shared" si="522"/>
        <v/>
      </c>
      <c r="CF399" s="47" t="s">
        <v>0</v>
      </c>
      <c r="CG399" s="130"/>
      <c r="CH399" s="47" t="s">
        <v>0</v>
      </c>
      <c r="CI399" s="52" t="str">
        <f t="shared" si="523"/>
        <v/>
      </c>
      <c r="CJ399" s="73" t="str">
        <f>IF(CG399="","",MAX(CJ$10:CJ398)+1)</f>
        <v/>
      </c>
      <c r="CK399" s="53" t="str">
        <f t="shared" si="524"/>
        <v/>
      </c>
      <c r="CL399" s="47" t="s">
        <v>0</v>
      </c>
      <c r="CM399" s="19" t="str">
        <f t="shared" si="525"/>
        <v/>
      </c>
      <c r="CN399" s="47" t="s">
        <v>0</v>
      </c>
      <c r="CO399" s="108"/>
      <c r="CP399" s="110"/>
      <c r="CQ399" s="47"/>
      <c r="CR399" s="58" t="str">
        <f>IF(AND(BX399="NEMA",BY399="NEMA",OR(CG399="",CK399="NEMA")),MAX(CR$10:CR398)+1,"")</f>
        <v/>
      </c>
      <c r="CS399" s="53" t="str">
        <f t="shared" si="526"/>
        <v/>
      </c>
      <c r="CT399" t="s">
        <v>0</v>
      </c>
      <c r="CU399" s="133" t="str">
        <f t="shared" si="490"/>
        <v/>
      </c>
      <c r="CV399" t="s">
        <v>0</v>
      </c>
      <c r="CW399" s="52" t="str">
        <f t="shared" si="491"/>
        <v/>
      </c>
      <c r="CX399" s="66" t="str">
        <f t="shared" si="527"/>
        <v/>
      </c>
      <c r="CY399" t="s">
        <v>0</v>
      </c>
      <c r="CZ399" s="19" t="str">
        <f t="shared" si="528"/>
        <v/>
      </c>
      <c r="DA399" s="47" t="s">
        <v>0</v>
      </c>
      <c r="DB399" s="52" t="str">
        <f t="shared" si="529"/>
        <v/>
      </c>
      <c r="DC399" s="66" t="str">
        <f t="shared" si="530"/>
        <v/>
      </c>
      <c r="DD399" s="47" t="s">
        <v>0</v>
      </c>
      <c r="DE399" s="52" t="str">
        <f t="shared" si="531"/>
        <v/>
      </c>
      <c r="DF399" s="53" t="str">
        <f t="shared" si="492"/>
        <v/>
      </c>
      <c r="DG399" s="47" t="s">
        <v>0</v>
      </c>
      <c r="DH399" s="52" t="str">
        <f t="shared" si="532"/>
        <v/>
      </c>
      <c r="DI399" s="53" t="str">
        <f t="shared" si="493"/>
        <v/>
      </c>
      <c r="DJ399" s="47" t="s">
        <v>0</v>
      </c>
      <c r="DK399" s="52" t="str">
        <f t="shared" si="533"/>
        <v/>
      </c>
      <c r="DL399" s="53" t="str">
        <f t="shared" si="494"/>
        <v/>
      </c>
      <c r="DM399" s="47" t="s">
        <v>0</v>
      </c>
      <c r="DN399" s="58" t="str">
        <f t="shared" si="534"/>
        <v/>
      </c>
      <c r="DO399" s="53" t="str" cm="1">
        <f t="array" ref="DO399">IF(DN399&lt;&gt;"",INDEX(imePrezime_id,DN399,0),IF(CR399&lt;&gt;"",CR399,""))</f>
        <v/>
      </c>
      <c r="DP399" s="47" t="s">
        <v>0</v>
      </c>
      <c r="DQ399" s="58" t="str">
        <f t="shared" si="535"/>
        <v/>
      </c>
      <c r="DR399" s="73" t="str">
        <f t="shared" si="495"/>
        <v/>
      </c>
      <c r="DS399" s="73" t="str">
        <f t="shared" si="536"/>
        <v/>
      </c>
      <c r="DT399" s="73" t="str">
        <f t="shared" si="537"/>
        <v/>
      </c>
      <c r="DU399" s="66" t="str">
        <f t="shared" si="538"/>
        <v/>
      </c>
      <c r="DV399" s="47" t="s">
        <v>0</v>
      </c>
      <c r="DW399" s="58" t="str">
        <f>IF(BW399="","",MAX(DW$10:DW398)+1)</f>
        <v/>
      </c>
      <c r="DX399" s="73" t="str">
        <f t="shared" si="539"/>
        <v/>
      </c>
      <c r="DY399" s="73" t="str">
        <f t="shared" si="540"/>
        <v/>
      </c>
      <c r="DZ399" s="73" t="str">
        <f t="shared" si="541"/>
        <v/>
      </c>
      <c r="EA399" s="73" t="str">
        <f t="shared" si="542"/>
        <v/>
      </c>
      <c r="EB399" s="73" t="str">
        <f t="shared" si="543"/>
        <v/>
      </c>
      <c r="EC399" s="73" t="str">
        <f t="shared" si="544"/>
        <v/>
      </c>
      <c r="ED399" s="73" t="str">
        <f t="shared" si="545"/>
        <v/>
      </c>
      <c r="EE399" s="73" t="str">
        <f t="shared" si="546"/>
        <v/>
      </c>
      <c r="EF399" s="73" t="str">
        <f t="shared" si="547"/>
        <v/>
      </c>
      <c r="EG399" s="53" t="str">
        <f t="shared" si="496"/>
        <v/>
      </c>
      <c r="EH399" s="47" t="s">
        <v>0</v>
      </c>
      <c r="EI399" s="19" t="str">
        <f t="shared" si="548"/>
        <v/>
      </c>
      <c r="EJ399" s="47" t="s">
        <v>0</v>
      </c>
      <c r="EK399" s="19" t="str">
        <f t="shared" si="549"/>
        <v/>
      </c>
      <c r="EL399" s="47" t="s">
        <v>0</v>
      </c>
      <c r="EM399" s="208" t="str">
        <f t="shared" si="550"/>
        <v/>
      </c>
      <c r="EN399" s="47" t="s">
        <v>0</v>
      </c>
    </row>
    <row r="400" spans="1:144" x14ac:dyDescent="0.25">
      <c r="A400" t="s">
        <v>0</v>
      </c>
      <c r="B400" s="52" t="str">
        <f>IF(csv!F392="","",csv!T392)</f>
        <v/>
      </c>
      <c r="C400" s="31" t="s">
        <v>0</v>
      </c>
      <c r="D400" s="31" t="str">
        <f>IF(csv!F392="","",csv!F392)</f>
        <v/>
      </c>
      <c r="E400" s="31" t="str">
        <f>IF(csv!E392="","",csv!E392)</f>
        <v/>
      </c>
      <c r="F400" s="31" t="s">
        <v>0</v>
      </c>
      <c r="G400" s="73" t="str">
        <f>IF(csv!M392="","",csv!M392)</f>
        <v/>
      </c>
      <c r="H400" s="73" t="str">
        <f>IF(csv!N392="","",csv!N392)</f>
        <v/>
      </c>
      <c r="I400" s="31" t="s">
        <v>0</v>
      </c>
      <c r="J400" s="31" t="str">
        <f>IF(csv!P392="","",csv!P392)</f>
        <v/>
      </c>
      <c r="K400" s="31" t="str">
        <f>IF(csv!Q392="","",csv!Q392)</f>
        <v/>
      </c>
      <c r="L400" s="31" t="s">
        <v>0</v>
      </c>
      <c r="M400" s="66" t="str">
        <f>IF(csv!R392="","",csv!R392)</f>
        <v/>
      </c>
      <c r="N400" s="47" t="s">
        <v>0</v>
      </c>
      <c r="O400" s="52" t="str">
        <f t="shared" si="497"/>
        <v/>
      </c>
      <c r="P400" s="73" t="str">
        <f>IF(O400="","",IF(COUNTIF(O$10:O399,O400)=0,P399+1,P399))</f>
        <v/>
      </c>
      <c r="Q400" s="88" t="str">
        <f t="shared" si="498"/>
        <v/>
      </c>
      <c r="R400" s="89" t="str" cm="1">
        <f t="array" ref="R400">IF(S400="","",INDEX(natjecanjeStaze_naziv,MATCH(S400,natjecanjeStaze_stazaId,0)))</f>
        <v/>
      </c>
      <c r="S400" s="53" t="str">
        <f t="shared" si="481"/>
        <v/>
      </c>
      <c r="T400" s="47" t="s">
        <v>0</v>
      </c>
      <c r="U400" s="259" t="str">
        <f t="shared" si="482"/>
        <v/>
      </c>
      <c r="V400" s="260" t="str">
        <f t="shared" si="499"/>
        <v/>
      </c>
      <c r="W400" s="47" t="s">
        <v>0</v>
      </c>
      <c r="X400" s="52" t="str">
        <f t="shared" si="500"/>
        <v/>
      </c>
      <c r="Y400" s="73" t="str">
        <f t="shared" si="501"/>
        <v/>
      </c>
      <c r="Z400" s="31" t="str">
        <f t="shared" si="502"/>
        <v/>
      </c>
      <c r="AA400" s="66" t="str">
        <f>IF(Z400="","",MAX(AA$10:AA399)+1)</f>
        <v/>
      </c>
      <c r="AB400" s="47" t="s">
        <v>0</v>
      </c>
      <c r="AC400" s="130"/>
      <c r="AD400" s="47" t="s">
        <v>0</v>
      </c>
      <c r="AE400" s="19" t="str">
        <f t="shared" si="503"/>
        <v/>
      </c>
      <c r="AF400" s="47" t="s">
        <v>0</v>
      </c>
      <c r="AG400" s="151" t="str">
        <f t="shared" si="504"/>
        <v/>
      </c>
      <c r="AH400" s="47" t="s">
        <v>0</v>
      </c>
      <c r="AI400" s="52" t="str">
        <f t="shared" si="505"/>
        <v/>
      </c>
      <c r="AJ400" s="31" t="str">
        <f t="shared" si="506"/>
        <v/>
      </c>
      <c r="AK400" s="73" t="str">
        <f t="shared" si="507"/>
        <v/>
      </c>
      <c r="AL400" s="73" t="str">
        <f t="shared" si="508"/>
        <v/>
      </c>
      <c r="AM400" s="31" t="str" cm="1">
        <f t="array" ref="AM400">IF(AK400="",""&amp;AJ400,IF(AK400="NEMA",AJ400,INDEX(klub_naziv,MATCH(INDEX(klubAlias_klubId,AK400),klub_id,0))))</f>
        <v/>
      </c>
      <c r="AN400" s="31" t="str" cm="1">
        <f t="array" ref="AN400">IFERROR(""&amp;INDEX(registarNatjecatelji,DL400,4),"")</f>
        <v/>
      </c>
      <c r="AO400" s="90" t="str">
        <f t="shared" si="509"/>
        <v/>
      </c>
      <c r="AP400" s="66" t="str">
        <f t="shared" si="510"/>
        <v/>
      </c>
      <c r="AQ400" s="47" t="s">
        <v>0</v>
      </c>
      <c r="AR400" s="52" t="str">
        <f>IF(V400&lt;&gt;"NEMA","",IF(IFERROR(MATCH(U400,U$10:U399,0),0)&lt;&gt;0,"",U400))</f>
        <v/>
      </c>
      <c r="AS400" s="73" t="str">
        <f t="shared" si="483"/>
        <v/>
      </c>
      <c r="AT400" s="31" t="str">
        <f>IF(OR(AS400="",AS400&lt;&gt;"NEMA"),"",MAX(AT$10:AT399)+1)</f>
        <v/>
      </c>
      <c r="AU400" s="66" t="str">
        <f t="shared" si="484"/>
        <v/>
      </c>
      <c r="AV400" s="47" t="s">
        <v>0</v>
      </c>
      <c r="AW400" s="19" t="str">
        <f t="shared" si="511"/>
        <v/>
      </c>
      <c r="AX400" s="47" t="s">
        <v>0</v>
      </c>
      <c r="AY400" s="82" t="str">
        <f>IF(AK400&lt;&gt;"NEMA","",IF(IFERROR(MATCH(AJ400,AJ$10:AJ399,0),0)&lt;&gt;0,"",AJ400))</f>
        <v/>
      </c>
      <c r="AZ400" s="47" t="s">
        <v>0</v>
      </c>
      <c r="BA400" s="130"/>
      <c r="BB400" s="47" t="s">
        <v>0</v>
      </c>
      <c r="BC400" s="58" t="str">
        <f t="shared" si="512"/>
        <v/>
      </c>
      <c r="BD400" s="31" t="str">
        <f t="shared" si="513"/>
        <v/>
      </c>
      <c r="BE400" s="31" t="str">
        <f>IF(BD400="","",MAX(BE$10:BE399)+1)</f>
        <v/>
      </c>
      <c r="BF400" s="31" t="str">
        <f t="shared" si="514"/>
        <v/>
      </c>
      <c r="BG400" s="31" t="str">
        <f t="shared" si="515"/>
        <v/>
      </c>
      <c r="BH400" s="31" t="str">
        <f>IF(BA400="","",MAX(BH$10:BH399)+1)</f>
        <v/>
      </c>
      <c r="BI400" s="31" t="str">
        <f t="shared" si="516"/>
        <v/>
      </c>
      <c r="BJ400" s="66" t="str">
        <f t="shared" si="517"/>
        <v/>
      </c>
      <c r="BK400" s="47" t="s">
        <v>0</v>
      </c>
      <c r="BL400" s="19" t="str">
        <f t="shared" si="518"/>
        <v/>
      </c>
      <c r="BM400" s="47" t="s">
        <v>0</v>
      </c>
      <c r="BN400" s="151" t="str">
        <f t="shared" si="485"/>
        <v/>
      </c>
      <c r="BO400" s="47" t="s">
        <v>0</v>
      </c>
      <c r="BP400" s="58" t="str">
        <f t="shared" si="476"/>
        <v/>
      </c>
      <c r="BQ400" s="73" t="str">
        <f t="shared" si="477"/>
        <v/>
      </c>
      <c r="BR400" s="266" t="str">
        <f t="shared" si="478"/>
        <v/>
      </c>
      <c r="BS400" s="267" t="str">
        <f t="shared" si="479"/>
        <v/>
      </c>
      <c r="BT400" s="191" t="str">
        <f t="shared" si="480"/>
        <v/>
      </c>
      <c r="BU400" s="47" t="s">
        <v>0</v>
      </c>
      <c r="BV400" s="52" t="str">
        <f t="shared" si="519"/>
        <v/>
      </c>
      <c r="BW400" s="31" t="str">
        <f t="shared" si="520"/>
        <v/>
      </c>
      <c r="BX400" s="73" t="str">
        <f t="shared" si="486"/>
        <v/>
      </c>
      <c r="BY400" s="73" t="str">
        <f t="shared" si="487"/>
        <v/>
      </c>
      <c r="BZ400" s="31" t="str">
        <f t="shared" si="488"/>
        <v/>
      </c>
      <c r="CA400" s="66" t="str">
        <f t="shared" si="489"/>
        <v/>
      </c>
      <c r="CB400" s="47" t="s">
        <v>0</v>
      </c>
      <c r="CC400" s="82" t="str">
        <f t="shared" si="521"/>
        <v/>
      </c>
      <c r="CD400" s="47" t="s">
        <v>0</v>
      </c>
      <c r="CE400" s="19" t="str">
        <f t="shared" si="522"/>
        <v/>
      </c>
      <c r="CF400" s="47" t="s">
        <v>0</v>
      </c>
      <c r="CG400" s="130"/>
      <c r="CH400" s="47" t="s">
        <v>0</v>
      </c>
      <c r="CI400" s="52" t="str">
        <f t="shared" si="523"/>
        <v/>
      </c>
      <c r="CJ400" s="73" t="str">
        <f>IF(CG400="","",MAX(CJ$10:CJ399)+1)</f>
        <v/>
      </c>
      <c r="CK400" s="53" t="str">
        <f t="shared" si="524"/>
        <v/>
      </c>
      <c r="CL400" s="47" t="s">
        <v>0</v>
      </c>
      <c r="CM400" s="19" t="str">
        <f t="shared" si="525"/>
        <v/>
      </c>
      <c r="CN400" s="47" t="s">
        <v>0</v>
      </c>
      <c r="CO400" s="108"/>
      <c r="CP400" s="110"/>
      <c r="CQ400" s="47"/>
      <c r="CR400" s="58" t="str">
        <f>IF(AND(BX400="NEMA",BY400="NEMA",OR(CG400="",CK400="NEMA")),MAX(CR$10:CR399)+1,"")</f>
        <v/>
      </c>
      <c r="CS400" s="53" t="str">
        <f t="shared" si="526"/>
        <v/>
      </c>
      <c r="CT400" t="s">
        <v>0</v>
      </c>
      <c r="CU400" s="133" t="str">
        <f t="shared" si="490"/>
        <v/>
      </c>
      <c r="CV400" t="s">
        <v>0</v>
      </c>
      <c r="CW400" s="52" t="str">
        <f t="shared" si="491"/>
        <v/>
      </c>
      <c r="CX400" s="66" t="str">
        <f t="shared" si="527"/>
        <v/>
      </c>
      <c r="CY400" t="s">
        <v>0</v>
      </c>
      <c r="CZ400" s="19" t="str">
        <f t="shared" si="528"/>
        <v/>
      </c>
      <c r="DA400" s="47" t="s">
        <v>0</v>
      </c>
      <c r="DB400" s="52" t="str">
        <f t="shared" si="529"/>
        <v/>
      </c>
      <c r="DC400" s="66" t="str">
        <f t="shared" si="530"/>
        <v/>
      </c>
      <c r="DD400" s="47" t="s">
        <v>0</v>
      </c>
      <c r="DE400" s="52" t="str">
        <f t="shared" si="531"/>
        <v/>
      </c>
      <c r="DF400" s="53" t="str">
        <f t="shared" si="492"/>
        <v/>
      </c>
      <c r="DG400" s="47" t="s">
        <v>0</v>
      </c>
      <c r="DH400" s="52" t="str">
        <f t="shared" si="532"/>
        <v/>
      </c>
      <c r="DI400" s="53" t="str">
        <f t="shared" si="493"/>
        <v/>
      </c>
      <c r="DJ400" s="47" t="s">
        <v>0</v>
      </c>
      <c r="DK400" s="52" t="str">
        <f t="shared" si="533"/>
        <v/>
      </c>
      <c r="DL400" s="53" t="str">
        <f t="shared" si="494"/>
        <v/>
      </c>
      <c r="DM400" s="47" t="s">
        <v>0</v>
      </c>
      <c r="DN400" s="58" t="str">
        <f t="shared" si="534"/>
        <v/>
      </c>
      <c r="DO400" s="53" t="str" cm="1">
        <f t="array" ref="DO400">IF(DN400&lt;&gt;"",INDEX(imePrezime_id,DN400,0),IF(CR400&lt;&gt;"",CR400,""))</f>
        <v/>
      </c>
      <c r="DP400" s="47" t="s">
        <v>0</v>
      </c>
      <c r="DQ400" s="58" t="str">
        <f t="shared" si="535"/>
        <v/>
      </c>
      <c r="DR400" s="73" t="str">
        <f t="shared" si="495"/>
        <v/>
      </c>
      <c r="DS400" s="73" t="str">
        <f t="shared" si="536"/>
        <v/>
      </c>
      <c r="DT400" s="73" t="str">
        <f t="shared" si="537"/>
        <v/>
      </c>
      <c r="DU400" s="66" t="str">
        <f t="shared" si="538"/>
        <v/>
      </c>
      <c r="DV400" s="47" t="s">
        <v>0</v>
      </c>
      <c r="DW400" s="58" t="str">
        <f>IF(BW400="","",MAX(DW$10:DW399)+1)</f>
        <v/>
      </c>
      <c r="DX400" s="73" t="str">
        <f t="shared" si="539"/>
        <v/>
      </c>
      <c r="DY400" s="73" t="str">
        <f t="shared" si="540"/>
        <v/>
      </c>
      <c r="DZ400" s="73" t="str">
        <f t="shared" si="541"/>
        <v/>
      </c>
      <c r="EA400" s="73" t="str">
        <f t="shared" si="542"/>
        <v/>
      </c>
      <c r="EB400" s="73" t="str">
        <f t="shared" si="543"/>
        <v/>
      </c>
      <c r="EC400" s="73" t="str">
        <f t="shared" si="544"/>
        <v/>
      </c>
      <c r="ED400" s="73" t="str">
        <f t="shared" si="545"/>
        <v/>
      </c>
      <c r="EE400" s="73" t="str">
        <f t="shared" si="546"/>
        <v/>
      </c>
      <c r="EF400" s="73" t="str">
        <f t="shared" si="547"/>
        <v/>
      </c>
      <c r="EG400" s="53" t="str">
        <f t="shared" si="496"/>
        <v/>
      </c>
      <c r="EH400" s="47" t="s">
        <v>0</v>
      </c>
      <c r="EI400" s="19" t="str">
        <f t="shared" si="548"/>
        <v/>
      </c>
      <c r="EJ400" s="47" t="s">
        <v>0</v>
      </c>
      <c r="EK400" s="19" t="str">
        <f t="shared" si="549"/>
        <v/>
      </c>
      <c r="EL400" s="47" t="s">
        <v>0</v>
      </c>
      <c r="EM400" s="208" t="str">
        <f t="shared" si="550"/>
        <v/>
      </c>
      <c r="EN400" s="47" t="s">
        <v>0</v>
      </c>
    </row>
    <row r="401" spans="1:144" x14ac:dyDescent="0.25">
      <c r="A401" t="s">
        <v>0</v>
      </c>
      <c r="B401" s="52" t="str">
        <f>IF(csv!F393="","",csv!T393)</f>
        <v/>
      </c>
      <c r="C401" s="31" t="s">
        <v>0</v>
      </c>
      <c r="D401" s="31" t="str">
        <f>IF(csv!F393="","",csv!F393)</f>
        <v/>
      </c>
      <c r="E401" s="31" t="str">
        <f>IF(csv!E393="","",csv!E393)</f>
        <v/>
      </c>
      <c r="F401" s="31" t="s">
        <v>0</v>
      </c>
      <c r="G401" s="73" t="str">
        <f>IF(csv!M393="","",csv!M393)</f>
        <v/>
      </c>
      <c r="H401" s="73" t="str">
        <f>IF(csv!N393="","",csv!N393)</f>
        <v/>
      </c>
      <c r="I401" s="31" t="s">
        <v>0</v>
      </c>
      <c r="J401" s="31" t="str">
        <f>IF(csv!P393="","",csv!P393)</f>
        <v/>
      </c>
      <c r="K401" s="31" t="str">
        <f>IF(csv!Q393="","",csv!Q393)</f>
        <v/>
      </c>
      <c r="L401" s="31" t="s">
        <v>0</v>
      </c>
      <c r="M401" s="66" t="str">
        <f>IF(csv!R393="","",csv!R393)</f>
        <v/>
      </c>
      <c r="N401" s="47" t="s">
        <v>0</v>
      </c>
      <c r="O401" s="52" t="str">
        <f t="shared" si="497"/>
        <v/>
      </c>
      <c r="P401" s="73" t="str">
        <f>IF(O401="","",IF(COUNTIF(O$10:O400,O401)=0,P400+1,P400))</f>
        <v/>
      </c>
      <c r="Q401" s="88" t="str">
        <f t="shared" si="498"/>
        <v/>
      </c>
      <c r="R401" s="89" t="str" cm="1">
        <f t="array" ref="R401">IF(S401="","",INDEX(natjecanjeStaze_naziv,MATCH(S401,natjecanjeStaze_stazaId,0)))</f>
        <v/>
      </c>
      <c r="S401" s="53" t="str">
        <f t="shared" si="481"/>
        <v/>
      </c>
      <c r="T401" s="47" t="s">
        <v>0</v>
      </c>
      <c r="U401" s="259" t="str">
        <f t="shared" si="482"/>
        <v/>
      </c>
      <c r="V401" s="260" t="str">
        <f t="shared" si="499"/>
        <v/>
      </c>
      <c r="W401" s="47" t="s">
        <v>0</v>
      </c>
      <c r="X401" s="52" t="str">
        <f t="shared" si="500"/>
        <v/>
      </c>
      <c r="Y401" s="73" t="str">
        <f t="shared" si="501"/>
        <v/>
      </c>
      <c r="Z401" s="31" t="str">
        <f t="shared" si="502"/>
        <v/>
      </c>
      <c r="AA401" s="66" t="str">
        <f>IF(Z401="","",MAX(AA$10:AA400)+1)</f>
        <v/>
      </c>
      <c r="AB401" s="47" t="s">
        <v>0</v>
      </c>
      <c r="AC401" s="130"/>
      <c r="AD401" s="47" t="s">
        <v>0</v>
      </c>
      <c r="AE401" s="19" t="str">
        <f t="shared" si="503"/>
        <v/>
      </c>
      <c r="AF401" s="47" t="s">
        <v>0</v>
      </c>
      <c r="AG401" s="151" t="str">
        <f t="shared" si="504"/>
        <v/>
      </c>
      <c r="AH401" s="47" t="s">
        <v>0</v>
      </c>
      <c r="AI401" s="52" t="str">
        <f t="shared" si="505"/>
        <v/>
      </c>
      <c r="AJ401" s="31" t="str">
        <f t="shared" si="506"/>
        <v/>
      </c>
      <c r="AK401" s="73" t="str">
        <f t="shared" si="507"/>
        <v/>
      </c>
      <c r="AL401" s="73" t="str">
        <f t="shared" si="508"/>
        <v/>
      </c>
      <c r="AM401" s="31" t="str" cm="1">
        <f t="array" ref="AM401">IF(AK401="",""&amp;AJ401,IF(AK401="NEMA",AJ401,INDEX(klub_naziv,MATCH(INDEX(klubAlias_klubId,AK401),klub_id,0))))</f>
        <v/>
      </c>
      <c r="AN401" s="31" t="str" cm="1">
        <f t="array" ref="AN401">IFERROR(""&amp;INDEX(registarNatjecatelji,DL401,4),"")</f>
        <v/>
      </c>
      <c r="AO401" s="90" t="str">
        <f t="shared" si="509"/>
        <v/>
      </c>
      <c r="AP401" s="66" t="str">
        <f t="shared" si="510"/>
        <v/>
      </c>
      <c r="AQ401" s="47" t="s">
        <v>0</v>
      </c>
      <c r="AR401" s="52" t="str">
        <f>IF(V401&lt;&gt;"NEMA","",IF(IFERROR(MATCH(U401,U$10:U400,0),0)&lt;&gt;0,"",U401))</f>
        <v/>
      </c>
      <c r="AS401" s="73" t="str">
        <f t="shared" si="483"/>
        <v/>
      </c>
      <c r="AT401" s="31" t="str">
        <f>IF(OR(AS401="",AS401&lt;&gt;"NEMA"),"",MAX(AT$10:AT400)+1)</f>
        <v/>
      </c>
      <c r="AU401" s="66" t="str">
        <f t="shared" si="484"/>
        <v/>
      </c>
      <c r="AV401" s="47" t="s">
        <v>0</v>
      </c>
      <c r="AW401" s="19" t="str">
        <f t="shared" si="511"/>
        <v/>
      </c>
      <c r="AX401" s="47" t="s">
        <v>0</v>
      </c>
      <c r="AY401" s="82" t="str">
        <f>IF(AK401&lt;&gt;"NEMA","",IF(IFERROR(MATCH(AJ401,AJ$10:AJ400,0),0)&lt;&gt;0,"",AJ401))</f>
        <v/>
      </c>
      <c r="AZ401" s="47" t="s">
        <v>0</v>
      </c>
      <c r="BA401" s="130"/>
      <c r="BB401" s="47" t="s">
        <v>0</v>
      </c>
      <c r="BC401" s="58" t="str">
        <f t="shared" si="512"/>
        <v/>
      </c>
      <c r="BD401" s="31" t="str">
        <f t="shared" si="513"/>
        <v/>
      </c>
      <c r="BE401" s="31" t="str">
        <f>IF(BD401="","",MAX(BE$10:BE400)+1)</f>
        <v/>
      </c>
      <c r="BF401" s="31" t="str">
        <f t="shared" si="514"/>
        <v/>
      </c>
      <c r="BG401" s="31" t="str">
        <f t="shared" si="515"/>
        <v/>
      </c>
      <c r="BH401" s="31" t="str">
        <f>IF(BA401="","",MAX(BH$10:BH400)+1)</f>
        <v/>
      </c>
      <c r="BI401" s="31" t="str">
        <f t="shared" si="516"/>
        <v/>
      </c>
      <c r="BJ401" s="66" t="str">
        <f t="shared" si="517"/>
        <v/>
      </c>
      <c r="BK401" s="47" t="s">
        <v>0</v>
      </c>
      <c r="BL401" s="19" t="str">
        <f t="shared" si="518"/>
        <v/>
      </c>
      <c r="BM401" s="47" t="s">
        <v>0</v>
      </c>
      <c r="BN401" s="151" t="str">
        <f t="shared" si="485"/>
        <v/>
      </c>
      <c r="BO401" s="47" t="s">
        <v>0</v>
      </c>
      <c r="BP401" s="58" t="str">
        <f t="shared" si="476"/>
        <v/>
      </c>
      <c r="BQ401" s="73" t="str">
        <f t="shared" si="477"/>
        <v/>
      </c>
      <c r="BR401" s="266" t="str">
        <f t="shared" si="478"/>
        <v/>
      </c>
      <c r="BS401" s="267" t="str">
        <f t="shared" si="479"/>
        <v/>
      </c>
      <c r="BT401" s="191" t="str">
        <f t="shared" si="480"/>
        <v/>
      </c>
      <c r="BU401" s="47" t="s">
        <v>0</v>
      </c>
      <c r="BV401" s="52" t="str">
        <f t="shared" si="519"/>
        <v/>
      </c>
      <c r="BW401" s="31" t="str">
        <f t="shared" si="520"/>
        <v/>
      </c>
      <c r="BX401" s="73" t="str">
        <f t="shared" si="486"/>
        <v/>
      </c>
      <c r="BY401" s="73" t="str">
        <f t="shared" si="487"/>
        <v/>
      </c>
      <c r="BZ401" s="31" t="str">
        <f t="shared" si="488"/>
        <v/>
      </c>
      <c r="CA401" s="66" t="str">
        <f t="shared" si="489"/>
        <v/>
      </c>
      <c r="CB401" s="47" t="s">
        <v>0</v>
      </c>
      <c r="CC401" s="82" t="str">
        <f t="shared" si="521"/>
        <v/>
      </c>
      <c r="CD401" s="47" t="s">
        <v>0</v>
      </c>
      <c r="CE401" s="19" t="str">
        <f t="shared" si="522"/>
        <v/>
      </c>
      <c r="CF401" s="47" t="s">
        <v>0</v>
      </c>
      <c r="CG401" s="130"/>
      <c r="CH401" s="47" t="s">
        <v>0</v>
      </c>
      <c r="CI401" s="52" t="str">
        <f t="shared" si="523"/>
        <v/>
      </c>
      <c r="CJ401" s="73" t="str">
        <f>IF(CG401="","",MAX(CJ$10:CJ400)+1)</f>
        <v/>
      </c>
      <c r="CK401" s="53" t="str">
        <f t="shared" si="524"/>
        <v/>
      </c>
      <c r="CL401" s="47" t="s">
        <v>0</v>
      </c>
      <c r="CM401" s="19" t="str">
        <f t="shared" si="525"/>
        <v/>
      </c>
      <c r="CN401" s="47" t="s">
        <v>0</v>
      </c>
      <c r="CO401" s="108"/>
      <c r="CP401" s="110"/>
      <c r="CQ401" s="47"/>
      <c r="CR401" s="58" t="str">
        <f>IF(AND(BX401="NEMA",BY401="NEMA",OR(CG401="",CK401="NEMA")),MAX(CR$10:CR400)+1,"")</f>
        <v/>
      </c>
      <c r="CS401" s="53" t="str">
        <f t="shared" si="526"/>
        <v/>
      </c>
      <c r="CT401" t="s">
        <v>0</v>
      </c>
      <c r="CU401" s="133" t="str">
        <f t="shared" si="490"/>
        <v/>
      </c>
      <c r="CV401" t="s">
        <v>0</v>
      </c>
      <c r="CW401" s="52" t="str">
        <f t="shared" si="491"/>
        <v/>
      </c>
      <c r="CX401" s="66" t="str">
        <f t="shared" si="527"/>
        <v/>
      </c>
      <c r="CY401" t="s">
        <v>0</v>
      </c>
      <c r="CZ401" s="19" t="str">
        <f t="shared" si="528"/>
        <v/>
      </c>
      <c r="DA401" s="47" t="s">
        <v>0</v>
      </c>
      <c r="DB401" s="52" t="str">
        <f t="shared" si="529"/>
        <v/>
      </c>
      <c r="DC401" s="66" t="str">
        <f t="shared" si="530"/>
        <v/>
      </c>
      <c r="DD401" s="47" t="s">
        <v>0</v>
      </c>
      <c r="DE401" s="52" t="str">
        <f t="shared" si="531"/>
        <v/>
      </c>
      <c r="DF401" s="53" t="str">
        <f t="shared" si="492"/>
        <v/>
      </c>
      <c r="DG401" s="47" t="s">
        <v>0</v>
      </c>
      <c r="DH401" s="52" t="str">
        <f t="shared" si="532"/>
        <v/>
      </c>
      <c r="DI401" s="53" t="str">
        <f t="shared" si="493"/>
        <v/>
      </c>
      <c r="DJ401" s="47" t="s">
        <v>0</v>
      </c>
      <c r="DK401" s="52" t="str">
        <f t="shared" si="533"/>
        <v/>
      </c>
      <c r="DL401" s="53" t="str">
        <f t="shared" si="494"/>
        <v/>
      </c>
      <c r="DM401" s="47" t="s">
        <v>0</v>
      </c>
      <c r="DN401" s="58" t="str">
        <f t="shared" si="534"/>
        <v/>
      </c>
      <c r="DO401" s="53" t="str" cm="1">
        <f t="array" ref="DO401">IF(DN401&lt;&gt;"",INDEX(imePrezime_id,DN401,0),IF(CR401&lt;&gt;"",CR401,""))</f>
        <v/>
      </c>
      <c r="DP401" s="47" t="s">
        <v>0</v>
      </c>
      <c r="DQ401" s="58" t="str">
        <f t="shared" si="535"/>
        <v/>
      </c>
      <c r="DR401" s="73" t="str">
        <f t="shared" si="495"/>
        <v/>
      </c>
      <c r="DS401" s="73" t="str">
        <f t="shared" si="536"/>
        <v/>
      </c>
      <c r="DT401" s="73" t="str">
        <f t="shared" si="537"/>
        <v/>
      </c>
      <c r="DU401" s="66" t="str">
        <f t="shared" si="538"/>
        <v/>
      </c>
      <c r="DV401" s="47" t="s">
        <v>0</v>
      </c>
      <c r="DW401" s="58" t="str">
        <f>IF(BW401="","",MAX(DW$10:DW400)+1)</f>
        <v/>
      </c>
      <c r="DX401" s="73" t="str">
        <f t="shared" si="539"/>
        <v/>
      </c>
      <c r="DY401" s="73" t="str">
        <f t="shared" si="540"/>
        <v/>
      </c>
      <c r="DZ401" s="73" t="str">
        <f t="shared" si="541"/>
        <v/>
      </c>
      <c r="EA401" s="73" t="str">
        <f t="shared" si="542"/>
        <v/>
      </c>
      <c r="EB401" s="73" t="str">
        <f t="shared" si="543"/>
        <v/>
      </c>
      <c r="EC401" s="73" t="str">
        <f t="shared" si="544"/>
        <v/>
      </c>
      <c r="ED401" s="73" t="str">
        <f t="shared" si="545"/>
        <v/>
      </c>
      <c r="EE401" s="73" t="str">
        <f t="shared" si="546"/>
        <v/>
      </c>
      <c r="EF401" s="73" t="str">
        <f t="shared" si="547"/>
        <v/>
      </c>
      <c r="EG401" s="53" t="str">
        <f t="shared" si="496"/>
        <v/>
      </c>
      <c r="EH401" s="47" t="s">
        <v>0</v>
      </c>
      <c r="EI401" s="19" t="str">
        <f t="shared" si="548"/>
        <v/>
      </c>
      <c r="EJ401" s="47" t="s">
        <v>0</v>
      </c>
      <c r="EK401" s="19" t="str">
        <f t="shared" si="549"/>
        <v/>
      </c>
      <c r="EL401" s="47" t="s">
        <v>0</v>
      </c>
      <c r="EM401" s="208" t="str">
        <f t="shared" si="550"/>
        <v/>
      </c>
      <c r="EN401" s="47" t="s">
        <v>0</v>
      </c>
    </row>
    <row r="402" spans="1:144" x14ac:dyDescent="0.25">
      <c r="A402" t="s">
        <v>0</v>
      </c>
      <c r="B402" s="52" t="str">
        <f>IF(csv!F394="","",csv!T394)</f>
        <v/>
      </c>
      <c r="C402" s="31" t="s">
        <v>0</v>
      </c>
      <c r="D402" s="31" t="str">
        <f>IF(csv!F394="","",csv!F394)</f>
        <v/>
      </c>
      <c r="E402" s="31" t="str">
        <f>IF(csv!E394="","",csv!E394)</f>
        <v/>
      </c>
      <c r="F402" s="31" t="s">
        <v>0</v>
      </c>
      <c r="G402" s="73" t="str">
        <f>IF(csv!M394="","",csv!M394)</f>
        <v/>
      </c>
      <c r="H402" s="73" t="str">
        <f>IF(csv!N394="","",csv!N394)</f>
        <v/>
      </c>
      <c r="I402" s="31" t="s">
        <v>0</v>
      </c>
      <c r="J402" s="31" t="str">
        <f>IF(csv!P394="","",csv!P394)</f>
        <v/>
      </c>
      <c r="K402" s="31" t="str">
        <f>IF(csv!Q394="","",csv!Q394)</f>
        <v/>
      </c>
      <c r="L402" s="31" t="s">
        <v>0</v>
      </c>
      <c r="M402" s="66" t="str">
        <f>IF(csv!R394="","",csv!R394)</f>
        <v/>
      </c>
      <c r="N402" s="47" t="s">
        <v>0</v>
      </c>
      <c r="O402" s="52" t="str">
        <f t="shared" si="497"/>
        <v/>
      </c>
      <c r="P402" s="73" t="str">
        <f>IF(O402="","",IF(COUNTIF(O$10:O401,O402)=0,P401+1,P401))</f>
        <v/>
      </c>
      <c r="Q402" s="88" t="str">
        <f t="shared" si="498"/>
        <v/>
      </c>
      <c r="R402" s="89" t="str" cm="1">
        <f t="array" ref="R402">IF(S402="","",INDEX(natjecanjeStaze_naziv,MATCH(S402,natjecanjeStaze_stazaId,0)))</f>
        <v/>
      </c>
      <c r="S402" s="53" t="str">
        <f t="shared" si="481"/>
        <v/>
      </c>
      <c r="T402" s="47" t="s">
        <v>0</v>
      </c>
      <c r="U402" s="259" t="str">
        <f t="shared" si="482"/>
        <v/>
      </c>
      <c r="V402" s="260" t="str">
        <f t="shared" si="499"/>
        <v/>
      </c>
      <c r="W402" s="47" t="s">
        <v>0</v>
      </c>
      <c r="X402" s="52" t="str">
        <f t="shared" si="500"/>
        <v/>
      </c>
      <c r="Y402" s="73" t="str">
        <f t="shared" si="501"/>
        <v/>
      </c>
      <c r="Z402" s="31" t="str">
        <f t="shared" si="502"/>
        <v/>
      </c>
      <c r="AA402" s="66" t="str">
        <f>IF(Z402="","",MAX(AA$10:AA401)+1)</f>
        <v/>
      </c>
      <c r="AB402" s="47" t="s">
        <v>0</v>
      </c>
      <c r="AC402" s="130"/>
      <c r="AD402" s="47" t="s">
        <v>0</v>
      </c>
      <c r="AE402" s="19" t="str">
        <f t="shared" si="503"/>
        <v/>
      </c>
      <c r="AF402" s="47" t="s">
        <v>0</v>
      </c>
      <c r="AG402" s="151" t="str">
        <f t="shared" si="504"/>
        <v/>
      </c>
      <c r="AH402" s="47" t="s">
        <v>0</v>
      </c>
      <c r="AI402" s="52" t="str">
        <f t="shared" si="505"/>
        <v/>
      </c>
      <c r="AJ402" s="31" t="str">
        <f t="shared" si="506"/>
        <v/>
      </c>
      <c r="AK402" s="73" t="str">
        <f t="shared" si="507"/>
        <v/>
      </c>
      <c r="AL402" s="73" t="str">
        <f t="shared" si="508"/>
        <v/>
      </c>
      <c r="AM402" s="31" t="str" cm="1">
        <f t="array" ref="AM402">IF(AK402="",""&amp;AJ402,IF(AK402="NEMA",AJ402,INDEX(klub_naziv,MATCH(INDEX(klubAlias_klubId,AK402),klub_id,0))))</f>
        <v/>
      </c>
      <c r="AN402" s="31" t="str" cm="1">
        <f t="array" ref="AN402">IFERROR(""&amp;INDEX(registarNatjecatelji,DL402,4),"")</f>
        <v/>
      </c>
      <c r="AO402" s="90" t="str">
        <f t="shared" si="509"/>
        <v/>
      </c>
      <c r="AP402" s="66" t="str">
        <f t="shared" si="510"/>
        <v/>
      </c>
      <c r="AQ402" s="47" t="s">
        <v>0</v>
      </c>
      <c r="AR402" s="52" t="str">
        <f>IF(V402&lt;&gt;"NEMA","",IF(IFERROR(MATCH(U402,U$10:U401,0),0)&lt;&gt;0,"",U402))</f>
        <v/>
      </c>
      <c r="AS402" s="73" t="str">
        <f t="shared" si="483"/>
        <v/>
      </c>
      <c r="AT402" s="31" t="str">
        <f>IF(OR(AS402="",AS402&lt;&gt;"NEMA"),"",MAX(AT$10:AT401)+1)</f>
        <v/>
      </c>
      <c r="AU402" s="66" t="str">
        <f t="shared" si="484"/>
        <v/>
      </c>
      <c r="AV402" s="47" t="s">
        <v>0</v>
      </c>
      <c r="AW402" s="19" t="str">
        <f t="shared" si="511"/>
        <v/>
      </c>
      <c r="AX402" s="47" t="s">
        <v>0</v>
      </c>
      <c r="AY402" s="82" t="str">
        <f>IF(AK402&lt;&gt;"NEMA","",IF(IFERROR(MATCH(AJ402,AJ$10:AJ401,0),0)&lt;&gt;0,"",AJ402))</f>
        <v/>
      </c>
      <c r="AZ402" s="47" t="s">
        <v>0</v>
      </c>
      <c r="BA402" s="130"/>
      <c r="BB402" s="47" t="s">
        <v>0</v>
      </c>
      <c r="BC402" s="58" t="str">
        <f t="shared" si="512"/>
        <v/>
      </c>
      <c r="BD402" s="31" t="str">
        <f t="shared" si="513"/>
        <v/>
      </c>
      <c r="BE402" s="31" t="str">
        <f>IF(BD402="","",MAX(BE$10:BE401)+1)</f>
        <v/>
      </c>
      <c r="BF402" s="31" t="str">
        <f t="shared" si="514"/>
        <v/>
      </c>
      <c r="BG402" s="31" t="str">
        <f t="shared" si="515"/>
        <v/>
      </c>
      <c r="BH402" s="31" t="str">
        <f>IF(BA402="","",MAX(BH$10:BH401)+1)</f>
        <v/>
      </c>
      <c r="BI402" s="31" t="str">
        <f t="shared" si="516"/>
        <v/>
      </c>
      <c r="BJ402" s="66" t="str">
        <f t="shared" si="517"/>
        <v/>
      </c>
      <c r="BK402" s="47" t="s">
        <v>0</v>
      </c>
      <c r="BL402" s="19" t="str">
        <f t="shared" si="518"/>
        <v/>
      </c>
      <c r="BM402" s="47" t="s">
        <v>0</v>
      </c>
      <c r="BN402" s="151" t="str">
        <f t="shared" si="485"/>
        <v/>
      </c>
      <c r="BO402" s="47" t="s">
        <v>0</v>
      </c>
      <c r="BP402" s="58" t="str">
        <f t="shared" si="476"/>
        <v/>
      </c>
      <c r="BQ402" s="73" t="str">
        <f t="shared" si="477"/>
        <v/>
      </c>
      <c r="BR402" s="266" t="str">
        <f t="shared" si="478"/>
        <v/>
      </c>
      <c r="BS402" s="267" t="str">
        <f t="shared" si="479"/>
        <v/>
      </c>
      <c r="BT402" s="191" t="str">
        <f t="shared" si="480"/>
        <v/>
      </c>
      <c r="BU402" s="47" t="s">
        <v>0</v>
      </c>
      <c r="BV402" s="52" t="str">
        <f t="shared" si="519"/>
        <v/>
      </c>
      <c r="BW402" s="31" t="str">
        <f t="shared" si="520"/>
        <v/>
      </c>
      <c r="BX402" s="73" t="str">
        <f t="shared" si="486"/>
        <v/>
      </c>
      <c r="BY402" s="73" t="str">
        <f t="shared" si="487"/>
        <v/>
      </c>
      <c r="BZ402" s="31" t="str">
        <f t="shared" si="488"/>
        <v/>
      </c>
      <c r="CA402" s="66" t="str">
        <f t="shared" si="489"/>
        <v/>
      </c>
      <c r="CB402" s="47" t="s">
        <v>0</v>
      </c>
      <c r="CC402" s="82" t="str">
        <f t="shared" si="521"/>
        <v/>
      </c>
      <c r="CD402" s="47" t="s">
        <v>0</v>
      </c>
      <c r="CE402" s="19" t="str">
        <f t="shared" si="522"/>
        <v/>
      </c>
      <c r="CF402" s="47" t="s">
        <v>0</v>
      </c>
      <c r="CG402" s="130"/>
      <c r="CH402" s="47" t="s">
        <v>0</v>
      </c>
      <c r="CI402" s="52" t="str">
        <f t="shared" si="523"/>
        <v/>
      </c>
      <c r="CJ402" s="73" t="str">
        <f>IF(CG402="","",MAX(CJ$10:CJ401)+1)</f>
        <v/>
      </c>
      <c r="CK402" s="53" t="str">
        <f t="shared" si="524"/>
        <v/>
      </c>
      <c r="CL402" s="47" t="s">
        <v>0</v>
      </c>
      <c r="CM402" s="19" t="str">
        <f t="shared" si="525"/>
        <v/>
      </c>
      <c r="CN402" s="47" t="s">
        <v>0</v>
      </c>
      <c r="CO402" s="108"/>
      <c r="CP402" s="110"/>
      <c r="CQ402" s="47"/>
      <c r="CR402" s="58" t="str">
        <f>IF(AND(BX402="NEMA",BY402="NEMA",OR(CG402="",CK402="NEMA")),MAX(CR$10:CR401)+1,"")</f>
        <v/>
      </c>
      <c r="CS402" s="53" t="str">
        <f t="shared" si="526"/>
        <v/>
      </c>
      <c r="CT402" t="s">
        <v>0</v>
      </c>
      <c r="CU402" s="133" t="str">
        <f t="shared" si="490"/>
        <v/>
      </c>
      <c r="CV402" t="s">
        <v>0</v>
      </c>
      <c r="CW402" s="52" t="str">
        <f t="shared" si="491"/>
        <v/>
      </c>
      <c r="CX402" s="66" t="str">
        <f t="shared" si="527"/>
        <v/>
      </c>
      <c r="CY402" t="s">
        <v>0</v>
      </c>
      <c r="CZ402" s="19" t="str">
        <f t="shared" si="528"/>
        <v/>
      </c>
      <c r="DA402" s="47" t="s">
        <v>0</v>
      </c>
      <c r="DB402" s="52" t="str">
        <f t="shared" si="529"/>
        <v/>
      </c>
      <c r="DC402" s="66" t="str">
        <f t="shared" si="530"/>
        <v/>
      </c>
      <c r="DD402" s="47" t="s">
        <v>0</v>
      </c>
      <c r="DE402" s="52" t="str">
        <f t="shared" si="531"/>
        <v/>
      </c>
      <c r="DF402" s="53" t="str">
        <f t="shared" si="492"/>
        <v/>
      </c>
      <c r="DG402" s="47" t="s">
        <v>0</v>
      </c>
      <c r="DH402" s="52" t="str">
        <f t="shared" si="532"/>
        <v/>
      </c>
      <c r="DI402" s="53" t="str">
        <f t="shared" si="493"/>
        <v/>
      </c>
      <c r="DJ402" s="47" t="s">
        <v>0</v>
      </c>
      <c r="DK402" s="52" t="str">
        <f t="shared" si="533"/>
        <v/>
      </c>
      <c r="DL402" s="53" t="str">
        <f t="shared" si="494"/>
        <v/>
      </c>
      <c r="DM402" s="47" t="s">
        <v>0</v>
      </c>
      <c r="DN402" s="58" t="str">
        <f t="shared" si="534"/>
        <v/>
      </c>
      <c r="DO402" s="53" t="str" cm="1">
        <f t="array" ref="DO402">IF(DN402&lt;&gt;"",INDEX(imePrezime_id,DN402,0),IF(CR402&lt;&gt;"",CR402,""))</f>
        <v/>
      </c>
      <c r="DP402" s="47" t="s">
        <v>0</v>
      </c>
      <c r="DQ402" s="58" t="str">
        <f t="shared" si="535"/>
        <v/>
      </c>
      <c r="DR402" s="73" t="str">
        <f t="shared" si="495"/>
        <v/>
      </c>
      <c r="DS402" s="73" t="str">
        <f t="shared" si="536"/>
        <v/>
      </c>
      <c r="DT402" s="73" t="str">
        <f t="shared" si="537"/>
        <v/>
      </c>
      <c r="DU402" s="66" t="str">
        <f t="shared" si="538"/>
        <v/>
      </c>
      <c r="DV402" s="47" t="s">
        <v>0</v>
      </c>
      <c r="DW402" s="58" t="str">
        <f>IF(BW402="","",MAX(DW$10:DW401)+1)</f>
        <v/>
      </c>
      <c r="DX402" s="73" t="str">
        <f t="shared" si="539"/>
        <v/>
      </c>
      <c r="DY402" s="73" t="str">
        <f t="shared" si="540"/>
        <v/>
      </c>
      <c r="DZ402" s="73" t="str">
        <f t="shared" si="541"/>
        <v/>
      </c>
      <c r="EA402" s="73" t="str">
        <f t="shared" si="542"/>
        <v/>
      </c>
      <c r="EB402" s="73" t="str">
        <f t="shared" si="543"/>
        <v/>
      </c>
      <c r="EC402" s="73" t="str">
        <f t="shared" si="544"/>
        <v/>
      </c>
      <c r="ED402" s="73" t="str">
        <f t="shared" si="545"/>
        <v/>
      </c>
      <c r="EE402" s="73" t="str">
        <f t="shared" si="546"/>
        <v/>
      </c>
      <c r="EF402" s="73" t="str">
        <f t="shared" si="547"/>
        <v/>
      </c>
      <c r="EG402" s="53" t="str">
        <f t="shared" si="496"/>
        <v/>
      </c>
      <c r="EH402" s="47" t="s">
        <v>0</v>
      </c>
      <c r="EI402" s="19" t="str">
        <f t="shared" si="548"/>
        <v/>
      </c>
      <c r="EJ402" s="47" t="s">
        <v>0</v>
      </c>
      <c r="EK402" s="19" t="str">
        <f t="shared" si="549"/>
        <v/>
      </c>
      <c r="EL402" s="47" t="s">
        <v>0</v>
      </c>
      <c r="EM402" s="208" t="str">
        <f t="shared" si="550"/>
        <v/>
      </c>
      <c r="EN402" s="47" t="s">
        <v>0</v>
      </c>
    </row>
    <row r="403" spans="1:144" x14ac:dyDescent="0.25">
      <c r="A403" t="s">
        <v>0</v>
      </c>
      <c r="B403" s="52" t="str">
        <f>IF(csv!F395="","",csv!T395)</f>
        <v/>
      </c>
      <c r="C403" s="31" t="s">
        <v>0</v>
      </c>
      <c r="D403" s="31" t="str">
        <f>IF(csv!F395="","",csv!F395)</f>
        <v/>
      </c>
      <c r="E403" s="31" t="str">
        <f>IF(csv!E395="","",csv!E395)</f>
        <v/>
      </c>
      <c r="F403" s="31" t="s">
        <v>0</v>
      </c>
      <c r="G403" s="73" t="str">
        <f>IF(csv!M395="","",csv!M395)</f>
        <v/>
      </c>
      <c r="H403" s="73" t="str">
        <f>IF(csv!N395="","",csv!N395)</f>
        <v/>
      </c>
      <c r="I403" s="31" t="s">
        <v>0</v>
      </c>
      <c r="J403" s="31" t="str">
        <f>IF(csv!P395="","",csv!P395)</f>
        <v/>
      </c>
      <c r="K403" s="31" t="str">
        <f>IF(csv!Q395="","",csv!Q395)</f>
        <v/>
      </c>
      <c r="L403" s="31" t="s">
        <v>0</v>
      </c>
      <c r="M403" s="66" t="str">
        <f>IF(csv!R395="","",csv!R395)</f>
        <v/>
      </c>
      <c r="N403" s="47" t="s">
        <v>0</v>
      </c>
      <c r="O403" s="52" t="str">
        <f t="shared" si="497"/>
        <v/>
      </c>
      <c r="P403" s="73" t="str">
        <f>IF(O403="","",IF(COUNTIF(O$10:O402,O403)=0,P402+1,P402))</f>
        <v/>
      </c>
      <c r="Q403" s="88" t="str">
        <f t="shared" si="498"/>
        <v/>
      </c>
      <c r="R403" s="89" t="str" cm="1">
        <f t="array" ref="R403">IF(S403="","",INDEX(natjecanjeStaze_naziv,MATCH(S403,natjecanjeStaze_stazaId,0)))</f>
        <v/>
      </c>
      <c r="S403" s="53" t="str">
        <f t="shared" si="481"/>
        <v/>
      </c>
      <c r="T403" s="47" t="s">
        <v>0</v>
      </c>
      <c r="U403" s="259" t="str">
        <f t="shared" si="482"/>
        <v/>
      </c>
      <c r="V403" s="260" t="str">
        <f t="shared" si="499"/>
        <v/>
      </c>
      <c r="W403" s="47" t="s">
        <v>0</v>
      </c>
      <c r="X403" s="52" t="str">
        <f t="shared" si="500"/>
        <v/>
      </c>
      <c r="Y403" s="73" t="str">
        <f t="shared" si="501"/>
        <v/>
      </c>
      <c r="Z403" s="31" t="str">
        <f t="shared" si="502"/>
        <v/>
      </c>
      <c r="AA403" s="66" t="str">
        <f>IF(Z403="","",MAX(AA$10:AA402)+1)</f>
        <v/>
      </c>
      <c r="AB403" s="47" t="s">
        <v>0</v>
      </c>
      <c r="AC403" s="130"/>
      <c r="AD403" s="47" t="s">
        <v>0</v>
      </c>
      <c r="AE403" s="19" t="str">
        <f t="shared" si="503"/>
        <v/>
      </c>
      <c r="AF403" s="47" t="s">
        <v>0</v>
      </c>
      <c r="AG403" s="151" t="str">
        <f t="shared" si="504"/>
        <v/>
      </c>
      <c r="AH403" s="47" t="s">
        <v>0</v>
      </c>
      <c r="AI403" s="52" t="str">
        <f t="shared" si="505"/>
        <v/>
      </c>
      <c r="AJ403" s="31" t="str">
        <f t="shared" si="506"/>
        <v/>
      </c>
      <c r="AK403" s="73" t="str">
        <f t="shared" si="507"/>
        <v/>
      </c>
      <c r="AL403" s="73" t="str">
        <f t="shared" si="508"/>
        <v/>
      </c>
      <c r="AM403" s="31" t="str" cm="1">
        <f t="array" ref="AM403">IF(AK403="",""&amp;AJ403,IF(AK403="NEMA",AJ403,INDEX(klub_naziv,MATCH(INDEX(klubAlias_klubId,AK403),klub_id,0))))</f>
        <v/>
      </c>
      <c r="AN403" s="31" t="str" cm="1">
        <f t="array" ref="AN403">IFERROR(""&amp;INDEX(registarNatjecatelji,DL403,4),"")</f>
        <v/>
      </c>
      <c r="AO403" s="90" t="str">
        <f t="shared" si="509"/>
        <v/>
      </c>
      <c r="AP403" s="66" t="str">
        <f t="shared" si="510"/>
        <v/>
      </c>
      <c r="AQ403" s="47" t="s">
        <v>0</v>
      </c>
      <c r="AR403" s="52" t="str">
        <f>IF(V403&lt;&gt;"NEMA","",IF(IFERROR(MATCH(U403,U$10:U402,0),0)&lt;&gt;0,"",U403))</f>
        <v/>
      </c>
      <c r="AS403" s="73" t="str">
        <f t="shared" si="483"/>
        <v/>
      </c>
      <c r="AT403" s="31" t="str">
        <f>IF(OR(AS403="",AS403&lt;&gt;"NEMA"),"",MAX(AT$10:AT402)+1)</f>
        <v/>
      </c>
      <c r="AU403" s="66" t="str">
        <f t="shared" si="484"/>
        <v/>
      </c>
      <c r="AV403" s="47" t="s">
        <v>0</v>
      </c>
      <c r="AW403" s="19" t="str">
        <f t="shared" si="511"/>
        <v/>
      </c>
      <c r="AX403" s="47" t="s">
        <v>0</v>
      </c>
      <c r="AY403" s="82" t="str">
        <f>IF(AK403&lt;&gt;"NEMA","",IF(IFERROR(MATCH(AJ403,AJ$10:AJ402,0),0)&lt;&gt;0,"",AJ403))</f>
        <v/>
      </c>
      <c r="AZ403" s="47" t="s">
        <v>0</v>
      </c>
      <c r="BA403" s="130"/>
      <c r="BB403" s="47" t="s">
        <v>0</v>
      </c>
      <c r="BC403" s="58" t="str">
        <f t="shared" si="512"/>
        <v/>
      </c>
      <c r="BD403" s="31" t="str">
        <f t="shared" si="513"/>
        <v/>
      </c>
      <c r="BE403" s="31" t="str">
        <f>IF(BD403="","",MAX(BE$10:BE402)+1)</f>
        <v/>
      </c>
      <c r="BF403" s="31" t="str">
        <f t="shared" si="514"/>
        <v/>
      </c>
      <c r="BG403" s="31" t="str">
        <f t="shared" si="515"/>
        <v/>
      </c>
      <c r="BH403" s="31" t="str">
        <f>IF(BA403="","",MAX(BH$10:BH402)+1)</f>
        <v/>
      </c>
      <c r="BI403" s="31" t="str">
        <f t="shared" si="516"/>
        <v/>
      </c>
      <c r="BJ403" s="66" t="str">
        <f t="shared" si="517"/>
        <v/>
      </c>
      <c r="BK403" s="47" t="s">
        <v>0</v>
      </c>
      <c r="BL403" s="19" t="str">
        <f t="shared" si="518"/>
        <v/>
      </c>
      <c r="BM403" s="47" t="s">
        <v>0</v>
      </c>
      <c r="BN403" s="151" t="str">
        <f t="shared" si="485"/>
        <v/>
      </c>
      <c r="BO403" s="47" t="s">
        <v>0</v>
      </c>
      <c r="BP403" s="58" t="str">
        <f t="shared" si="476"/>
        <v/>
      </c>
      <c r="BQ403" s="73" t="str">
        <f t="shared" si="477"/>
        <v/>
      </c>
      <c r="BR403" s="266" t="str">
        <f t="shared" si="478"/>
        <v/>
      </c>
      <c r="BS403" s="267" t="str">
        <f t="shared" si="479"/>
        <v/>
      </c>
      <c r="BT403" s="191" t="str">
        <f t="shared" si="480"/>
        <v/>
      </c>
      <c r="BU403" s="47" t="s">
        <v>0</v>
      </c>
      <c r="BV403" s="52" t="str">
        <f t="shared" si="519"/>
        <v/>
      </c>
      <c r="BW403" s="31" t="str">
        <f t="shared" si="520"/>
        <v/>
      </c>
      <c r="BX403" s="73" t="str">
        <f t="shared" si="486"/>
        <v/>
      </c>
      <c r="BY403" s="73" t="str">
        <f t="shared" si="487"/>
        <v/>
      </c>
      <c r="BZ403" s="31" t="str">
        <f t="shared" si="488"/>
        <v/>
      </c>
      <c r="CA403" s="66" t="str">
        <f t="shared" si="489"/>
        <v/>
      </c>
      <c r="CB403" s="47" t="s">
        <v>0</v>
      </c>
      <c r="CC403" s="82" t="str">
        <f t="shared" si="521"/>
        <v/>
      </c>
      <c r="CD403" s="47" t="s">
        <v>0</v>
      </c>
      <c r="CE403" s="19" t="str">
        <f t="shared" si="522"/>
        <v/>
      </c>
      <c r="CF403" s="47" t="s">
        <v>0</v>
      </c>
      <c r="CG403" s="130"/>
      <c r="CH403" s="47" t="s">
        <v>0</v>
      </c>
      <c r="CI403" s="52" t="str">
        <f t="shared" si="523"/>
        <v/>
      </c>
      <c r="CJ403" s="73" t="str">
        <f>IF(CG403="","",MAX(CJ$10:CJ402)+1)</f>
        <v/>
      </c>
      <c r="CK403" s="53" t="str">
        <f t="shared" si="524"/>
        <v/>
      </c>
      <c r="CL403" s="47" t="s">
        <v>0</v>
      </c>
      <c r="CM403" s="19" t="str">
        <f t="shared" si="525"/>
        <v/>
      </c>
      <c r="CN403" s="47" t="s">
        <v>0</v>
      </c>
      <c r="CO403" s="108"/>
      <c r="CP403" s="110"/>
      <c r="CQ403" s="47"/>
      <c r="CR403" s="58" t="str">
        <f>IF(AND(BX403="NEMA",BY403="NEMA",OR(CG403="",CK403="NEMA")),MAX(CR$10:CR402)+1,"")</f>
        <v/>
      </c>
      <c r="CS403" s="53" t="str">
        <f t="shared" si="526"/>
        <v/>
      </c>
      <c r="CT403" t="s">
        <v>0</v>
      </c>
      <c r="CU403" s="133" t="str">
        <f t="shared" si="490"/>
        <v/>
      </c>
      <c r="CV403" t="s">
        <v>0</v>
      </c>
      <c r="CW403" s="52" t="str">
        <f t="shared" si="491"/>
        <v/>
      </c>
      <c r="CX403" s="66" t="str">
        <f t="shared" si="527"/>
        <v/>
      </c>
      <c r="CY403" t="s">
        <v>0</v>
      </c>
      <c r="CZ403" s="19" t="str">
        <f t="shared" si="528"/>
        <v/>
      </c>
      <c r="DA403" s="47" t="s">
        <v>0</v>
      </c>
      <c r="DB403" s="52" t="str">
        <f t="shared" si="529"/>
        <v/>
      </c>
      <c r="DC403" s="66" t="str">
        <f t="shared" si="530"/>
        <v/>
      </c>
      <c r="DD403" s="47" t="s">
        <v>0</v>
      </c>
      <c r="DE403" s="52" t="str">
        <f t="shared" si="531"/>
        <v/>
      </c>
      <c r="DF403" s="53" t="str">
        <f t="shared" si="492"/>
        <v/>
      </c>
      <c r="DG403" s="47" t="s">
        <v>0</v>
      </c>
      <c r="DH403" s="52" t="str">
        <f t="shared" si="532"/>
        <v/>
      </c>
      <c r="DI403" s="53" t="str">
        <f t="shared" si="493"/>
        <v/>
      </c>
      <c r="DJ403" s="47" t="s">
        <v>0</v>
      </c>
      <c r="DK403" s="52" t="str">
        <f t="shared" si="533"/>
        <v/>
      </c>
      <c r="DL403" s="53" t="str">
        <f t="shared" si="494"/>
        <v/>
      </c>
      <c r="DM403" s="47" t="s">
        <v>0</v>
      </c>
      <c r="DN403" s="58" t="str">
        <f t="shared" si="534"/>
        <v/>
      </c>
      <c r="DO403" s="53" t="str" cm="1">
        <f t="array" ref="DO403">IF(DN403&lt;&gt;"",INDEX(imePrezime_id,DN403,0),IF(CR403&lt;&gt;"",CR403,""))</f>
        <v/>
      </c>
      <c r="DP403" s="47" t="s">
        <v>0</v>
      </c>
      <c r="DQ403" s="58" t="str">
        <f t="shared" si="535"/>
        <v/>
      </c>
      <c r="DR403" s="73" t="str">
        <f t="shared" si="495"/>
        <v/>
      </c>
      <c r="DS403" s="73" t="str">
        <f t="shared" si="536"/>
        <v/>
      </c>
      <c r="DT403" s="73" t="str">
        <f t="shared" si="537"/>
        <v/>
      </c>
      <c r="DU403" s="66" t="str">
        <f t="shared" si="538"/>
        <v/>
      </c>
      <c r="DV403" s="47" t="s">
        <v>0</v>
      </c>
      <c r="DW403" s="58" t="str">
        <f>IF(BW403="","",MAX(DW$10:DW402)+1)</f>
        <v/>
      </c>
      <c r="DX403" s="73" t="str">
        <f t="shared" si="539"/>
        <v/>
      </c>
      <c r="DY403" s="73" t="str">
        <f t="shared" si="540"/>
        <v/>
      </c>
      <c r="DZ403" s="73" t="str">
        <f t="shared" si="541"/>
        <v/>
      </c>
      <c r="EA403" s="73" t="str">
        <f t="shared" si="542"/>
        <v/>
      </c>
      <c r="EB403" s="73" t="str">
        <f t="shared" si="543"/>
        <v/>
      </c>
      <c r="EC403" s="73" t="str">
        <f t="shared" si="544"/>
        <v/>
      </c>
      <c r="ED403" s="73" t="str">
        <f t="shared" si="545"/>
        <v/>
      </c>
      <c r="EE403" s="73" t="str">
        <f t="shared" si="546"/>
        <v/>
      </c>
      <c r="EF403" s="73" t="str">
        <f t="shared" si="547"/>
        <v/>
      </c>
      <c r="EG403" s="53" t="str">
        <f t="shared" si="496"/>
        <v/>
      </c>
      <c r="EH403" s="47" t="s">
        <v>0</v>
      </c>
      <c r="EI403" s="19" t="str">
        <f t="shared" si="548"/>
        <v/>
      </c>
      <c r="EJ403" s="47" t="s">
        <v>0</v>
      </c>
      <c r="EK403" s="19" t="str">
        <f t="shared" si="549"/>
        <v/>
      </c>
      <c r="EL403" s="47" t="s">
        <v>0</v>
      </c>
      <c r="EM403" s="208" t="str">
        <f t="shared" si="550"/>
        <v/>
      </c>
      <c r="EN403" s="47" t="s">
        <v>0</v>
      </c>
    </row>
    <row r="404" spans="1:144" x14ac:dyDescent="0.25">
      <c r="A404" t="s">
        <v>0</v>
      </c>
      <c r="B404" s="52" t="str">
        <f>IF(csv!F396="","",csv!T396)</f>
        <v/>
      </c>
      <c r="C404" s="31" t="s">
        <v>0</v>
      </c>
      <c r="D404" s="31" t="str">
        <f>IF(csv!F396="","",csv!F396)</f>
        <v/>
      </c>
      <c r="E404" s="31" t="str">
        <f>IF(csv!E396="","",csv!E396)</f>
        <v/>
      </c>
      <c r="F404" s="31" t="s">
        <v>0</v>
      </c>
      <c r="G404" s="73" t="str">
        <f>IF(csv!M396="","",csv!M396)</f>
        <v/>
      </c>
      <c r="H404" s="73" t="str">
        <f>IF(csv!N396="","",csv!N396)</f>
        <v/>
      </c>
      <c r="I404" s="31" t="s">
        <v>0</v>
      </c>
      <c r="J404" s="31" t="str">
        <f>IF(csv!P396="","",csv!P396)</f>
        <v/>
      </c>
      <c r="K404" s="31" t="str">
        <f>IF(csv!Q396="","",csv!Q396)</f>
        <v/>
      </c>
      <c r="L404" s="31" t="s">
        <v>0</v>
      </c>
      <c r="M404" s="66" t="str">
        <f>IF(csv!R396="","",csv!R396)</f>
        <v/>
      </c>
      <c r="N404" s="47" t="s">
        <v>0</v>
      </c>
      <c r="O404" s="52" t="str">
        <f t="shared" si="497"/>
        <v/>
      </c>
      <c r="P404" s="73" t="str">
        <f>IF(O404="","",IF(COUNTIF(O$10:O403,O404)=0,P403+1,P403))</f>
        <v/>
      </c>
      <c r="Q404" s="88" t="str">
        <f t="shared" si="498"/>
        <v/>
      </c>
      <c r="R404" s="89" t="str" cm="1">
        <f t="array" ref="R404">IF(S404="","",INDEX(natjecanjeStaze_naziv,MATCH(S404,natjecanjeStaze_stazaId,0)))</f>
        <v/>
      </c>
      <c r="S404" s="53" t="str">
        <f t="shared" si="481"/>
        <v/>
      </c>
      <c r="T404" s="47" t="s">
        <v>0</v>
      </c>
      <c r="U404" s="259" t="str">
        <f t="shared" si="482"/>
        <v/>
      </c>
      <c r="V404" s="260" t="str">
        <f t="shared" si="499"/>
        <v/>
      </c>
      <c r="W404" s="47" t="s">
        <v>0</v>
      </c>
      <c r="X404" s="52" t="str">
        <f t="shared" si="500"/>
        <v/>
      </c>
      <c r="Y404" s="73" t="str">
        <f t="shared" si="501"/>
        <v/>
      </c>
      <c r="Z404" s="31" t="str">
        <f t="shared" si="502"/>
        <v/>
      </c>
      <c r="AA404" s="66" t="str">
        <f>IF(Z404="","",MAX(AA$10:AA403)+1)</f>
        <v/>
      </c>
      <c r="AB404" s="47" t="s">
        <v>0</v>
      </c>
      <c r="AC404" s="130"/>
      <c r="AD404" s="47" t="s">
        <v>0</v>
      </c>
      <c r="AE404" s="19" t="str">
        <f t="shared" si="503"/>
        <v/>
      </c>
      <c r="AF404" s="47" t="s">
        <v>0</v>
      </c>
      <c r="AG404" s="151" t="str">
        <f t="shared" si="504"/>
        <v/>
      </c>
      <c r="AH404" s="47" t="s">
        <v>0</v>
      </c>
      <c r="AI404" s="52" t="str">
        <f t="shared" si="505"/>
        <v/>
      </c>
      <c r="AJ404" s="31" t="str">
        <f t="shared" si="506"/>
        <v/>
      </c>
      <c r="AK404" s="73" t="str">
        <f t="shared" si="507"/>
        <v/>
      </c>
      <c r="AL404" s="73" t="str">
        <f t="shared" si="508"/>
        <v/>
      </c>
      <c r="AM404" s="31" t="str" cm="1">
        <f t="array" ref="AM404">IF(AK404="",""&amp;AJ404,IF(AK404="NEMA",AJ404,INDEX(klub_naziv,MATCH(INDEX(klubAlias_klubId,AK404),klub_id,0))))</f>
        <v/>
      </c>
      <c r="AN404" s="31" t="str" cm="1">
        <f t="array" ref="AN404">IFERROR(""&amp;INDEX(registarNatjecatelji,DL404,4),"")</f>
        <v/>
      </c>
      <c r="AO404" s="90" t="str">
        <f t="shared" si="509"/>
        <v/>
      </c>
      <c r="AP404" s="66" t="str">
        <f t="shared" si="510"/>
        <v/>
      </c>
      <c r="AQ404" s="47" t="s">
        <v>0</v>
      </c>
      <c r="AR404" s="52" t="str">
        <f>IF(V404&lt;&gt;"NEMA","",IF(IFERROR(MATCH(U404,U$10:U403,0),0)&lt;&gt;0,"",U404))</f>
        <v/>
      </c>
      <c r="AS404" s="73" t="str">
        <f t="shared" si="483"/>
        <v/>
      </c>
      <c r="AT404" s="31" t="str">
        <f>IF(OR(AS404="",AS404&lt;&gt;"NEMA"),"",MAX(AT$10:AT403)+1)</f>
        <v/>
      </c>
      <c r="AU404" s="66" t="str">
        <f t="shared" si="484"/>
        <v/>
      </c>
      <c r="AV404" s="47" t="s">
        <v>0</v>
      </c>
      <c r="AW404" s="19" t="str">
        <f t="shared" si="511"/>
        <v/>
      </c>
      <c r="AX404" s="47" t="s">
        <v>0</v>
      </c>
      <c r="AY404" s="82" t="str">
        <f>IF(AK404&lt;&gt;"NEMA","",IF(IFERROR(MATCH(AJ404,AJ$10:AJ403,0),0)&lt;&gt;0,"",AJ404))</f>
        <v/>
      </c>
      <c r="AZ404" s="47" t="s">
        <v>0</v>
      </c>
      <c r="BA404" s="130"/>
      <c r="BB404" s="47" t="s">
        <v>0</v>
      </c>
      <c r="BC404" s="58" t="str">
        <f t="shared" si="512"/>
        <v/>
      </c>
      <c r="BD404" s="31" t="str">
        <f t="shared" si="513"/>
        <v/>
      </c>
      <c r="BE404" s="31" t="str">
        <f>IF(BD404="","",MAX(BE$10:BE403)+1)</f>
        <v/>
      </c>
      <c r="BF404" s="31" t="str">
        <f t="shared" si="514"/>
        <v/>
      </c>
      <c r="BG404" s="31" t="str">
        <f t="shared" si="515"/>
        <v/>
      </c>
      <c r="BH404" s="31" t="str">
        <f>IF(BA404="","",MAX(BH$10:BH403)+1)</f>
        <v/>
      </c>
      <c r="BI404" s="31" t="str">
        <f t="shared" si="516"/>
        <v/>
      </c>
      <c r="BJ404" s="66" t="str">
        <f t="shared" si="517"/>
        <v/>
      </c>
      <c r="BK404" s="47" t="s">
        <v>0</v>
      </c>
      <c r="BL404" s="19" t="str">
        <f t="shared" si="518"/>
        <v/>
      </c>
      <c r="BM404" s="47" t="s">
        <v>0</v>
      </c>
      <c r="BN404" s="151" t="str">
        <f t="shared" si="485"/>
        <v/>
      </c>
      <c r="BO404" s="47" t="s">
        <v>0</v>
      </c>
      <c r="BP404" s="58" t="str">
        <f t="shared" si="476"/>
        <v/>
      </c>
      <c r="BQ404" s="73" t="str">
        <f t="shared" si="477"/>
        <v/>
      </c>
      <c r="BR404" s="266" t="str">
        <f t="shared" si="478"/>
        <v/>
      </c>
      <c r="BS404" s="267" t="str">
        <f t="shared" si="479"/>
        <v/>
      </c>
      <c r="BT404" s="191" t="str">
        <f t="shared" si="480"/>
        <v/>
      </c>
      <c r="BU404" s="47" t="s">
        <v>0</v>
      </c>
      <c r="BV404" s="52" t="str">
        <f t="shared" si="519"/>
        <v/>
      </c>
      <c r="BW404" s="31" t="str">
        <f t="shared" si="520"/>
        <v/>
      </c>
      <c r="BX404" s="73" t="str">
        <f t="shared" si="486"/>
        <v/>
      </c>
      <c r="BY404" s="73" t="str">
        <f t="shared" si="487"/>
        <v/>
      </c>
      <c r="BZ404" s="31" t="str">
        <f t="shared" si="488"/>
        <v/>
      </c>
      <c r="CA404" s="66" t="str">
        <f t="shared" si="489"/>
        <v/>
      </c>
      <c r="CB404" s="47" t="s">
        <v>0</v>
      </c>
      <c r="CC404" s="82" t="str">
        <f t="shared" si="521"/>
        <v/>
      </c>
      <c r="CD404" s="47" t="s">
        <v>0</v>
      </c>
      <c r="CE404" s="19" t="str">
        <f t="shared" si="522"/>
        <v/>
      </c>
      <c r="CF404" s="47" t="s">
        <v>0</v>
      </c>
      <c r="CG404" s="130"/>
      <c r="CH404" s="47" t="s">
        <v>0</v>
      </c>
      <c r="CI404" s="52" t="str">
        <f t="shared" si="523"/>
        <v/>
      </c>
      <c r="CJ404" s="73" t="str">
        <f>IF(CG404="","",MAX(CJ$10:CJ403)+1)</f>
        <v/>
      </c>
      <c r="CK404" s="53" t="str">
        <f t="shared" si="524"/>
        <v/>
      </c>
      <c r="CL404" s="47" t="s">
        <v>0</v>
      </c>
      <c r="CM404" s="19" t="str">
        <f t="shared" si="525"/>
        <v/>
      </c>
      <c r="CN404" s="47" t="s">
        <v>0</v>
      </c>
      <c r="CO404" s="108"/>
      <c r="CP404" s="110"/>
      <c r="CQ404" s="47"/>
      <c r="CR404" s="58" t="str">
        <f>IF(AND(BX404="NEMA",BY404="NEMA",OR(CG404="",CK404="NEMA")),MAX(CR$10:CR403)+1,"")</f>
        <v/>
      </c>
      <c r="CS404" s="53" t="str">
        <f t="shared" si="526"/>
        <v/>
      </c>
      <c r="CT404" t="s">
        <v>0</v>
      </c>
      <c r="CU404" s="133" t="str">
        <f t="shared" si="490"/>
        <v/>
      </c>
      <c r="CV404" t="s">
        <v>0</v>
      </c>
      <c r="CW404" s="52" t="str">
        <f t="shared" si="491"/>
        <v/>
      </c>
      <c r="CX404" s="66" t="str">
        <f t="shared" si="527"/>
        <v/>
      </c>
      <c r="CY404" t="s">
        <v>0</v>
      </c>
      <c r="CZ404" s="19" t="str">
        <f t="shared" si="528"/>
        <v/>
      </c>
      <c r="DA404" s="47" t="s">
        <v>0</v>
      </c>
      <c r="DB404" s="52" t="str">
        <f t="shared" si="529"/>
        <v/>
      </c>
      <c r="DC404" s="66" t="str">
        <f t="shared" si="530"/>
        <v/>
      </c>
      <c r="DD404" s="47" t="s">
        <v>0</v>
      </c>
      <c r="DE404" s="52" t="str">
        <f t="shared" si="531"/>
        <v/>
      </c>
      <c r="DF404" s="53" t="str">
        <f t="shared" si="492"/>
        <v/>
      </c>
      <c r="DG404" s="47" t="s">
        <v>0</v>
      </c>
      <c r="DH404" s="52" t="str">
        <f t="shared" si="532"/>
        <v/>
      </c>
      <c r="DI404" s="53" t="str">
        <f t="shared" si="493"/>
        <v/>
      </c>
      <c r="DJ404" s="47" t="s">
        <v>0</v>
      </c>
      <c r="DK404" s="52" t="str">
        <f t="shared" si="533"/>
        <v/>
      </c>
      <c r="DL404" s="53" t="str">
        <f t="shared" si="494"/>
        <v/>
      </c>
      <c r="DM404" s="47" t="s">
        <v>0</v>
      </c>
      <c r="DN404" s="58" t="str">
        <f t="shared" si="534"/>
        <v/>
      </c>
      <c r="DO404" s="53" t="str" cm="1">
        <f t="array" ref="DO404">IF(DN404&lt;&gt;"",INDEX(imePrezime_id,DN404,0),IF(CR404&lt;&gt;"",CR404,""))</f>
        <v/>
      </c>
      <c r="DP404" s="47" t="s">
        <v>0</v>
      </c>
      <c r="DQ404" s="58" t="str">
        <f t="shared" si="535"/>
        <v/>
      </c>
      <c r="DR404" s="73" t="str">
        <f t="shared" si="495"/>
        <v/>
      </c>
      <c r="DS404" s="73" t="str">
        <f t="shared" si="536"/>
        <v/>
      </c>
      <c r="DT404" s="73" t="str">
        <f t="shared" si="537"/>
        <v/>
      </c>
      <c r="DU404" s="66" t="str">
        <f t="shared" si="538"/>
        <v/>
      </c>
      <c r="DV404" s="47" t="s">
        <v>0</v>
      </c>
      <c r="DW404" s="58" t="str">
        <f>IF(BW404="","",MAX(DW$10:DW403)+1)</f>
        <v/>
      </c>
      <c r="DX404" s="73" t="str">
        <f t="shared" si="539"/>
        <v/>
      </c>
      <c r="DY404" s="73" t="str">
        <f t="shared" si="540"/>
        <v/>
      </c>
      <c r="DZ404" s="73" t="str">
        <f t="shared" si="541"/>
        <v/>
      </c>
      <c r="EA404" s="73" t="str">
        <f t="shared" si="542"/>
        <v/>
      </c>
      <c r="EB404" s="73" t="str">
        <f t="shared" si="543"/>
        <v/>
      </c>
      <c r="EC404" s="73" t="str">
        <f t="shared" si="544"/>
        <v/>
      </c>
      <c r="ED404" s="73" t="str">
        <f t="shared" si="545"/>
        <v/>
      </c>
      <c r="EE404" s="73" t="str">
        <f t="shared" si="546"/>
        <v/>
      </c>
      <c r="EF404" s="73" t="str">
        <f t="shared" si="547"/>
        <v/>
      </c>
      <c r="EG404" s="53" t="str">
        <f t="shared" si="496"/>
        <v/>
      </c>
      <c r="EH404" s="47" t="s">
        <v>0</v>
      </c>
      <c r="EI404" s="19" t="str">
        <f t="shared" si="548"/>
        <v/>
      </c>
      <c r="EJ404" s="47" t="s">
        <v>0</v>
      </c>
      <c r="EK404" s="19" t="str">
        <f t="shared" si="549"/>
        <v/>
      </c>
      <c r="EL404" s="47" t="s">
        <v>0</v>
      </c>
      <c r="EM404" s="208" t="str">
        <f t="shared" si="550"/>
        <v/>
      </c>
      <c r="EN404" s="47" t="s">
        <v>0</v>
      </c>
    </row>
    <row r="405" spans="1:144" x14ac:dyDescent="0.25">
      <c r="A405" t="s">
        <v>0</v>
      </c>
      <c r="B405" s="52" t="str">
        <f>IF(csv!F397="","",csv!T397)</f>
        <v/>
      </c>
      <c r="C405" s="31" t="s">
        <v>0</v>
      </c>
      <c r="D405" s="31" t="str">
        <f>IF(csv!F397="","",csv!F397)</f>
        <v/>
      </c>
      <c r="E405" s="31" t="str">
        <f>IF(csv!E397="","",csv!E397)</f>
        <v/>
      </c>
      <c r="F405" s="31" t="s">
        <v>0</v>
      </c>
      <c r="G405" s="73" t="str">
        <f>IF(csv!M397="","",csv!M397)</f>
        <v/>
      </c>
      <c r="H405" s="73" t="str">
        <f>IF(csv!N397="","",csv!N397)</f>
        <v/>
      </c>
      <c r="I405" s="31" t="s">
        <v>0</v>
      </c>
      <c r="J405" s="31" t="str">
        <f>IF(csv!P397="","",csv!P397)</f>
        <v/>
      </c>
      <c r="K405" s="31" t="str">
        <f>IF(csv!Q397="","",csv!Q397)</f>
        <v/>
      </c>
      <c r="L405" s="31" t="s">
        <v>0</v>
      </c>
      <c r="M405" s="66" t="str">
        <f>IF(csv!R397="","",csv!R397)</f>
        <v/>
      </c>
      <c r="N405" s="47" t="s">
        <v>0</v>
      </c>
      <c r="O405" s="52" t="str">
        <f t="shared" si="497"/>
        <v/>
      </c>
      <c r="P405" s="73" t="str">
        <f>IF(O405="","",IF(COUNTIF(O$10:O404,O405)=0,P404+1,P404))</f>
        <v/>
      </c>
      <c r="Q405" s="88" t="str">
        <f t="shared" si="498"/>
        <v/>
      </c>
      <c r="R405" s="89" t="str" cm="1">
        <f t="array" ref="R405">IF(S405="","",INDEX(natjecanjeStaze_naziv,MATCH(S405,natjecanjeStaze_stazaId,0)))</f>
        <v/>
      </c>
      <c r="S405" s="53" t="str">
        <f t="shared" si="481"/>
        <v/>
      </c>
      <c r="T405" s="47" t="s">
        <v>0</v>
      </c>
      <c r="U405" s="259" t="str">
        <f t="shared" si="482"/>
        <v/>
      </c>
      <c r="V405" s="260" t="str">
        <f t="shared" si="499"/>
        <v/>
      </c>
      <c r="W405" s="47" t="s">
        <v>0</v>
      </c>
      <c r="X405" s="52" t="str">
        <f t="shared" si="500"/>
        <v/>
      </c>
      <c r="Y405" s="73" t="str">
        <f t="shared" si="501"/>
        <v/>
      </c>
      <c r="Z405" s="31" t="str">
        <f t="shared" si="502"/>
        <v/>
      </c>
      <c r="AA405" s="66" t="str">
        <f>IF(Z405="","",MAX(AA$10:AA404)+1)</f>
        <v/>
      </c>
      <c r="AB405" s="47" t="s">
        <v>0</v>
      </c>
      <c r="AC405" s="130"/>
      <c r="AD405" s="47" t="s">
        <v>0</v>
      </c>
      <c r="AE405" s="19" t="str">
        <f t="shared" si="503"/>
        <v/>
      </c>
      <c r="AF405" s="47" t="s">
        <v>0</v>
      </c>
      <c r="AG405" s="151" t="str">
        <f t="shared" si="504"/>
        <v/>
      </c>
      <c r="AH405" s="47" t="s">
        <v>0</v>
      </c>
      <c r="AI405" s="52" t="str">
        <f t="shared" si="505"/>
        <v/>
      </c>
      <c r="AJ405" s="31" t="str">
        <f t="shared" si="506"/>
        <v/>
      </c>
      <c r="AK405" s="73" t="str">
        <f t="shared" si="507"/>
        <v/>
      </c>
      <c r="AL405" s="73" t="str">
        <f t="shared" si="508"/>
        <v/>
      </c>
      <c r="AM405" s="31" t="str" cm="1">
        <f t="array" ref="AM405">IF(AK405="",""&amp;AJ405,IF(AK405="NEMA",AJ405,INDEX(klub_naziv,MATCH(INDEX(klubAlias_klubId,AK405),klub_id,0))))</f>
        <v/>
      </c>
      <c r="AN405" s="31" t="str" cm="1">
        <f t="array" ref="AN405">IFERROR(""&amp;INDEX(registarNatjecatelji,DL405,4),"")</f>
        <v/>
      </c>
      <c r="AO405" s="90" t="str">
        <f t="shared" si="509"/>
        <v/>
      </c>
      <c r="AP405" s="66" t="str">
        <f t="shared" si="510"/>
        <v/>
      </c>
      <c r="AQ405" s="47" t="s">
        <v>0</v>
      </c>
      <c r="AR405" s="52" t="str">
        <f>IF(V405&lt;&gt;"NEMA","",IF(IFERROR(MATCH(U405,U$10:U404,0),0)&lt;&gt;0,"",U405))</f>
        <v/>
      </c>
      <c r="AS405" s="73" t="str">
        <f t="shared" si="483"/>
        <v/>
      </c>
      <c r="AT405" s="31" t="str">
        <f>IF(OR(AS405="",AS405&lt;&gt;"NEMA"),"",MAX(AT$10:AT404)+1)</f>
        <v/>
      </c>
      <c r="AU405" s="66" t="str">
        <f t="shared" si="484"/>
        <v/>
      </c>
      <c r="AV405" s="47" t="s">
        <v>0</v>
      </c>
      <c r="AW405" s="19" t="str">
        <f t="shared" si="511"/>
        <v/>
      </c>
      <c r="AX405" s="47" t="s">
        <v>0</v>
      </c>
      <c r="AY405" s="82" t="str">
        <f>IF(AK405&lt;&gt;"NEMA","",IF(IFERROR(MATCH(AJ405,AJ$10:AJ404,0),0)&lt;&gt;0,"",AJ405))</f>
        <v/>
      </c>
      <c r="AZ405" s="47" t="s">
        <v>0</v>
      </c>
      <c r="BA405" s="130"/>
      <c r="BB405" s="47" t="s">
        <v>0</v>
      </c>
      <c r="BC405" s="58" t="str">
        <f t="shared" si="512"/>
        <v/>
      </c>
      <c r="BD405" s="31" t="str">
        <f t="shared" si="513"/>
        <v/>
      </c>
      <c r="BE405" s="31" t="str">
        <f>IF(BD405="","",MAX(BE$10:BE404)+1)</f>
        <v/>
      </c>
      <c r="BF405" s="31" t="str">
        <f t="shared" si="514"/>
        <v/>
      </c>
      <c r="BG405" s="31" t="str">
        <f t="shared" si="515"/>
        <v/>
      </c>
      <c r="BH405" s="31" t="str">
        <f>IF(BA405="","",MAX(BH$10:BH404)+1)</f>
        <v/>
      </c>
      <c r="BI405" s="31" t="str">
        <f t="shared" si="516"/>
        <v/>
      </c>
      <c r="BJ405" s="66" t="str">
        <f t="shared" si="517"/>
        <v/>
      </c>
      <c r="BK405" s="47" t="s">
        <v>0</v>
      </c>
      <c r="BL405" s="19" t="str">
        <f t="shared" si="518"/>
        <v/>
      </c>
      <c r="BM405" s="47" t="s">
        <v>0</v>
      </c>
      <c r="BN405" s="151" t="str">
        <f t="shared" si="485"/>
        <v/>
      </c>
      <c r="BO405" s="47" t="s">
        <v>0</v>
      </c>
      <c r="BP405" s="58" t="str">
        <f t="shared" si="476"/>
        <v/>
      </c>
      <c r="BQ405" s="73" t="str">
        <f t="shared" si="477"/>
        <v/>
      </c>
      <c r="BR405" s="266" t="str">
        <f t="shared" si="478"/>
        <v/>
      </c>
      <c r="BS405" s="267" t="str">
        <f t="shared" si="479"/>
        <v/>
      </c>
      <c r="BT405" s="191" t="str">
        <f t="shared" si="480"/>
        <v/>
      </c>
      <c r="BU405" s="47" t="s">
        <v>0</v>
      </c>
      <c r="BV405" s="52" t="str">
        <f t="shared" si="519"/>
        <v/>
      </c>
      <c r="BW405" s="31" t="str">
        <f t="shared" si="520"/>
        <v/>
      </c>
      <c r="BX405" s="73" t="str">
        <f t="shared" si="486"/>
        <v/>
      </c>
      <c r="BY405" s="73" t="str">
        <f t="shared" si="487"/>
        <v/>
      </c>
      <c r="BZ405" s="31" t="str">
        <f t="shared" si="488"/>
        <v/>
      </c>
      <c r="CA405" s="66" t="str">
        <f t="shared" si="489"/>
        <v/>
      </c>
      <c r="CB405" s="47" t="s">
        <v>0</v>
      </c>
      <c r="CC405" s="82" t="str">
        <f t="shared" si="521"/>
        <v/>
      </c>
      <c r="CD405" s="47" t="s">
        <v>0</v>
      </c>
      <c r="CE405" s="19" t="str">
        <f t="shared" si="522"/>
        <v/>
      </c>
      <c r="CF405" s="47" t="s">
        <v>0</v>
      </c>
      <c r="CG405" s="130"/>
      <c r="CH405" s="47" t="s">
        <v>0</v>
      </c>
      <c r="CI405" s="52" t="str">
        <f t="shared" si="523"/>
        <v/>
      </c>
      <c r="CJ405" s="73" t="str">
        <f>IF(CG405="","",MAX(CJ$10:CJ404)+1)</f>
        <v/>
      </c>
      <c r="CK405" s="53" t="str">
        <f t="shared" si="524"/>
        <v/>
      </c>
      <c r="CL405" s="47" t="s">
        <v>0</v>
      </c>
      <c r="CM405" s="19" t="str">
        <f t="shared" si="525"/>
        <v/>
      </c>
      <c r="CN405" s="47" t="s">
        <v>0</v>
      </c>
      <c r="CO405" s="108"/>
      <c r="CP405" s="110"/>
      <c r="CQ405" s="47"/>
      <c r="CR405" s="58" t="str">
        <f>IF(AND(BX405="NEMA",BY405="NEMA",OR(CG405="",CK405="NEMA")),MAX(CR$10:CR404)+1,"")</f>
        <v/>
      </c>
      <c r="CS405" s="53" t="str">
        <f t="shared" si="526"/>
        <v/>
      </c>
      <c r="CT405" t="s">
        <v>0</v>
      </c>
      <c r="CU405" s="133" t="str">
        <f t="shared" si="490"/>
        <v/>
      </c>
      <c r="CV405" t="s">
        <v>0</v>
      </c>
      <c r="CW405" s="52" t="str">
        <f t="shared" si="491"/>
        <v/>
      </c>
      <c r="CX405" s="66" t="str">
        <f t="shared" si="527"/>
        <v/>
      </c>
      <c r="CY405" t="s">
        <v>0</v>
      </c>
      <c r="CZ405" s="19" t="str">
        <f t="shared" si="528"/>
        <v/>
      </c>
      <c r="DA405" s="47" t="s">
        <v>0</v>
      </c>
      <c r="DB405" s="52" t="str">
        <f t="shared" si="529"/>
        <v/>
      </c>
      <c r="DC405" s="66" t="str">
        <f t="shared" si="530"/>
        <v/>
      </c>
      <c r="DD405" s="47" t="s">
        <v>0</v>
      </c>
      <c r="DE405" s="52" t="str">
        <f t="shared" si="531"/>
        <v/>
      </c>
      <c r="DF405" s="53" t="str">
        <f t="shared" si="492"/>
        <v/>
      </c>
      <c r="DG405" s="47" t="s">
        <v>0</v>
      </c>
      <c r="DH405" s="52" t="str">
        <f t="shared" si="532"/>
        <v/>
      </c>
      <c r="DI405" s="53" t="str">
        <f t="shared" si="493"/>
        <v/>
      </c>
      <c r="DJ405" s="47" t="s">
        <v>0</v>
      </c>
      <c r="DK405" s="52" t="str">
        <f t="shared" si="533"/>
        <v/>
      </c>
      <c r="DL405" s="53" t="str">
        <f t="shared" si="494"/>
        <v/>
      </c>
      <c r="DM405" s="47" t="s">
        <v>0</v>
      </c>
      <c r="DN405" s="58" t="str">
        <f t="shared" si="534"/>
        <v/>
      </c>
      <c r="DO405" s="53" t="str" cm="1">
        <f t="array" ref="DO405">IF(DN405&lt;&gt;"",INDEX(imePrezime_id,DN405,0),IF(CR405&lt;&gt;"",CR405,""))</f>
        <v/>
      </c>
      <c r="DP405" s="47" t="s">
        <v>0</v>
      </c>
      <c r="DQ405" s="58" t="str">
        <f t="shared" si="535"/>
        <v/>
      </c>
      <c r="DR405" s="73" t="str">
        <f t="shared" si="495"/>
        <v/>
      </c>
      <c r="DS405" s="73" t="str">
        <f t="shared" si="536"/>
        <v/>
      </c>
      <c r="DT405" s="73" t="str">
        <f t="shared" si="537"/>
        <v/>
      </c>
      <c r="DU405" s="66" t="str">
        <f t="shared" si="538"/>
        <v/>
      </c>
      <c r="DV405" s="47" t="s">
        <v>0</v>
      </c>
      <c r="DW405" s="58" t="str">
        <f>IF(BW405="","",MAX(DW$10:DW404)+1)</f>
        <v/>
      </c>
      <c r="DX405" s="73" t="str">
        <f t="shared" si="539"/>
        <v/>
      </c>
      <c r="DY405" s="73" t="str">
        <f t="shared" si="540"/>
        <v/>
      </c>
      <c r="DZ405" s="73" t="str">
        <f t="shared" si="541"/>
        <v/>
      </c>
      <c r="EA405" s="73" t="str">
        <f t="shared" si="542"/>
        <v/>
      </c>
      <c r="EB405" s="73" t="str">
        <f t="shared" si="543"/>
        <v/>
      </c>
      <c r="EC405" s="73" t="str">
        <f t="shared" si="544"/>
        <v/>
      </c>
      <c r="ED405" s="73" t="str">
        <f t="shared" si="545"/>
        <v/>
      </c>
      <c r="EE405" s="73" t="str">
        <f t="shared" si="546"/>
        <v/>
      </c>
      <c r="EF405" s="73" t="str">
        <f t="shared" si="547"/>
        <v/>
      </c>
      <c r="EG405" s="53" t="str">
        <f t="shared" si="496"/>
        <v/>
      </c>
      <c r="EH405" s="47" t="s">
        <v>0</v>
      </c>
      <c r="EI405" s="19" t="str">
        <f t="shared" si="548"/>
        <v/>
      </c>
      <c r="EJ405" s="47" t="s">
        <v>0</v>
      </c>
      <c r="EK405" s="19" t="str">
        <f t="shared" si="549"/>
        <v/>
      </c>
      <c r="EL405" s="47" t="s">
        <v>0</v>
      </c>
      <c r="EM405" s="208" t="str">
        <f t="shared" si="550"/>
        <v/>
      </c>
      <c r="EN405" s="47" t="s">
        <v>0</v>
      </c>
    </row>
    <row r="406" spans="1:144" x14ac:dyDescent="0.25">
      <c r="A406" t="s">
        <v>0</v>
      </c>
      <c r="B406" s="52" t="str">
        <f>IF(csv!F398="","",csv!T398)</f>
        <v/>
      </c>
      <c r="C406" s="31" t="s">
        <v>0</v>
      </c>
      <c r="D406" s="31" t="str">
        <f>IF(csv!F398="","",csv!F398)</f>
        <v/>
      </c>
      <c r="E406" s="31" t="str">
        <f>IF(csv!E398="","",csv!E398)</f>
        <v/>
      </c>
      <c r="F406" s="31" t="s">
        <v>0</v>
      </c>
      <c r="G406" s="73" t="str">
        <f>IF(csv!M398="","",csv!M398)</f>
        <v/>
      </c>
      <c r="H406" s="73" t="str">
        <f>IF(csv!N398="","",csv!N398)</f>
        <v/>
      </c>
      <c r="I406" s="31" t="s">
        <v>0</v>
      </c>
      <c r="J406" s="31" t="str">
        <f>IF(csv!P398="","",csv!P398)</f>
        <v/>
      </c>
      <c r="K406" s="31" t="str">
        <f>IF(csv!Q398="","",csv!Q398)</f>
        <v/>
      </c>
      <c r="L406" s="31" t="s">
        <v>0</v>
      </c>
      <c r="M406" s="66" t="str">
        <f>IF(csv!R398="","",csv!R398)</f>
        <v/>
      </c>
      <c r="N406" s="47" t="s">
        <v>0</v>
      </c>
      <c r="O406" s="52" t="str">
        <f t="shared" si="497"/>
        <v/>
      </c>
      <c r="P406" s="73" t="str">
        <f>IF(O406="","",IF(COUNTIF(O$10:O405,O406)=0,P405+1,P405))</f>
        <v/>
      </c>
      <c r="Q406" s="88" t="str">
        <f t="shared" si="498"/>
        <v/>
      </c>
      <c r="R406" s="89" t="str" cm="1">
        <f t="array" ref="R406">IF(S406="","",INDEX(natjecanjeStaze_naziv,MATCH(S406,natjecanjeStaze_stazaId,0)))</f>
        <v/>
      </c>
      <c r="S406" s="53" t="str">
        <f t="shared" si="481"/>
        <v/>
      </c>
      <c r="T406" s="47" t="s">
        <v>0</v>
      </c>
      <c r="U406" s="259" t="str">
        <f t="shared" si="482"/>
        <v/>
      </c>
      <c r="V406" s="260" t="str">
        <f t="shared" si="499"/>
        <v/>
      </c>
      <c r="W406" s="47" t="s">
        <v>0</v>
      </c>
      <c r="X406" s="52" t="str">
        <f t="shared" si="500"/>
        <v/>
      </c>
      <c r="Y406" s="73" t="str">
        <f t="shared" si="501"/>
        <v/>
      </c>
      <c r="Z406" s="31" t="str">
        <f t="shared" si="502"/>
        <v/>
      </c>
      <c r="AA406" s="66" t="str">
        <f>IF(Z406="","",MAX(AA$10:AA405)+1)</f>
        <v/>
      </c>
      <c r="AB406" s="47" t="s">
        <v>0</v>
      </c>
      <c r="AC406" s="130"/>
      <c r="AD406" s="47" t="s">
        <v>0</v>
      </c>
      <c r="AE406" s="19" t="str">
        <f t="shared" si="503"/>
        <v/>
      </c>
      <c r="AF406" s="47" t="s">
        <v>0</v>
      </c>
      <c r="AG406" s="151" t="str">
        <f t="shared" si="504"/>
        <v/>
      </c>
      <c r="AH406" s="47" t="s">
        <v>0</v>
      </c>
      <c r="AI406" s="52" t="str">
        <f t="shared" si="505"/>
        <v/>
      </c>
      <c r="AJ406" s="31" t="str">
        <f t="shared" si="506"/>
        <v/>
      </c>
      <c r="AK406" s="73" t="str">
        <f t="shared" si="507"/>
        <v/>
      </c>
      <c r="AL406" s="73" t="str">
        <f t="shared" si="508"/>
        <v/>
      </c>
      <c r="AM406" s="31" t="str" cm="1">
        <f t="array" ref="AM406">IF(AK406="",""&amp;AJ406,IF(AK406="NEMA",AJ406,INDEX(klub_naziv,MATCH(INDEX(klubAlias_klubId,AK406),klub_id,0))))</f>
        <v/>
      </c>
      <c r="AN406" s="31" t="str" cm="1">
        <f t="array" ref="AN406">IFERROR(""&amp;INDEX(registarNatjecatelji,DL406,4),"")</f>
        <v/>
      </c>
      <c r="AO406" s="90" t="str">
        <f t="shared" si="509"/>
        <v/>
      </c>
      <c r="AP406" s="66" t="str">
        <f t="shared" si="510"/>
        <v/>
      </c>
      <c r="AQ406" s="47" t="s">
        <v>0</v>
      </c>
      <c r="AR406" s="52" t="str">
        <f>IF(V406&lt;&gt;"NEMA","",IF(IFERROR(MATCH(U406,U$10:U405,0),0)&lt;&gt;0,"",U406))</f>
        <v/>
      </c>
      <c r="AS406" s="73" t="str">
        <f t="shared" si="483"/>
        <v/>
      </c>
      <c r="AT406" s="31" t="str">
        <f>IF(OR(AS406="",AS406&lt;&gt;"NEMA"),"",MAX(AT$10:AT405)+1)</f>
        <v/>
      </c>
      <c r="AU406" s="66" t="str">
        <f t="shared" si="484"/>
        <v/>
      </c>
      <c r="AV406" s="47" t="s">
        <v>0</v>
      </c>
      <c r="AW406" s="19" t="str">
        <f t="shared" si="511"/>
        <v/>
      </c>
      <c r="AX406" s="47" t="s">
        <v>0</v>
      </c>
      <c r="AY406" s="82" t="str">
        <f>IF(AK406&lt;&gt;"NEMA","",IF(IFERROR(MATCH(AJ406,AJ$10:AJ405,0),0)&lt;&gt;0,"",AJ406))</f>
        <v/>
      </c>
      <c r="AZ406" s="47" t="s">
        <v>0</v>
      </c>
      <c r="BA406" s="130"/>
      <c r="BB406" s="47" t="s">
        <v>0</v>
      </c>
      <c r="BC406" s="58" t="str">
        <f t="shared" si="512"/>
        <v/>
      </c>
      <c r="BD406" s="31" t="str">
        <f t="shared" si="513"/>
        <v/>
      </c>
      <c r="BE406" s="31" t="str">
        <f>IF(BD406="","",MAX(BE$10:BE405)+1)</f>
        <v/>
      </c>
      <c r="BF406" s="31" t="str">
        <f t="shared" si="514"/>
        <v/>
      </c>
      <c r="BG406" s="31" t="str">
        <f t="shared" si="515"/>
        <v/>
      </c>
      <c r="BH406" s="31" t="str">
        <f>IF(BA406="","",MAX(BH$10:BH405)+1)</f>
        <v/>
      </c>
      <c r="BI406" s="31" t="str">
        <f t="shared" si="516"/>
        <v/>
      </c>
      <c r="BJ406" s="66" t="str">
        <f t="shared" si="517"/>
        <v/>
      </c>
      <c r="BK406" s="47" t="s">
        <v>0</v>
      </c>
      <c r="BL406" s="19" t="str">
        <f t="shared" si="518"/>
        <v/>
      </c>
      <c r="BM406" s="47" t="s">
        <v>0</v>
      </c>
      <c r="BN406" s="151" t="str">
        <f t="shared" si="485"/>
        <v/>
      </c>
      <c r="BO406" s="47" t="s">
        <v>0</v>
      </c>
      <c r="BP406" s="58" t="str">
        <f t="shared" si="476"/>
        <v/>
      </c>
      <c r="BQ406" s="73" t="str">
        <f t="shared" si="477"/>
        <v/>
      </c>
      <c r="BR406" s="266" t="str">
        <f t="shared" si="478"/>
        <v/>
      </c>
      <c r="BS406" s="267" t="str">
        <f t="shared" si="479"/>
        <v/>
      </c>
      <c r="BT406" s="191" t="str">
        <f t="shared" si="480"/>
        <v/>
      </c>
      <c r="BU406" s="47" t="s">
        <v>0</v>
      </c>
      <c r="BV406" s="52" t="str">
        <f t="shared" si="519"/>
        <v/>
      </c>
      <c r="BW406" s="31" t="str">
        <f t="shared" si="520"/>
        <v/>
      </c>
      <c r="BX406" s="73" t="str">
        <f t="shared" si="486"/>
        <v/>
      </c>
      <c r="BY406" s="73" t="str">
        <f t="shared" si="487"/>
        <v/>
      </c>
      <c r="BZ406" s="31" t="str">
        <f t="shared" si="488"/>
        <v/>
      </c>
      <c r="CA406" s="66" t="str">
        <f t="shared" si="489"/>
        <v/>
      </c>
      <c r="CB406" s="47" t="s">
        <v>0</v>
      </c>
      <c r="CC406" s="82" t="str">
        <f t="shared" si="521"/>
        <v/>
      </c>
      <c r="CD406" s="47" t="s">
        <v>0</v>
      </c>
      <c r="CE406" s="19" t="str">
        <f t="shared" si="522"/>
        <v/>
      </c>
      <c r="CF406" s="47" t="s">
        <v>0</v>
      </c>
      <c r="CG406" s="130"/>
      <c r="CH406" s="47" t="s">
        <v>0</v>
      </c>
      <c r="CI406" s="52" t="str">
        <f t="shared" si="523"/>
        <v/>
      </c>
      <c r="CJ406" s="73" t="str">
        <f>IF(CG406="","",MAX(CJ$10:CJ405)+1)</f>
        <v/>
      </c>
      <c r="CK406" s="53" t="str">
        <f t="shared" si="524"/>
        <v/>
      </c>
      <c r="CL406" s="47" t="s">
        <v>0</v>
      </c>
      <c r="CM406" s="19" t="str">
        <f t="shared" si="525"/>
        <v/>
      </c>
      <c r="CN406" s="47" t="s">
        <v>0</v>
      </c>
      <c r="CO406" s="108"/>
      <c r="CP406" s="110"/>
      <c r="CQ406" s="47"/>
      <c r="CR406" s="58" t="str">
        <f>IF(AND(BX406="NEMA",BY406="NEMA",OR(CG406="",CK406="NEMA")),MAX(CR$10:CR405)+1,"")</f>
        <v/>
      </c>
      <c r="CS406" s="53" t="str">
        <f t="shared" si="526"/>
        <v/>
      </c>
      <c r="CT406" t="s">
        <v>0</v>
      </c>
      <c r="CU406" s="133" t="str">
        <f t="shared" si="490"/>
        <v/>
      </c>
      <c r="CV406" t="s">
        <v>0</v>
      </c>
      <c r="CW406" s="52" t="str">
        <f t="shared" si="491"/>
        <v/>
      </c>
      <c r="CX406" s="66" t="str">
        <f t="shared" si="527"/>
        <v/>
      </c>
      <c r="CY406" t="s">
        <v>0</v>
      </c>
      <c r="CZ406" s="19" t="str">
        <f t="shared" si="528"/>
        <v/>
      </c>
      <c r="DA406" s="47" t="s">
        <v>0</v>
      </c>
      <c r="DB406" s="52" t="str">
        <f t="shared" si="529"/>
        <v/>
      </c>
      <c r="DC406" s="66" t="str">
        <f t="shared" si="530"/>
        <v/>
      </c>
      <c r="DD406" s="47" t="s">
        <v>0</v>
      </c>
      <c r="DE406" s="52" t="str">
        <f t="shared" si="531"/>
        <v/>
      </c>
      <c r="DF406" s="53" t="str">
        <f t="shared" si="492"/>
        <v/>
      </c>
      <c r="DG406" s="47" t="s">
        <v>0</v>
      </c>
      <c r="DH406" s="52" t="str">
        <f t="shared" si="532"/>
        <v/>
      </c>
      <c r="DI406" s="53" t="str">
        <f t="shared" si="493"/>
        <v/>
      </c>
      <c r="DJ406" s="47" t="s">
        <v>0</v>
      </c>
      <c r="DK406" s="52" t="str">
        <f t="shared" si="533"/>
        <v/>
      </c>
      <c r="DL406" s="53" t="str">
        <f t="shared" si="494"/>
        <v/>
      </c>
      <c r="DM406" s="47" t="s">
        <v>0</v>
      </c>
      <c r="DN406" s="58" t="str">
        <f t="shared" si="534"/>
        <v/>
      </c>
      <c r="DO406" s="53" t="str" cm="1">
        <f t="array" ref="DO406">IF(DN406&lt;&gt;"",INDEX(imePrezime_id,DN406,0),IF(CR406&lt;&gt;"",CR406,""))</f>
        <v/>
      </c>
      <c r="DP406" s="47" t="s">
        <v>0</v>
      </c>
      <c r="DQ406" s="58" t="str">
        <f t="shared" si="535"/>
        <v/>
      </c>
      <c r="DR406" s="73" t="str">
        <f t="shared" si="495"/>
        <v/>
      </c>
      <c r="DS406" s="73" t="str">
        <f t="shared" si="536"/>
        <v/>
      </c>
      <c r="DT406" s="73" t="str">
        <f t="shared" si="537"/>
        <v/>
      </c>
      <c r="DU406" s="66" t="str">
        <f t="shared" si="538"/>
        <v/>
      </c>
      <c r="DV406" s="47" t="s">
        <v>0</v>
      </c>
      <c r="DW406" s="58" t="str">
        <f>IF(BW406="","",MAX(DW$10:DW405)+1)</f>
        <v/>
      </c>
      <c r="DX406" s="73" t="str">
        <f t="shared" si="539"/>
        <v/>
      </c>
      <c r="DY406" s="73" t="str">
        <f t="shared" si="540"/>
        <v/>
      </c>
      <c r="DZ406" s="73" t="str">
        <f t="shared" si="541"/>
        <v/>
      </c>
      <c r="EA406" s="73" t="str">
        <f t="shared" si="542"/>
        <v/>
      </c>
      <c r="EB406" s="73" t="str">
        <f t="shared" si="543"/>
        <v/>
      </c>
      <c r="EC406" s="73" t="str">
        <f t="shared" si="544"/>
        <v/>
      </c>
      <c r="ED406" s="73" t="str">
        <f t="shared" si="545"/>
        <v/>
      </c>
      <c r="EE406" s="73" t="str">
        <f t="shared" si="546"/>
        <v/>
      </c>
      <c r="EF406" s="73" t="str">
        <f t="shared" si="547"/>
        <v/>
      </c>
      <c r="EG406" s="53" t="str">
        <f t="shared" si="496"/>
        <v/>
      </c>
      <c r="EH406" s="47" t="s">
        <v>0</v>
      </c>
      <c r="EI406" s="19" t="str">
        <f t="shared" si="548"/>
        <v/>
      </c>
      <c r="EJ406" s="47" t="s">
        <v>0</v>
      </c>
      <c r="EK406" s="19" t="str">
        <f t="shared" si="549"/>
        <v/>
      </c>
      <c r="EL406" s="47" t="s">
        <v>0</v>
      </c>
      <c r="EM406" s="208" t="str">
        <f t="shared" si="550"/>
        <v/>
      </c>
      <c r="EN406" s="47" t="s">
        <v>0</v>
      </c>
    </row>
    <row r="407" spans="1:144" x14ac:dyDescent="0.25">
      <c r="A407" t="s">
        <v>0</v>
      </c>
      <c r="B407" s="52" t="str">
        <f>IF(csv!F399="","",csv!T399)</f>
        <v/>
      </c>
      <c r="C407" s="31" t="s">
        <v>0</v>
      </c>
      <c r="D407" s="31" t="str">
        <f>IF(csv!F399="","",csv!F399)</f>
        <v/>
      </c>
      <c r="E407" s="31" t="str">
        <f>IF(csv!E399="","",csv!E399)</f>
        <v/>
      </c>
      <c r="F407" s="31" t="s">
        <v>0</v>
      </c>
      <c r="G407" s="73" t="str">
        <f>IF(csv!M399="","",csv!M399)</f>
        <v/>
      </c>
      <c r="H407" s="73" t="str">
        <f>IF(csv!N399="","",csv!N399)</f>
        <v/>
      </c>
      <c r="I407" s="31" t="s">
        <v>0</v>
      </c>
      <c r="J407" s="31" t="str">
        <f>IF(csv!P399="","",csv!P399)</f>
        <v/>
      </c>
      <c r="K407" s="31" t="str">
        <f>IF(csv!Q399="","",csv!Q399)</f>
        <v/>
      </c>
      <c r="L407" s="31" t="s">
        <v>0</v>
      </c>
      <c r="M407" s="66" t="str">
        <f>IF(csv!R399="","",csv!R399)</f>
        <v/>
      </c>
      <c r="N407" s="47" t="s">
        <v>0</v>
      </c>
      <c r="O407" s="52" t="str">
        <f t="shared" si="497"/>
        <v/>
      </c>
      <c r="P407" s="73" t="str">
        <f>IF(O407="","",IF(COUNTIF(O$10:O406,O407)=0,P406+1,P406))</f>
        <v/>
      </c>
      <c r="Q407" s="88" t="str">
        <f t="shared" si="498"/>
        <v/>
      </c>
      <c r="R407" s="89" t="str" cm="1">
        <f t="array" ref="R407">IF(S407="","",INDEX(natjecanjeStaze_naziv,MATCH(S407,natjecanjeStaze_stazaId,0)))</f>
        <v/>
      </c>
      <c r="S407" s="53" t="str">
        <f t="shared" si="481"/>
        <v/>
      </c>
      <c r="T407" s="47" t="s">
        <v>0</v>
      </c>
      <c r="U407" s="259" t="str">
        <f t="shared" si="482"/>
        <v/>
      </c>
      <c r="V407" s="260" t="str">
        <f t="shared" si="499"/>
        <v/>
      </c>
      <c r="W407" s="47" t="s">
        <v>0</v>
      </c>
      <c r="X407" s="52" t="str">
        <f t="shared" si="500"/>
        <v/>
      </c>
      <c r="Y407" s="73" t="str">
        <f t="shared" si="501"/>
        <v/>
      </c>
      <c r="Z407" s="31" t="str">
        <f t="shared" si="502"/>
        <v/>
      </c>
      <c r="AA407" s="66" t="str">
        <f>IF(Z407="","",MAX(AA$10:AA406)+1)</f>
        <v/>
      </c>
      <c r="AB407" s="47" t="s">
        <v>0</v>
      </c>
      <c r="AC407" s="130"/>
      <c r="AD407" s="47" t="s">
        <v>0</v>
      </c>
      <c r="AE407" s="19" t="str">
        <f t="shared" si="503"/>
        <v/>
      </c>
      <c r="AF407" s="47" t="s">
        <v>0</v>
      </c>
      <c r="AG407" s="151" t="str">
        <f t="shared" si="504"/>
        <v/>
      </c>
      <c r="AH407" s="47" t="s">
        <v>0</v>
      </c>
      <c r="AI407" s="52" t="str">
        <f t="shared" si="505"/>
        <v/>
      </c>
      <c r="AJ407" s="31" t="str">
        <f t="shared" si="506"/>
        <v/>
      </c>
      <c r="AK407" s="73" t="str">
        <f t="shared" si="507"/>
        <v/>
      </c>
      <c r="AL407" s="73" t="str">
        <f t="shared" si="508"/>
        <v/>
      </c>
      <c r="AM407" s="31" t="str" cm="1">
        <f t="array" ref="AM407">IF(AK407="",""&amp;AJ407,IF(AK407="NEMA",AJ407,INDEX(klub_naziv,MATCH(INDEX(klubAlias_klubId,AK407),klub_id,0))))</f>
        <v/>
      </c>
      <c r="AN407" s="31" t="str" cm="1">
        <f t="array" ref="AN407">IFERROR(""&amp;INDEX(registarNatjecatelji,DL407,4),"")</f>
        <v/>
      </c>
      <c r="AO407" s="90" t="str">
        <f t="shared" si="509"/>
        <v/>
      </c>
      <c r="AP407" s="66" t="str">
        <f t="shared" si="510"/>
        <v/>
      </c>
      <c r="AQ407" s="47" t="s">
        <v>0</v>
      </c>
      <c r="AR407" s="52" t="str">
        <f>IF(V407&lt;&gt;"NEMA","",IF(IFERROR(MATCH(U407,U$10:U406,0),0)&lt;&gt;0,"",U407))</f>
        <v/>
      </c>
      <c r="AS407" s="73" t="str">
        <f t="shared" si="483"/>
        <v/>
      </c>
      <c r="AT407" s="31" t="str">
        <f>IF(OR(AS407="",AS407&lt;&gt;"NEMA"),"",MAX(AT$10:AT406)+1)</f>
        <v/>
      </c>
      <c r="AU407" s="66" t="str">
        <f t="shared" si="484"/>
        <v/>
      </c>
      <c r="AV407" s="47" t="s">
        <v>0</v>
      </c>
      <c r="AW407" s="19" t="str">
        <f t="shared" si="511"/>
        <v/>
      </c>
      <c r="AX407" s="47" t="s">
        <v>0</v>
      </c>
      <c r="AY407" s="82" t="str">
        <f>IF(AK407&lt;&gt;"NEMA","",IF(IFERROR(MATCH(AJ407,AJ$10:AJ406,0),0)&lt;&gt;0,"",AJ407))</f>
        <v/>
      </c>
      <c r="AZ407" s="47" t="s">
        <v>0</v>
      </c>
      <c r="BA407" s="130"/>
      <c r="BB407" s="47" t="s">
        <v>0</v>
      </c>
      <c r="BC407" s="58" t="str">
        <f t="shared" si="512"/>
        <v/>
      </c>
      <c r="BD407" s="31" t="str">
        <f t="shared" si="513"/>
        <v/>
      </c>
      <c r="BE407" s="31" t="str">
        <f>IF(BD407="","",MAX(BE$10:BE406)+1)</f>
        <v/>
      </c>
      <c r="BF407" s="31" t="str">
        <f t="shared" si="514"/>
        <v/>
      </c>
      <c r="BG407" s="31" t="str">
        <f t="shared" si="515"/>
        <v/>
      </c>
      <c r="BH407" s="31" t="str">
        <f>IF(BA407="","",MAX(BH$10:BH406)+1)</f>
        <v/>
      </c>
      <c r="BI407" s="31" t="str">
        <f t="shared" si="516"/>
        <v/>
      </c>
      <c r="BJ407" s="66" t="str">
        <f t="shared" si="517"/>
        <v/>
      </c>
      <c r="BK407" s="47" t="s">
        <v>0</v>
      </c>
      <c r="BL407" s="19" t="str">
        <f t="shared" si="518"/>
        <v/>
      </c>
      <c r="BM407" s="47" t="s">
        <v>0</v>
      </c>
      <c r="BN407" s="151" t="str">
        <f t="shared" si="485"/>
        <v/>
      </c>
      <c r="BO407" s="47" t="s">
        <v>0</v>
      </c>
      <c r="BP407" s="58" t="str">
        <f t="shared" si="476"/>
        <v/>
      </c>
      <c r="BQ407" s="73" t="str">
        <f t="shared" si="477"/>
        <v/>
      </c>
      <c r="BR407" s="266" t="str">
        <f t="shared" si="478"/>
        <v/>
      </c>
      <c r="BS407" s="267" t="str">
        <f t="shared" si="479"/>
        <v/>
      </c>
      <c r="BT407" s="191" t="str">
        <f t="shared" si="480"/>
        <v/>
      </c>
      <c r="BU407" s="47" t="s">
        <v>0</v>
      </c>
      <c r="BV407" s="52" t="str">
        <f t="shared" si="519"/>
        <v/>
      </c>
      <c r="BW407" s="31" t="str">
        <f t="shared" si="520"/>
        <v/>
      </c>
      <c r="BX407" s="73" t="str">
        <f t="shared" si="486"/>
        <v/>
      </c>
      <c r="BY407" s="73" t="str">
        <f t="shared" si="487"/>
        <v/>
      </c>
      <c r="BZ407" s="31" t="str">
        <f t="shared" si="488"/>
        <v/>
      </c>
      <c r="CA407" s="66" t="str">
        <f t="shared" si="489"/>
        <v/>
      </c>
      <c r="CB407" s="47" t="s">
        <v>0</v>
      </c>
      <c r="CC407" s="82" t="str">
        <f t="shared" si="521"/>
        <v/>
      </c>
      <c r="CD407" s="47" t="s">
        <v>0</v>
      </c>
      <c r="CE407" s="19" t="str">
        <f t="shared" si="522"/>
        <v/>
      </c>
      <c r="CF407" s="47" t="s">
        <v>0</v>
      </c>
      <c r="CG407" s="130"/>
      <c r="CH407" s="47" t="s">
        <v>0</v>
      </c>
      <c r="CI407" s="52" t="str">
        <f t="shared" si="523"/>
        <v/>
      </c>
      <c r="CJ407" s="73" t="str">
        <f>IF(CG407="","",MAX(CJ$10:CJ406)+1)</f>
        <v/>
      </c>
      <c r="CK407" s="53" t="str">
        <f t="shared" si="524"/>
        <v/>
      </c>
      <c r="CL407" s="47" t="s">
        <v>0</v>
      </c>
      <c r="CM407" s="19" t="str">
        <f t="shared" si="525"/>
        <v/>
      </c>
      <c r="CN407" s="47" t="s">
        <v>0</v>
      </c>
      <c r="CO407" s="108"/>
      <c r="CP407" s="110"/>
      <c r="CQ407" s="47"/>
      <c r="CR407" s="58" t="str">
        <f>IF(AND(BX407="NEMA",BY407="NEMA",OR(CG407="",CK407="NEMA")),MAX(CR$10:CR406)+1,"")</f>
        <v/>
      </c>
      <c r="CS407" s="53" t="str">
        <f t="shared" si="526"/>
        <v/>
      </c>
      <c r="CT407" t="s">
        <v>0</v>
      </c>
      <c r="CU407" s="133" t="str">
        <f t="shared" si="490"/>
        <v/>
      </c>
      <c r="CV407" t="s">
        <v>0</v>
      </c>
      <c r="CW407" s="52" t="str">
        <f t="shared" si="491"/>
        <v/>
      </c>
      <c r="CX407" s="66" t="str">
        <f t="shared" si="527"/>
        <v/>
      </c>
      <c r="CY407" t="s">
        <v>0</v>
      </c>
      <c r="CZ407" s="19" t="str">
        <f t="shared" si="528"/>
        <v/>
      </c>
      <c r="DA407" s="47" t="s">
        <v>0</v>
      </c>
      <c r="DB407" s="52" t="str">
        <f t="shared" si="529"/>
        <v/>
      </c>
      <c r="DC407" s="66" t="str">
        <f t="shared" si="530"/>
        <v/>
      </c>
      <c r="DD407" s="47" t="s">
        <v>0</v>
      </c>
      <c r="DE407" s="52" t="str">
        <f t="shared" si="531"/>
        <v/>
      </c>
      <c r="DF407" s="53" t="str">
        <f t="shared" si="492"/>
        <v/>
      </c>
      <c r="DG407" s="47" t="s">
        <v>0</v>
      </c>
      <c r="DH407" s="52" t="str">
        <f t="shared" si="532"/>
        <v/>
      </c>
      <c r="DI407" s="53" t="str">
        <f t="shared" si="493"/>
        <v/>
      </c>
      <c r="DJ407" s="47" t="s">
        <v>0</v>
      </c>
      <c r="DK407" s="52" t="str">
        <f t="shared" si="533"/>
        <v/>
      </c>
      <c r="DL407" s="53" t="str">
        <f t="shared" si="494"/>
        <v/>
      </c>
      <c r="DM407" s="47" t="s">
        <v>0</v>
      </c>
      <c r="DN407" s="58" t="str">
        <f t="shared" si="534"/>
        <v/>
      </c>
      <c r="DO407" s="53" t="str" cm="1">
        <f t="array" ref="DO407">IF(DN407&lt;&gt;"",INDEX(imePrezime_id,DN407,0),IF(CR407&lt;&gt;"",CR407,""))</f>
        <v/>
      </c>
      <c r="DP407" s="47" t="s">
        <v>0</v>
      </c>
      <c r="DQ407" s="58" t="str">
        <f t="shared" si="535"/>
        <v/>
      </c>
      <c r="DR407" s="73" t="str">
        <f t="shared" si="495"/>
        <v/>
      </c>
      <c r="DS407" s="73" t="str">
        <f t="shared" si="536"/>
        <v/>
      </c>
      <c r="DT407" s="73" t="str">
        <f t="shared" si="537"/>
        <v/>
      </c>
      <c r="DU407" s="66" t="str">
        <f t="shared" si="538"/>
        <v/>
      </c>
      <c r="DV407" s="47" t="s">
        <v>0</v>
      </c>
      <c r="DW407" s="58" t="str">
        <f>IF(BW407="","",MAX(DW$10:DW406)+1)</f>
        <v/>
      </c>
      <c r="DX407" s="73" t="str">
        <f t="shared" si="539"/>
        <v/>
      </c>
      <c r="DY407" s="73" t="str">
        <f t="shared" si="540"/>
        <v/>
      </c>
      <c r="DZ407" s="73" t="str">
        <f t="shared" si="541"/>
        <v/>
      </c>
      <c r="EA407" s="73" t="str">
        <f t="shared" si="542"/>
        <v/>
      </c>
      <c r="EB407" s="73" t="str">
        <f t="shared" si="543"/>
        <v/>
      </c>
      <c r="EC407" s="73" t="str">
        <f t="shared" si="544"/>
        <v/>
      </c>
      <c r="ED407" s="73" t="str">
        <f t="shared" si="545"/>
        <v/>
      </c>
      <c r="EE407" s="73" t="str">
        <f t="shared" si="546"/>
        <v/>
      </c>
      <c r="EF407" s="73" t="str">
        <f t="shared" si="547"/>
        <v/>
      </c>
      <c r="EG407" s="53" t="str">
        <f t="shared" si="496"/>
        <v/>
      </c>
      <c r="EH407" s="47" t="s">
        <v>0</v>
      </c>
      <c r="EI407" s="19" t="str">
        <f t="shared" si="548"/>
        <v/>
      </c>
      <c r="EJ407" s="47" t="s">
        <v>0</v>
      </c>
      <c r="EK407" s="19" t="str">
        <f t="shared" si="549"/>
        <v/>
      </c>
      <c r="EL407" s="47" t="s">
        <v>0</v>
      </c>
      <c r="EM407" s="208" t="str">
        <f t="shared" si="550"/>
        <v/>
      </c>
      <c r="EN407" s="47" t="s">
        <v>0</v>
      </c>
    </row>
    <row r="408" spans="1:144" x14ac:dyDescent="0.25">
      <c r="A408" t="s">
        <v>0</v>
      </c>
      <c r="B408" s="52" t="str">
        <f>IF(csv!F400="","",csv!T400)</f>
        <v/>
      </c>
      <c r="C408" s="31" t="s">
        <v>0</v>
      </c>
      <c r="D408" s="31" t="str">
        <f>IF(csv!F400="","",csv!F400)</f>
        <v/>
      </c>
      <c r="E408" s="31" t="str">
        <f>IF(csv!E400="","",csv!E400)</f>
        <v/>
      </c>
      <c r="F408" s="31" t="s">
        <v>0</v>
      </c>
      <c r="G408" s="73" t="str">
        <f>IF(csv!M400="","",csv!M400)</f>
        <v/>
      </c>
      <c r="H408" s="73" t="str">
        <f>IF(csv!N400="","",csv!N400)</f>
        <v/>
      </c>
      <c r="I408" s="31" t="s">
        <v>0</v>
      </c>
      <c r="J408" s="31" t="str">
        <f>IF(csv!P400="","",csv!P400)</f>
        <v/>
      </c>
      <c r="K408" s="31" t="str">
        <f>IF(csv!Q400="","",csv!Q400)</f>
        <v/>
      </c>
      <c r="L408" s="31" t="s">
        <v>0</v>
      </c>
      <c r="M408" s="66" t="str">
        <f>IF(csv!R400="","",csv!R400)</f>
        <v/>
      </c>
      <c r="N408" s="47" t="s">
        <v>0</v>
      </c>
      <c r="O408" s="52" t="str">
        <f t="shared" si="497"/>
        <v/>
      </c>
      <c r="P408" s="73" t="str">
        <f>IF(O408="","",IF(COUNTIF(O$10:O407,O408)=0,P407+1,P407))</f>
        <v/>
      </c>
      <c r="Q408" s="88" t="str">
        <f t="shared" si="498"/>
        <v/>
      </c>
      <c r="R408" s="89" t="str" cm="1">
        <f t="array" ref="R408">IF(S408="","",INDEX(natjecanjeStaze_naziv,MATCH(S408,natjecanjeStaze_stazaId,0)))</f>
        <v/>
      </c>
      <c r="S408" s="53" t="str">
        <f t="shared" si="481"/>
        <v/>
      </c>
      <c r="T408" s="47" t="s">
        <v>0</v>
      </c>
      <c r="U408" s="259" t="str">
        <f t="shared" si="482"/>
        <v/>
      </c>
      <c r="V408" s="260" t="str">
        <f t="shared" si="499"/>
        <v/>
      </c>
      <c r="W408" s="47" t="s">
        <v>0</v>
      </c>
      <c r="X408" s="52" t="str">
        <f t="shared" si="500"/>
        <v/>
      </c>
      <c r="Y408" s="73" t="str">
        <f t="shared" si="501"/>
        <v/>
      </c>
      <c r="Z408" s="31" t="str">
        <f t="shared" si="502"/>
        <v/>
      </c>
      <c r="AA408" s="66" t="str">
        <f>IF(Z408="","",MAX(AA$10:AA407)+1)</f>
        <v/>
      </c>
      <c r="AB408" s="47" t="s">
        <v>0</v>
      </c>
      <c r="AC408" s="130"/>
      <c r="AD408" s="47" t="s">
        <v>0</v>
      </c>
      <c r="AE408" s="19" t="str">
        <f t="shared" si="503"/>
        <v/>
      </c>
      <c r="AF408" s="47" t="s">
        <v>0</v>
      </c>
      <c r="AG408" s="151" t="str">
        <f t="shared" si="504"/>
        <v/>
      </c>
      <c r="AH408" s="47" t="s">
        <v>0</v>
      </c>
      <c r="AI408" s="52" t="str">
        <f t="shared" si="505"/>
        <v/>
      </c>
      <c r="AJ408" s="31" t="str">
        <f t="shared" si="506"/>
        <v/>
      </c>
      <c r="AK408" s="73" t="str">
        <f t="shared" si="507"/>
        <v/>
      </c>
      <c r="AL408" s="73" t="str">
        <f t="shared" si="508"/>
        <v/>
      </c>
      <c r="AM408" s="31" t="str" cm="1">
        <f t="array" ref="AM408">IF(AK408="",""&amp;AJ408,IF(AK408="NEMA",AJ408,INDEX(klub_naziv,MATCH(INDEX(klubAlias_klubId,AK408),klub_id,0))))</f>
        <v/>
      </c>
      <c r="AN408" s="31" t="str" cm="1">
        <f t="array" ref="AN408">IFERROR(""&amp;INDEX(registarNatjecatelji,DL408,4),"")</f>
        <v/>
      </c>
      <c r="AO408" s="90" t="str">
        <f t="shared" si="509"/>
        <v/>
      </c>
      <c r="AP408" s="66" t="str">
        <f t="shared" si="510"/>
        <v/>
      </c>
      <c r="AQ408" s="47" t="s">
        <v>0</v>
      </c>
      <c r="AR408" s="52" t="str">
        <f>IF(V408&lt;&gt;"NEMA","",IF(IFERROR(MATCH(U408,U$10:U407,0),0)&lt;&gt;0,"",U408))</f>
        <v/>
      </c>
      <c r="AS408" s="73" t="str">
        <f t="shared" si="483"/>
        <v/>
      </c>
      <c r="AT408" s="31" t="str">
        <f>IF(OR(AS408="",AS408&lt;&gt;"NEMA"),"",MAX(AT$10:AT407)+1)</f>
        <v/>
      </c>
      <c r="AU408" s="66" t="str">
        <f t="shared" si="484"/>
        <v/>
      </c>
      <c r="AV408" s="47" t="s">
        <v>0</v>
      </c>
      <c r="AW408" s="19" t="str">
        <f t="shared" si="511"/>
        <v/>
      </c>
      <c r="AX408" s="47" t="s">
        <v>0</v>
      </c>
      <c r="AY408" s="82" t="str">
        <f>IF(AK408&lt;&gt;"NEMA","",IF(IFERROR(MATCH(AJ408,AJ$10:AJ407,0),0)&lt;&gt;0,"",AJ408))</f>
        <v/>
      </c>
      <c r="AZ408" s="47" t="s">
        <v>0</v>
      </c>
      <c r="BA408" s="130"/>
      <c r="BB408" s="47" t="s">
        <v>0</v>
      </c>
      <c r="BC408" s="58" t="str">
        <f t="shared" si="512"/>
        <v/>
      </c>
      <c r="BD408" s="31" t="str">
        <f t="shared" si="513"/>
        <v/>
      </c>
      <c r="BE408" s="31" t="str">
        <f>IF(BD408="","",MAX(BE$10:BE407)+1)</f>
        <v/>
      </c>
      <c r="BF408" s="31" t="str">
        <f t="shared" si="514"/>
        <v/>
      </c>
      <c r="BG408" s="31" t="str">
        <f t="shared" si="515"/>
        <v/>
      </c>
      <c r="BH408" s="31" t="str">
        <f>IF(BA408="","",MAX(BH$10:BH407)+1)</f>
        <v/>
      </c>
      <c r="BI408" s="31" t="str">
        <f t="shared" si="516"/>
        <v/>
      </c>
      <c r="BJ408" s="66" t="str">
        <f t="shared" si="517"/>
        <v/>
      </c>
      <c r="BK408" s="47" t="s">
        <v>0</v>
      </c>
      <c r="BL408" s="19" t="str">
        <f t="shared" si="518"/>
        <v/>
      </c>
      <c r="BM408" s="47" t="s">
        <v>0</v>
      </c>
      <c r="BN408" s="151" t="str">
        <f t="shared" si="485"/>
        <v/>
      </c>
      <c r="BO408" s="47" t="s">
        <v>0</v>
      </c>
      <c r="BP408" s="58" t="str">
        <f t="shared" si="476"/>
        <v/>
      </c>
      <c r="BQ408" s="73" t="str">
        <f t="shared" si="477"/>
        <v/>
      </c>
      <c r="BR408" s="266" t="str">
        <f t="shared" si="478"/>
        <v/>
      </c>
      <c r="BS408" s="267" t="str">
        <f t="shared" si="479"/>
        <v/>
      </c>
      <c r="BT408" s="191" t="str">
        <f t="shared" si="480"/>
        <v/>
      </c>
      <c r="BU408" s="47" t="s">
        <v>0</v>
      </c>
      <c r="BV408" s="52" t="str">
        <f t="shared" si="519"/>
        <v/>
      </c>
      <c r="BW408" s="31" t="str">
        <f t="shared" si="520"/>
        <v/>
      </c>
      <c r="BX408" s="73" t="str">
        <f t="shared" si="486"/>
        <v/>
      </c>
      <c r="BY408" s="73" t="str">
        <f t="shared" si="487"/>
        <v/>
      </c>
      <c r="BZ408" s="31" t="str">
        <f t="shared" si="488"/>
        <v/>
      </c>
      <c r="CA408" s="66" t="str">
        <f t="shared" si="489"/>
        <v/>
      </c>
      <c r="CB408" s="47" t="s">
        <v>0</v>
      </c>
      <c r="CC408" s="82" t="str">
        <f t="shared" si="521"/>
        <v/>
      </c>
      <c r="CD408" s="47" t="s">
        <v>0</v>
      </c>
      <c r="CE408" s="19" t="str">
        <f t="shared" si="522"/>
        <v/>
      </c>
      <c r="CF408" s="47" t="s">
        <v>0</v>
      </c>
      <c r="CG408" s="130"/>
      <c r="CH408" s="47" t="s">
        <v>0</v>
      </c>
      <c r="CI408" s="52" t="str">
        <f t="shared" si="523"/>
        <v/>
      </c>
      <c r="CJ408" s="73" t="str">
        <f>IF(CG408="","",MAX(CJ$10:CJ407)+1)</f>
        <v/>
      </c>
      <c r="CK408" s="53" t="str">
        <f t="shared" si="524"/>
        <v/>
      </c>
      <c r="CL408" s="47" t="s">
        <v>0</v>
      </c>
      <c r="CM408" s="19" t="str">
        <f t="shared" si="525"/>
        <v/>
      </c>
      <c r="CN408" s="47" t="s">
        <v>0</v>
      </c>
      <c r="CO408" s="108"/>
      <c r="CP408" s="110"/>
      <c r="CQ408" s="47"/>
      <c r="CR408" s="58" t="str">
        <f>IF(AND(BX408="NEMA",BY408="NEMA",OR(CG408="",CK408="NEMA")),MAX(CR$10:CR407)+1,"")</f>
        <v/>
      </c>
      <c r="CS408" s="53" t="str">
        <f t="shared" si="526"/>
        <v/>
      </c>
      <c r="CT408" t="s">
        <v>0</v>
      </c>
      <c r="CU408" s="133" t="str">
        <f t="shared" si="490"/>
        <v/>
      </c>
      <c r="CV408" t="s">
        <v>0</v>
      </c>
      <c r="CW408" s="52" t="str">
        <f t="shared" si="491"/>
        <v/>
      </c>
      <c r="CX408" s="66" t="str">
        <f t="shared" si="527"/>
        <v/>
      </c>
      <c r="CY408" t="s">
        <v>0</v>
      </c>
      <c r="CZ408" s="19" t="str">
        <f t="shared" si="528"/>
        <v/>
      </c>
      <c r="DA408" s="47" t="s">
        <v>0</v>
      </c>
      <c r="DB408" s="52" t="str">
        <f t="shared" si="529"/>
        <v/>
      </c>
      <c r="DC408" s="66" t="str">
        <f t="shared" si="530"/>
        <v/>
      </c>
      <c r="DD408" s="47" t="s">
        <v>0</v>
      </c>
      <c r="DE408" s="52" t="str">
        <f t="shared" si="531"/>
        <v/>
      </c>
      <c r="DF408" s="53" t="str">
        <f t="shared" si="492"/>
        <v/>
      </c>
      <c r="DG408" s="47" t="s">
        <v>0</v>
      </c>
      <c r="DH408" s="52" t="str">
        <f t="shared" si="532"/>
        <v/>
      </c>
      <c r="DI408" s="53" t="str">
        <f t="shared" si="493"/>
        <v/>
      </c>
      <c r="DJ408" s="47" t="s">
        <v>0</v>
      </c>
      <c r="DK408" s="52" t="str">
        <f t="shared" si="533"/>
        <v/>
      </c>
      <c r="DL408" s="53" t="str">
        <f t="shared" si="494"/>
        <v/>
      </c>
      <c r="DM408" s="47" t="s">
        <v>0</v>
      </c>
      <c r="DN408" s="58" t="str">
        <f t="shared" si="534"/>
        <v/>
      </c>
      <c r="DO408" s="53" t="str" cm="1">
        <f t="array" ref="DO408">IF(DN408&lt;&gt;"",INDEX(imePrezime_id,DN408,0),IF(CR408&lt;&gt;"",CR408,""))</f>
        <v/>
      </c>
      <c r="DP408" s="47" t="s">
        <v>0</v>
      </c>
      <c r="DQ408" s="58" t="str">
        <f t="shared" si="535"/>
        <v/>
      </c>
      <c r="DR408" s="73" t="str">
        <f t="shared" si="495"/>
        <v/>
      </c>
      <c r="DS408" s="73" t="str">
        <f t="shared" si="536"/>
        <v/>
      </c>
      <c r="DT408" s="73" t="str">
        <f t="shared" si="537"/>
        <v/>
      </c>
      <c r="DU408" s="66" t="str">
        <f t="shared" si="538"/>
        <v/>
      </c>
      <c r="DV408" s="47" t="s">
        <v>0</v>
      </c>
      <c r="DW408" s="58" t="str">
        <f>IF(BW408="","",MAX(DW$10:DW407)+1)</f>
        <v/>
      </c>
      <c r="DX408" s="73" t="str">
        <f t="shared" si="539"/>
        <v/>
      </c>
      <c r="DY408" s="73" t="str">
        <f t="shared" si="540"/>
        <v/>
      </c>
      <c r="DZ408" s="73" t="str">
        <f t="shared" si="541"/>
        <v/>
      </c>
      <c r="EA408" s="73" t="str">
        <f t="shared" si="542"/>
        <v/>
      </c>
      <c r="EB408" s="73" t="str">
        <f t="shared" si="543"/>
        <v/>
      </c>
      <c r="EC408" s="73" t="str">
        <f t="shared" si="544"/>
        <v/>
      </c>
      <c r="ED408" s="73" t="str">
        <f t="shared" si="545"/>
        <v/>
      </c>
      <c r="EE408" s="73" t="str">
        <f t="shared" si="546"/>
        <v/>
      </c>
      <c r="EF408" s="73" t="str">
        <f t="shared" si="547"/>
        <v/>
      </c>
      <c r="EG408" s="53" t="str">
        <f t="shared" si="496"/>
        <v/>
      </c>
      <c r="EH408" s="47" t="s">
        <v>0</v>
      </c>
      <c r="EI408" s="19" t="str">
        <f t="shared" si="548"/>
        <v/>
      </c>
      <c r="EJ408" s="47" t="s">
        <v>0</v>
      </c>
      <c r="EK408" s="19" t="str">
        <f t="shared" si="549"/>
        <v/>
      </c>
      <c r="EL408" s="47" t="s">
        <v>0</v>
      </c>
      <c r="EM408" s="208" t="str">
        <f t="shared" si="550"/>
        <v/>
      </c>
      <c r="EN408" s="47" t="s">
        <v>0</v>
      </c>
    </row>
    <row r="409" spans="1:144" x14ac:dyDescent="0.25">
      <c r="A409" t="s">
        <v>0</v>
      </c>
      <c r="B409" s="52" t="str">
        <f>IF(csv!F401="","",csv!T401)</f>
        <v/>
      </c>
      <c r="C409" s="31" t="s">
        <v>0</v>
      </c>
      <c r="D409" s="31" t="str">
        <f>IF(csv!F401="","",csv!F401)</f>
        <v/>
      </c>
      <c r="E409" s="31" t="str">
        <f>IF(csv!E401="","",csv!E401)</f>
        <v/>
      </c>
      <c r="F409" s="31" t="s">
        <v>0</v>
      </c>
      <c r="G409" s="73" t="str">
        <f>IF(csv!M401="","",csv!M401)</f>
        <v/>
      </c>
      <c r="H409" s="73" t="str">
        <f>IF(csv!N401="","",csv!N401)</f>
        <v/>
      </c>
      <c r="I409" s="31" t="s">
        <v>0</v>
      </c>
      <c r="J409" s="31" t="str">
        <f>IF(csv!P401="","",csv!P401)</f>
        <v/>
      </c>
      <c r="K409" s="31" t="str">
        <f>IF(csv!Q401="","",csv!Q401)</f>
        <v/>
      </c>
      <c r="L409" s="31" t="s">
        <v>0</v>
      </c>
      <c r="M409" s="66" t="str">
        <f>IF(csv!R401="","",csv!R401)</f>
        <v/>
      </c>
      <c r="N409" s="47" t="s">
        <v>0</v>
      </c>
      <c r="O409" s="52" t="str">
        <f t="shared" si="497"/>
        <v/>
      </c>
      <c r="P409" s="73" t="str">
        <f>IF(O409="","",IF(COUNTIF(O$10:O408,O409)=0,P408+1,P408))</f>
        <v/>
      </c>
      <c r="Q409" s="88" t="str">
        <f t="shared" si="498"/>
        <v/>
      </c>
      <c r="R409" s="89" t="str" cm="1">
        <f t="array" ref="R409">IF(S409="","",INDEX(natjecanjeStaze_naziv,MATCH(S409,natjecanjeStaze_stazaId,0)))</f>
        <v/>
      </c>
      <c r="S409" s="53" t="str">
        <f t="shared" si="481"/>
        <v/>
      </c>
      <c r="T409" s="47" t="s">
        <v>0</v>
      </c>
      <c r="U409" s="259" t="str">
        <f t="shared" si="482"/>
        <v/>
      </c>
      <c r="V409" s="260" t="str">
        <f t="shared" si="499"/>
        <v/>
      </c>
      <c r="W409" s="47" t="s">
        <v>0</v>
      </c>
      <c r="X409" s="52" t="str">
        <f t="shared" si="500"/>
        <v/>
      </c>
      <c r="Y409" s="73" t="str">
        <f t="shared" si="501"/>
        <v/>
      </c>
      <c r="Z409" s="31" t="str">
        <f t="shared" si="502"/>
        <v/>
      </c>
      <c r="AA409" s="66" t="str">
        <f>IF(Z409="","",MAX(AA$10:AA408)+1)</f>
        <v/>
      </c>
      <c r="AB409" s="47" t="s">
        <v>0</v>
      </c>
      <c r="AC409" s="130"/>
      <c r="AD409" s="47" t="s">
        <v>0</v>
      </c>
      <c r="AE409" s="19" t="str">
        <f t="shared" si="503"/>
        <v/>
      </c>
      <c r="AF409" s="47" t="s">
        <v>0</v>
      </c>
      <c r="AG409" s="151" t="str">
        <f t="shared" si="504"/>
        <v/>
      </c>
      <c r="AH409" s="47" t="s">
        <v>0</v>
      </c>
      <c r="AI409" s="52" t="str">
        <f t="shared" si="505"/>
        <v/>
      </c>
      <c r="AJ409" s="31" t="str">
        <f t="shared" si="506"/>
        <v/>
      </c>
      <c r="AK409" s="73" t="str">
        <f t="shared" si="507"/>
        <v/>
      </c>
      <c r="AL409" s="73" t="str">
        <f t="shared" si="508"/>
        <v/>
      </c>
      <c r="AM409" s="31" t="str" cm="1">
        <f t="array" ref="AM409">IF(AK409="",""&amp;AJ409,IF(AK409="NEMA",AJ409,INDEX(klub_naziv,MATCH(INDEX(klubAlias_klubId,AK409),klub_id,0))))</f>
        <v/>
      </c>
      <c r="AN409" s="31" t="str" cm="1">
        <f t="array" ref="AN409">IFERROR(""&amp;INDEX(registarNatjecatelji,DL409,4),"")</f>
        <v/>
      </c>
      <c r="AO409" s="90" t="str">
        <f t="shared" si="509"/>
        <v/>
      </c>
      <c r="AP409" s="66" t="str">
        <f t="shared" si="510"/>
        <v/>
      </c>
      <c r="AQ409" s="47" t="s">
        <v>0</v>
      </c>
      <c r="AR409" s="52" t="str">
        <f>IF(V409&lt;&gt;"NEMA","",IF(IFERROR(MATCH(U409,U$10:U408,0),0)&lt;&gt;0,"",U409))</f>
        <v/>
      </c>
      <c r="AS409" s="73" t="str">
        <f t="shared" si="483"/>
        <v/>
      </c>
      <c r="AT409" s="31" t="str">
        <f>IF(OR(AS409="",AS409&lt;&gt;"NEMA"),"",MAX(AT$10:AT408)+1)</f>
        <v/>
      </c>
      <c r="AU409" s="66" t="str">
        <f t="shared" si="484"/>
        <v/>
      </c>
      <c r="AV409" s="47" t="s">
        <v>0</v>
      </c>
      <c r="AW409" s="19" t="str">
        <f t="shared" si="511"/>
        <v/>
      </c>
      <c r="AX409" s="47" t="s">
        <v>0</v>
      </c>
      <c r="AY409" s="82" t="str">
        <f>IF(AK409&lt;&gt;"NEMA","",IF(IFERROR(MATCH(AJ409,AJ$10:AJ408,0),0)&lt;&gt;0,"",AJ409))</f>
        <v/>
      </c>
      <c r="AZ409" s="47" t="s">
        <v>0</v>
      </c>
      <c r="BA409" s="130"/>
      <c r="BB409" s="47" t="s">
        <v>0</v>
      </c>
      <c r="BC409" s="58" t="str">
        <f t="shared" si="512"/>
        <v/>
      </c>
      <c r="BD409" s="31" t="str">
        <f t="shared" si="513"/>
        <v/>
      </c>
      <c r="BE409" s="31" t="str">
        <f>IF(BD409="","",MAX(BE$10:BE408)+1)</f>
        <v/>
      </c>
      <c r="BF409" s="31" t="str">
        <f t="shared" si="514"/>
        <v/>
      </c>
      <c r="BG409" s="31" t="str">
        <f t="shared" si="515"/>
        <v/>
      </c>
      <c r="BH409" s="31" t="str">
        <f>IF(BA409="","",MAX(BH$10:BH408)+1)</f>
        <v/>
      </c>
      <c r="BI409" s="31" t="str">
        <f t="shared" si="516"/>
        <v/>
      </c>
      <c r="BJ409" s="66" t="str">
        <f t="shared" si="517"/>
        <v/>
      </c>
      <c r="BK409" s="47" t="s">
        <v>0</v>
      </c>
      <c r="BL409" s="19" t="str">
        <f t="shared" si="518"/>
        <v/>
      </c>
      <c r="BM409" s="47" t="s">
        <v>0</v>
      </c>
      <c r="BN409" s="151" t="str">
        <f t="shared" si="485"/>
        <v/>
      </c>
      <c r="BO409" s="47" t="s">
        <v>0</v>
      </c>
      <c r="BP409" s="58" t="str">
        <f t="shared" si="476"/>
        <v/>
      </c>
      <c r="BQ409" s="73" t="str">
        <f t="shared" si="477"/>
        <v/>
      </c>
      <c r="BR409" s="266" t="str">
        <f t="shared" si="478"/>
        <v/>
      </c>
      <c r="BS409" s="267" t="str">
        <f t="shared" si="479"/>
        <v/>
      </c>
      <c r="BT409" s="191" t="str">
        <f t="shared" si="480"/>
        <v/>
      </c>
      <c r="BU409" s="47" t="s">
        <v>0</v>
      </c>
      <c r="BV409" s="52" t="str">
        <f t="shared" si="519"/>
        <v/>
      </c>
      <c r="BW409" s="31" t="str">
        <f t="shared" si="520"/>
        <v/>
      </c>
      <c r="BX409" s="73" t="str">
        <f t="shared" si="486"/>
        <v/>
      </c>
      <c r="BY409" s="73" t="str">
        <f t="shared" si="487"/>
        <v/>
      </c>
      <c r="BZ409" s="31" t="str">
        <f t="shared" si="488"/>
        <v/>
      </c>
      <c r="CA409" s="66" t="str">
        <f t="shared" si="489"/>
        <v/>
      </c>
      <c r="CB409" s="47" t="s">
        <v>0</v>
      </c>
      <c r="CC409" s="82" t="str">
        <f t="shared" si="521"/>
        <v/>
      </c>
      <c r="CD409" s="47" t="s">
        <v>0</v>
      </c>
      <c r="CE409" s="19" t="str">
        <f t="shared" si="522"/>
        <v/>
      </c>
      <c r="CF409" s="47" t="s">
        <v>0</v>
      </c>
      <c r="CG409" s="130"/>
      <c r="CH409" s="47" t="s">
        <v>0</v>
      </c>
      <c r="CI409" s="52" t="str">
        <f t="shared" si="523"/>
        <v/>
      </c>
      <c r="CJ409" s="73" t="str">
        <f>IF(CG409="","",MAX(CJ$10:CJ408)+1)</f>
        <v/>
      </c>
      <c r="CK409" s="53" t="str">
        <f t="shared" si="524"/>
        <v/>
      </c>
      <c r="CL409" s="47" t="s">
        <v>0</v>
      </c>
      <c r="CM409" s="19" t="str">
        <f t="shared" si="525"/>
        <v/>
      </c>
      <c r="CN409" s="47" t="s">
        <v>0</v>
      </c>
      <c r="CO409" s="108"/>
      <c r="CP409" s="110"/>
      <c r="CQ409" s="47"/>
      <c r="CR409" s="58" t="str">
        <f>IF(AND(BX409="NEMA",BY409="NEMA",OR(CG409="",CK409="NEMA")),MAX(CR$10:CR408)+1,"")</f>
        <v/>
      </c>
      <c r="CS409" s="53" t="str">
        <f t="shared" si="526"/>
        <v/>
      </c>
      <c r="CT409" t="s">
        <v>0</v>
      </c>
      <c r="CU409" s="133" t="str">
        <f t="shared" si="490"/>
        <v/>
      </c>
      <c r="CV409" t="s">
        <v>0</v>
      </c>
      <c r="CW409" s="52" t="str">
        <f t="shared" si="491"/>
        <v/>
      </c>
      <c r="CX409" s="66" t="str">
        <f t="shared" si="527"/>
        <v/>
      </c>
      <c r="CY409" t="s">
        <v>0</v>
      </c>
      <c r="CZ409" s="19" t="str">
        <f t="shared" si="528"/>
        <v/>
      </c>
      <c r="DA409" s="47" t="s">
        <v>0</v>
      </c>
      <c r="DB409" s="52" t="str">
        <f t="shared" si="529"/>
        <v/>
      </c>
      <c r="DC409" s="66" t="str">
        <f t="shared" si="530"/>
        <v/>
      </c>
      <c r="DD409" s="47" t="s">
        <v>0</v>
      </c>
      <c r="DE409" s="52" t="str">
        <f t="shared" si="531"/>
        <v/>
      </c>
      <c r="DF409" s="53" t="str">
        <f t="shared" si="492"/>
        <v/>
      </c>
      <c r="DG409" s="47" t="s">
        <v>0</v>
      </c>
      <c r="DH409" s="52" t="str">
        <f t="shared" si="532"/>
        <v/>
      </c>
      <c r="DI409" s="53" t="str">
        <f t="shared" si="493"/>
        <v/>
      </c>
      <c r="DJ409" s="47" t="s">
        <v>0</v>
      </c>
      <c r="DK409" s="52" t="str">
        <f t="shared" si="533"/>
        <v/>
      </c>
      <c r="DL409" s="53" t="str">
        <f t="shared" si="494"/>
        <v/>
      </c>
      <c r="DM409" s="47" t="s">
        <v>0</v>
      </c>
      <c r="DN409" s="58" t="str">
        <f t="shared" si="534"/>
        <v/>
      </c>
      <c r="DO409" s="53" t="str" cm="1">
        <f t="array" ref="DO409">IF(DN409&lt;&gt;"",INDEX(imePrezime_id,DN409,0),IF(CR409&lt;&gt;"",CR409,""))</f>
        <v/>
      </c>
      <c r="DP409" s="47" t="s">
        <v>0</v>
      </c>
      <c r="DQ409" s="58" t="str">
        <f t="shared" si="535"/>
        <v/>
      </c>
      <c r="DR409" s="73" t="str">
        <f t="shared" si="495"/>
        <v/>
      </c>
      <c r="DS409" s="73" t="str">
        <f t="shared" si="536"/>
        <v/>
      </c>
      <c r="DT409" s="73" t="str">
        <f t="shared" si="537"/>
        <v/>
      </c>
      <c r="DU409" s="66" t="str">
        <f t="shared" si="538"/>
        <v/>
      </c>
      <c r="DV409" s="47" t="s">
        <v>0</v>
      </c>
      <c r="DW409" s="58" t="str">
        <f>IF(BW409="","",MAX(DW$10:DW408)+1)</f>
        <v/>
      </c>
      <c r="DX409" s="73" t="str">
        <f t="shared" si="539"/>
        <v/>
      </c>
      <c r="DY409" s="73" t="str">
        <f t="shared" si="540"/>
        <v/>
      </c>
      <c r="DZ409" s="73" t="str">
        <f t="shared" si="541"/>
        <v/>
      </c>
      <c r="EA409" s="73" t="str">
        <f t="shared" si="542"/>
        <v/>
      </c>
      <c r="EB409" s="73" t="str">
        <f t="shared" si="543"/>
        <v/>
      </c>
      <c r="EC409" s="73" t="str">
        <f t="shared" si="544"/>
        <v/>
      </c>
      <c r="ED409" s="73" t="str">
        <f t="shared" si="545"/>
        <v/>
      </c>
      <c r="EE409" s="73" t="str">
        <f t="shared" si="546"/>
        <v/>
      </c>
      <c r="EF409" s="73" t="str">
        <f t="shared" si="547"/>
        <v/>
      </c>
      <c r="EG409" s="53" t="str">
        <f t="shared" si="496"/>
        <v/>
      </c>
      <c r="EH409" s="47" t="s">
        <v>0</v>
      </c>
      <c r="EI409" s="19" t="str">
        <f t="shared" si="548"/>
        <v/>
      </c>
      <c r="EJ409" s="47" t="s">
        <v>0</v>
      </c>
      <c r="EK409" s="19" t="str">
        <f t="shared" si="549"/>
        <v/>
      </c>
      <c r="EL409" s="47" t="s">
        <v>0</v>
      </c>
      <c r="EM409" s="208" t="str">
        <f t="shared" si="550"/>
        <v/>
      </c>
      <c r="EN409" s="47" t="s">
        <v>0</v>
      </c>
    </row>
    <row r="410" spans="1:144" s="47" customFormat="1" ht="15.75" thickBot="1" x14ac:dyDescent="0.3">
      <c r="A410" s="47" t="s">
        <v>0</v>
      </c>
      <c r="B410" s="54" t="str">
        <f>IF(csv!F402="","",csv!T402)</f>
        <v/>
      </c>
      <c r="C410" s="34" t="s">
        <v>0</v>
      </c>
      <c r="D410" s="34" t="str">
        <f>IF(csv!F402="","",csv!F402)</f>
        <v/>
      </c>
      <c r="E410" s="34" t="str">
        <f>IF(csv!E402="","",csv!E402)</f>
        <v/>
      </c>
      <c r="F410" s="34" t="s">
        <v>0</v>
      </c>
      <c r="G410" s="74" t="str">
        <f>IF(csv!M402="","",csv!M402)</f>
        <v/>
      </c>
      <c r="H410" s="74" t="str">
        <f>IF(csv!N402="","",csv!N402)</f>
        <v/>
      </c>
      <c r="I410" s="34" t="s">
        <v>0</v>
      </c>
      <c r="J410" s="34" t="str">
        <f>IF(csv!P402="","",csv!P402)</f>
        <v/>
      </c>
      <c r="K410" s="34" t="str">
        <f>IF(csv!Q402="","",csv!Q402)</f>
        <v/>
      </c>
      <c r="L410" s="34" t="s">
        <v>0</v>
      </c>
      <c r="M410" s="67" t="str">
        <f>IF(csv!R402="","",csv!R402)</f>
        <v/>
      </c>
      <c r="N410" s="47" t="s">
        <v>0</v>
      </c>
      <c r="O410" s="54" t="str">
        <f t="shared" si="497"/>
        <v/>
      </c>
      <c r="P410" s="74" t="str">
        <f>IF(O410="","",IF(COUNTIF(O$10:O409,O410)=0,P409+1,P409))</f>
        <v/>
      </c>
      <c r="Q410" s="149" t="str">
        <f t="shared" si="498"/>
        <v/>
      </c>
      <c r="R410" s="95" t="str" cm="1">
        <f t="array" ref="R410">IF(S410="","",INDEX(natjecanjeStaze_naziv,MATCH(S410,natjecanjeStaze_stazaId,0)))</f>
        <v/>
      </c>
      <c r="S410" s="55" t="str">
        <f t="shared" si="481"/>
        <v/>
      </c>
      <c r="T410" s="47" t="s">
        <v>0</v>
      </c>
      <c r="U410" s="261" t="str">
        <f t="shared" si="482"/>
        <v/>
      </c>
      <c r="V410" s="262" t="str">
        <f t="shared" si="499"/>
        <v/>
      </c>
      <c r="W410" s="47" t="s">
        <v>0</v>
      </c>
      <c r="X410" s="54" t="str">
        <f t="shared" si="500"/>
        <v/>
      </c>
      <c r="Y410" s="74" t="str">
        <f t="shared" si="501"/>
        <v/>
      </c>
      <c r="Z410" s="34" t="str">
        <f t="shared" si="502"/>
        <v/>
      </c>
      <c r="AA410" s="67" t="str">
        <f>IF(Z410="","",MAX(AA$10:AA409)+1)</f>
        <v/>
      </c>
      <c r="AB410" s="47" t="s">
        <v>0</v>
      </c>
      <c r="AC410" s="131"/>
      <c r="AD410" s="47" t="s">
        <v>0</v>
      </c>
      <c r="AE410" s="20" t="str">
        <f t="shared" si="503"/>
        <v/>
      </c>
      <c r="AF410" s="47" t="s">
        <v>0</v>
      </c>
      <c r="AG410" s="152" t="str">
        <f t="shared" si="504"/>
        <v/>
      </c>
      <c r="AH410" s="47" t="s">
        <v>0</v>
      </c>
      <c r="AI410" s="54" t="str">
        <f t="shared" si="505"/>
        <v/>
      </c>
      <c r="AJ410" s="34" t="str">
        <f t="shared" si="506"/>
        <v/>
      </c>
      <c r="AK410" s="74" t="str">
        <f t="shared" si="507"/>
        <v/>
      </c>
      <c r="AL410" s="74" t="str">
        <f t="shared" si="508"/>
        <v/>
      </c>
      <c r="AM410" s="34" t="str" cm="1">
        <f t="array" ref="AM410">IF(AK410="",""&amp;AJ410,IF(AK410="NEMA",AJ410,INDEX(klub_naziv,MATCH(INDEX(klubAlias_klubId,AK410),klub_id,0))))</f>
        <v/>
      </c>
      <c r="AN410" s="34" t="str" cm="1">
        <f t="array" ref="AN410">IFERROR(""&amp;INDEX(registarNatjecatelji,DL410,4),"")</f>
        <v/>
      </c>
      <c r="AO410" s="91" t="str">
        <f t="shared" si="509"/>
        <v/>
      </c>
      <c r="AP410" s="67" t="str">
        <f t="shared" si="510"/>
        <v/>
      </c>
      <c r="AQ410" s="47" t="s">
        <v>0</v>
      </c>
      <c r="AR410" s="54" t="str">
        <f>IF(V410&lt;&gt;"NEMA","",IF(IFERROR(MATCH(U410,U$10:U409,0),0)&lt;&gt;0,"",U410))</f>
        <v/>
      </c>
      <c r="AS410" s="74" t="str">
        <f t="shared" si="483"/>
        <v/>
      </c>
      <c r="AT410" s="34" t="str">
        <f>IF(OR(AS410="",AS410&lt;&gt;"NEMA"),"",MAX(AT$10:AT409)+1)</f>
        <v/>
      </c>
      <c r="AU410" s="67" t="str">
        <f t="shared" si="484"/>
        <v/>
      </c>
      <c r="AV410" s="47" t="s">
        <v>0</v>
      </c>
      <c r="AW410" s="20" t="str">
        <f t="shared" si="511"/>
        <v/>
      </c>
      <c r="AX410" s="47" t="s">
        <v>0</v>
      </c>
      <c r="AY410" s="83" t="str">
        <f>IF(AK410&lt;&gt;"NEMA","",IF(IFERROR(MATCH(AJ410,AJ$10:AJ409,0),0)&lt;&gt;0,"",AJ410))</f>
        <v/>
      </c>
      <c r="AZ410" s="47" t="s">
        <v>0</v>
      </c>
      <c r="BA410" s="131"/>
      <c r="BB410" s="47" t="s">
        <v>0</v>
      </c>
      <c r="BC410" s="59" t="str">
        <f t="shared" si="512"/>
        <v/>
      </c>
      <c r="BD410" s="34" t="str">
        <f t="shared" si="513"/>
        <v/>
      </c>
      <c r="BE410" s="34" t="str">
        <f>IF(BD410="","",MAX(BE$10:BE409)+1)</f>
        <v/>
      </c>
      <c r="BF410" s="34" t="str">
        <f t="shared" si="514"/>
        <v/>
      </c>
      <c r="BG410" s="34" t="str">
        <f t="shared" si="515"/>
        <v/>
      </c>
      <c r="BH410" s="34" t="str">
        <f>IF(BA410="","",MAX(BH$10:BH409)+1)</f>
        <v/>
      </c>
      <c r="BI410" s="34" t="str">
        <f t="shared" si="516"/>
        <v/>
      </c>
      <c r="BJ410" s="67" t="str">
        <f t="shared" si="517"/>
        <v/>
      </c>
      <c r="BK410" s="47" t="s">
        <v>0</v>
      </c>
      <c r="BL410" s="20" t="str">
        <f t="shared" si="518"/>
        <v/>
      </c>
      <c r="BM410" s="47" t="s">
        <v>0</v>
      </c>
      <c r="BN410" s="152" t="str">
        <f t="shared" si="485"/>
        <v/>
      </c>
      <c r="BO410" s="47" t="s">
        <v>0</v>
      </c>
      <c r="BP410" s="59" t="str">
        <f t="shared" si="476"/>
        <v/>
      </c>
      <c r="BQ410" s="74" t="str">
        <f t="shared" si="477"/>
        <v/>
      </c>
      <c r="BR410" s="268" t="str">
        <f t="shared" si="478"/>
        <v/>
      </c>
      <c r="BS410" s="269" t="str">
        <f t="shared" si="479"/>
        <v/>
      </c>
      <c r="BT410" s="192" t="str">
        <f t="shared" si="480"/>
        <v/>
      </c>
      <c r="BU410" s="47" t="s">
        <v>0</v>
      </c>
      <c r="BV410" s="54" t="str">
        <f t="shared" si="519"/>
        <v/>
      </c>
      <c r="BW410" s="34" t="str">
        <f t="shared" si="520"/>
        <v/>
      </c>
      <c r="BX410" s="74" t="str">
        <f t="shared" si="486"/>
        <v/>
      </c>
      <c r="BY410" s="74" t="str">
        <f t="shared" si="487"/>
        <v/>
      </c>
      <c r="BZ410" s="34" t="str">
        <f t="shared" si="488"/>
        <v/>
      </c>
      <c r="CA410" s="67" t="str">
        <f t="shared" si="489"/>
        <v/>
      </c>
      <c r="CB410" s="47" t="s">
        <v>0</v>
      </c>
      <c r="CC410" s="83" t="str">
        <f t="shared" si="521"/>
        <v/>
      </c>
      <c r="CD410" s="47" t="s">
        <v>0</v>
      </c>
      <c r="CE410" s="20" t="str">
        <f t="shared" si="522"/>
        <v/>
      </c>
      <c r="CF410" s="47" t="s">
        <v>0</v>
      </c>
      <c r="CG410" s="131"/>
      <c r="CH410" s="47" t="s">
        <v>0</v>
      </c>
      <c r="CI410" s="54" t="str">
        <f t="shared" si="523"/>
        <v/>
      </c>
      <c r="CJ410" s="74" t="str">
        <f>IF(CG410="","",MAX(CJ$10:CJ409)+1)</f>
        <v/>
      </c>
      <c r="CK410" s="55" t="str">
        <f t="shared" si="524"/>
        <v/>
      </c>
      <c r="CL410" s="47" t="s">
        <v>0</v>
      </c>
      <c r="CM410" s="20" t="str">
        <f t="shared" si="525"/>
        <v/>
      </c>
      <c r="CN410" s="47" t="s">
        <v>0</v>
      </c>
      <c r="CO410" s="111"/>
      <c r="CP410" s="113"/>
      <c r="CR410" s="59" t="str">
        <f>IF(AND(BX410="NEMA",BY410="NEMA",OR(CG410="",CK410="NEMA")),MAX(CR$10:CR409)+1,"")</f>
        <v/>
      </c>
      <c r="CS410" s="55" t="str">
        <f t="shared" si="526"/>
        <v/>
      </c>
      <c r="CT410" s="47" t="s">
        <v>0</v>
      </c>
      <c r="CU410" s="134" t="str">
        <f t="shared" si="490"/>
        <v/>
      </c>
      <c r="CV410" s="47" t="s">
        <v>0</v>
      </c>
      <c r="CW410" s="54" t="str">
        <f t="shared" si="491"/>
        <v/>
      </c>
      <c r="CX410" s="67" t="str">
        <f t="shared" si="527"/>
        <v/>
      </c>
      <c r="CY410" s="47" t="s">
        <v>0</v>
      </c>
      <c r="CZ410" s="20" t="str">
        <f t="shared" si="528"/>
        <v/>
      </c>
      <c r="DA410" s="47" t="s">
        <v>0</v>
      </c>
      <c r="DB410" s="54" t="str">
        <f t="shared" si="529"/>
        <v/>
      </c>
      <c r="DC410" s="67" t="str">
        <f t="shared" si="530"/>
        <v/>
      </c>
      <c r="DD410" s="47" t="s">
        <v>0</v>
      </c>
      <c r="DE410" s="54" t="str">
        <f t="shared" si="531"/>
        <v/>
      </c>
      <c r="DF410" s="55" t="str">
        <f t="shared" si="492"/>
        <v/>
      </c>
      <c r="DG410" s="47" t="s">
        <v>0</v>
      </c>
      <c r="DH410" s="54" t="str">
        <f t="shared" si="532"/>
        <v/>
      </c>
      <c r="DI410" s="55" t="str">
        <f t="shared" si="493"/>
        <v/>
      </c>
      <c r="DJ410" s="47" t="s">
        <v>0</v>
      </c>
      <c r="DK410" s="54" t="str">
        <f t="shared" si="533"/>
        <v/>
      </c>
      <c r="DL410" s="55" t="str">
        <f t="shared" si="494"/>
        <v/>
      </c>
      <c r="DM410" s="47" t="s">
        <v>0</v>
      </c>
      <c r="DN410" s="59" t="str">
        <f t="shared" si="534"/>
        <v/>
      </c>
      <c r="DO410" s="55" t="str" cm="1">
        <f t="array" ref="DO410">IF(DN410&lt;&gt;"",INDEX(imePrezime_id,DN410,0),IF(CR410&lt;&gt;"",CR410,""))</f>
        <v/>
      </c>
      <c r="DP410" s="47" t="s">
        <v>0</v>
      </c>
      <c r="DQ410" s="59" t="str">
        <f t="shared" si="535"/>
        <v/>
      </c>
      <c r="DR410" s="74" t="str">
        <f t="shared" si="495"/>
        <v/>
      </c>
      <c r="DS410" s="74" t="str">
        <f t="shared" si="536"/>
        <v/>
      </c>
      <c r="DT410" s="74" t="str">
        <f t="shared" si="537"/>
        <v/>
      </c>
      <c r="DU410" s="67" t="str">
        <f t="shared" si="538"/>
        <v/>
      </c>
      <c r="DV410" s="47" t="s">
        <v>0</v>
      </c>
      <c r="DW410" s="59" t="str">
        <f>IF(BW410="","",MAX(DW$10:DW409)+1)</f>
        <v/>
      </c>
      <c r="DX410" s="74" t="str">
        <f t="shared" si="539"/>
        <v/>
      </c>
      <c r="DY410" s="74" t="str">
        <f t="shared" si="540"/>
        <v/>
      </c>
      <c r="DZ410" s="74" t="str">
        <f t="shared" si="541"/>
        <v/>
      </c>
      <c r="EA410" s="74" t="str">
        <f t="shared" si="542"/>
        <v/>
      </c>
      <c r="EB410" s="74" t="str">
        <f t="shared" si="543"/>
        <v/>
      </c>
      <c r="EC410" s="74" t="str">
        <f t="shared" si="544"/>
        <v/>
      </c>
      <c r="ED410" s="74" t="str">
        <f t="shared" si="545"/>
        <v/>
      </c>
      <c r="EE410" s="74" t="str">
        <f t="shared" si="546"/>
        <v/>
      </c>
      <c r="EF410" s="74" t="str">
        <f t="shared" si="547"/>
        <v/>
      </c>
      <c r="EG410" s="55" t="str">
        <f t="shared" si="496"/>
        <v/>
      </c>
      <c r="EH410" s="47" t="s">
        <v>0</v>
      </c>
      <c r="EI410" s="20" t="str">
        <f t="shared" si="548"/>
        <v/>
      </c>
      <c r="EJ410" s="47" t="s">
        <v>0</v>
      </c>
      <c r="EK410" s="20" t="str">
        <f t="shared" si="549"/>
        <v/>
      </c>
      <c r="EL410" s="47" t="s">
        <v>0</v>
      </c>
      <c r="EM410" s="209" t="str">
        <f t="shared" si="550"/>
        <v/>
      </c>
      <c r="EN410" s="47" t="s">
        <v>0</v>
      </c>
    </row>
    <row r="411" spans="1:144" s="47" customFormat="1" x14ac:dyDescent="0.25">
      <c r="B411" s="5"/>
      <c r="C411" s="5"/>
      <c r="D411" s="5"/>
      <c r="E411" s="5"/>
      <c r="F411" s="5"/>
      <c r="G411" s="11"/>
      <c r="H411" s="11"/>
      <c r="I411" s="5"/>
      <c r="J411" s="5"/>
      <c r="K411" s="5"/>
      <c r="L411" s="5"/>
      <c r="M411" s="5"/>
      <c r="O411" s="5"/>
      <c r="P411" s="11"/>
      <c r="Q411" s="11"/>
      <c r="R411" s="5"/>
      <c r="S411" s="11"/>
      <c r="U411" s="3"/>
      <c r="V411" s="3"/>
      <c r="X411" s="5"/>
      <c r="Y411" s="11"/>
      <c r="Z411" s="5"/>
      <c r="AA411" s="5"/>
      <c r="AC411" s="5"/>
      <c r="AG411" s="5"/>
      <c r="AI411" s="5"/>
      <c r="AJ411" s="5"/>
      <c r="AK411" s="11"/>
      <c r="AL411" s="11"/>
      <c r="AM411" s="5"/>
      <c r="AN411" s="5"/>
      <c r="AO411" s="11"/>
      <c r="AP411" s="5"/>
      <c r="AR411" s="5"/>
      <c r="AS411" s="11"/>
      <c r="AT411" s="5"/>
      <c r="AU411" s="5"/>
      <c r="AY411" s="5"/>
      <c r="BA411" s="5"/>
      <c r="BC411" s="11"/>
      <c r="BD411" s="5"/>
      <c r="BE411" s="5"/>
      <c r="BF411" s="5"/>
      <c r="BG411" s="5"/>
      <c r="BH411" s="5"/>
      <c r="BI411" s="5"/>
      <c r="BJ411" s="5"/>
      <c r="BN411" s="5"/>
      <c r="BP411" s="1"/>
      <c r="BQ411" s="1"/>
      <c r="BR411" s="1"/>
      <c r="BS411" s="1"/>
      <c r="BT411" s="1"/>
      <c r="BV411" s="5"/>
      <c r="BW411" s="5"/>
      <c r="BX411" s="11"/>
      <c r="BY411" s="11"/>
      <c r="BZ411" s="5"/>
      <c r="CA411" s="5"/>
      <c r="CC411" s="5"/>
      <c r="CE411" s="11"/>
      <c r="CG411" s="5"/>
      <c r="CI411" s="5"/>
      <c r="CJ411" s="11"/>
      <c r="CK411" s="11"/>
      <c r="CO411" s="5"/>
      <c r="CP411" s="5"/>
      <c r="CR411" s="11"/>
      <c r="CS411" s="11"/>
      <c r="CU411" s="11"/>
      <c r="DB411" s="5"/>
      <c r="DC411" s="5"/>
      <c r="DE411" s="5"/>
      <c r="DF411" s="11"/>
      <c r="DH411" s="5"/>
      <c r="DI411" s="11"/>
      <c r="DK411" s="5"/>
      <c r="DL411" s="11"/>
      <c r="DN411" s="11"/>
      <c r="DO411" s="11"/>
      <c r="DQ411" s="11"/>
      <c r="DR411" s="11"/>
      <c r="DS411" s="11"/>
      <c r="DT411" s="11"/>
      <c r="DU411" s="5"/>
      <c r="DW411" s="11"/>
      <c r="DX411" s="11"/>
      <c r="DY411" s="11"/>
      <c r="DZ411" s="11"/>
      <c r="EA411" s="11"/>
      <c r="EB411" s="11"/>
      <c r="EC411" s="11"/>
      <c r="ED411" s="11"/>
      <c r="EE411" s="11"/>
      <c r="EF411" s="11"/>
      <c r="EG411" s="11"/>
      <c r="EI411" s="11"/>
      <c r="EK411" s="11"/>
      <c r="EM411" s="11"/>
    </row>
  </sheetData>
  <mergeCells count="29">
    <mergeCell ref="BP7:BT7"/>
    <mergeCell ref="B7:M7"/>
    <mergeCell ref="BV7:CA7"/>
    <mergeCell ref="DE7:DO7"/>
    <mergeCell ref="DW7:EG7"/>
    <mergeCell ref="CG7:CM7"/>
    <mergeCell ref="CC7:CE7"/>
    <mergeCell ref="O7:S7"/>
    <mergeCell ref="X7:AE7"/>
    <mergeCell ref="AI7:AP7"/>
    <mergeCell ref="AY7:BL7"/>
    <mergeCell ref="DB7:DC7"/>
    <mergeCell ref="U7:V7"/>
    <mergeCell ref="AR7:AW7"/>
    <mergeCell ref="EO18:EZ18"/>
    <mergeCell ref="EO19:EZ19"/>
    <mergeCell ref="EO20:EZ20"/>
    <mergeCell ref="EO21:EZ21"/>
    <mergeCell ref="EI2:EM2"/>
    <mergeCell ref="EO12:EZ12"/>
    <mergeCell ref="CO2:CP2"/>
    <mergeCell ref="CO7:CZ7"/>
    <mergeCell ref="EO15:EZ15"/>
    <mergeCell ref="EO14:EZ14"/>
    <mergeCell ref="EO13:EZ13"/>
    <mergeCell ref="CW3:CX3"/>
    <mergeCell ref="CW4:CX4"/>
    <mergeCell ref="CW5:CX5"/>
    <mergeCell ref="DQ7:DU7"/>
  </mergeCells>
  <conditionalFormatting sqref="DL8:DL10 AK4:AK5 AK8 AK2 Y4:Y5 Y8 BX4:BY5 BX8:BY8 BX2:BY2 AK10:AK1048576 AM10:AO1048576 AM2:AO2 AM8:AO8 AM4:AO5">
    <cfRule type="cellIs" dxfId="74" priority="88" operator="equal">
      <formula>"NEMA"</formula>
    </cfRule>
  </conditionalFormatting>
  <conditionalFormatting sqref="DL6">
    <cfRule type="cellIs" dxfId="73" priority="80" operator="equal">
      <formula>"NEMA"</formula>
    </cfRule>
  </conditionalFormatting>
  <conditionalFormatting sqref="DL228:DL1048576 DL12:DL127">
    <cfRule type="cellIs" dxfId="72" priority="86" operator="equal">
      <formula>"NEMA"</formula>
    </cfRule>
  </conditionalFormatting>
  <conditionalFormatting sqref="DL128:DL227">
    <cfRule type="cellIs" dxfId="71" priority="85" operator="equal">
      <formula>"NEMA"</formula>
    </cfRule>
  </conditionalFormatting>
  <conditionalFormatting sqref="DL11">
    <cfRule type="cellIs" dxfId="70" priority="84" operator="equal">
      <formula>"NEMA"</formula>
    </cfRule>
  </conditionalFormatting>
  <conditionalFormatting sqref="DI8:DI10">
    <cfRule type="cellIs" dxfId="69" priority="74" operator="equal">
      <formula>"NEMA"</formula>
    </cfRule>
  </conditionalFormatting>
  <conditionalFormatting sqref="DI228:DI1048576 DI12:DI127">
    <cfRule type="cellIs" dxfId="68" priority="73" operator="equal">
      <formula>"NEMA"</formula>
    </cfRule>
  </conditionalFormatting>
  <conditionalFormatting sqref="DI128:DI227">
    <cfRule type="cellIs" dxfId="67" priority="72" operator="equal">
      <formula>"NEMA"</formula>
    </cfRule>
  </conditionalFormatting>
  <conditionalFormatting sqref="DI11">
    <cfRule type="cellIs" dxfId="66" priority="71" operator="equal">
      <formula>"NEMA"</formula>
    </cfRule>
  </conditionalFormatting>
  <conditionalFormatting sqref="DI6">
    <cfRule type="cellIs" dxfId="65" priority="69" operator="equal">
      <formula>"NEMA"</formula>
    </cfRule>
  </conditionalFormatting>
  <conditionalFormatting sqref="DF8:DF10">
    <cfRule type="cellIs" dxfId="64" priority="68" operator="equal">
      <formula>"NEMA"</formula>
    </cfRule>
  </conditionalFormatting>
  <conditionalFormatting sqref="DF228:DF1048576 DF12:DF127">
    <cfRule type="cellIs" dxfId="63" priority="67" operator="equal">
      <formula>"NEMA"</formula>
    </cfRule>
  </conditionalFormatting>
  <conditionalFormatting sqref="DF128:DF227">
    <cfRule type="cellIs" dxfId="62" priority="66" operator="equal">
      <formula>"NEMA"</formula>
    </cfRule>
  </conditionalFormatting>
  <conditionalFormatting sqref="DF11">
    <cfRule type="cellIs" dxfId="61" priority="65" operator="equal">
      <formula>"NEMA"</formula>
    </cfRule>
  </conditionalFormatting>
  <conditionalFormatting sqref="DF6">
    <cfRule type="cellIs" dxfId="60" priority="63" operator="equal">
      <formula>"NEMA"</formula>
    </cfRule>
  </conditionalFormatting>
  <conditionalFormatting sqref="DO9">
    <cfRule type="cellIs" dxfId="59" priority="62" operator="equal">
      <formula>"NEMA"</formula>
    </cfRule>
  </conditionalFormatting>
  <conditionalFormatting sqref="AK9 AM9:AO9">
    <cfRule type="cellIs" dxfId="58" priority="59" operator="equal">
      <formula>"NEMA"</formula>
    </cfRule>
  </conditionalFormatting>
  <conditionalFormatting sqref="Y10:Y1048576">
    <cfRule type="cellIs" dxfId="57" priority="57" operator="equal">
      <formula>"NEMA"</formula>
    </cfRule>
  </conditionalFormatting>
  <conditionalFormatting sqref="Y9">
    <cfRule type="cellIs" dxfId="56" priority="56" operator="equal">
      <formula>"NEMA"</formula>
    </cfRule>
  </conditionalFormatting>
  <conditionalFormatting sqref="DL2">
    <cfRule type="cellIs" dxfId="55" priority="54" operator="equal">
      <formula>"NEMA"</formula>
    </cfRule>
  </conditionalFormatting>
  <conditionalFormatting sqref="DI2">
    <cfRule type="cellIs" dxfId="54" priority="53" operator="equal">
      <formula>"NEMA"</formula>
    </cfRule>
  </conditionalFormatting>
  <conditionalFormatting sqref="DF2">
    <cfRule type="cellIs" dxfId="53" priority="52" operator="equal">
      <formula>"NEMA"</formula>
    </cfRule>
  </conditionalFormatting>
  <conditionalFormatting sqref="BY10:BY1048576">
    <cfRule type="cellIs" dxfId="52" priority="50" operator="equal">
      <formula>"NEMA"</formula>
    </cfRule>
  </conditionalFormatting>
  <conditionalFormatting sqref="BY9">
    <cfRule type="cellIs" dxfId="51" priority="49" operator="equal">
      <formula>"NEMA"</formula>
    </cfRule>
  </conditionalFormatting>
  <conditionalFormatting sqref="BX10:BX1048576">
    <cfRule type="cellIs" dxfId="50" priority="47" operator="equal">
      <formula>"NEMA"</formula>
    </cfRule>
  </conditionalFormatting>
  <conditionalFormatting sqref="BX9">
    <cfRule type="cellIs" dxfId="49" priority="46" operator="equal">
      <formula>"NEMA"</formula>
    </cfRule>
  </conditionalFormatting>
  <conditionalFormatting sqref="CE4:CE5">
    <cfRule type="cellIs" dxfId="48" priority="44" operator="equal">
      <formula>"NEMA"</formula>
    </cfRule>
  </conditionalFormatting>
  <conditionalFormatting sqref="CE9">
    <cfRule type="cellIs" dxfId="47" priority="43" operator="equal">
      <formula>"NEMA"</formula>
    </cfRule>
  </conditionalFormatting>
  <conditionalFormatting sqref="AP11:AP410">
    <cfRule type="cellIs" dxfId="46" priority="89" operator="notEqual">
      <formula>$AM11</formula>
    </cfRule>
  </conditionalFormatting>
  <conditionalFormatting sqref="DQ8:DT10">
    <cfRule type="cellIs" dxfId="45" priority="39" operator="equal">
      <formula>"NEMA"</formula>
    </cfRule>
  </conditionalFormatting>
  <conditionalFormatting sqref="DQ228:DT1048576 DQ12:DT127">
    <cfRule type="cellIs" dxfId="44" priority="38" operator="equal">
      <formula>"NEMA"</formula>
    </cfRule>
  </conditionalFormatting>
  <conditionalFormatting sqref="DQ128:DT227">
    <cfRule type="cellIs" dxfId="43" priority="37" operator="equal">
      <formula>"NEMA"</formula>
    </cfRule>
  </conditionalFormatting>
  <conditionalFormatting sqref="DQ11:DT11">
    <cfRule type="cellIs" dxfId="42" priority="36" operator="equal">
      <formula>"NEMA"</formula>
    </cfRule>
  </conditionalFormatting>
  <conditionalFormatting sqref="DQ6:DT6">
    <cfRule type="cellIs" dxfId="41" priority="35" operator="equal">
      <formula>"NEMA"</formula>
    </cfRule>
  </conditionalFormatting>
  <conditionalFormatting sqref="DQ2:DT2">
    <cfRule type="cellIs" dxfId="40" priority="34" operator="equal">
      <formula>"NEMA"</formula>
    </cfRule>
  </conditionalFormatting>
  <conditionalFormatting sqref="EI4:EI5">
    <cfRule type="cellIs" dxfId="39" priority="33" operator="equal">
      <formula>"NEMA"</formula>
    </cfRule>
  </conditionalFormatting>
  <conditionalFormatting sqref="EI9">
    <cfRule type="cellIs" dxfId="38" priority="32" operator="equal">
      <formula>"NEMA"</formula>
    </cfRule>
  </conditionalFormatting>
  <conditionalFormatting sqref="EK4:EK5">
    <cfRule type="cellIs" dxfId="37" priority="31" operator="equal">
      <formula>"NEMA"</formula>
    </cfRule>
  </conditionalFormatting>
  <conditionalFormatting sqref="EK9">
    <cfRule type="cellIs" dxfId="36" priority="30" operator="equal">
      <formula>"NEMA"</formula>
    </cfRule>
  </conditionalFormatting>
  <conditionalFormatting sqref="EM4:EM5">
    <cfRule type="cellIs" dxfId="35" priority="29" operator="equal">
      <formula>"NEMA"</formula>
    </cfRule>
  </conditionalFormatting>
  <conditionalFormatting sqref="AK1 AM1:AO1">
    <cfRule type="cellIs" dxfId="34" priority="27" operator="equal">
      <formula>"NEMA"</formula>
    </cfRule>
  </conditionalFormatting>
  <conditionalFormatting sqref="DL1">
    <cfRule type="cellIs" dxfId="33" priority="26" operator="equal">
      <formula>"NEMA"</formula>
    </cfRule>
  </conditionalFormatting>
  <conditionalFormatting sqref="DI1">
    <cfRule type="cellIs" dxfId="32" priority="25" operator="equal">
      <formula>"NEMA"</formula>
    </cfRule>
  </conditionalFormatting>
  <conditionalFormatting sqref="DF1">
    <cfRule type="cellIs" dxfId="31" priority="24" operator="equal">
      <formula>"NEMA"</formula>
    </cfRule>
  </conditionalFormatting>
  <conditionalFormatting sqref="Y1">
    <cfRule type="cellIs" dxfId="30" priority="23" operator="equal">
      <formula>"NEMA"</formula>
    </cfRule>
  </conditionalFormatting>
  <conditionalFormatting sqref="BY1">
    <cfRule type="cellIs" dxfId="29" priority="22" operator="equal">
      <formula>"NEMA"</formula>
    </cfRule>
  </conditionalFormatting>
  <conditionalFormatting sqref="BX1">
    <cfRule type="cellIs" dxfId="28" priority="21" operator="equal">
      <formula>"NEMA"</formula>
    </cfRule>
  </conditionalFormatting>
  <conditionalFormatting sqref="DQ1:DT1">
    <cfRule type="cellIs" dxfId="27" priority="20" operator="equal">
      <formula>"NEMA"</formula>
    </cfRule>
  </conditionalFormatting>
  <conditionalFormatting sqref="AL8 AL10:AL1048576">
    <cfRule type="cellIs" dxfId="26" priority="19" operator="equal">
      <formula>"NEMA"</formula>
    </cfRule>
  </conditionalFormatting>
  <conditionalFormatting sqref="AL9">
    <cfRule type="cellIs" dxfId="25" priority="18" operator="equal">
      <formula>"NEMA"</formula>
    </cfRule>
  </conditionalFormatting>
  <conditionalFormatting sqref="AL1">
    <cfRule type="cellIs" dxfId="24" priority="15" operator="equal">
      <formula>"NEMA"</formula>
    </cfRule>
  </conditionalFormatting>
  <conditionalFormatting sqref="AL2 AL4:AL5">
    <cfRule type="cellIs" dxfId="23" priority="16" operator="equal">
      <formula>"NEMA"</formula>
    </cfRule>
  </conditionalFormatting>
  <conditionalFormatting sqref="CK11:CK410">
    <cfRule type="cellIs" dxfId="22" priority="14" operator="equal">
      <formula>"NEMA"</formula>
    </cfRule>
  </conditionalFormatting>
  <conditionalFormatting sqref="BC4:BC5 BC8 BC2 BC10:BC1048576">
    <cfRule type="cellIs" dxfId="21" priority="13" operator="equal">
      <formula>"NEMA"</formula>
    </cfRule>
  </conditionalFormatting>
  <conditionalFormatting sqref="BC9">
    <cfRule type="cellIs" dxfId="20" priority="12" operator="equal">
      <formula>"NEMA"</formula>
    </cfRule>
  </conditionalFormatting>
  <conditionalFormatting sqref="BC1">
    <cfRule type="cellIs" dxfId="19" priority="11" operator="equal">
      <formula>"NEMA"</formula>
    </cfRule>
  </conditionalFormatting>
  <conditionalFormatting sqref="EB5">
    <cfRule type="cellIs" dxfId="18" priority="10" operator="equal">
      <formula>"NEMA"</formula>
    </cfRule>
  </conditionalFormatting>
  <conditionalFormatting sqref="EB3">
    <cfRule type="cellIs" dxfId="17" priority="9" operator="equal">
      <formula>"NEMA"</formula>
    </cfRule>
  </conditionalFormatting>
  <conditionalFormatting sqref="EB4">
    <cfRule type="cellIs" dxfId="16" priority="8" operator="equal">
      <formula>"NEMA"</formula>
    </cfRule>
  </conditionalFormatting>
  <conditionalFormatting sqref="AS4:AS5 AS8 AS2 AS10:AS1048576">
    <cfRule type="cellIs" dxfId="15" priority="7" operator="equal">
      <formula>"NEMA"</formula>
    </cfRule>
  </conditionalFormatting>
  <conditionalFormatting sqref="AS9">
    <cfRule type="cellIs" dxfId="14" priority="6" operator="equal">
      <formula>"NEMA"</formula>
    </cfRule>
  </conditionalFormatting>
  <conditionalFormatting sqref="AS1">
    <cfRule type="cellIs" dxfId="13" priority="5" operator="equal">
      <formula>"NEMA"</formula>
    </cfRule>
  </conditionalFormatting>
  <conditionalFormatting sqref="BT3">
    <cfRule type="cellIs" dxfId="1" priority="2" operator="equal">
      <formula>"NEMA"</formula>
    </cfRule>
  </conditionalFormatting>
  <conditionalFormatting sqref="BT4">
    <cfRule type="cellIs" dxfId="0" priority="1" operator="equal">
      <formula>"NEMA"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9BCA-3333-4156-85A7-C2CC5CE270A5}">
  <dimension ref="A1:Z412"/>
  <sheetViews>
    <sheetView workbookViewId="0">
      <selection activeCell="G8" sqref="G8"/>
    </sheetView>
  </sheetViews>
  <sheetFormatPr defaultRowHeight="15" x14ac:dyDescent="0.25"/>
  <cols>
    <col min="1" max="1" width="2.85546875" style="155" customWidth="1"/>
    <col min="2" max="4" width="11.42578125" style="156" customWidth="1"/>
    <col min="5" max="5" width="22.85546875" style="156" customWidth="1"/>
    <col min="6" max="6" width="2.85546875" style="155" customWidth="1"/>
    <col min="7" max="7" width="25.7109375" style="156" bestFit="1" customWidth="1"/>
    <col min="8" max="8" width="17.140625" style="156" customWidth="1"/>
    <col min="9" max="9" width="2.85546875" style="155" customWidth="1"/>
    <col min="10" max="10" width="5.7109375" style="221" customWidth="1"/>
    <col min="11" max="11" width="2.85546875" style="155" customWidth="1"/>
    <col min="12" max="12" width="11.42578125" style="156" customWidth="1"/>
    <col min="13" max="13" width="9.140625" style="221" customWidth="1"/>
    <col min="14" max="15" width="10.28515625" style="221" customWidth="1"/>
    <col min="16" max="16" width="20.5703125" style="156" customWidth="1"/>
    <col min="17" max="20" width="8" style="158" customWidth="1"/>
    <col min="21" max="21" width="8" style="157" customWidth="1"/>
    <col min="22" max="22" width="2.85546875" style="155" customWidth="1"/>
    <col min="23" max="23" width="17.140625" style="156" customWidth="1"/>
    <col min="24" max="24" width="2.85546875" style="155" customWidth="1"/>
    <col min="25" max="25" width="22.85546875" style="156" customWidth="1"/>
    <col min="26" max="26" width="2.85546875" style="155" customWidth="1"/>
    <col min="27" max="16384" width="9.140625" style="155"/>
  </cols>
  <sheetData>
    <row r="1" spans="1:26" ht="15.75" thickBot="1" x14ac:dyDescent="0.3"/>
    <row r="2" spans="1:26" ht="32.25" thickBot="1" x14ac:dyDescent="0.55000000000000004">
      <c r="B2" s="321" t="s">
        <v>47</v>
      </c>
      <c r="C2" s="322"/>
      <c r="D2" s="322"/>
      <c r="E2" s="322"/>
      <c r="F2" s="322"/>
      <c r="G2" s="322"/>
      <c r="H2" s="322"/>
      <c r="I2" s="322"/>
      <c r="J2" s="322"/>
      <c r="K2" s="322"/>
      <c r="L2" s="322"/>
      <c r="M2" s="322"/>
      <c r="N2" s="322"/>
      <c r="O2" s="322"/>
      <c r="P2" s="322"/>
      <c r="Q2" s="322"/>
      <c r="R2" s="322"/>
      <c r="S2" s="322"/>
      <c r="T2" s="322"/>
      <c r="U2" s="322"/>
      <c r="V2" s="322"/>
      <c r="W2" s="322"/>
      <c r="X2" s="322"/>
      <c r="Y2" s="323"/>
    </row>
    <row r="3" spans="1:26" ht="15.75" thickBot="1" x14ac:dyDescent="0.3"/>
    <row r="4" spans="1:26" ht="21.75" thickBot="1" x14ac:dyDescent="0.4">
      <c r="B4" s="315" t="s">
        <v>153</v>
      </c>
      <c r="C4" s="316"/>
      <c r="D4" s="316"/>
      <c r="E4" s="317"/>
      <c r="F4" s="155" t="s">
        <v>0</v>
      </c>
      <c r="G4" s="313" t="s">
        <v>154</v>
      </c>
      <c r="H4" s="314"/>
      <c r="J4" s="315" t="s">
        <v>171</v>
      </c>
      <c r="K4" s="316"/>
      <c r="L4" s="316"/>
      <c r="M4" s="316"/>
      <c r="N4" s="316"/>
      <c r="O4" s="316"/>
      <c r="P4" s="316"/>
      <c r="Q4" s="316"/>
      <c r="R4" s="316"/>
      <c r="S4" s="316"/>
      <c r="T4" s="316"/>
      <c r="U4" s="317"/>
      <c r="W4" s="318" t="s">
        <v>48</v>
      </c>
      <c r="X4" s="319"/>
      <c r="Y4" s="320"/>
    </row>
    <row r="5" spans="1:26" x14ac:dyDescent="0.25">
      <c r="F5" s="155" t="s">
        <v>0</v>
      </c>
      <c r="X5" s="155" t="s">
        <v>0</v>
      </c>
    </row>
    <row r="6" spans="1:26" x14ac:dyDescent="0.25">
      <c r="B6" s="159" t="s">
        <v>76</v>
      </c>
      <c r="C6" s="160" t="s">
        <v>35</v>
      </c>
      <c r="D6" s="160" t="s">
        <v>149</v>
      </c>
      <c r="E6" s="161" t="s">
        <v>150</v>
      </c>
      <c r="F6" s="155" t="s">
        <v>0</v>
      </c>
      <c r="G6" s="162" t="s">
        <v>152</v>
      </c>
      <c r="H6" s="163" t="s">
        <v>38</v>
      </c>
      <c r="J6" s="228" t="s">
        <v>238</v>
      </c>
      <c r="L6" s="159" t="s">
        <v>165</v>
      </c>
      <c r="M6" s="68" t="s">
        <v>237</v>
      </c>
      <c r="N6" s="248" t="s">
        <v>36</v>
      </c>
      <c r="O6" s="248" t="s">
        <v>36</v>
      </c>
      <c r="P6" s="160" t="s">
        <v>37</v>
      </c>
      <c r="Q6" s="164" t="s">
        <v>39</v>
      </c>
      <c r="R6" s="164" t="s">
        <v>40</v>
      </c>
      <c r="S6" s="164" t="s">
        <v>151</v>
      </c>
      <c r="T6" s="164" t="s">
        <v>41</v>
      </c>
      <c r="U6" s="251" t="s">
        <v>16</v>
      </c>
      <c r="W6" s="165" t="s">
        <v>51</v>
      </c>
      <c r="X6" s="155" t="s">
        <v>0</v>
      </c>
      <c r="Y6" s="165" t="s">
        <v>227</v>
      </c>
      <c r="Z6" s="155" t="s">
        <v>0</v>
      </c>
    </row>
    <row r="7" spans="1:26" ht="7.5" customHeight="1" thickBot="1" x14ac:dyDescent="0.3">
      <c r="B7" s="166"/>
      <c r="C7" s="166"/>
      <c r="D7" s="166"/>
      <c r="E7" s="166"/>
      <c r="F7" s="155" t="s">
        <v>0</v>
      </c>
      <c r="G7" s="167"/>
      <c r="H7" s="167"/>
      <c r="L7" s="166"/>
      <c r="M7" s="249"/>
      <c r="N7" s="250">
        <f>max_staza_id</f>
        <v>0</v>
      </c>
      <c r="O7" s="250">
        <f>max_staza_id</f>
        <v>0</v>
      </c>
      <c r="Q7" s="168"/>
      <c r="R7" s="168"/>
      <c r="S7" s="168"/>
      <c r="T7" s="168"/>
      <c r="U7" s="158"/>
      <c r="W7" s="167"/>
      <c r="X7" s="155" t="s">
        <v>0</v>
      </c>
      <c r="Y7" s="210"/>
      <c r="Z7" s="155" t="s">
        <v>0</v>
      </c>
    </row>
    <row r="8" spans="1:26" ht="16.5" thickTop="1" thickBot="1" x14ac:dyDescent="0.3">
      <c r="B8" s="274" t="str">
        <f>IF(csv!F3="","",csv!T3)</f>
        <v/>
      </c>
      <c r="C8" s="275" t="str">
        <f>IF(csv!F3="","",csv!AO3)</f>
        <v/>
      </c>
      <c r="D8" s="275" t="str">
        <f>IF(csv!F3="","",csv!AP3&amp;"–"&amp;csv!AQ3&amp;"–"&amp;csv!AR3)</f>
        <v/>
      </c>
      <c r="E8" s="276" t="str">
        <f>IF(B8="","",csv!AV3&amp;"–"&amp;csv!AX3&amp;"–"&amp;csv!AZ3&amp;"–"&amp;csv!BB3&amp;"–"&amp;csv!BD3&amp;"–"&amp;csv!BF3&amp;"–"&amp;csv!BH3&amp;"–"&amp;csv!BJ3&amp;"–"&amp;csv!BL3&amp;"–"&amp;csv!BN3&amp;"–"&amp;csv!BP3&amp;"–"&amp;csv!BR3&amp;"–"&amp;csv!BT3&amp;"–"&amp;csv!BV3&amp;"–"&amp;csv!BX3&amp;"–"&amp;csv!BZ3&amp;"–"&amp;csv!CB3&amp;"–"&amp;csv!CD3&amp;"–"&amp;csv!CF3&amp;"–"&amp;csv!CH3&amp;"–"&amp;csv!CJ3&amp;"–"&amp;csv!CL3&amp;"–"&amp;csv!CN3&amp;"–"&amp;csv!CP3&amp;"–"&amp;csv!CR3&amp;"–"&amp;csv!CT3&amp;"–"&amp;csv!CV3&amp;"–"&amp;csv!CX2&amp;"–"&amp;csv!CZ2)</f>
        <v/>
      </c>
      <c r="F8" s="155" t="s">
        <v>0</v>
      </c>
      <c r="G8" s="105"/>
      <c r="H8" s="107"/>
      <c r="J8" s="252" t="str">
        <f>IF(U8="","",IF(H8=H7,U7,U8))</f>
        <v/>
      </c>
      <c r="L8" s="169" t="str">
        <f t="shared" ref="L8:L39" si="0">IF(G8="","",INDEX(kategorija_oznaka,MATCH(INDEX(natjecanjeKategorije_katRegId,MATCH(G8,natjecanjeKategorije_kategorija,0)),kategorija_id,0)))</f>
        <v/>
      </c>
      <c r="M8" s="232" t="str">
        <f t="shared" ref="M8:M39" si="1">IF(L8="","",INDEX(kategorija_rbr,MATCH(L8,kategorija_oznaka,0)))</f>
        <v/>
      </c>
      <c r="N8" s="232" t="str">
        <f>IF(H8="","",IF(COUNTIF(H$7:H7,H8)=0,MAX(N$7:N7)+1,MAX(N$7:N7)))</f>
        <v/>
      </c>
      <c r="O8" s="232" t="str">
        <f>IF(N8="","",IF(N8&lt;&gt;N7,N8,""))</f>
        <v/>
      </c>
      <c r="P8" s="170" t="str">
        <f>IF(L8="","",IF(H8&lt;&gt;H9,L8,L8&amp;" – "&amp;P9))</f>
        <v/>
      </c>
      <c r="Q8" s="171" t="str">
        <f t="shared" ref="Q8:Q39" si="2">IF(O8="","",INDEX(csv,MATCH($G8,natjecanje_kategorija,0),41))</f>
        <v/>
      </c>
      <c r="R8" s="171" t="str">
        <f>IF(Q8="","",VALUE(SUBSTITUTE(Q8,".",","))*1000)</f>
        <v/>
      </c>
      <c r="S8" s="171" t="str">
        <f t="shared" ref="S8:S39" si="3">IF(O8="","",INDEX(csv,MATCH($G8,natjecanje_kategorija,0),42))</f>
        <v/>
      </c>
      <c r="T8" s="171" t="str">
        <f t="shared" ref="T8:T39" si="4">IF(O8="","",INDEX(csv,MATCH($G8,natjecanje_kategorija,0),43))</f>
        <v/>
      </c>
      <c r="U8" s="172" t="str">
        <f>IF(L8="","",IF(H8&lt;&gt;H9,M8,MIN(M8,IF(U9="",9999,U9))))</f>
        <v/>
      </c>
      <c r="W8" s="173" t="str">
        <f t="shared" ref="W8:W39" si="5">IF(O8="","","INSERT INTO staza (id,trka_id,naziv,duljina,uspon,broj_kontrola,rbr) VALUES ("&amp;O8&amp;","&amp;trka_id&amp;",'"&amp;P8&amp;"',"&amp;R8&amp;","&amp;S8&amp;","&amp;T8&amp;","&amp;U8&amp;");")</f>
        <v/>
      </c>
      <c r="X8" s="155" t="s">
        <v>0</v>
      </c>
      <c r="Y8" s="212" t="str">
        <f t="shared" ref="Y8:Y56" si="6">W8&amp;IF(Y9="","","
"&amp;Y9)</f>
        <v/>
      </c>
      <c r="Z8" s="155" t="s">
        <v>0</v>
      </c>
    </row>
    <row r="9" spans="1:26" ht="15.75" thickTop="1" x14ac:dyDescent="0.25">
      <c r="B9" s="277" t="str">
        <f>IF(csv!F4="","",csv!T4)</f>
        <v/>
      </c>
      <c r="C9" s="278" t="str">
        <f>IF(csv!F4="","",csv!AO4)</f>
        <v/>
      </c>
      <c r="D9" s="278" t="str">
        <f>IF(csv!F4="","",csv!AP4&amp;"–"&amp;csv!AQ4&amp;"–"&amp;csv!AR4)</f>
        <v/>
      </c>
      <c r="E9" s="279" t="str">
        <f>IF(csv!AV4&amp;csv!AX4&amp;csv!AZ4&amp;csv!BB4&amp;csv!BD4="","",csv!AV4&amp;"–"&amp;csv!AX4&amp;"–"&amp;csv!AZ4&amp;"–"&amp;csv!BB4&amp;"–"&amp;csv!BD4&amp;"–"&amp;csv!BF4&amp;"–"&amp;csv!BH4&amp;"–"&amp;csv!BJ4&amp;"–"&amp;csv!BL4&amp;"–"&amp;csv!BN4&amp;"–"&amp;csv!BP4&amp;"–"&amp;csv!BR4&amp;"–"&amp;csv!BT4&amp;"–"&amp;csv!BV4&amp;"–"&amp;csv!BX4&amp;"–"&amp;csv!BZ4&amp;"–"&amp;csv!CB4&amp;"–"&amp;csv!CD4&amp;"–"&amp;csv!CF4&amp;"–"&amp;csv!CH4&amp;"–"&amp;csv!CJ4&amp;"–"&amp;csv!CL4&amp;"–"&amp;csv!CN4&amp;"–"&amp;csv!CP4&amp;"–"&amp;csv!CR4&amp;"–"&amp;csv!CT4&amp;"–"&amp;csv!CV4&amp;"–"&amp;csv!CX3&amp;"–"&amp;csv!CZ3)</f>
        <v/>
      </c>
      <c r="F9" s="155" t="s">
        <v>0</v>
      </c>
      <c r="G9" s="108"/>
      <c r="H9" s="110"/>
      <c r="J9" s="253" t="str">
        <f t="shared" ref="J9:J57" si="7">IF(U9="","",IF(H9=H8,U8,U9))</f>
        <v/>
      </c>
      <c r="L9" s="174" t="str">
        <f t="shared" si="0"/>
        <v/>
      </c>
      <c r="M9" s="238" t="str">
        <f t="shared" si="1"/>
        <v/>
      </c>
      <c r="N9" s="238" t="str">
        <f>IF(H9="","",IF(COUNTIF(H$7:H8,H9)=0,MAX(N$7:N8)+1,MAX(N$7:N8)))</f>
        <v/>
      </c>
      <c r="O9" s="238" t="str">
        <f t="shared" ref="O9:O57" si="8">IF(N9="","",IF(N9&lt;&gt;N8,N9,""))</f>
        <v/>
      </c>
      <c r="P9" s="175" t="str">
        <f t="shared" ref="P9:P57" si="9">IF(L9="","",IF(H9&lt;&gt;H10,L9,L9&amp;" – "&amp;P10))</f>
        <v/>
      </c>
      <c r="Q9" s="176" t="str">
        <f t="shared" si="2"/>
        <v/>
      </c>
      <c r="R9" s="176" t="str">
        <f t="shared" ref="R9:R57" si="10">IF(Q9="","",VALUE(SUBSTITUTE(Q9,".",","))*1000)</f>
        <v/>
      </c>
      <c r="S9" s="176" t="str">
        <f t="shared" si="3"/>
        <v/>
      </c>
      <c r="T9" s="176" t="str">
        <f t="shared" si="4"/>
        <v/>
      </c>
      <c r="U9" s="177" t="str">
        <f t="shared" ref="U9:U57" si="11">IF(L9="","",IF(H9&lt;&gt;H10,M9,MIN(M9,IF(U10="",9999,U10))))</f>
        <v/>
      </c>
      <c r="W9" s="178" t="str">
        <f t="shared" si="5"/>
        <v/>
      </c>
      <c r="X9" s="155" t="s">
        <v>0</v>
      </c>
      <c r="Y9" s="211" t="str">
        <f t="shared" si="6"/>
        <v/>
      </c>
      <c r="Z9" s="155" t="s">
        <v>0</v>
      </c>
    </row>
    <row r="10" spans="1:26" x14ac:dyDescent="0.25">
      <c r="A10" s="179"/>
      <c r="B10" s="277" t="str">
        <f>IF(csv!F5="","",csv!T5)</f>
        <v/>
      </c>
      <c r="C10" s="278" t="str">
        <f>IF(csv!F5="","",csv!AO5)</f>
        <v/>
      </c>
      <c r="D10" s="278" t="str">
        <f>IF(csv!F5="","",csv!AP5&amp;"–"&amp;csv!AQ5&amp;"–"&amp;csv!AR5)</f>
        <v/>
      </c>
      <c r="E10" s="279" t="str">
        <f>IF(csv!AV5&amp;csv!AX5&amp;csv!AZ5&amp;csv!BB5&amp;csv!BD5="","",csv!AV5&amp;"–"&amp;csv!AX5&amp;"–"&amp;csv!AZ5&amp;"–"&amp;csv!BB5&amp;"–"&amp;csv!BD5&amp;"–"&amp;csv!BF5&amp;"–"&amp;csv!BH5&amp;"–"&amp;csv!BJ5&amp;"–"&amp;csv!BL5&amp;"–"&amp;csv!BN5&amp;"–"&amp;csv!BP5&amp;"–"&amp;csv!BR5&amp;"–"&amp;csv!BT5&amp;"–"&amp;csv!BV5&amp;"–"&amp;csv!BX5&amp;"–"&amp;csv!BZ5&amp;"–"&amp;csv!CB5&amp;"–"&amp;csv!CD5&amp;"–"&amp;csv!CF5&amp;"–"&amp;csv!CH5&amp;"–"&amp;csv!CJ5&amp;"–"&amp;csv!CL5&amp;"–"&amp;csv!CN5&amp;"–"&amp;csv!CP5&amp;"–"&amp;csv!CR5&amp;"–"&amp;csv!CT5&amp;"–"&amp;csv!CV5&amp;"–"&amp;csv!CX4&amp;"–"&amp;csv!CZ4)</f>
        <v/>
      </c>
      <c r="F10" s="155" t="s">
        <v>0</v>
      </c>
      <c r="G10" s="108"/>
      <c r="H10" s="110"/>
      <c r="J10" s="253" t="str">
        <f t="shared" si="7"/>
        <v/>
      </c>
      <c r="L10" s="174" t="str">
        <f t="shared" si="0"/>
        <v/>
      </c>
      <c r="M10" s="238" t="str">
        <f t="shared" si="1"/>
        <v/>
      </c>
      <c r="N10" s="238" t="str">
        <f>IF(H10="","",IF(COUNTIF(H$7:H9,H10)=0,MAX(N$7:N9)+1,MAX(N$7:N9)))</f>
        <v/>
      </c>
      <c r="O10" s="238" t="str">
        <f t="shared" si="8"/>
        <v/>
      </c>
      <c r="P10" s="175" t="str">
        <f t="shared" si="9"/>
        <v/>
      </c>
      <c r="Q10" s="176" t="str">
        <f t="shared" si="2"/>
        <v/>
      </c>
      <c r="R10" s="176" t="str">
        <f t="shared" si="10"/>
        <v/>
      </c>
      <c r="S10" s="176" t="str">
        <f t="shared" si="3"/>
        <v/>
      </c>
      <c r="T10" s="176" t="str">
        <f t="shared" si="4"/>
        <v/>
      </c>
      <c r="U10" s="177" t="str">
        <f t="shared" si="11"/>
        <v/>
      </c>
      <c r="W10" s="178" t="str">
        <f t="shared" si="5"/>
        <v/>
      </c>
      <c r="X10" s="155" t="s">
        <v>0</v>
      </c>
      <c r="Y10" s="178" t="str">
        <f t="shared" si="6"/>
        <v/>
      </c>
      <c r="Z10" s="155" t="s">
        <v>0</v>
      </c>
    </row>
    <row r="11" spans="1:26" x14ac:dyDescent="0.25">
      <c r="A11" s="180"/>
      <c r="B11" s="277" t="str">
        <f>IF(csv!F6="","",csv!T6)</f>
        <v/>
      </c>
      <c r="C11" s="278" t="str">
        <f>IF(csv!F6="","",csv!AO6)</f>
        <v/>
      </c>
      <c r="D11" s="278" t="str">
        <f>IF(csv!F6="","",csv!AP6&amp;"–"&amp;csv!AQ6&amp;"–"&amp;csv!AR6)</f>
        <v/>
      </c>
      <c r="E11" s="279" t="str">
        <f>IF(csv!AV6&amp;csv!AX6&amp;csv!AZ6&amp;csv!BB6&amp;csv!BD6="","",csv!AV6&amp;"–"&amp;csv!AX6&amp;"–"&amp;csv!AZ6&amp;"–"&amp;csv!BB6&amp;"–"&amp;csv!BD6&amp;"–"&amp;csv!BF6&amp;"–"&amp;csv!BH6&amp;"–"&amp;csv!BJ6&amp;"–"&amp;csv!BL6&amp;"–"&amp;csv!BN6&amp;"–"&amp;csv!BP6&amp;"–"&amp;csv!BR6&amp;"–"&amp;csv!BT6&amp;"–"&amp;csv!BV6&amp;"–"&amp;csv!BX6&amp;"–"&amp;csv!BZ6&amp;"–"&amp;csv!CB6&amp;"–"&amp;csv!CD6&amp;"–"&amp;csv!CF6&amp;"–"&amp;csv!CH6&amp;"–"&amp;csv!CJ6&amp;"–"&amp;csv!CL6&amp;"–"&amp;csv!CN6&amp;"–"&amp;csv!CP6&amp;"–"&amp;csv!CR6&amp;"–"&amp;csv!CT6&amp;"–"&amp;csv!CV6&amp;"–"&amp;csv!CX5&amp;"–"&amp;csv!CZ5)</f>
        <v/>
      </c>
      <c r="F11" s="155" t="s">
        <v>0</v>
      </c>
      <c r="G11" s="108"/>
      <c r="H11" s="110"/>
      <c r="J11" s="253" t="str">
        <f t="shared" si="7"/>
        <v/>
      </c>
      <c r="L11" s="174" t="str">
        <f t="shared" si="0"/>
        <v/>
      </c>
      <c r="M11" s="238" t="str">
        <f t="shared" si="1"/>
        <v/>
      </c>
      <c r="N11" s="238" t="str">
        <f>IF(H11="","",IF(COUNTIF(H$7:H10,H11)=0,MAX(N$7:N10)+1,MAX(N$7:N10)))</f>
        <v/>
      </c>
      <c r="O11" s="238" t="str">
        <f t="shared" si="8"/>
        <v/>
      </c>
      <c r="P11" s="175" t="str">
        <f t="shared" si="9"/>
        <v/>
      </c>
      <c r="Q11" s="176" t="str">
        <f t="shared" si="2"/>
        <v/>
      </c>
      <c r="R11" s="176" t="str">
        <f t="shared" si="10"/>
        <v/>
      </c>
      <c r="S11" s="176" t="str">
        <f t="shared" si="3"/>
        <v/>
      </c>
      <c r="T11" s="176" t="str">
        <f t="shared" si="4"/>
        <v/>
      </c>
      <c r="U11" s="177" t="str">
        <f t="shared" si="11"/>
        <v/>
      </c>
      <c r="W11" s="178" t="str">
        <f t="shared" si="5"/>
        <v/>
      </c>
      <c r="X11" s="155" t="s">
        <v>0</v>
      </c>
      <c r="Y11" s="178" t="str">
        <f t="shared" si="6"/>
        <v/>
      </c>
      <c r="Z11" s="155" t="s">
        <v>0</v>
      </c>
    </row>
    <row r="12" spans="1:26" x14ac:dyDescent="0.25">
      <c r="A12" s="180" t="s">
        <v>0</v>
      </c>
      <c r="B12" s="277" t="str">
        <f>IF(csv!F7="","",csv!T7)</f>
        <v/>
      </c>
      <c r="C12" s="278" t="str">
        <f>IF(csv!F7="","",csv!AO7)</f>
        <v/>
      </c>
      <c r="D12" s="278" t="str">
        <f>IF(csv!F7="","",csv!AP7&amp;"–"&amp;csv!AQ7&amp;"–"&amp;csv!AR7)</f>
        <v/>
      </c>
      <c r="E12" s="279" t="str">
        <f>IF(csv!AV7&amp;csv!AX7&amp;csv!AZ7&amp;csv!BB7&amp;csv!BD7="","",csv!AV7&amp;"–"&amp;csv!AX7&amp;"–"&amp;csv!AZ7&amp;"–"&amp;csv!BB7&amp;"–"&amp;csv!BD7&amp;"–"&amp;csv!BF7&amp;"–"&amp;csv!BH7&amp;"–"&amp;csv!BJ7&amp;"–"&amp;csv!BL7&amp;"–"&amp;csv!BN7&amp;"–"&amp;csv!BP7&amp;"–"&amp;csv!BR7&amp;"–"&amp;csv!BT7&amp;"–"&amp;csv!BV7&amp;"–"&amp;csv!BX7&amp;"–"&amp;csv!BZ7&amp;"–"&amp;csv!CB7&amp;"–"&amp;csv!CD7&amp;"–"&amp;csv!CF7&amp;"–"&amp;csv!CH7&amp;"–"&amp;csv!CJ7&amp;"–"&amp;csv!CL7&amp;"–"&amp;csv!CN7&amp;"–"&amp;csv!CP7&amp;"–"&amp;csv!CR7&amp;"–"&amp;csv!CT7&amp;"–"&amp;csv!CV7&amp;"–"&amp;csv!CX6&amp;"–"&amp;csv!CZ6)</f>
        <v/>
      </c>
      <c r="F12" s="155" t="s">
        <v>0</v>
      </c>
      <c r="G12" s="108"/>
      <c r="H12" s="110"/>
      <c r="J12" s="253" t="str">
        <f t="shared" si="7"/>
        <v/>
      </c>
      <c r="L12" s="174" t="str">
        <f>IF(G12="","",INDEX(kategorija_oznaka,MATCH(INDEX(natjecanjeKategorije_katRegId,MATCH(G12,natjecanjeKategorije_kategorija,0)),kategorija_id,0)))</f>
        <v/>
      </c>
      <c r="M12" s="238" t="str">
        <f t="shared" si="1"/>
        <v/>
      </c>
      <c r="N12" s="238" t="str">
        <f>IF(H12="","",IF(COUNTIF(H$7:H11,H12)=0,MAX(N$7:N11)+1,MAX(N$7:N11)))</f>
        <v/>
      </c>
      <c r="O12" s="238" t="str">
        <f t="shared" si="8"/>
        <v/>
      </c>
      <c r="P12" s="175" t="str">
        <f t="shared" si="9"/>
        <v/>
      </c>
      <c r="Q12" s="176" t="str">
        <f t="shared" si="2"/>
        <v/>
      </c>
      <c r="R12" s="176" t="str">
        <f t="shared" si="10"/>
        <v/>
      </c>
      <c r="S12" s="176" t="str">
        <f t="shared" si="3"/>
        <v/>
      </c>
      <c r="T12" s="176" t="str">
        <f t="shared" si="4"/>
        <v/>
      </c>
      <c r="U12" s="177" t="str">
        <f t="shared" si="11"/>
        <v/>
      </c>
      <c r="W12" s="178" t="str">
        <f t="shared" si="5"/>
        <v/>
      </c>
      <c r="X12" s="155" t="s">
        <v>0</v>
      </c>
      <c r="Y12" s="178" t="str">
        <f t="shared" si="6"/>
        <v/>
      </c>
      <c r="Z12" s="155" t="s">
        <v>0</v>
      </c>
    </row>
    <row r="13" spans="1:26" x14ac:dyDescent="0.25">
      <c r="A13" s="155" t="s">
        <v>0</v>
      </c>
      <c r="B13" s="277" t="str">
        <f>IF(csv!F8="","",csv!T8)</f>
        <v/>
      </c>
      <c r="C13" s="278" t="str">
        <f>IF(csv!F8="","",csv!AO8)</f>
        <v/>
      </c>
      <c r="D13" s="278" t="str">
        <f>IF(csv!F8="","",csv!AP8&amp;"–"&amp;csv!AQ8&amp;"–"&amp;csv!AR8)</f>
        <v/>
      </c>
      <c r="E13" s="279" t="str">
        <f>IF(csv!AV8&amp;csv!AX8&amp;csv!AZ8&amp;csv!BB8&amp;csv!BD8="","",csv!AV8&amp;"–"&amp;csv!AX8&amp;"–"&amp;csv!AZ8&amp;"–"&amp;csv!BB8&amp;"–"&amp;csv!BD8&amp;"–"&amp;csv!BF8&amp;"–"&amp;csv!BH8&amp;"–"&amp;csv!BJ8&amp;"–"&amp;csv!BL8&amp;"–"&amp;csv!BN8&amp;"–"&amp;csv!BP8&amp;"–"&amp;csv!BR8&amp;"–"&amp;csv!BT8&amp;"–"&amp;csv!BV8&amp;"–"&amp;csv!BX8&amp;"–"&amp;csv!BZ8&amp;"–"&amp;csv!CB8&amp;"–"&amp;csv!CD8&amp;"–"&amp;csv!CF8&amp;"–"&amp;csv!CH8&amp;"–"&amp;csv!CJ8&amp;"–"&amp;csv!CL8&amp;"–"&amp;csv!CN8&amp;"–"&amp;csv!CP8&amp;"–"&amp;csv!CR8&amp;"–"&amp;csv!CT8&amp;"–"&amp;csv!CV8&amp;"–"&amp;csv!CX7&amp;"–"&amp;csv!CZ7)</f>
        <v/>
      </c>
      <c r="F13" s="155" t="s">
        <v>0</v>
      </c>
      <c r="G13" s="108"/>
      <c r="H13" s="110"/>
      <c r="J13" s="253" t="str">
        <f t="shared" si="7"/>
        <v/>
      </c>
      <c r="L13" s="174" t="str">
        <f t="shared" si="0"/>
        <v/>
      </c>
      <c r="M13" s="238" t="str">
        <f t="shared" si="1"/>
        <v/>
      </c>
      <c r="N13" s="238" t="str">
        <f>IF(H13="","",IF(COUNTIF(H$7:H12,H13)=0,MAX(N$7:N12)+1,MAX(N$7:N12)))</f>
        <v/>
      </c>
      <c r="O13" s="238" t="str">
        <f t="shared" si="8"/>
        <v/>
      </c>
      <c r="P13" s="175" t="str">
        <f t="shared" si="9"/>
        <v/>
      </c>
      <c r="Q13" s="176" t="str">
        <f t="shared" si="2"/>
        <v/>
      </c>
      <c r="R13" s="176" t="str">
        <f t="shared" si="10"/>
        <v/>
      </c>
      <c r="S13" s="176" t="str">
        <f t="shared" si="3"/>
        <v/>
      </c>
      <c r="T13" s="176" t="str">
        <f t="shared" si="4"/>
        <v/>
      </c>
      <c r="U13" s="177" t="str">
        <f t="shared" si="11"/>
        <v/>
      </c>
      <c r="W13" s="178" t="str">
        <f t="shared" si="5"/>
        <v/>
      </c>
      <c r="X13" s="155" t="s">
        <v>0</v>
      </c>
      <c r="Y13" s="178" t="str">
        <f t="shared" si="6"/>
        <v/>
      </c>
      <c r="Z13" s="155" t="s">
        <v>0</v>
      </c>
    </row>
    <row r="14" spans="1:26" x14ac:dyDescent="0.25">
      <c r="A14" s="155" t="s">
        <v>0</v>
      </c>
      <c r="B14" s="277" t="str">
        <f>IF(csv!F9="","",csv!T9)</f>
        <v/>
      </c>
      <c r="C14" s="278" t="str">
        <f>IF(csv!F9="","",csv!AO9)</f>
        <v/>
      </c>
      <c r="D14" s="278" t="str">
        <f>IF(csv!F9="","",csv!AP9&amp;"–"&amp;csv!AQ9&amp;"–"&amp;csv!AR9)</f>
        <v/>
      </c>
      <c r="E14" s="279" t="str">
        <f>IF(csv!AV9&amp;csv!AX9&amp;csv!AZ9&amp;csv!BB9&amp;csv!BD9="","",csv!AV9&amp;"–"&amp;csv!AX9&amp;"–"&amp;csv!AZ9&amp;"–"&amp;csv!BB9&amp;"–"&amp;csv!BD9&amp;"–"&amp;csv!BF9&amp;"–"&amp;csv!BH9&amp;"–"&amp;csv!BJ9&amp;"–"&amp;csv!BL9&amp;"–"&amp;csv!BN9&amp;"–"&amp;csv!BP9&amp;"–"&amp;csv!BR9&amp;"–"&amp;csv!BT9&amp;"–"&amp;csv!BV9&amp;"–"&amp;csv!BX9&amp;"–"&amp;csv!BZ9&amp;"–"&amp;csv!CB9&amp;"–"&amp;csv!CD9&amp;"–"&amp;csv!CF9&amp;"–"&amp;csv!CH9&amp;"–"&amp;csv!CJ9&amp;"–"&amp;csv!CL9&amp;"–"&amp;csv!CN9&amp;"–"&amp;csv!CP9&amp;"–"&amp;csv!CR9&amp;"–"&amp;csv!CT9&amp;"–"&amp;csv!CV9&amp;"–"&amp;csv!CX8&amp;"–"&amp;csv!CZ8)</f>
        <v/>
      </c>
      <c r="F14" s="155" t="s">
        <v>0</v>
      </c>
      <c r="G14" s="108"/>
      <c r="H14" s="110"/>
      <c r="J14" s="253" t="str">
        <f t="shared" si="7"/>
        <v/>
      </c>
      <c r="L14" s="174" t="str">
        <f t="shared" si="0"/>
        <v/>
      </c>
      <c r="M14" s="238" t="str">
        <f t="shared" si="1"/>
        <v/>
      </c>
      <c r="N14" s="238" t="str">
        <f>IF(H14="","",IF(COUNTIF(H$7:H13,H14)=0,MAX(N$7:N13)+1,MAX(N$7:N13)))</f>
        <v/>
      </c>
      <c r="O14" s="238" t="str">
        <f t="shared" si="8"/>
        <v/>
      </c>
      <c r="P14" s="175" t="str">
        <f t="shared" si="9"/>
        <v/>
      </c>
      <c r="Q14" s="176" t="str">
        <f t="shared" si="2"/>
        <v/>
      </c>
      <c r="R14" s="176" t="str">
        <f t="shared" si="10"/>
        <v/>
      </c>
      <c r="S14" s="176" t="str">
        <f t="shared" si="3"/>
        <v/>
      </c>
      <c r="T14" s="176" t="str">
        <f t="shared" si="4"/>
        <v/>
      </c>
      <c r="U14" s="177" t="str">
        <f t="shared" si="11"/>
        <v/>
      </c>
      <c r="W14" s="178" t="str">
        <f t="shared" si="5"/>
        <v/>
      </c>
      <c r="X14" s="155" t="s">
        <v>0</v>
      </c>
      <c r="Y14" s="178" t="str">
        <f t="shared" si="6"/>
        <v/>
      </c>
      <c r="Z14" s="155" t="s">
        <v>0</v>
      </c>
    </row>
    <row r="15" spans="1:26" x14ac:dyDescent="0.25">
      <c r="A15" s="155" t="s">
        <v>0</v>
      </c>
      <c r="B15" s="277" t="str">
        <f>IF(csv!F10="","",csv!T10)</f>
        <v/>
      </c>
      <c r="C15" s="278" t="str">
        <f>IF(csv!F10="","",csv!AO10)</f>
        <v/>
      </c>
      <c r="D15" s="278" t="str">
        <f>IF(csv!F10="","",csv!AP10&amp;"–"&amp;csv!AQ10&amp;"–"&amp;csv!AR10)</f>
        <v/>
      </c>
      <c r="E15" s="279" t="str">
        <f>IF(csv!AV10&amp;csv!AX10&amp;csv!AZ10&amp;csv!BB10&amp;csv!BD10="","",csv!AV10&amp;"–"&amp;csv!AX10&amp;"–"&amp;csv!AZ10&amp;"–"&amp;csv!BB10&amp;"–"&amp;csv!BD10&amp;"–"&amp;csv!BF10&amp;"–"&amp;csv!BH10&amp;"–"&amp;csv!BJ10&amp;"–"&amp;csv!BL10&amp;"–"&amp;csv!BN10&amp;"–"&amp;csv!BP10&amp;"–"&amp;csv!BR10&amp;"–"&amp;csv!BT10&amp;"–"&amp;csv!BV10&amp;"–"&amp;csv!BX10&amp;"–"&amp;csv!BZ10&amp;"–"&amp;csv!CB10&amp;"–"&amp;csv!CD10&amp;"–"&amp;csv!CF10&amp;"–"&amp;csv!CH10&amp;"–"&amp;csv!CJ10&amp;"–"&amp;csv!CL10&amp;"–"&amp;csv!CN10&amp;"–"&amp;csv!CP10&amp;"–"&amp;csv!CR10&amp;"–"&amp;csv!CT10&amp;"–"&amp;csv!CV10&amp;"–"&amp;csv!CX9&amp;"–"&amp;csv!CZ9)</f>
        <v/>
      </c>
      <c r="F15" s="155" t="s">
        <v>0</v>
      </c>
      <c r="G15" s="108"/>
      <c r="H15" s="110"/>
      <c r="J15" s="253" t="str">
        <f t="shared" si="7"/>
        <v/>
      </c>
      <c r="L15" s="174" t="str">
        <f t="shared" si="0"/>
        <v/>
      </c>
      <c r="M15" s="238" t="str">
        <f t="shared" si="1"/>
        <v/>
      </c>
      <c r="N15" s="238" t="str">
        <f>IF(H15="","",IF(COUNTIF(H$7:H14,H15)=0,MAX(N$7:N14)+1,MAX(N$7:N14)))</f>
        <v/>
      </c>
      <c r="O15" s="238" t="str">
        <f t="shared" si="8"/>
        <v/>
      </c>
      <c r="P15" s="175" t="str">
        <f t="shared" si="9"/>
        <v/>
      </c>
      <c r="Q15" s="176" t="str">
        <f t="shared" si="2"/>
        <v/>
      </c>
      <c r="R15" s="176" t="str">
        <f t="shared" si="10"/>
        <v/>
      </c>
      <c r="S15" s="176" t="str">
        <f t="shared" si="3"/>
        <v/>
      </c>
      <c r="T15" s="176" t="str">
        <f t="shared" si="4"/>
        <v/>
      </c>
      <c r="U15" s="177" t="str">
        <f t="shared" si="11"/>
        <v/>
      </c>
      <c r="W15" s="178" t="str">
        <f t="shared" si="5"/>
        <v/>
      </c>
      <c r="X15" s="155" t="s">
        <v>0</v>
      </c>
      <c r="Y15" s="178" t="str">
        <f t="shared" si="6"/>
        <v/>
      </c>
      <c r="Z15" s="155" t="s">
        <v>0</v>
      </c>
    </row>
    <row r="16" spans="1:26" x14ac:dyDescent="0.25">
      <c r="A16" s="155" t="s">
        <v>0</v>
      </c>
      <c r="B16" s="277" t="str">
        <f>IF(csv!F11="","",csv!T11)</f>
        <v/>
      </c>
      <c r="C16" s="278" t="str">
        <f>IF(csv!F11="","",csv!AO11)</f>
        <v/>
      </c>
      <c r="D16" s="278" t="str">
        <f>IF(csv!F11="","",csv!AP11&amp;"–"&amp;csv!AQ11&amp;"–"&amp;csv!AR11)</f>
        <v/>
      </c>
      <c r="E16" s="279" t="str">
        <f>IF(csv!AV11&amp;csv!AX11&amp;csv!AZ11&amp;csv!BB11&amp;csv!BD11="","",csv!AV11&amp;"–"&amp;csv!AX11&amp;"–"&amp;csv!AZ11&amp;"–"&amp;csv!BB11&amp;"–"&amp;csv!BD11&amp;"–"&amp;csv!BF11&amp;"–"&amp;csv!BH11&amp;"–"&amp;csv!BJ11&amp;"–"&amp;csv!BL11&amp;"–"&amp;csv!BN11&amp;"–"&amp;csv!BP11&amp;"–"&amp;csv!BR11&amp;"–"&amp;csv!BT11&amp;"–"&amp;csv!BV11&amp;"–"&amp;csv!BX11&amp;"–"&amp;csv!BZ11&amp;"–"&amp;csv!CB11&amp;"–"&amp;csv!CD11&amp;"–"&amp;csv!CF11&amp;"–"&amp;csv!CH11&amp;"–"&amp;csv!CJ11&amp;"–"&amp;csv!CL11&amp;"–"&amp;csv!CN11&amp;"–"&amp;csv!CP11&amp;"–"&amp;csv!CR11&amp;"–"&amp;csv!CT11&amp;"–"&amp;csv!CV11&amp;"–"&amp;csv!CX10&amp;"–"&amp;csv!CZ10)</f>
        <v/>
      </c>
      <c r="F16" s="155" t="s">
        <v>0</v>
      </c>
      <c r="G16" s="108"/>
      <c r="H16" s="110"/>
      <c r="J16" s="253" t="str">
        <f t="shared" si="7"/>
        <v/>
      </c>
      <c r="L16" s="174" t="str">
        <f t="shared" si="0"/>
        <v/>
      </c>
      <c r="M16" s="238" t="str">
        <f t="shared" si="1"/>
        <v/>
      </c>
      <c r="N16" s="238" t="str">
        <f>IF(H16="","",IF(COUNTIF(H$7:H15,H16)=0,MAX(N$7:N15)+1,MAX(N$7:N15)))</f>
        <v/>
      </c>
      <c r="O16" s="238" t="str">
        <f t="shared" si="8"/>
        <v/>
      </c>
      <c r="P16" s="175" t="str">
        <f t="shared" si="9"/>
        <v/>
      </c>
      <c r="Q16" s="176" t="str">
        <f t="shared" si="2"/>
        <v/>
      </c>
      <c r="R16" s="176" t="str">
        <f t="shared" si="10"/>
        <v/>
      </c>
      <c r="S16" s="176" t="str">
        <f t="shared" si="3"/>
        <v/>
      </c>
      <c r="T16" s="176" t="str">
        <f t="shared" si="4"/>
        <v/>
      </c>
      <c r="U16" s="177" t="str">
        <f t="shared" si="11"/>
        <v/>
      </c>
      <c r="W16" s="178" t="str">
        <f t="shared" si="5"/>
        <v/>
      </c>
      <c r="X16" s="155" t="s">
        <v>0</v>
      </c>
      <c r="Y16" s="178" t="str">
        <f t="shared" si="6"/>
        <v/>
      </c>
      <c r="Z16" s="155" t="s">
        <v>0</v>
      </c>
    </row>
    <row r="17" spans="1:26" x14ac:dyDescent="0.25">
      <c r="A17" s="155" t="s">
        <v>0</v>
      </c>
      <c r="B17" s="277" t="str">
        <f>IF(csv!F12="","",csv!T12)</f>
        <v/>
      </c>
      <c r="C17" s="278" t="str">
        <f>IF(csv!F12="","",csv!AO12)</f>
        <v/>
      </c>
      <c r="D17" s="278" t="str">
        <f>IF(csv!F12="","",csv!AP12&amp;"–"&amp;csv!AQ12&amp;"–"&amp;csv!AR12)</f>
        <v/>
      </c>
      <c r="E17" s="279" t="str">
        <f>IF(csv!AV12&amp;csv!AX12&amp;csv!AZ12&amp;csv!BB12&amp;csv!BD12="","",csv!AV12&amp;"–"&amp;csv!AX12&amp;"–"&amp;csv!AZ12&amp;"–"&amp;csv!BB12&amp;"–"&amp;csv!BD12&amp;"–"&amp;csv!BF12&amp;"–"&amp;csv!BH12&amp;"–"&amp;csv!BJ12&amp;"–"&amp;csv!BL12&amp;"–"&amp;csv!BN12&amp;"–"&amp;csv!BP12&amp;"–"&amp;csv!BR12&amp;"–"&amp;csv!BT12&amp;"–"&amp;csv!BV12&amp;"–"&amp;csv!BX12&amp;"–"&amp;csv!BZ12&amp;"–"&amp;csv!CB12&amp;"–"&amp;csv!CD12&amp;"–"&amp;csv!CF12&amp;"–"&amp;csv!CH12&amp;"–"&amp;csv!CJ12&amp;"–"&amp;csv!CL12&amp;"–"&amp;csv!CN12&amp;"–"&amp;csv!CP12&amp;"–"&amp;csv!CR12&amp;"–"&amp;csv!CT12&amp;"–"&amp;csv!CV12&amp;"–"&amp;csv!CX11&amp;"–"&amp;csv!CZ11)</f>
        <v/>
      </c>
      <c r="F17" s="155" t="s">
        <v>0</v>
      </c>
      <c r="G17" s="108"/>
      <c r="H17" s="110"/>
      <c r="J17" s="253" t="str">
        <f t="shared" si="7"/>
        <v/>
      </c>
      <c r="L17" s="174" t="str">
        <f t="shared" si="0"/>
        <v/>
      </c>
      <c r="M17" s="238" t="str">
        <f t="shared" si="1"/>
        <v/>
      </c>
      <c r="N17" s="238" t="str">
        <f>IF(H17="","",IF(COUNTIF(H$7:H16,H17)=0,MAX(N$7:N16)+1,MAX(N$7:N16)))</f>
        <v/>
      </c>
      <c r="O17" s="238" t="str">
        <f t="shared" si="8"/>
        <v/>
      </c>
      <c r="P17" s="175" t="str">
        <f t="shared" si="9"/>
        <v/>
      </c>
      <c r="Q17" s="176" t="str">
        <f t="shared" si="2"/>
        <v/>
      </c>
      <c r="R17" s="176" t="str">
        <f t="shared" si="10"/>
        <v/>
      </c>
      <c r="S17" s="176" t="str">
        <f t="shared" si="3"/>
        <v/>
      </c>
      <c r="T17" s="176" t="str">
        <f t="shared" si="4"/>
        <v/>
      </c>
      <c r="U17" s="177" t="str">
        <f t="shared" si="11"/>
        <v/>
      </c>
      <c r="W17" s="178" t="str">
        <f t="shared" si="5"/>
        <v/>
      </c>
      <c r="X17" s="155" t="s">
        <v>0</v>
      </c>
      <c r="Y17" s="178" t="str">
        <f t="shared" si="6"/>
        <v/>
      </c>
      <c r="Z17" s="155" t="s">
        <v>0</v>
      </c>
    </row>
    <row r="18" spans="1:26" x14ac:dyDescent="0.25">
      <c r="A18" s="155" t="s">
        <v>0</v>
      </c>
      <c r="B18" s="277" t="str">
        <f>IF(csv!F13="","",csv!T13)</f>
        <v/>
      </c>
      <c r="C18" s="278" t="str">
        <f>IF(csv!F13="","",csv!AO13)</f>
        <v/>
      </c>
      <c r="D18" s="278" t="str">
        <f>IF(csv!F13="","",csv!AP13&amp;"–"&amp;csv!AQ13&amp;"–"&amp;csv!AR13)</f>
        <v/>
      </c>
      <c r="E18" s="279" t="str">
        <f>IF(csv!AV13&amp;csv!AX13&amp;csv!AZ13&amp;csv!BB13&amp;csv!BD13="","",csv!AV13&amp;"–"&amp;csv!AX13&amp;"–"&amp;csv!AZ13&amp;"–"&amp;csv!BB13&amp;"–"&amp;csv!BD13&amp;"–"&amp;csv!BF13&amp;"–"&amp;csv!BH13&amp;"–"&amp;csv!BJ13&amp;"–"&amp;csv!BL13&amp;"–"&amp;csv!BN13&amp;"–"&amp;csv!BP13&amp;"–"&amp;csv!BR13&amp;"–"&amp;csv!BT13&amp;"–"&amp;csv!BV13&amp;"–"&amp;csv!BX13&amp;"–"&amp;csv!BZ13&amp;"–"&amp;csv!CB13&amp;"–"&amp;csv!CD13&amp;"–"&amp;csv!CF13&amp;"–"&amp;csv!CH13&amp;"–"&amp;csv!CJ13&amp;"–"&amp;csv!CL13&amp;"–"&amp;csv!CN13&amp;"–"&amp;csv!CP13&amp;"–"&amp;csv!CR13&amp;"–"&amp;csv!CT13&amp;"–"&amp;csv!CV13&amp;"–"&amp;csv!CX12&amp;"–"&amp;csv!CZ12)</f>
        <v/>
      </c>
      <c r="F18" s="155" t="s">
        <v>0</v>
      </c>
      <c r="G18" s="108"/>
      <c r="H18" s="110"/>
      <c r="J18" s="253" t="str">
        <f t="shared" si="7"/>
        <v/>
      </c>
      <c r="L18" s="174" t="str">
        <f t="shared" si="0"/>
        <v/>
      </c>
      <c r="M18" s="238" t="str">
        <f t="shared" si="1"/>
        <v/>
      </c>
      <c r="N18" s="238" t="str">
        <f>IF(H18="","",IF(COUNTIF(H$7:H17,H18)=0,MAX(N$7:N17)+1,MAX(N$7:N17)))</f>
        <v/>
      </c>
      <c r="O18" s="238" t="str">
        <f t="shared" si="8"/>
        <v/>
      </c>
      <c r="P18" s="175" t="str">
        <f>IF(L18="","",IF(H18&lt;&gt;H19,L18,L18&amp;" – "&amp;P19))</f>
        <v/>
      </c>
      <c r="Q18" s="176" t="str">
        <f t="shared" si="2"/>
        <v/>
      </c>
      <c r="R18" s="176" t="str">
        <f t="shared" si="10"/>
        <v/>
      </c>
      <c r="S18" s="176" t="str">
        <f t="shared" si="3"/>
        <v/>
      </c>
      <c r="T18" s="176" t="str">
        <f t="shared" si="4"/>
        <v/>
      </c>
      <c r="U18" s="177" t="str">
        <f t="shared" si="11"/>
        <v/>
      </c>
      <c r="W18" s="178" t="str">
        <f t="shared" si="5"/>
        <v/>
      </c>
      <c r="X18" s="155" t="s">
        <v>0</v>
      </c>
      <c r="Y18" s="178" t="str">
        <f t="shared" si="6"/>
        <v/>
      </c>
      <c r="Z18" s="155" t="s">
        <v>0</v>
      </c>
    </row>
    <row r="19" spans="1:26" x14ac:dyDescent="0.25">
      <c r="A19" s="155" t="s">
        <v>0</v>
      </c>
      <c r="B19" s="277" t="str">
        <f>IF(csv!F14="","",csv!T14)</f>
        <v/>
      </c>
      <c r="C19" s="278" t="str">
        <f>IF(csv!F14="","",csv!AO14)</f>
        <v/>
      </c>
      <c r="D19" s="278" t="str">
        <f>IF(csv!F14="","",csv!AP14&amp;"–"&amp;csv!AQ14&amp;"–"&amp;csv!AR14)</f>
        <v/>
      </c>
      <c r="E19" s="279" t="str">
        <f>IF(csv!AV14&amp;csv!AX14&amp;csv!AZ14&amp;csv!BB14&amp;csv!BD14="","",csv!AV14&amp;"–"&amp;csv!AX14&amp;"–"&amp;csv!AZ14&amp;"–"&amp;csv!BB14&amp;"–"&amp;csv!BD14&amp;"–"&amp;csv!BF14&amp;"–"&amp;csv!BH14&amp;"–"&amp;csv!BJ14&amp;"–"&amp;csv!BL14&amp;"–"&amp;csv!BN14&amp;"–"&amp;csv!BP14&amp;"–"&amp;csv!BR14&amp;"–"&amp;csv!BT14&amp;"–"&amp;csv!BV14&amp;"–"&amp;csv!BX14&amp;"–"&amp;csv!BZ14&amp;"–"&amp;csv!CB14&amp;"–"&amp;csv!CD14&amp;"–"&amp;csv!CF14&amp;"–"&amp;csv!CH14&amp;"–"&amp;csv!CJ14&amp;"–"&amp;csv!CL14&amp;"–"&amp;csv!CN14&amp;"–"&amp;csv!CP14&amp;"–"&amp;csv!CR14&amp;"–"&amp;csv!CT14&amp;"–"&amp;csv!CV14&amp;"–"&amp;csv!CX13&amp;"–"&amp;csv!CZ13)</f>
        <v/>
      </c>
      <c r="F19" s="155" t="s">
        <v>0</v>
      </c>
      <c r="G19" s="108"/>
      <c r="H19" s="110"/>
      <c r="J19" s="253" t="str">
        <f t="shared" si="7"/>
        <v/>
      </c>
      <c r="L19" s="174" t="str">
        <f t="shared" si="0"/>
        <v/>
      </c>
      <c r="M19" s="238" t="str">
        <f t="shared" si="1"/>
        <v/>
      </c>
      <c r="N19" s="238" t="str">
        <f>IF(H19="","",IF(COUNTIF(H$7:H18,H19)=0,MAX(N$7:N18)+1,MAX(N$7:N18)))</f>
        <v/>
      </c>
      <c r="O19" s="238" t="str">
        <f t="shared" si="8"/>
        <v/>
      </c>
      <c r="P19" s="175" t="str">
        <f t="shared" si="9"/>
        <v/>
      </c>
      <c r="Q19" s="176" t="str">
        <f t="shared" si="2"/>
        <v/>
      </c>
      <c r="R19" s="176" t="str">
        <f t="shared" si="10"/>
        <v/>
      </c>
      <c r="S19" s="176" t="str">
        <f t="shared" si="3"/>
        <v/>
      </c>
      <c r="T19" s="176" t="str">
        <f t="shared" si="4"/>
        <v/>
      </c>
      <c r="U19" s="177" t="str">
        <f t="shared" si="11"/>
        <v/>
      </c>
      <c r="W19" s="178" t="str">
        <f t="shared" si="5"/>
        <v/>
      </c>
      <c r="X19" s="155" t="s">
        <v>0</v>
      </c>
      <c r="Y19" s="178" t="str">
        <f t="shared" si="6"/>
        <v/>
      </c>
      <c r="Z19" s="155" t="s">
        <v>0</v>
      </c>
    </row>
    <row r="20" spans="1:26" x14ac:dyDescent="0.25">
      <c r="A20" s="155" t="s">
        <v>0</v>
      </c>
      <c r="B20" s="277" t="str">
        <f>IF(csv!F15="","",csv!T15)</f>
        <v/>
      </c>
      <c r="C20" s="278" t="str">
        <f>IF(csv!F15="","",csv!AO15)</f>
        <v/>
      </c>
      <c r="D20" s="278" t="str">
        <f>IF(csv!F15="","",csv!AP15&amp;"–"&amp;csv!AQ15&amp;"–"&amp;csv!AR15)</f>
        <v/>
      </c>
      <c r="E20" s="279" t="str">
        <f>IF(csv!AV15&amp;csv!AX15&amp;csv!AZ15&amp;csv!BB15&amp;csv!BD15="","",csv!AV15&amp;"–"&amp;csv!AX15&amp;"–"&amp;csv!AZ15&amp;"–"&amp;csv!BB15&amp;"–"&amp;csv!BD15&amp;"–"&amp;csv!BF15&amp;"–"&amp;csv!BH15&amp;"–"&amp;csv!BJ15&amp;"–"&amp;csv!BL15&amp;"–"&amp;csv!BN15&amp;"–"&amp;csv!BP15&amp;"–"&amp;csv!BR15&amp;"–"&amp;csv!BT15&amp;"–"&amp;csv!BV15&amp;"–"&amp;csv!BX15&amp;"–"&amp;csv!BZ15&amp;"–"&amp;csv!CB15&amp;"–"&amp;csv!CD15&amp;"–"&amp;csv!CF15&amp;"–"&amp;csv!CH15&amp;"–"&amp;csv!CJ15&amp;"–"&amp;csv!CL15&amp;"–"&amp;csv!CN15&amp;"–"&amp;csv!CP15&amp;"–"&amp;csv!CR15&amp;"–"&amp;csv!CT15&amp;"–"&amp;csv!CV15&amp;"–"&amp;csv!CX14&amp;"–"&amp;csv!CZ14)</f>
        <v/>
      </c>
      <c r="F20" s="155" t="s">
        <v>0</v>
      </c>
      <c r="G20" s="108"/>
      <c r="H20" s="110"/>
      <c r="J20" s="253" t="str">
        <f t="shared" si="7"/>
        <v/>
      </c>
      <c r="L20" s="174" t="str">
        <f t="shared" si="0"/>
        <v/>
      </c>
      <c r="M20" s="238" t="str">
        <f t="shared" si="1"/>
        <v/>
      </c>
      <c r="N20" s="238" t="str">
        <f>IF(H20="","",IF(COUNTIF(H$7:H19,H20)=0,MAX(N$7:N19)+1,MAX(N$7:N19)))</f>
        <v/>
      </c>
      <c r="O20" s="238" t="str">
        <f t="shared" si="8"/>
        <v/>
      </c>
      <c r="P20" s="175" t="str">
        <f t="shared" si="9"/>
        <v/>
      </c>
      <c r="Q20" s="176" t="str">
        <f t="shared" si="2"/>
        <v/>
      </c>
      <c r="R20" s="176" t="str">
        <f t="shared" si="10"/>
        <v/>
      </c>
      <c r="S20" s="176" t="str">
        <f t="shared" si="3"/>
        <v/>
      </c>
      <c r="T20" s="176" t="str">
        <f t="shared" si="4"/>
        <v/>
      </c>
      <c r="U20" s="177" t="str">
        <f t="shared" si="11"/>
        <v/>
      </c>
      <c r="W20" s="178" t="str">
        <f t="shared" si="5"/>
        <v/>
      </c>
      <c r="X20" s="155" t="s">
        <v>0</v>
      </c>
      <c r="Y20" s="178" t="str">
        <f t="shared" si="6"/>
        <v/>
      </c>
      <c r="Z20" s="155" t="s">
        <v>0</v>
      </c>
    </row>
    <row r="21" spans="1:26" x14ac:dyDescent="0.25">
      <c r="A21" s="155" t="s">
        <v>0</v>
      </c>
      <c r="B21" s="277" t="str">
        <f>IF(csv!F16="","",csv!T16)</f>
        <v/>
      </c>
      <c r="C21" s="278" t="str">
        <f>IF(csv!F16="","",csv!AO16)</f>
        <v/>
      </c>
      <c r="D21" s="278" t="str">
        <f>IF(csv!F16="","",csv!AP16&amp;"–"&amp;csv!AQ16&amp;"–"&amp;csv!AR16)</f>
        <v/>
      </c>
      <c r="E21" s="279" t="str">
        <f>IF(csv!AV16&amp;csv!AX16&amp;csv!AZ16&amp;csv!BB16&amp;csv!BD16="","",csv!AV16&amp;"–"&amp;csv!AX16&amp;"–"&amp;csv!AZ16&amp;"–"&amp;csv!BB16&amp;"–"&amp;csv!BD16&amp;"–"&amp;csv!BF16&amp;"–"&amp;csv!BH16&amp;"–"&amp;csv!BJ16&amp;"–"&amp;csv!BL16&amp;"–"&amp;csv!BN16&amp;"–"&amp;csv!BP16&amp;"–"&amp;csv!BR16&amp;"–"&amp;csv!BT16&amp;"–"&amp;csv!BV16&amp;"–"&amp;csv!BX16&amp;"–"&amp;csv!BZ16&amp;"–"&amp;csv!CB16&amp;"–"&amp;csv!CD16&amp;"–"&amp;csv!CF16&amp;"–"&amp;csv!CH16&amp;"–"&amp;csv!CJ16&amp;"–"&amp;csv!CL16&amp;"–"&amp;csv!CN16&amp;"–"&amp;csv!CP16&amp;"–"&amp;csv!CR16&amp;"–"&amp;csv!CT16&amp;"–"&amp;csv!CV16&amp;"–"&amp;csv!CX15&amp;"–"&amp;csv!CZ15)</f>
        <v/>
      </c>
      <c r="F21" s="155" t="s">
        <v>0</v>
      </c>
      <c r="G21" s="108"/>
      <c r="H21" s="110"/>
      <c r="J21" s="253" t="str">
        <f t="shared" si="7"/>
        <v/>
      </c>
      <c r="L21" s="174" t="str">
        <f t="shared" si="0"/>
        <v/>
      </c>
      <c r="M21" s="238" t="str">
        <f t="shared" si="1"/>
        <v/>
      </c>
      <c r="N21" s="238" t="str">
        <f>IF(H21="","",IF(COUNTIF(H$7:H20,H21)=0,MAX(N$7:N20)+1,MAX(N$7:N20)))</f>
        <v/>
      </c>
      <c r="O21" s="238" t="str">
        <f t="shared" si="8"/>
        <v/>
      </c>
      <c r="P21" s="175" t="str">
        <f t="shared" si="9"/>
        <v/>
      </c>
      <c r="Q21" s="176" t="str">
        <f t="shared" si="2"/>
        <v/>
      </c>
      <c r="R21" s="176" t="str">
        <f t="shared" si="10"/>
        <v/>
      </c>
      <c r="S21" s="176" t="str">
        <f t="shared" si="3"/>
        <v/>
      </c>
      <c r="T21" s="176" t="str">
        <f t="shared" si="4"/>
        <v/>
      </c>
      <c r="U21" s="177" t="str">
        <f t="shared" si="11"/>
        <v/>
      </c>
      <c r="W21" s="178" t="str">
        <f t="shared" si="5"/>
        <v/>
      </c>
      <c r="X21" s="155" t="s">
        <v>0</v>
      </c>
      <c r="Y21" s="178" t="str">
        <f t="shared" si="6"/>
        <v/>
      </c>
      <c r="Z21" s="155" t="s">
        <v>0</v>
      </c>
    </row>
    <row r="22" spans="1:26" x14ac:dyDescent="0.25">
      <c r="A22" s="155" t="s">
        <v>0</v>
      </c>
      <c r="B22" s="277" t="str">
        <f>IF(csv!F17="","",csv!T17)</f>
        <v/>
      </c>
      <c r="C22" s="278" t="str">
        <f>IF(csv!F17="","",csv!AO17)</f>
        <v/>
      </c>
      <c r="D22" s="278" t="str">
        <f>IF(csv!F17="","",csv!AP17&amp;"–"&amp;csv!AQ17&amp;"–"&amp;csv!AR17)</f>
        <v/>
      </c>
      <c r="E22" s="279" t="str">
        <f>IF(csv!AV17&amp;csv!AX17&amp;csv!AZ17&amp;csv!BB17&amp;csv!BD17="","",csv!AV17&amp;"–"&amp;csv!AX17&amp;"–"&amp;csv!AZ17&amp;"–"&amp;csv!BB17&amp;"–"&amp;csv!BD17&amp;"–"&amp;csv!BF17&amp;"–"&amp;csv!BH17&amp;"–"&amp;csv!BJ17&amp;"–"&amp;csv!BL17&amp;"–"&amp;csv!BN17&amp;"–"&amp;csv!BP17&amp;"–"&amp;csv!BR17&amp;"–"&amp;csv!BT17&amp;"–"&amp;csv!BV17&amp;"–"&amp;csv!BX17&amp;"–"&amp;csv!BZ17&amp;"–"&amp;csv!CB17&amp;"–"&amp;csv!CD17&amp;"–"&amp;csv!CF17&amp;"–"&amp;csv!CH17&amp;"–"&amp;csv!CJ17&amp;"–"&amp;csv!CL17&amp;"–"&amp;csv!CN17&amp;"–"&amp;csv!CP17&amp;"–"&amp;csv!CR17&amp;"–"&amp;csv!CT17&amp;"–"&amp;csv!CV17&amp;"–"&amp;csv!CX16&amp;"–"&amp;csv!CZ16)</f>
        <v/>
      </c>
      <c r="F22" s="155" t="s">
        <v>0</v>
      </c>
      <c r="G22" s="108"/>
      <c r="H22" s="110"/>
      <c r="J22" s="253" t="str">
        <f t="shared" si="7"/>
        <v/>
      </c>
      <c r="L22" s="174" t="str">
        <f t="shared" si="0"/>
        <v/>
      </c>
      <c r="M22" s="238" t="str">
        <f t="shared" si="1"/>
        <v/>
      </c>
      <c r="N22" s="238" t="str">
        <f>IF(H22="","",IF(COUNTIF(H$7:H21,H22)=0,MAX(N$7:N21)+1,MAX(N$7:N21)))</f>
        <v/>
      </c>
      <c r="O22" s="238" t="str">
        <f t="shared" si="8"/>
        <v/>
      </c>
      <c r="P22" s="175" t="str">
        <f t="shared" si="9"/>
        <v/>
      </c>
      <c r="Q22" s="176" t="str">
        <f t="shared" si="2"/>
        <v/>
      </c>
      <c r="R22" s="176" t="str">
        <f t="shared" si="10"/>
        <v/>
      </c>
      <c r="S22" s="176" t="str">
        <f t="shared" si="3"/>
        <v/>
      </c>
      <c r="T22" s="176" t="str">
        <f t="shared" si="4"/>
        <v/>
      </c>
      <c r="U22" s="177" t="str">
        <f t="shared" si="11"/>
        <v/>
      </c>
      <c r="W22" s="178" t="str">
        <f t="shared" si="5"/>
        <v/>
      </c>
      <c r="X22" s="155" t="s">
        <v>0</v>
      </c>
      <c r="Y22" s="178" t="str">
        <f t="shared" si="6"/>
        <v/>
      </c>
      <c r="Z22" s="155" t="s">
        <v>0</v>
      </c>
    </row>
    <row r="23" spans="1:26" x14ac:dyDescent="0.25">
      <c r="A23" s="155" t="s">
        <v>0</v>
      </c>
      <c r="B23" s="277" t="str">
        <f>IF(csv!F18="","",csv!T18)</f>
        <v/>
      </c>
      <c r="C23" s="278" t="str">
        <f>IF(csv!F18="","",csv!AO18)</f>
        <v/>
      </c>
      <c r="D23" s="278" t="str">
        <f>IF(csv!F18="","",csv!AP18&amp;"–"&amp;csv!AQ18&amp;"–"&amp;csv!AR18)</f>
        <v/>
      </c>
      <c r="E23" s="279" t="str">
        <f>IF(csv!AV18&amp;csv!AX18&amp;csv!AZ18&amp;csv!BB18&amp;csv!BD18="","",csv!AV18&amp;"–"&amp;csv!AX18&amp;"–"&amp;csv!AZ18&amp;"–"&amp;csv!BB18&amp;"–"&amp;csv!BD18&amp;"–"&amp;csv!BF18&amp;"–"&amp;csv!BH18&amp;"–"&amp;csv!BJ18&amp;"–"&amp;csv!BL18&amp;"–"&amp;csv!BN18&amp;"–"&amp;csv!BP18&amp;"–"&amp;csv!BR18&amp;"–"&amp;csv!BT18&amp;"–"&amp;csv!BV18&amp;"–"&amp;csv!BX18&amp;"–"&amp;csv!BZ18&amp;"–"&amp;csv!CB18&amp;"–"&amp;csv!CD18&amp;"–"&amp;csv!CF18&amp;"–"&amp;csv!CH18&amp;"–"&amp;csv!CJ18&amp;"–"&amp;csv!CL18&amp;"–"&amp;csv!CN18&amp;"–"&amp;csv!CP18&amp;"–"&amp;csv!CR18&amp;"–"&amp;csv!CT18&amp;"–"&amp;csv!CV18&amp;"–"&amp;csv!CX17&amp;"–"&amp;csv!CZ17)</f>
        <v/>
      </c>
      <c r="F23" s="155" t="s">
        <v>0</v>
      </c>
      <c r="G23" s="108"/>
      <c r="H23" s="110"/>
      <c r="J23" s="253" t="str">
        <f t="shared" si="7"/>
        <v/>
      </c>
      <c r="L23" s="174" t="str">
        <f t="shared" si="0"/>
        <v/>
      </c>
      <c r="M23" s="238" t="str">
        <f t="shared" si="1"/>
        <v/>
      </c>
      <c r="N23" s="238" t="str">
        <f>IF(H23="","",IF(COUNTIF(H$7:H22,H23)=0,MAX(N$7:N22)+1,MAX(N$7:N22)))</f>
        <v/>
      </c>
      <c r="O23" s="238" t="str">
        <f t="shared" si="8"/>
        <v/>
      </c>
      <c r="P23" s="175" t="str">
        <f t="shared" si="9"/>
        <v/>
      </c>
      <c r="Q23" s="176" t="str">
        <f t="shared" si="2"/>
        <v/>
      </c>
      <c r="R23" s="176" t="str">
        <f t="shared" si="10"/>
        <v/>
      </c>
      <c r="S23" s="176" t="str">
        <f t="shared" si="3"/>
        <v/>
      </c>
      <c r="T23" s="176" t="str">
        <f t="shared" si="4"/>
        <v/>
      </c>
      <c r="U23" s="177" t="str">
        <f t="shared" si="11"/>
        <v/>
      </c>
      <c r="W23" s="178" t="str">
        <f t="shared" si="5"/>
        <v/>
      </c>
      <c r="X23" s="155" t="s">
        <v>0</v>
      </c>
      <c r="Y23" s="178" t="str">
        <f t="shared" si="6"/>
        <v/>
      </c>
      <c r="Z23" s="155" t="s">
        <v>0</v>
      </c>
    </row>
    <row r="24" spans="1:26" x14ac:dyDescent="0.25">
      <c r="A24" s="155" t="s">
        <v>0</v>
      </c>
      <c r="B24" s="277" t="str">
        <f>IF(csv!F19="","",csv!T19)</f>
        <v/>
      </c>
      <c r="C24" s="278" t="str">
        <f>IF(csv!F19="","",csv!AO19)</f>
        <v/>
      </c>
      <c r="D24" s="278" t="str">
        <f>IF(csv!F19="","",csv!AP19&amp;"–"&amp;csv!AQ19&amp;"–"&amp;csv!AR19)</f>
        <v/>
      </c>
      <c r="E24" s="279" t="str">
        <f>IF(csv!AV19&amp;csv!AX19&amp;csv!AZ19&amp;csv!BB19&amp;csv!BD19="","",csv!AV19&amp;"–"&amp;csv!AX19&amp;"–"&amp;csv!AZ19&amp;"–"&amp;csv!BB19&amp;"–"&amp;csv!BD19&amp;"–"&amp;csv!BF19&amp;"–"&amp;csv!BH19&amp;"–"&amp;csv!BJ19&amp;"–"&amp;csv!BL19&amp;"–"&amp;csv!BN19&amp;"–"&amp;csv!BP19&amp;"–"&amp;csv!BR19&amp;"–"&amp;csv!BT19&amp;"–"&amp;csv!BV19&amp;"–"&amp;csv!BX19&amp;"–"&amp;csv!BZ19&amp;"–"&amp;csv!CB19&amp;"–"&amp;csv!CD19&amp;"–"&amp;csv!CF19&amp;"–"&amp;csv!CH19&amp;"–"&amp;csv!CJ19&amp;"–"&amp;csv!CL19&amp;"–"&amp;csv!CN19&amp;"–"&amp;csv!CP19&amp;"–"&amp;csv!CR19&amp;"–"&amp;csv!CT19&amp;"–"&amp;csv!CV19&amp;"–"&amp;csv!CX18&amp;"–"&amp;csv!CZ18)</f>
        <v/>
      </c>
      <c r="F24" s="155" t="s">
        <v>0</v>
      </c>
      <c r="G24" s="108"/>
      <c r="H24" s="110"/>
      <c r="J24" s="253" t="str">
        <f t="shared" si="7"/>
        <v/>
      </c>
      <c r="L24" s="174" t="str">
        <f t="shared" si="0"/>
        <v/>
      </c>
      <c r="M24" s="238" t="str">
        <f t="shared" si="1"/>
        <v/>
      </c>
      <c r="N24" s="238" t="str">
        <f>IF(H24="","",IF(COUNTIF(H$7:H23,H24)=0,MAX(N$7:N23)+1,MAX(N$7:N23)))</f>
        <v/>
      </c>
      <c r="O24" s="238" t="str">
        <f t="shared" si="8"/>
        <v/>
      </c>
      <c r="P24" s="175" t="str">
        <f t="shared" si="9"/>
        <v/>
      </c>
      <c r="Q24" s="176" t="str">
        <f t="shared" si="2"/>
        <v/>
      </c>
      <c r="R24" s="176" t="str">
        <f t="shared" si="10"/>
        <v/>
      </c>
      <c r="S24" s="176" t="str">
        <f t="shared" si="3"/>
        <v/>
      </c>
      <c r="T24" s="176" t="str">
        <f t="shared" si="4"/>
        <v/>
      </c>
      <c r="U24" s="177" t="str">
        <f t="shared" si="11"/>
        <v/>
      </c>
      <c r="W24" s="178" t="str">
        <f t="shared" si="5"/>
        <v/>
      </c>
      <c r="X24" s="155" t="s">
        <v>0</v>
      </c>
      <c r="Y24" s="178" t="str">
        <f t="shared" si="6"/>
        <v/>
      </c>
      <c r="Z24" s="155" t="s">
        <v>0</v>
      </c>
    </row>
    <row r="25" spans="1:26" x14ac:dyDescent="0.25">
      <c r="A25" s="155" t="s">
        <v>0</v>
      </c>
      <c r="B25" s="277" t="str">
        <f>IF(csv!F20="","",csv!T20)</f>
        <v/>
      </c>
      <c r="C25" s="278" t="str">
        <f>IF(csv!F20="","",csv!AO20)</f>
        <v/>
      </c>
      <c r="D25" s="278" t="str">
        <f>IF(csv!F20="","",csv!AP20&amp;"–"&amp;csv!AQ20&amp;"–"&amp;csv!AR20)</f>
        <v/>
      </c>
      <c r="E25" s="279" t="str">
        <f>IF(csv!AV20&amp;csv!AX20&amp;csv!AZ20&amp;csv!BB20&amp;csv!BD20="","",csv!AV20&amp;"–"&amp;csv!AX20&amp;"–"&amp;csv!AZ20&amp;"–"&amp;csv!BB20&amp;"–"&amp;csv!BD20&amp;"–"&amp;csv!BF20&amp;"–"&amp;csv!BH20&amp;"–"&amp;csv!BJ20&amp;"–"&amp;csv!BL20&amp;"–"&amp;csv!BN20&amp;"–"&amp;csv!BP20&amp;"–"&amp;csv!BR20&amp;"–"&amp;csv!BT20&amp;"–"&amp;csv!BV20&amp;"–"&amp;csv!BX20&amp;"–"&amp;csv!BZ20&amp;"–"&amp;csv!CB20&amp;"–"&amp;csv!CD20&amp;"–"&amp;csv!CF20&amp;"–"&amp;csv!CH20&amp;"–"&amp;csv!CJ20&amp;"–"&amp;csv!CL20&amp;"–"&amp;csv!CN20&amp;"–"&amp;csv!CP20&amp;"–"&amp;csv!CR20&amp;"–"&amp;csv!CT20&amp;"–"&amp;csv!CV20&amp;"–"&amp;csv!CX19&amp;"–"&amp;csv!CZ19)</f>
        <v/>
      </c>
      <c r="F25" s="155" t="s">
        <v>0</v>
      </c>
      <c r="G25" s="108"/>
      <c r="H25" s="110"/>
      <c r="J25" s="253" t="str">
        <f t="shared" si="7"/>
        <v/>
      </c>
      <c r="L25" s="174" t="str">
        <f t="shared" si="0"/>
        <v/>
      </c>
      <c r="M25" s="238" t="str">
        <f t="shared" si="1"/>
        <v/>
      </c>
      <c r="N25" s="238" t="str">
        <f>IF(H25="","",IF(COUNTIF(H$7:H24,H25)=0,MAX(N$7:N24)+1,MAX(N$7:N24)))</f>
        <v/>
      </c>
      <c r="O25" s="238" t="str">
        <f t="shared" si="8"/>
        <v/>
      </c>
      <c r="P25" s="175" t="str">
        <f t="shared" si="9"/>
        <v/>
      </c>
      <c r="Q25" s="176" t="str">
        <f t="shared" si="2"/>
        <v/>
      </c>
      <c r="R25" s="176" t="str">
        <f t="shared" si="10"/>
        <v/>
      </c>
      <c r="S25" s="176" t="str">
        <f t="shared" si="3"/>
        <v/>
      </c>
      <c r="T25" s="176" t="str">
        <f t="shared" si="4"/>
        <v/>
      </c>
      <c r="U25" s="177" t="str">
        <f t="shared" si="11"/>
        <v/>
      </c>
      <c r="W25" s="178" t="str">
        <f t="shared" si="5"/>
        <v/>
      </c>
      <c r="X25" s="155" t="s">
        <v>0</v>
      </c>
      <c r="Y25" s="178" t="str">
        <f t="shared" si="6"/>
        <v/>
      </c>
      <c r="Z25" s="155" t="s">
        <v>0</v>
      </c>
    </row>
    <row r="26" spans="1:26" x14ac:dyDescent="0.25">
      <c r="A26" s="155" t="s">
        <v>0</v>
      </c>
      <c r="B26" s="277" t="str">
        <f>IF(csv!F21="","",csv!T21)</f>
        <v/>
      </c>
      <c r="C26" s="278" t="str">
        <f>IF(csv!F21="","",csv!AO21)</f>
        <v/>
      </c>
      <c r="D26" s="278" t="str">
        <f>IF(csv!F21="","",csv!AP21&amp;"–"&amp;csv!AQ21&amp;"–"&amp;csv!AR21)</f>
        <v/>
      </c>
      <c r="E26" s="279" t="str">
        <f>IF(csv!AV21&amp;csv!AX21&amp;csv!AZ21&amp;csv!BB21&amp;csv!BD21="","",csv!AV21&amp;"–"&amp;csv!AX21&amp;"–"&amp;csv!AZ21&amp;"–"&amp;csv!BB21&amp;"–"&amp;csv!BD21&amp;"–"&amp;csv!BF21&amp;"–"&amp;csv!BH21&amp;"–"&amp;csv!BJ21&amp;"–"&amp;csv!BL21&amp;"–"&amp;csv!BN21&amp;"–"&amp;csv!BP21&amp;"–"&amp;csv!BR21&amp;"–"&amp;csv!BT21&amp;"–"&amp;csv!BV21&amp;"–"&amp;csv!BX21&amp;"–"&amp;csv!BZ21&amp;"–"&amp;csv!CB21&amp;"–"&amp;csv!CD21&amp;"–"&amp;csv!CF21&amp;"–"&amp;csv!CH21&amp;"–"&amp;csv!CJ21&amp;"–"&amp;csv!CL21&amp;"–"&amp;csv!CN21&amp;"–"&amp;csv!CP21&amp;"–"&amp;csv!CR21&amp;"–"&amp;csv!CT21&amp;"–"&amp;csv!CV21&amp;"–"&amp;csv!CX20&amp;"–"&amp;csv!CZ20)</f>
        <v/>
      </c>
      <c r="F26" s="155" t="s">
        <v>0</v>
      </c>
      <c r="G26" s="108"/>
      <c r="H26" s="110"/>
      <c r="J26" s="253" t="str">
        <f t="shared" si="7"/>
        <v/>
      </c>
      <c r="L26" s="174" t="str">
        <f t="shared" si="0"/>
        <v/>
      </c>
      <c r="M26" s="238" t="str">
        <f t="shared" si="1"/>
        <v/>
      </c>
      <c r="N26" s="238" t="str">
        <f>IF(H26="","",IF(COUNTIF(H$7:H25,H26)=0,MAX(N$7:N25)+1,MAX(N$7:N25)))</f>
        <v/>
      </c>
      <c r="O26" s="238" t="str">
        <f t="shared" si="8"/>
        <v/>
      </c>
      <c r="P26" s="175" t="str">
        <f t="shared" si="9"/>
        <v/>
      </c>
      <c r="Q26" s="176" t="str">
        <f t="shared" si="2"/>
        <v/>
      </c>
      <c r="R26" s="176" t="str">
        <f t="shared" si="10"/>
        <v/>
      </c>
      <c r="S26" s="176" t="str">
        <f t="shared" si="3"/>
        <v/>
      </c>
      <c r="T26" s="176" t="str">
        <f t="shared" si="4"/>
        <v/>
      </c>
      <c r="U26" s="177" t="str">
        <f t="shared" si="11"/>
        <v/>
      </c>
      <c r="W26" s="178" t="str">
        <f t="shared" si="5"/>
        <v/>
      </c>
      <c r="X26" s="155" t="s">
        <v>0</v>
      </c>
      <c r="Y26" s="178" t="str">
        <f t="shared" si="6"/>
        <v/>
      </c>
      <c r="Z26" s="155" t="s">
        <v>0</v>
      </c>
    </row>
    <row r="27" spans="1:26" x14ac:dyDescent="0.25">
      <c r="A27" s="155" t="s">
        <v>0</v>
      </c>
      <c r="B27" s="277" t="str">
        <f>IF(csv!F22="","",csv!T22)</f>
        <v/>
      </c>
      <c r="C27" s="278" t="str">
        <f>IF(csv!F22="","",csv!AO22)</f>
        <v/>
      </c>
      <c r="D27" s="278" t="str">
        <f>IF(csv!F22="","",csv!AP22&amp;"–"&amp;csv!AQ22&amp;"–"&amp;csv!AR22)</f>
        <v/>
      </c>
      <c r="E27" s="279" t="str">
        <f>IF(csv!AV22&amp;csv!AX22&amp;csv!AZ22&amp;csv!BB22&amp;csv!BD22="","",csv!AV22&amp;"–"&amp;csv!AX22&amp;"–"&amp;csv!AZ22&amp;"–"&amp;csv!BB22&amp;"–"&amp;csv!BD22&amp;"–"&amp;csv!BF22&amp;"–"&amp;csv!BH22&amp;"–"&amp;csv!BJ22&amp;"–"&amp;csv!BL22&amp;"–"&amp;csv!BN22&amp;"–"&amp;csv!BP22&amp;"–"&amp;csv!BR22&amp;"–"&amp;csv!BT22&amp;"–"&amp;csv!BV22&amp;"–"&amp;csv!BX22&amp;"–"&amp;csv!BZ22&amp;"–"&amp;csv!CB22&amp;"–"&amp;csv!CD22&amp;"–"&amp;csv!CF22&amp;"–"&amp;csv!CH22&amp;"–"&amp;csv!CJ22&amp;"–"&amp;csv!CL22&amp;"–"&amp;csv!CN22&amp;"–"&amp;csv!CP22&amp;"–"&amp;csv!CR22&amp;"–"&amp;csv!CT22&amp;"–"&amp;csv!CV22&amp;"–"&amp;csv!CX21&amp;"–"&amp;csv!CZ21)</f>
        <v/>
      </c>
      <c r="F27" s="155" t="s">
        <v>0</v>
      </c>
      <c r="G27" s="108"/>
      <c r="H27" s="110"/>
      <c r="J27" s="253" t="str">
        <f t="shared" si="7"/>
        <v/>
      </c>
      <c r="L27" s="174" t="str">
        <f t="shared" si="0"/>
        <v/>
      </c>
      <c r="M27" s="238" t="str">
        <f t="shared" si="1"/>
        <v/>
      </c>
      <c r="N27" s="238" t="str">
        <f>IF(H27="","",IF(COUNTIF(H$7:H26,H27)=0,MAX(N$7:N26)+1,MAX(N$7:N26)))</f>
        <v/>
      </c>
      <c r="O27" s="238" t="str">
        <f t="shared" si="8"/>
        <v/>
      </c>
      <c r="P27" s="175" t="str">
        <f t="shared" si="9"/>
        <v/>
      </c>
      <c r="Q27" s="176" t="str">
        <f t="shared" si="2"/>
        <v/>
      </c>
      <c r="R27" s="176" t="str">
        <f t="shared" si="10"/>
        <v/>
      </c>
      <c r="S27" s="176" t="str">
        <f t="shared" si="3"/>
        <v/>
      </c>
      <c r="T27" s="176" t="str">
        <f t="shared" si="4"/>
        <v/>
      </c>
      <c r="U27" s="177" t="str">
        <f t="shared" si="11"/>
        <v/>
      </c>
      <c r="W27" s="178" t="str">
        <f t="shared" si="5"/>
        <v/>
      </c>
      <c r="X27" s="155" t="s">
        <v>0</v>
      </c>
      <c r="Y27" s="178" t="str">
        <f t="shared" si="6"/>
        <v/>
      </c>
      <c r="Z27" s="155" t="s">
        <v>0</v>
      </c>
    </row>
    <row r="28" spans="1:26" x14ac:dyDescent="0.25">
      <c r="A28" s="155" t="s">
        <v>0</v>
      </c>
      <c r="B28" s="277" t="str">
        <f>IF(csv!F23="","",csv!T23)</f>
        <v/>
      </c>
      <c r="C28" s="278" t="str">
        <f>IF(csv!F23="","",csv!AO23)</f>
        <v/>
      </c>
      <c r="D28" s="278" t="str">
        <f>IF(csv!F23="","",csv!AP23&amp;"–"&amp;csv!AQ23&amp;"–"&amp;csv!AR23)</f>
        <v/>
      </c>
      <c r="E28" s="279" t="str">
        <f>IF(csv!AV23&amp;csv!AX23&amp;csv!AZ23&amp;csv!BB23&amp;csv!BD23="","",csv!AV23&amp;"–"&amp;csv!AX23&amp;"–"&amp;csv!AZ23&amp;"–"&amp;csv!BB23&amp;"–"&amp;csv!BD23&amp;"–"&amp;csv!BF23&amp;"–"&amp;csv!BH23&amp;"–"&amp;csv!BJ23&amp;"–"&amp;csv!BL23&amp;"–"&amp;csv!BN23&amp;"–"&amp;csv!BP23&amp;"–"&amp;csv!BR23&amp;"–"&amp;csv!BT23&amp;"–"&amp;csv!BV23&amp;"–"&amp;csv!BX23&amp;"–"&amp;csv!BZ23&amp;"–"&amp;csv!CB23&amp;"–"&amp;csv!CD23&amp;"–"&amp;csv!CF23&amp;"–"&amp;csv!CH23&amp;"–"&amp;csv!CJ23&amp;"–"&amp;csv!CL23&amp;"–"&amp;csv!CN23&amp;"–"&amp;csv!CP23&amp;"–"&amp;csv!CR23&amp;"–"&amp;csv!CT23&amp;"–"&amp;csv!CV23&amp;"–"&amp;csv!CX22&amp;"–"&amp;csv!CZ22)</f>
        <v/>
      </c>
      <c r="F28" s="155" t="s">
        <v>0</v>
      </c>
      <c r="G28" s="108"/>
      <c r="H28" s="110"/>
      <c r="J28" s="253" t="str">
        <f t="shared" si="7"/>
        <v/>
      </c>
      <c r="L28" s="174" t="str">
        <f t="shared" si="0"/>
        <v/>
      </c>
      <c r="M28" s="238" t="str">
        <f t="shared" si="1"/>
        <v/>
      </c>
      <c r="N28" s="238" t="str">
        <f>IF(H28="","",IF(COUNTIF(H$7:H27,H28)=0,MAX(N$7:N27)+1,MAX(N$7:N27)))</f>
        <v/>
      </c>
      <c r="O28" s="238" t="str">
        <f t="shared" si="8"/>
        <v/>
      </c>
      <c r="P28" s="175" t="str">
        <f t="shared" si="9"/>
        <v/>
      </c>
      <c r="Q28" s="176" t="str">
        <f t="shared" si="2"/>
        <v/>
      </c>
      <c r="R28" s="176" t="str">
        <f t="shared" si="10"/>
        <v/>
      </c>
      <c r="S28" s="176" t="str">
        <f t="shared" si="3"/>
        <v/>
      </c>
      <c r="T28" s="176" t="str">
        <f t="shared" si="4"/>
        <v/>
      </c>
      <c r="U28" s="177" t="str">
        <f t="shared" si="11"/>
        <v/>
      </c>
      <c r="W28" s="178" t="str">
        <f t="shared" si="5"/>
        <v/>
      </c>
      <c r="X28" s="155" t="s">
        <v>0</v>
      </c>
      <c r="Y28" s="178" t="str">
        <f t="shared" si="6"/>
        <v/>
      </c>
      <c r="Z28" s="155" t="s">
        <v>0</v>
      </c>
    </row>
    <row r="29" spans="1:26" x14ac:dyDescent="0.25">
      <c r="A29" s="155" t="s">
        <v>0</v>
      </c>
      <c r="B29" s="277" t="str">
        <f>IF(csv!F24="","",csv!T24)</f>
        <v/>
      </c>
      <c r="C29" s="278" t="str">
        <f>IF(csv!F24="","",csv!AO24)</f>
        <v/>
      </c>
      <c r="D29" s="278" t="str">
        <f>IF(csv!F24="","",csv!AP24&amp;"–"&amp;csv!AQ24&amp;"–"&amp;csv!AR24)</f>
        <v/>
      </c>
      <c r="E29" s="279" t="str">
        <f>IF(csv!AV24&amp;csv!AX24&amp;csv!AZ24&amp;csv!BB24&amp;csv!BD24="","",csv!AV24&amp;"–"&amp;csv!AX24&amp;"–"&amp;csv!AZ24&amp;"–"&amp;csv!BB24&amp;"–"&amp;csv!BD24&amp;"–"&amp;csv!BF24&amp;"–"&amp;csv!BH24&amp;"–"&amp;csv!BJ24&amp;"–"&amp;csv!BL24&amp;"–"&amp;csv!BN24&amp;"–"&amp;csv!BP24&amp;"–"&amp;csv!BR24&amp;"–"&amp;csv!BT24&amp;"–"&amp;csv!BV24&amp;"–"&amp;csv!BX24&amp;"–"&amp;csv!BZ24&amp;"–"&amp;csv!CB24&amp;"–"&amp;csv!CD24&amp;"–"&amp;csv!CF24&amp;"–"&amp;csv!CH24&amp;"–"&amp;csv!CJ24&amp;"–"&amp;csv!CL24&amp;"–"&amp;csv!CN24&amp;"–"&amp;csv!CP24&amp;"–"&amp;csv!CR24&amp;"–"&amp;csv!CT24&amp;"–"&amp;csv!CV24&amp;"–"&amp;csv!CX23&amp;"–"&amp;csv!CZ23)</f>
        <v/>
      </c>
      <c r="F29" s="155" t="s">
        <v>0</v>
      </c>
      <c r="G29" s="108"/>
      <c r="H29" s="110"/>
      <c r="J29" s="253" t="str">
        <f t="shared" si="7"/>
        <v/>
      </c>
      <c r="L29" s="174" t="str">
        <f t="shared" si="0"/>
        <v/>
      </c>
      <c r="M29" s="238" t="str">
        <f t="shared" si="1"/>
        <v/>
      </c>
      <c r="N29" s="238" t="str">
        <f>IF(H29="","",IF(COUNTIF(H$7:H28,H29)=0,MAX(N$7:N28)+1,MAX(N$7:N28)))</f>
        <v/>
      </c>
      <c r="O29" s="238" t="str">
        <f t="shared" si="8"/>
        <v/>
      </c>
      <c r="P29" s="175" t="str">
        <f t="shared" si="9"/>
        <v/>
      </c>
      <c r="Q29" s="176" t="str">
        <f t="shared" si="2"/>
        <v/>
      </c>
      <c r="R29" s="176" t="str">
        <f t="shared" si="10"/>
        <v/>
      </c>
      <c r="S29" s="176" t="str">
        <f t="shared" si="3"/>
        <v/>
      </c>
      <c r="T29" s="176" t="str">
        <f t="shared" si="4"/>
        <v/>
      </c>
      <c r="U29" s="177" t="str">
        <f t="shared" si="11"/>
        <v/>
      </c>
      <c r="W29" s="178" t="str">
        <f t="shared" si="5"/>
        <v/>
      </c>
      <c r="X29" s="155" t="s">
        <v>0</v>
      </c>
      <c r="Y29" s="178" t="str">
        <f t="shared" si="6"/>
        <v/>
      </c>
      <c r="Z29" s="155" t="s">
        <v>0</v>
      </c>
    </row>
    <row r="30" spans="1:26" x14ac:dyDescent="0.25">
      <c r="A30" s="155" t="s">
        <v>0</v>
      </c>
      <c r="B30" s="277" t="str">
        <f>IF(csv!F25="","",csv!T25)</f>
        <v/>
      </c>
      <c r="C30" s="278" t="str">
        <f>IF(csv!F25="","",csv!AO25)</f>
        <v/>
      </c>
      <c r="D30" s="278" t="str">
        <f>IF(csv!F25="","",csv!AP25&amp;"–"&amp;csv!AQ25&amp;"–"&amp;csv!AR25)</f>
        <v/>
      </c>
      <c r="E30" s="279" t="str">
        <f>IF(csv!AV25&amp;csv!AX25&amp;csv!AZ25&amp;csv!BB25&amp;csv!BD25="","",csv!AV25&amp;"–"&amp;csv!AX25&amp;"–"&amp;csv!AZ25&amp;"–"&amp;csv!BB25&amp;"–"&amp;csv!BD25&amp;"–"&amp;csv!BF25&amp;"–"&amp;csv!BH25&amp;"–"&amp;csv!BJ25&amp;"–"&amp;csv!BL25&amp;"–"&amp;csv!BN25&amp;"–"&amp;csv!BP25&amp;"–"&amp;csv!BR25&amp;"–"&amp;csv!BT25&amp;"–"&amp;csv!BV25&amp;"–"&amp;csv!BX25&amp;"–"&amp;csv!BZ25&amp;"–"&amp;csv!CB25&amp;"–"&amp;csv!CD25&amp;"–"&amp;csv!CF25&amp;"–"&amp;csv!CH25&amp;"–"&amp;csv!CJ25&amp;"–"&amp;csv!CL25&amp;"–"&amp;csv!CN25&amp;"–"&amp;csv!CP25&amp;"–"&amp;csv!CR25&amp;"–"&amp;csv!CT25&amp;"–"&amp;csv!CV25&amp;"–"&amp;csv!CX24&amp;"–"&amp;csv!CZ24)</f>
        <v/>
      </c>
      <c r="F30" s="155" t="s">
        <v>0</v>
      </c>
      <c r="G30" s="108"/>
      <c r="H30" s="110"/>
      <c r="J30" s="253" t="str">
        <f t="shared" si="7"/>
        <v/>
      </c>
      <c r="L30" s="174" t="str">
        <f t="shared" si="0"/>
        <v/>
      </c>
      <c r="M30" s="238" t="str">
        <f t="shared" si="1"/>
        <v/>
      </c>
      <c r="N30" s="238" t="str">
        <f>IF(H30="","",IF(COUNTIF(H$7:H29,H30)=0,MAX(N$7:N29)+1,MAX(N$7:N29)))</f>
        <v/>
      </c>
      <c r="O30" s="238" t="str">
        <f t="shared" si="8"/>
        <v/>
      </c>
      <c r="P30" s="175" t="str">
        <f t="shared" si="9"/>
        <v/>
      </c>
      <c r="Q30" s="176" t="str">
        <f t="shared" si="2"/>
        <v/>
      </c>
      <c r="R30" s="176" t="str">
        <f t="shared" si="10"/>
        <v/>
      </c>
      <c r="S30" s="176" t="str">
        <f t="shared" si="3"/>
        <v/>
      </c>
      <c r="T30" s="176" t="str">
        <f t="shared" si="4"/>
        <v/>
      </c>
      <c r="U30" s="177" t="str">
        <f t="shared" si="11"/>
        <v/>
      </c>
      <c r="W30" s="178" t="str">
        <f t="shared" si="5"/>
        <v/>
      </c>
      <c r="X30" s="155" t="s">
        <v>0</v>
      </c>
      <c r="Y30" s="178" t="str">
        <f t="shared" si="6"/>
        <v/>
      </c>
      <c r="Z30" s="155" t="s">
        <v>0</v>
      </c>
    </row>
    <row r="31" spans="1:26" x14ac:dyDescent="0.25">
      <c r="A31" s="155" t="s">
        <v>0</v>
      </c>
      <c r="B31" s="277" t="str">
        <f>IF(csv!F26="","",csv!T26)</f>
        <v/>
      </c>
      <c r="C31" s="278" t="str">
        <f>IF(csv!F26="","",csv!AO26)</f>
        <v/>
      </c>
      <c r="D31" s="278" t="str">
        <f>IF(csv!F26="","",csv!AP26&amp;"–"&amp;csv!AQ26&amp;"–"&amp;csv!AR26)</f>
        <v/>
      </c>
      <c r="E31" s="279" t="str">
        <f>IF(csv!AV26&amp;csv!AX26&amp;csv!AZ26&amp;csv!BB26&amp;csv!BD26="","",csv!AV26&amp;"–"&amp;csv!AX26&amp;"–"&amp;csv!AZ26&amp;"–"&amp;csv!BB26&amp;"–"&amp;csv!BD26&amp;"–"&amp;csv!BF26&amp;"–"&amp;csv!BH26&amp;"–"&amp;csv!BJ26&amp;"–"&amp;csv!BL26&amp;"–"&amp;csv!BN26&amp;"–"&amp;csv!BP26&amp;"–"&amp;csv!BR26&amp;"–"&amp;csv!BT26&amp;"–"&amp;csv!BV26&amp;"–"&amp;csv!BX26&amp;"–"&amp;csv!BZ26&amp;"–"&amp;csv!CB26&amp;"–"&amp;csv!CD26&amp;"–"&amp;csv!CF26&amp;"–"&amp;csv!CH26&amp;"–"&amp;csv!CJ26&amp;"–"&amp;csv!CL26&amp;"–"&amp;csv!CN26&amp;"–"&amp;csv!CP26&amp;"–"&amp;csv!CR26&amp;"–"&amp;csv!CT26&amp;"–"&amp;csv!CV26&amp;"–"&amp;csv!CX25&amp;"–"&amp;csv!CZ25)</f>
        <v/>
      </c>
      <c r="F31" s="155" t="s">
        <v>0</v>
      </c>
      <c r="G31" s="108"/>
      <c r="H31" s="110"/>
      <c r="J31" s="253" t="str">
        <f t="shared" si="7"/>
        <v/>
      </c>
      <c r="L31" s="174" t="str">
        <f t="shared" si="0"/>
        <v/>
      </c>
      <c r="M31" s="238" t="str">
        <f t="shared" si="1"/>
        <v/>
      </c>
      <c r="N31" s="238" t="str">
        <f>IF(H31="","",IF(COUNTIF(H$7:H30,H31)=0,MAX(N$7:N30)+1,MAX(N$7:N30)))</f>
        <v/>
      </c>
      <c r="O31" s="238" t="str">
        <f t="shared" si="8"/>
        <v/>
      </c>
      <c r="P31" s="175" t="str">
        <f t="shared" si="9"/>
        <v/>
      </c>
      <c r="Q31" s="176" t="str">
        <f t="shared" si="2"/>
        <v/>
      </c>
      <c r="R31" s="176" t="str">
        <f t="shared" si="10"/>
        <v/>
      </c>
      <c r="S31" s="176" t="str">
        <f t="shared" si="3"/>
        <v/>
      </c>
      <c r="T31" s="176" t="str">
        <f t="shared" si="4"/>
        <v/>
      </c>
      <c r="U31" s="177" t="str">
        <f t="shared" si="11"/>
        <v/>
      </c>
      <c r="W31" s="178" t="str">
        <f t="shared" si="5"/>
        <v/>
      </c>
      <c r="X31" s="155" t="s">
        <v>0</v>
      </c>
      <c r="Y31" s="178" t="str">
        <f t="shared" si="6"/>
        <v/>
      </c>
      <c r="Z31" s="155" t="s">
        <v>0</v>
      </c>
    </row>
    <row r="32" spans="1:26" x14ac:dyDescent="0.25">
      <c r="A32" s="155" t="s">
        <v>0</v>
      </c>
      <c r="B32" s="277" t="str">
        <f>IF(csv!F27="","",csv!T27)</f>
        <v/>
      </c>
      <c r="C32" s="278" t="str">
        <f>IF(csv!F27="","",csv!AO27)</f>
        <v/>
      </c>
      <c r="D32" s="278" t="str">
        <f>IF(csv!F27="","",csv!AP27&amp;"–"&amp;csv!AQ27&amp;"–"&amp;csv!AR27)</f>
        <v/>
      </c>
      <c r="E32" s="279" t="str">
        <f>IF(csv!AV27&amp;csv!AX27&amp;csv!AZ27&amp;csv!BB27&amp;csv!BD27="","",csv!AV27&amp;"–"&amp;csv!AX27&amp;"–"&amp;csv!AZ27&amp;"–"&amp;csv!BB27&amp;"–"&amp;csv!BD27&amp;"–"&amp;csv!BF27&amp;"–"&amp;csv!BH27&amp;"–"&amp;csv!BJ27&amp;"–"&amp;csv!BL27&amp;"–"&amp;csv!BN27&amp;"–"&amp;csv!BP27&amp;"–"&amp;csv!BR27&amp;"–"&amp;csv!BT27&amp;"–"&amp;csv!BV27&amp;"–"&amp;csv!BX27&amp;"–"&amp;csv!BZ27&amp;"–"&amp;csv!CB27&amp;"–"&amp;csv!CD27&amp;"–"&amp;csv!CF27&amp;"–"&amp;csv!CH27&amp;"–"&amp;csv!CJ27&amp;"–"&amp;csv!CL27&amp;"–"&amp;csv!CN27&amp;"–"&amp;csv!CP27&amp;"–"&amp;csv!CR27&amp;"–"&amp;csv!CT27&amp;"–"&amp;csv!CV27&amp;"–"&amp;csv!CX26&amp;"–"&amp;csv!CZ26)</f>
        <v/>
      </c>
      <c r="F32" s="155" t="s">
        <v>0</v>
      </c>
      <c r="G32" s="108"/>
      <c r="H32" s="110"/>
      <c r="J32" s="253" t="str">
        <f t="shared" si="7"/>
        <v/>
      </c>
      <c r="L32" s="174" t="str">
        <f t="shared" si="0"/>
        <v/>
      </c>
      <c r="M32" s="238" t="str">
        <f t="shared" si="1"/>
        <v/>
      </c>
      <c r="N32" s="238" t="str">
        <f>IF(H32="","",IF(COUNTIF(H$7:H31,H32)=0,MAX(N$7:N31)+1,MAX(N$7:N31)))</f>
        <v/>
      </c>
      <c r="O32" s="238" t="str">
        <f t="shared" si="8"/>
        <v/>
      </c>
      <c r="P32" s="175" t="str">
        <f t="shared" si="9"/>
        <v/>
      </c>
      <c r="Q32" s="176" t="str">
        <f t="shared" si="2"/>
        <v/>
      </c>
      <c r="R32" s="176" t="str">
        <f t="shared" si="10"/>
        <v/>
      </c>
      <c r="S32" s="176" t="str">
        <f t="shared" si="3"/>
        <v/>
      </c>
      <c r="T32" s="176" t="str">
        <f t="shared" si="4"/>
        <v/>
      </c>
      <c r="U32" s="177" t="str">
        <f t="shared" si="11"/>
        <v/>
      </c>
      <c r="W32" s="178" t="str">
        <f t="shared" si="5"/>
        <v/>
      </c>
      <c r="X32" s="155" t="s">
        <v>0</v>
      </c>
      <c r="Y32" s="178" t="str">
        <f t="shared" si="6"/>
        <v/>
      </c>
      <c r="Z32" s="155" t="s">
        <v>0</v>
      </c>
    </row>
    <row r="33" spans="1:26" x14ac:dyDescent="0.25">
      <c r="A33" s="155" t="s">
        <v>0</v>
      </c>
      <c r="B33" s="277" t="str">
        <f>IF(csv!F28="","",csv!T28)</f>
        <v/>
      </c>
      <c r="C33" s="278" t="str">
        <f>IF(csv!F28="","",csv!AO28)</f>
        <v/>
      </c>
      <c r="D33" s="278" t="str">
        <f>IF(csv!F28="","",csv!AP28&amp;"–"&amp;csv!AQ28&amp;"–"&amp;csv!AR28)</f>
        <v/>
      </c>
      <c r="E33" s="279" t="str">
        <f>IF(csv!AV28&amp;csv!AX28&amp;csv!AZ28&amp;csv!BB28&amp;csv!BD28="","",csv!AV28&amp;"–"&amp;csv!AX28&amp;"–"&amp;csv!AZ28&amp;"–"&amp;csv!BB28&amp;"–"&amp;csv!BD28&amp;"–"&amp;csv!BF28&amp;"–"&amp;csv!BH28&amp;"–"&amp;csv!BJ28&amp;"–"&amp;csv!BL28&amp;"–"&amp;csv!BN28&amp;"–"&amp;csv!BP28&amp;"–"&amp;csv!BR28&amp;"–"&amp;csv!BT28&amp;"–"&amp;csv!BV28&amp;"–"&amp;csv!BX28&amp;"–"&amp;csv!BZ28&amp;"–"&amp;csv!CB28&amp;"–"&amp;csv!CD28&amp;"–"&amp;csv!CF28&amp;"–"&amp;csv!CH28&amp;"–"&amp;csv!CJ28&amp;"–"&amp;csv!CL28&amp;"–"&amp;csv!CN28&amp;"–"&amp;csv!CP28&amp;"–"&amp;csv!CR28&amp;"–"&amp;csv!CT28&amp;"–"&amp;csv!CV28&amp;"–"&amp;csv!CX27&amp;"–"&amp;csv!CZ27)</f>
        <v/>
      </c>
      <c r="F33" s="155" t="s">
        <v>0</v>
      </c>
      <c r="G33" s="108"/>
      <c r="H33" s="110"/>
      <c r="J33" s="253" t="str">
        <f t="shared" si="7"/>
        <v/>
      </c>
      <c r="L33" s="174" t="str">
        <f t="shared" si="0"/>
        <v/>
      </c>
      <c r="M33" s="238" t="str">
        <f t="shared" si="1"/>
        <v/>
      </c>
      <c r="N33" s="238" t="str">
        <f>IF(H33="","",IF(COUNTIF(H$7:H32,H33)=0,MAX(N$7:N32)+1,MAX(N$7:N32)))</f>
        <v/>
      </c>
      <c r="O33" s="238" t="str">
        <f t="shared" si="8"/>
        <v/>
      </c>
      <c r="P33" s="175" t="str">
        <f t="shared" si="9"/>
        <v/>
      </c>
      <c r="Q33" s="176" t="str">
        <f t="shared" si="2"/>
        <v/>
      </c>
      <c r="R33" s="176" t="str">
        <f t="shared" si="10"/>
        <v/>
      </c>
      <c r="S33" s="176" t="str">
        <f t="shared" si="3"/>
        <v/>
      </c>
      <c r="T33" s="176" t="str">
        <f t="shared" si="4"/>
        <v/>
      </c>
      <c r="U33" s="177" t="str">
        <f t="shared" si="11"/>
        <v/>
      </c>
      <c r="W33" s="178" t="str">
        <f t="shared" si="5"/>
        <v/>
      </c>
      <c r="X33" s="155" t="s">
        <v>0</v>
      </c>
      <c r="Y33" s="178" t="str">
        <f t="shared" si="6"/>
        <v/>
      </c>
      <c r="Z33" s="155" t="s">
        <v>0</v>
      </c>
    </row>
    <row r="34" spans="1:26" x14ac:dyDescent="0.25">
      <c r="A34" s="155" t="s">
        <v>0</v>
      </c>
      <c r="B34" s="277" t="str">
        <f>IF(csv!F29="","",csv!T29)</f>
        <v/>
      </c>
      <c r="C34" s="278" t="str">
        <f>IF(csv!F29="","",csv!AO29)</f>
        <v/>
      </c>
      <c r="D34" s="278" t="str">
        <f>IF(csv!F29="","",csv!AP29&amp;"–"&amp;csv!AQ29&amp;"–"&amp;csv!AR29)</f>
        <v/>
      </c>
      <c r="E34" s="279" t="str">
        <f>IF(csv!AV29&amp;csv!AX29&amp;csv!AZ29&amp;csv!BB29&amp;csv!BD29="","",csv!AV29&amp;"–"&amp;csv!AX29&amp;"–"&amp;csv!AZ29&amp;"–"&amp;csv!BB29&amp;"–"&amp;csv!BD29&amp;"–"&amp;csv!BF29&amp;"–"&amp;csv!BH29&amp;"–"&amp;csv!BJ29&amp;"–"&amp;csv!BL29&amp;"–"&amp;csv!BN29&amp;"–"&amp;csv!BP29&amp;"–"&amp;csv!BR29&amp;"–"&amp;csv!BT29&amp;"–"&amp;csv!BV29&amp;"–"&amp;csv!BX29&amp;"–"&amp;csv!BZ29&amp;"–"&amp;csv!CB29&amp;"–"&amp;csv!CD29&amp;"–"&amp;csv!CF29&amp;"–"&amp;csv!CH29&amp;"–"&amp;csv!CJ29&amp;"–"&amp;csv!CL29&amp;"–"&amp;csv!CN29&amp;"–"&amp;csv!CP29&amp;"–"&amp;csv!CR29&amp;"–"&amp;csv!CT29&amp;"–"&amp;csv!CV29&amp;"–"&amp;csv!CX28&amp;"–"&amp;csv!CZ28)</f>
        <v/>
      </c>
      <c r="F34" s="155" t="s">
        <v>0</v>
      </c>
      <c r="G34" s="108"/>
      <c r="H34" s="110"/>
      <c r="J34" s="253" t="str">
        <f t="shared" si="7"/>
        <v/>
      </c>
      <c r="L34" s="174" t="str">
        <f t="shared" si="0"/>
        <v/>
      </c>
      <c r="M34" s="238" t="str">
        <f t="shared" si="1"/>
        <v/>
      </c>
      <c r="N34" s="238" t="str">
        <f>IF(H34="","",IF(COUNTIF(H$7:H33,H34)=0,MAX(N$7:N33)+1,MAX(N$7:N33)))</f>
        <v/>
      </c>
      <c r="O34" s="238" t="str">
        <f t="shared" si="8"/>
        <v/>
      </c>
      <c r="P34" s="175" t="str">
        <f t="shared" si="9"/>
        <v/>
      </c>
      <c r="Q34" s="176" t="str">
        <f t="shared" si="2"/>
        <v/>
      </c>
      <c r="R34" s="176" t="str">
        <f t="shared" si="10"/>
        <v/>
      </c>
      <c r="S34" s="176" t="str">
        <f t="shared" si="3"/>
        <v/>
      </c>
      <c r="T34" s="176" t="str">
        <f t="shared" si="4"/>
        <v/>
      </c>
      <c r="U34" s="177" t="str">
        <f t="shared" si="11"/>
        <v/>
      </c>
      <c r="W34" s="178" t="str">
        <f t="shared" si="5"/>
        <v/>
      </c>
      <c r="X34" s="155" t="s">
        <v>0</v>
      </c>
      <c r="Y34" s="178" t="str">
        <f t="shared" si="6"/>
        <v/>
      </c>
      <c r="Z34" s="155" t="s">
        <v>0</v>
      </c>
    </row>
    <row r="35" spans="1:26" x14ac:dyDescent="0.25">
      <c r="A35" s="155" t="s">
        <v>0</v>
      </c>
      <c r="B35" s="277" t="str">
        <f>IF(csv!F30="","",csv!T30)</f>
        <v/>
      </c>
      <c r="C35" s="278" t="str">
        <f>IF(csv!F30="","",csv!AO30)</f>
        <v/>
      </c>
      <c r="D35" s="278" t="str">
        <f>IF(csv!F30="","",csv!AP30&amp;"–"&amp;csv!AQ30&amp;"–"&amp;csv!AR30)</f>
        <v/>
      </c>
      <c r="E35" s="279" t="str">
        <f>IF(csv!AV30&amp;csv!AX30&amp;csv!AZ30&amp;csv!BB30&amp;csv!BD30="","",csv!AV30&amp;"–"&amp;csv!AX30&amp;"–"&amp;csv!AZ30&amp;"–"&amp;csv!BB30&amp;"–"&amp;csv!BD30&amp;"–"&amp;csv!BF30&amp;"–"&amp;csv!BH30&amp;"–"&amp;csv!BJ30&amp;"–"&amp;csv!BL30&amp;"–"&amp;csv!BN30&amp;"–"&amp;csv!BP30&amp;"–"&amp;csv!BR30&amp;"–"&amp;csv!BT30&amp;"–"&amp;csv!BV30&amp;"–"&amp;csv!BX30&amp;"–"&amp;csv!BZ30&amp;"–"&amp;csv!CB30&amp;"–"&amp;csv!CD30&amp;"–"&amp;csv!CF30&amp;"–"&amp;csv!CH30&amp;"–"&amp;csv!CJ30&amp;"–"&amp;csv!CL30&amp;"–"&amp;csv!CN30&amp;"–"&amp;csv!CP30&amp;"–"&amp;csv!CR30&amp;"–"&amp;csv!CT30&amp;"–"&amp;csv!CV30&amp;"–"&amp;csv!CX29&amp;"–"&amp;csv!CZ29)</f>
        <v/>
      </c>
      <c r="F35" s="155" t="s">
        <v>0</v>
      </c>
      <c r="G35" s="108"/>
      <c r="H35" s="110"/>
      <c r="J35" s="253" t="str">
        <f t="shared" si="7"/>
        <v/>
      </c>
      <c r="L35" s="174" t="str">
        <f t="shared" si="0"/>
        <v/>
      </c>
      <c r="M35" s="238" t="str">
        <f t="shared" si="1"/>
        <v/>
      </c>
      <c r="N35" s="238" t="str">
        <f>IF(H35="","",IF(COUNTIF(H$7:H34,H35)=0,MAX(N$7:N34)+1,MAX(N$7:N34)))</f>
        <v/>
      </c>
      <c r="O35" s="238" t="str">
        <f t="shared" si="8"/>
        <v/>
      </c>
      <c r="P35" s="175" t="str">
        <f t="shared" si="9"/>
        <v/>
      </c>
      <c r="Q35" s="176" t="str">
        <f t="shared" si="2"/>
        <v/>
      </c>
      <c r="R35" s="176" t="str">
        <f t="shared" si="10"/>
        <v/>
      </c>
      <c r="S35" s="176" t="str">
        <f t="shared" si="3"/>
        <v/>
      </c>
      <c r="T35" s="176" t="str">
        <f t="shared" si="4"/>
        <v/>
      </c>
      <c r="U35" s="177" t="str">
        <f t="shared" si="11"/>
        <v/>
      </c>
      <c r="W35" s="178" t="str">
        <f t="shared" si="5"/>
        <v/>
      </c>
      <c r="X35" s="155" t="s">
        <v>0</v>
      </c>
      <c r="Y35" s="178" t="str">
        <f t="shared" si="6"/>
        <v/>
      </c>
      <c r="Z35" s="155" t="s">
        <v>0</v>
      </c>
    </row>
    <row r="36" spans="1:26" x14ac:dyDescent="0.25">
      <c r="A36" s="155" t="s">
        <v>0</v>
      </c>
      <c r="B36" s="277" t="str">
        <f>IF(csv!F31="","",csv!T31)</f>
        <v/>
      </c>
      <c r="C36" s="278" t="str">
        <f>IF(csv!F31="","",csv!AO31)</f>
        <v/>
      </c>
      <c r="D36" s="278" t="str">
        <f>IF(csv!F31="","",csv!AP31&amp;"–"&amp;csv!AQ31&amp;"–"&amp;csv!AR31)</f>
        <v/>
      </c>
      <c r="E36" s="279" t="str">
        <f>IF(csv!AV31&amp;csv!AX31&amp;csv!AZ31&amp;csv!BB31&amp;csv!BD31="","",csv!AV31&amp;"–"&amp;csv!AX31&amp;"–"&amp;csv!AZ31&amp;"–"&amp;csv!BB31&amp;"–"&amp;csv!BD31&amp;"–"&amp;csv!BF31&amp;"–"&amp;csv!BH31&amp;"–"&amp;csv!BJ31&amp;"–"&amp;csv!BL31&amp;"–"&amp;csv!BN31&amp;"–"&amp;csv!BP31&amp;"–"&amp;csv!BR31&amp;"–"&amp;csv!BT31&amp;"–"&amp;csv!BV31&amp;"–"&amp;csv!BX31&amp;"–"&amp;csv!BZ31&amp;"–"&amp;csv!CB31&amp;"–"&amp;csv!CD31&amp;"–"&amp;csv!CF31&amp;"–"&amp;csv!CH31&amp;"–"&amp;csv!CJ31&amp;"–"&amp;csv!CL31&amp;"–"&amp;csv!CN31&amp;"–"&amp;csv!CP31&amp;"–"&amp;csv!CR31&amp;"–"&amp;csv!CT31&amp;"–"&amp;csv!CV31&amp;"–"&amp;csv!CX30&amp;"–"&amp;csv!CZ30)</f>
        <v/>
      </c>
      <c r="F36" s="155" t="s">
        <v>0</v>
      </c>
      <c r="G36" s="108"/>
      <c r="H36" s="110"/>
      <c r="J36" s="253" t="str">
        <f t="shared" si="7"/>
        <v/>
      </c>
      <c r="L36" s="174" t="str">
        <f t="shared" si="0"/>
        <v/>
      </c>
      <c r="M36" s="238" t="str">
        <f t="shared" si="1"/>
        <v/>
      </c>
      <c r="N36" s="238" t="str">
        <f>IF(H36="","",IF(COUNTIF(H$7:H35,H36)=0,MAX(N$7:N35)+1,MAX(N$7:N35)))</f>
        <v/>
      </c>
      <c r="O36" s="238" t="str">
        <f t="shared" si="8"/>
        <v/>
      </c>
      <c r="P36" s="175" t="str">
        <f t="shared" si="9"/>
        <v/>
      </c>
      <c r="Q36" s="176" t="str">
        <f t="shared" si="2"/>
        <v/>
      </c>
      <c r="R36" s="176" t="str">
        <f t="shared" si="10"/>
        <v/>
      </c>
      <c r="S36" s="176" t="str">
        <f t="shared" si="3"/>
        <v/>
      </c>
      <c r="T36" s="176" t="str">
        <f t="shared" si="4"/>
        <v/>
      </c>
      <c r="U36" s="177" t="str">
        <f t="shared" si="11"/>
        <v/>
      </c>
      <c r="W36" s="178" t="str">
        <f t="shared" si="5"/>
        <v/>
      </c>
      <c r="X36" s="155" t="s">
        <v>0</v>
      </c>
      <c r="Y36" s="178" t="str">
        <f t="shared" si="6"/>
        <v/>
      </c>
      <c r="Z36" s="155" t="s">
        <v>0</v>
      </c>
    </row>
    <row r="37" spans="1:26" x14ac:dyDescent="0.25">
      <c r="A37" s="155" t="s">
        <v>0</v>
      </c>
      <c r="B37" s="277" t="str">
        <f>IF(csv!F32="","",csv!T32)</f>
        <v/>
      </c>
      <c r="C37" s="278" t="str">
        <f>IF(csv!F32="","",csv!AO32)</f>
        <v/>
      </c>
      <c r="D37" s="278" t="str">
        <f>IF(csv!F32="","",csv!AP32&amp;"–"&amp;csv!AQ32&amp;"–"&amp;csv!AR32)</f>
        <v/>
      </c>
      <c r="E37" s="279" t="str">
        <f>IF(csv!AV32&amp;csv!AX32&amp;csv!AZ32&amp;csv!BB32&amp;csv!BD32="","",csv!AV32&amp;"–"&amp;csv!AX32&amp;"–"&amp;csv!AZ32&amp;"–"&amp;csv!BB32&amp;"–"&amp;csv!BD32&amp;"–"&amp;csv!BF32&amp;"–"&amp;csv!BH32&amp;"–"&amp;csv!BJ32&amp;"–"&amp;csv!BL32&amp;"–"&amp;csv!BN32&amp;"–"&amp;csv!BP32&amp;"–"&amp;csv!BR32&amp;"–"&amp;csv!BT32&amp;"–"&amp;csv!BV32&amp;"–"&amp;csv!BX32&amp;"–"&amp;csv!BZ32&amp;"–"&amp;csv!CB32&amp;"–"&amp;csv!CD32&amp;"–"&amp;csv!CF32&amp;"–"&amp;csv!CH32&amp;"–"&amp;csv!CJ32&amp;"–"&amp;csv!CL32&amp;"–"&amp;csv!CN32&amp;"–"&amp;csv!CP32&amp;"–"&amp;csv!CR32&amp;"–"&amp;csv!CT32&amp;"–"&amp;csv!CV32&amp;"–"&amp;csv!CX31&amp;"–"&amp;csv!CZ31)</f>
        <v/>
      </c>
      <c r="F37" s="155" t="s">
        <v>0</v>
      </c>
      <c r="G37" s="108"/>
      <c r="H37" s="110"/>
      <c r="J37" s="253" t="str">
        <f t="shared" si="7"/>
        <v/>
      </c>
      <c r="L37" s="174" t="str">
        <f t="shared" si="0"/>
        <v/>
      </c>
      <c r="M37" s="238" t="str">
        <f t="shared" si="1"/>
        <v/>
      </c>
      <c r="N37" s="238" t="str">
        <f>IF(H37="","",IF(COUNTIF(H$7:H36,H37)=0,MAX(N$7:N36)+1,MAX(N$7:N36)))</f>
        <v/>
      </c>
      <c r="O37" s="238" t="str">
        <f t="shared" si="8"/>
        <v/>
      </c>
      <c r="P37" s="175" t="str">
        <f t="shared" si="9"/>
        <v/>
      </c>
      <c r="Q37" s="176" t="str">
        <f t="shared" si="2"/>
        <v/>
      </c>
      <c r="R37" s="176" t="str">
        <f t="shared" si="10"/>
        <v/>
      </c>
      <c r="S37" s="176" t="str">
        <f t="shared" si="3"/>
        <v/>
      </c>
      <c r="T37" s="176" t="str">
        <f t="shared" si="4"/>
        <v/>
      </c>
      <c r="U37" s="177" t="str">
        <f t="shared" si="11"/>
        <v/>
      </c>
      <c r="W37" s="178" t="str">
        <f t="shared" si="5"/>
        <v/>
      </c>
      <c r="X37" s="155" t="s">
        <v>0</v>
      </c>
      <c r="Y37" s="178" t="str">
        <f t="shared" si="6"/>
        <v/>
      </c>
      <c r="Z37" s="155" t="s">
        <v>0</v>
      </c>
    </row>
    <row r="38" spans="1:26" x14ac:dyDescent="0.25">
      <c r="A38" s="155" t="s">
        <v>0</v>
      </c>
      <c r="B38" s="277" t="str">
        <f>IF(csv!F33="","",csv!T33)</f>
        <v/>
      </c>
      <c r="C38" s="278" t="str">
        <f>IF(csv!F33="","",csv!AO33)</f>
        <v/>
      </c>
      <c r="D38" s="278" t="str">
        <f>IF(csv!F33="","",csv!AP33&amp;"–"&amp;csv!AQ33&amp;"–"&amp;csv!AR33)</f>
        <v/>
      </c>
      <c r="E38" s="279" t="str">
        <f>IF(csv!AV33&amp;csv!AX33&amp;csv!AZ33&amp;csv!BB33&amp;csv!BD33="","",csv!AV33&amp;"–"&amp;csv!AX33&amp;"–"&amp;csv!AZ33&amp;"–"&amp;csv!BB33&amp;"–"&amp;csv!BD33&amp;"–"&amp;csv!BF33&amp;"–"&amp;csv!BH33&amp;"–"&amp;csv!BJ33&amp;"–"&amp;csv!BL33&amp;"–"&amp;csv!BN33&amp;"–"&amp;csv!BP33&amp;"–"&amp;csv!BR33&amp;"–"&amp;csv!BT33&amp;"–"&amp;csv!BV33&amp;"–"&amp;csv!BX33&amp;"–"&amp;csv!BZ33&amp;"–"&amp;csv!CB33&amp;"–"&amp;csv!CD33&amp;"–"&amp;csv!CF33&amp;"–"&amp;csv!CH33&amp;"–"&amp;csv!CJ33&amp;"–"&amp;csv!CL33&amp;"–"&amp;csv!CN33&amp;"–"&amp;csv!CP33&amp;"–"&amp;csv!CR33&amp;"–"&amp;csv!CT33&amp;"–"&amp;csv!CV33&amp;"–"&amp;csv!CX32&amp;"–"&amp;csv!CZ32)</f>
        <v/>
      </c>
      <c r="F38" s="155" t="s">
        <v>0</v>
      </c>
      <c r="G38" s="108"/>
      <c r="H38" s="110"/>
      <c r="J38" s="253" t="str">
        <f t="shared" si="7"/>
        <v/>
      </c>
      <c r="L38" s="174" t="str">
        <f t="shared" si="0"/>
        <v/>
      </c>
      <c r="M38" s="238" t="str">
        <f t="shared" si="1"/>
        <v/>
      </c>
      <c r="N38" s="238" t="str">
        <f>IF(H38="","",IF(COUNTIF(H$7:H37,H38)=0,MAX(N$7:N37)+1,MAX(N$7:N37)))</f>
        <v/>
      </c>
      <c r="O38" s="238" t="str">
        <f t="shared" si="8"/>
        <v/>
      </c>
      <c r="P38" s="175" t="str">
        <f t="shared" si="9"/>
        <v/>
      </c>
      <c r="Q38" s="176" t="str">
        <f t="shared" si="2"/>
        <v/>
      </c>
      <c r="R38" s="176" t="str">
        <f t="shared" si="10"/>
        <v/>
      </c>
      <c r="S38" s="176" t="str">
        <f t="shared" si="3"/>
        <v/>
      </c>
      <c r="T38" s="176" t="str">
        <f t="shared" si="4"/>
        <v/>
      </c>
      <c r="U38" s="177" t="str">
        <f t="shared" si="11"/>
        <v/>
      </c>
      <c r="W38" s="178" t="str">
        <f t="shared" si="5"/>
        <v/>
      </c>
      <c r="X38" s="155" t="s">
        <v>0</v>
      </c>
      <c r="Y38" s="178" t="str">
        <f t="shared" si="6"/>
        <v/>
      </c>
      <c r="Z38" s="155" t="s">
        <v>0</v>
      </c>
    </row>
    <row r="39" spans="1:26" x14ac:dyDescent="0.25">
      <c r="A39" s="155" t="s">
        <v>0</v>
      </c>
      <c r="B39" s="277" t="str">
        <f>IF(csv!F34="","",csv!T34)</f>
        <v/>
      </c>
      <c r="C39" s="278" t="str">
        <f>IF(csv!F34="","",csv!AO34)</f>
        <v/>
      </c>
      <c r="D39" s="278" t="str">
        <f>IF(csv!F34="","",csv!AP34&amp;"–"&amp;csv!AQ34&amp;"–"&amp;csv!AR34)</f>
        <v/>
      </c>
      <c r="E39" s="279" t="str">
        <f>IF(csv!AV34&amp;csv!AX34&amp;csv!AZ34&amp;csv!BB34&amp;csv!BD34="","",csv!AV34&amp;"–"&amp;csv!AX34&amp;"–"&amp;csv!AZ34&amp;"–"&amp;csv!BB34&amp;"–"&amp;csv!BD34&amp;"–"&amp;csv!BF34&amp;"–"&amp;csv!BH34&amp;"–"&amp;csv!BJ34&amp;"–"&amp;csv!BL34&amp;"–"&amp;csv!BN34&amp;"–"&amp;csv!BP34&amp;"–"&amp;csv!BR34&amp;"–"&amp;csv!BT34&amp;"–"&amp;csv!BV34&amp;"–"&amp;csv!BX34&amp;"–"&amp;csv!BZ34&amp;"–"&amp;csv!CB34&amp;"–"&amp;csv!CD34&amp;"–"&amp;csv!CF34&amp;"–"&amp;csv!CH34&amp;"–"&amp;csv!CJ34&amp;"–"&amp;csv!CL34&amp;"–"&amp;csv!CN34&amp;"–"&amp;csv!CP34&amp;"–"&amp;csv!CR34&amp;"–"&amp;csv!CT34&amp;"–"&amp;csv!CV34&amp;"–"&amp;csv!CX33&amp;"–"&amp;csv!CZ33)</f>
        <v/>
      </c>
      <c r="F39" s="155" t="s">
        <v>0</v>
      </c>
      <c r="G39" s="108"/>
      <c r="H39" s="110"/>
      <c r="J39" s="253" t="str">
        <f t="shared" si="7"/>
        <v/>
      </c>
      <c r="L39" s="174" t="str">
        <f t="shared" si="0"/>
        <v/>
      </c>
      <c r="M39" s="238" t="str">
        <f t="shared" si="1"/>
        <v/>
      </c>
      <c r="N39" s="238" t="str">
        <f>IF(H39="","",IF(COUNTIF(H$7:H38,H39)=0,MAX(N$7:N38)+1,MAX(N$7:N38)))</f>
        <v/>
      </c>
      <c r="O39" s="238" t="str">
        <f t="shared" si="8"/>
        <v/>
      </c>
      <c r="P39" s="175" t="str">
        <f t="shared" si="9"/>
        <v/>
      </c>
      <c r="Q39" s="176" t="str">
        <f t="shared" si="2"/>
        <v/>
      </c>
      <c r="R39" s="176" t="str">
        <f t="shared" si="10"/>
        <v/>
      </c>
      <c r="S39" s="176" t="str">
        <f t="shared" si="3"/>
        <v/>
      </c>
      <c r="T39" s="176" t="str">
        <f t="shared" si="4"/>
        <v/>
      </c>
      <c r="U39" s="177" t="str">
        <f t="shared" si="11"/>
        <v/>
      </c>
      <c r="W39" s="178" t="str">
        <f t="shared" si="5"/>
        <v/>
      </c>
      <c r="X39" s="155" t="s">
        <v>0</v>
      </c>
      <c r="Y39" s="178" t="str">
        <f t="shared" si="6"/>
        <v/>
      </c>
      <c r="Z39" s="155" t="s">
        <v>0</v>
      </c>
    </row>
    <row r="40" spans="1:26" x14ac:dyDescent="0.25">
      <c r="A40" s="155" t="s">
        <v>0</v>
      </c>
      <c r="B40" s="277" t="str">
        <f>IF(csv!F35="","",csv!T35)</f>
        <v/>
      </c>
      <c r="C40" s="278" t="str">
        <f>IF(csv!F35="","",csv!AO35)</f>
        <v/>
      </c>
      <c r="D40" s="278" t="str">
        <f>IF(csv!F35="","",csv!AP35&amp;"–"&amp;csv!AQ35&amp;"–"&amp;csv!AR35)</f>
        <v/>
      </c>
      <c r="E40" s="279" t="str">
        <f>IF(csv!AV35&amp;csv!AX35&amp;csv!AZ35&amp;csv!BB35&amp;csv!BD35="","",csv!AV35&amp;"–"&amp;csv!AX35&amp;"–"&amp;csv!AZ35&amp;"–"&amp;csv!BB35&amp;"–"&amp;csv!BD35&amp;"–"&amp;csv!BF35&amp;"–"&amp;csv!BH35&amp;"–"&amp;csv!BJ35&amp;"–"&amp;csv!BL35&amp;"–"&amp;csv!BN35&amp;"–"&amp;csv!BP35&amp;"–"&amp;csv!BR35&amp;"–"&amp;csv!BT35&amp;"–"&amp;csv!BV35&amp;"–"&amp;csv!BX35&amp;"–"&amp;csv!BZ35&amp;"–"&amp;csv!CB35&amp;"–"&amp;csv!CD35&amp;"–"&amp;csv!CF35&amp;"–"&amp;csv!CH35&amp;"–"&amp;csv!CJ35&amp;"–"&amp;csv!CL35&amp;"–"&amp;csv!CN35&amp;"–"&amp;csv!CP35&amp;"–"&amp;csv!CR35&amp;"–"&amp;csv!CT35&amp;"–"&amp;csv!CV35&amp;"–"&amp;csv!CX34&amp;"–"&amp;csv!CZ34)</f>
        <v/>
      </c>
      <c r="F40" s="155" t="s">
        <v>0</v>
      </c>
      <c r="G40" s="108"/>
      <c r="H40" s="110"/>
      <c r="J40" s="253" t="str">
        <f t="shared" si="7"/>
        <v/>
      </c>
      <c r="L40" s="174" t="str">
        <f t="shared" ref="L40:L57" si="12">IF(G40="","",INDEX(kategorija_oznaka,MATCH(INDEX(natjecanjeKategorije_katRegId,MATCH(G40,natjecanjeKategorije_kategorija,0)),kategorija_id,0)))</f>
        <v/>
      </c>
      <c r="M40" s="238" t="str">
        <f t="shared" ref="M40:M57" si="13">IF(L40="","",INDEX(kategorija_rbr,MATCH(L40,kategorija_oznaka,0)))</f>
        <v/>
      </c>
      <c r="N40" s="238" t="str">
        <f>IF(H40="","",IF(COUNTIF(H$7:H39,H40)=0,MAX(N$7:N39)+1,MAX(N$7:N39)))</f>
        <v/>
      </c>
      <c r="O40" s="238" t="str">
        <f t="shared" si="8"/>
        <v/>
      </c>
      <c r="P40" s="175" t="str">
        <f t="shared" si="9"/>
        <v/>
      </c>
      <c r="Q40" s="176" t="str">
        <f t="shared" ref="Q40:Q57" si="14">IF(O40="","",INDEX(csv,MATCH($G40,natjecanje_kategorija,0),41))</f>
        <v/>
      </c>
      <c r="R40" s="176" t="str">
        <f t="shared" si="10"/>
        <v/>
      </c>
      <c r="S40" s="176" t="str">
        <f t="shared" ref="S40:S57" si="15">IF(O40="","",INDEX(csv,MATCH($G40,natjecanje_kategorija,0),42))</f>
        <v/>
      </c>
      <c r="T40" s="176" t="str">
        <f t="shared" ref="T40:T57" si="16">IF(O40="","",INDEX(csv,MATCH($G40,natjecanje_kategorija,0),43))</f>
        <v/>
      </c>
      <c r="U40" s="177" t="str">
        <f t="shared" si="11"/>
        <v/>
      </c>
      <c r="W40" s="178" t="str">
        <f t="shared" ref="W40:W57" si="17">IF(O40="","","INSERT INTO staza (id,trka_id,naziv,duljina,uspon,broj_kontrola,rbr) VALUES ("&amp;O40&amp;","&amp;trka_id&amp;",'"&amp;P40&amp;"',"&amp;R40&amp;","&amp;S40&amp;","&amp;T40&amp;","&amp;U40&amp;");")</f>
        <v/>
      </c>
      <c r="X40" s="155" t="s">
        <v>0</v>
      </c>
      <c r="Y40" s="178" t="str">
        <f t="shared" si="6"/>
        <v/>
      </c>
      <c r="Z40" s="155" t="s">
        <v>0</v>
      </c>
    </row>
    <row r="41" spans="1:26" x14ac:dyDescent="0.25">
      <c r="A41" s="155" t="s">
        <v>0</v>
      </c>
      <c r="B41" s="277" t="str">
        <f>IF(csv!F36="","",csv!T36)</f>
        <v/>
      </c>
      <c r="C41" s="278" t="str">
        <f>IF(csv!F36="","",csv!AO36)</f>
        <v/>
      </c>
      <c r="D41" s="278" t="str">
        <f>IF(csv!F36="","",csv!AP36&amp;"–"&amp;csv!AQ36&amp;"–"&amp;csv!AR36)</f>
        <v/>
      </c>
      <c r="E41" s="279" t="str">
        <f>IF(csv!AV36&amp;csv!AX36&amp;csv!AZ36&amp;csv!BB36&amp;csv!BD36="","",csv!AV36&amp;"–"&amp;csv!AX36&amp;"–"&amp;csv!AZ36&amp;"–"&amp;csv!BB36&amp;"–"&amp;csv!BD36&amp;"–"&amp;csv!BF36&amp;"–"&amp;csv!BH36&amp;"–"&amp;csv!BJ36&amp;"–"&amp;csv!BL36&amp;"–"&amp;csv!BN36&amp;"–"&amp;csv!BP36&amp;"–"&amp;csv!BR36&amp;"–"&amp;csv!BT36&amp;"–"&amp;csv!BV36&amp;"–"&amp;csv!BX36&amp;"–"&amp;csv!BZ36&amp;"–"&amp;csv!CB36&amp;"–"&amp;csv!CD36&amp;"–"&amp;csv!CF36&amp;"–"&amp;csv!CH36&amp;"–"&amp;csv!CJ36&amp;"–"&amp;csv!CL36&amp;"–"&amp;csv!CN36&amp;"–"&amp;csv!CP36&amp;"–"&amp;csv!CR36&amp;"–"&amp;csv!CT36&amp;"–"&amp;csv!CV36&amp;"–"&amp;csv!CX35&amp;"–"&amp;csv!CZ35)</f>
        <v/>
      </c>
      <c r="F41" s="155" t="s">
        <v>0</v>
      </c>
      <c r="G41" s="108"/>
      <c r="H41" s="110"/>
      <c r="J41" s="253" t="str">
        <f t="shared" si="7"/>
        <v/>
      </c>
      <c r="L41" s="174" t="str">
        <f t="shared" si="12"/>
        <v/>
      </c>
      <c r="M41" s="238" t="str">
        <f t="shared" si="13"/>
        <v/>
      </c>
      <c r="N41" s="238" t="str">
        <f>IF(H41="","",IF(COUNTIF(H$7:H40,H41)=0,MAX(N$7:N40)+1,MAX(N$7:N40)))</f>
        <v/>
      </c>
      <c r="O41" s="238" t="str">
        <f t="shared" si="8"/>
        <v/>
      </c>
      <c r="P41" s="175" t="str">
        <f t="shared" si="9"/>
        <v/>
      </c>
      <c r="Q41" s="176" t="str">
        <f t="shared" si="14"/>
        <v/>
      </c>
      <c r="R41" s="176" t="str">
        <f t="shared" si="10"/>
        <v/>
      </c>
      <c r="S41" s="176" t="str">
        <f t="shared" si="15"/>
        <v/>
      </c>
      <c r="T41" s="176" t="str">
        <f t="shared" si="16"/>
        <v/>
      </c>
      <c r="U41" s="177" t="str">
        <f t="shared" si="11"/>
        <v/>
      </c>
      <c r="W41" s="178" t="str">
        <f t="shared" si="17"/>
        <v/>
      </c>
      <c r="X41" s="155" t="s">
        <v>0</v>
      </c>
      <c r="Y41" s="178" t="str">
        <f t="shared" si="6"/>
        <v/>
      </c>
      <c r="Z41" s="155" t="s">
        <v>0</v>
      </c>
    </row>
    <row r="42" spans="1:26" x14ac:dyDescent="0.25">
      <c r="A42" s="155" t="s">
        <v>0</v>
      </c>
      <c r="B42" s="277" t="str">
        <f>IF(csv!F37="","",csv!T37)</f>
        <v/>
      </c>
      <c r="C42" s="278" t="str">
        <f>IF(csv!F37="","",csv!AO37)</f>
        <v/>
      </c>
      <c r="D42" s="278" t="str">
        <f>IF(csv!F37="","",csv!AP37&amp;"–"&amp;csv!AQ37&amp;"–"&amp;csv!AR37)</f>
        <v/>
      </c>
      <c r="E42" s="279" t="str">
        <f>IF(csv!AV37&amp;csv!AX37&amp;csv!AZ37&amp;csv!BB37&amp;csv!BD37="","",csv!AV37&amp;"–"&amp;csv!AX37&amp;"–"&amp;csv!AZ37&amp;"–"&amp;csv!BB37&amp;"–"&amp;csv!BD37&amp;"–"&amp;csv!BF37&amp;"–"&amp;csv!BH37&amp;"–"&amp;csv!BJ37&amp;"–"&amp;csv!BL37&amp;"–"&amp;csv!BN37&amp;"–"&amp;csv!BP37&amp;"–"&amp;csv!BR37&amp;"–"&amp;csv!BT37&amp;"–"&amp;csv!BV37&amp;"–"&amp;csv!BX37&amp;"–"&amp;csv!BZ37&amp;"–"&amp;csv!CB37&amp;"–"&amp;csv!CD37&amp;"–"&amp;csv!CF37&amp;"–"&amp;csv!CH37&amp;"–"&amp;csv!CJ37&amp;"–"&amp;csv!CL37&amp;"–"&amp;csv!CN37&amp;"–"&amp;csv!CP37&amp;"–"&amp;csv!CR37&amp;"–"&amp;csv!CT37&amp;"–"&amp;csv!CV37&amp;"–"&amp;csv!CX36&amp;"–"&amp;csv!CZ36)</f>
        <v/>
      </c>
      <c r="F42" s="155" t="s">
        <v>0</v>
      </c>
      <c r="G42" s="108"/>
      <c r="H42" s="110"/>
      <c r="J42" s="253" t="str">
        <f t="shared" si="7"/>
        <v/>
      </c>
      <c r="L42" s="174" t="str">
        <f t="shared" si="12"/>
        <v/>
      </c>
      <c r="M42" s="238" t="str">
        <f t="shared" si="13"/>
        <v/>
      </c>
      <c r="N42" s="238" t="str">
        <f>IF(H42="","",IF(COUNTIF(H$7:H41,H42)=0,MAX(N$7:N41)+1,MAX(N$7:N41)))</f>
        <v/>
      </c>
      <c r="O42" s="238" t="str">
        <f t="shared" si="8"/>
        <v/>
      </c>
      <c r="P42" s="175" t="str">
        <f t="shared" si="9"/>
        <v/>
      </c>
      <c r="Q42" s="176" t="str">
        <f t="shared" si="14"/>
        <v/>
      </c>
      <c r="R42" s="176" t="str">
        <f t="shared" si="10"/>
        <v/>
      </c>
      <c r="S42" s="176" t="str">
        <f t="shared" si="15"/>
        <v/>
      </c>
      <c r="T42" s="176" t="str">
        <f t="shared" si="16"/>
        <v/>
      </c>
      <c r="U42" s="177" t="str">
        <f t="shared" si="11"/>
        <v/>
      </c>
      <c r="W42" s="178" t="str">
        <f t="shared" si="17"/>
        <v/>
      </c>
      <c r="X42" s="155" t="s">
        <v>0</v>
      </c>
      <c r="Y42" s="178" t="str">
        <f t="shared" si="6"/>
        <v/>
      </c>
      <c r="Z42" s="155" t="s">
        <v>0</v>
      </c>
    </row>
    <row r="43" spans="1:26" x14ac:dyDescent="0.25">
      <c r="A43" s="155" t="s">
        <v>0</v>
      </c>
      <c r="B43" s="277" t="str">
        <f>IF(csv!F38="","",csv!T38)</f>
        <v/>
      </c>
      <c r="C43" s="278" t="str">
        <f>IF(csv!F38="","",csv!AO38)</f>
        <v/>
      </c>
      <c r="D43" s="278" t="str">
        <f>IF(csv!F38="","",csv!AP38&amp;"–"&amp;csv!AQ38&amp;"–"&amp;csv!AR38)</f>
        <v/>
      </c>
      <c r="E43" s="279" t="str">
        <f>IF(csv!AV38&amp;csv!AX38&amp;csv!AZ38&amp;csv!BB38&amp;csv!BD38="","",csv!AV38&amp;"–"&amp;csv!AX38&amp;"–"&amp;csv!AZ38&amp;"–"&amp;csv!BB38&amp;"–"&amp;csv!BD38&amp;"–"&amp;csv!BF38&amp;"–"&amp;csv!BH38&amp;"–"&amp;csv!BJ38&amp;"–"&amp;csv!BL38&amp;"–"&amp;csv!BN38&amp;"–"&amp;csv!BP38&amp;"–"&amp;csv!BR38&amp;"–"&amp;csv!BT38&amp;"–"&amp;csv!BV38&amp;"–"&amp;csv!BX38&amp;"–"&amp;csv!BZ38&amp;"–"&amp;csv!CB38&amp;"–"&amp;csv!CD38&amp;"–"&amp;csv!CF38&amp;"–"&amp;csv!CH38&amp;"–"&amp;csv!CJ38&amp;"–"&amp;csv!CL38&amp;"–"&amp;csv!CN38&amp;"–"&amp;csv!CP38&amp;"–"&amp;csv!CR38&amp;"–"&amp;csv!CT38&amp;"–"&amp;csv!CV38&amp;"–"&amp;csv!CX37&amp;"–"&amp;csv!CZ37)</f>
        <v/>
      </c>
      <c r="F43" s="155" t="s">
        <v>0</v>
      </c>
      <c r="G43" s="108"/>
      <c r="H43" s="110"/>
      <c r="J43" s="253" t="str">
        <f t="shared" si="7"/>
        <v/>
      </c>
      <c r="L43" s="174" t="str">
        <f t="shared" si="12"/>
        <v/>
      </c>
      <c r="M43" s="238" t="str">
        <f t="shared" si="13"/>
        <v/>
      </c>
      <c r="N43" s="238" t="str">
        <f>IF(H43="","",IF(COUNTIF(H$7:H42,H43)=0,MAX(N$7:N42)+1,MAX(N$7:N42)))</f>
        <v/>
      </c>
      <c r="O43" s="238" t="str">
        <f t="shared" si="8"/>
        <v/>
      </c>
      <c r="P43" s="175" t="str">
        <f t="shared" si="9"/>
        <v/>
      </c>
      <c r="Q43" s="176" t="str">
        <f t="shared" si="14"/>
        <v/>
      </c>
      <c r="R43" s="176" t="str">
        <f t="shared" si="10"/>
        <v/>
      </c>
      <c r="S43" s="176" t="str">
        <f t="shared" si="15"/>
        <v/>
      </c>
      <c r="T43" s="176" t="str">
        <f t="shared" si="16"/>
        <v/>
      </c>
      <c r="U43" s="177" t="str">
        <f t="shared" si="11"/>
        <v/>
      </c>
      <c r="W43" s="178" t="str">
        <f t="shared" si="17"/>
        <v/>
      </c>
      <c r="X43" s="155" t="s">
        <v>0</v>
      </c>
      <c r="Y43" s="178" t="str">
        <f t="shared" si="6"/>
        <v/>
      </c>
      <c r="Z43" s="155" t="s">
        <v>0</v>
      </c>
    </row>
    <row r="44" spans="1:26" x14ac:dyDescent="0.25">
      <c r="A44" s="155" t="s">
        <v>0</v>
      </c>
      <c r="B44" s="277" t="str">
        <f>IF(csv!F39="","",csv!T39)</f>
        <v/>
      </c>
      <c r="C44" s="278" t="str">
        <f>IF(csv!F39="","",csv!AO39)</f>
        <v/>
      </c>
      <c r="D44" s="278" t="str">
        <f>IF(csv!F39="","",csv!AP39&amp;"–"&amp;csv!AQ39&amp;"–"&amp;csv!AR39)</f>
        <v/>
      </c>
      <c r="E44" s="279" t="str">
        <f>IF(csv!AV39&amp;csv!AX39&amp;csv!AZ39&amp;csv!BB39&amp;csv!BD39="","",csv!AV39&amp;"–"&amp;csv!AX39&amp;"–"&amp;csv!AZ39&amp;"–"&amp;csv!BB39&amp;"–"&amp;csv!BD39&amp;"–"&amp;csv!BF39&amp;"–"&amp;csv!BH39&amp;"–"&amp;csv!BJ39&amp;"–"&amp;csv!BL39&amp;"–"&amp;csv!BN39&amp;"–"&amp;csv!BP39&amp;"–"&amp;csv!BR39&amp;"–"&amp;csv!BT39&amp;"–"&amp;csv!BV39&amp;"–"&amp;csv!BX39&amp;"–"&amp;csv!BZ39&amp;"–"&amp;csv!CB39&amp;"–"&amp;csv!CD39&amp;"–"&amp;csv!CF39&amp;"–"&amp;csv!CH39&amp;"–"&amp;csv!CJ39&amp;"–"&amp;csv!CL39&amp;"–"&amp;csv!CN39&amp;"–"&amp;csv!CP39&amp;"–"&amp;csv!CR39&amp;"–"&amp;csv!CT39&amp;"–"&amp;csv!CV39&amp;"–"&amp;csv!CX38&amp;"–"&amp;csv!CZ38)</f>
        <v/>
      </c>
      <c r="F44" s="155" t="s">
        <v>0</v>
      </c>
      <c r="G44" s="108"/>
      <c r="H44" s="110"/>
      <c r="J44" s="253" t="str">
        <f t="shared" si="7"/>
        <v/>
      </c>
      <c r="L44" s="174" t="str">
        <f t="shared" si="12"/>
        <v/>
      </c>
      <c r="M44" s="238" t="str">
        <f t="shared" si="13"/>
        <v/>
      </c>
      <c r="N44" s="238" t="str">
        <f>IF(H44="","",IF(COUNTIF(H$7:H43,H44)=0,MAX(N$7:N43)+1,MAX(N$7:N43)))</f>
        <v/>
      </c>
      <c r="O44" s="238" t="str">
        <f t="shared" si="8"/>
        <v/>
      </c>
      <c r="P44" s="175" t="str">
        <f t="shared" si="9"/>
        <v/>
      </c>
      <c r="Q44" s="176" t="str">
        <f t="shared" si="14"/>
        <v/>
      </c>
      <c r="R44" s="176" t="str">
        <f t="shared" si="10"/>
        <v/>
      </c>
      <c r="S44" s="176" t="str">
        <f t="shared" si="15"/>
        <v/>
      </c>
      <c r="T44" s="176" t="str">
        <f t="shared" si="16"/>
        <v/>
      </c>
      <c r="U44" s="177" t="str">
        <f t="shared" si="11"/>
        <v/>
      </c>
      <c r="W44" s="178" t="str">
        <f t="shared" si="17"/>
        <v/>
      </c>
      <c r="X44" s="155" t="s">
        <v>0</v>
      </c>
      <c r="Y44" s="178" t="str">
        <f t="shared" si="6"/>
        <v/>
      </c>
      <c r="Z44" s="155" t="s">
        <v>0</v>
      </c>
    </row>
    <row r="45" spans="1:26" x14ac:dyDescent="0.25">
      <c r="A45" s="155" t="s">
        <v>0</v>
      </c>
      <c r="B45" s="277" t="str">
        <f>IF(csv!F40="","",csv!T40)</f>
        <v/>
      </c>
      <c r="C45" s="278" t="str">
        <f>IF(csv!F40="","",csv!AO40)</f>
        <v/>
      </c>
      <c r="D45" s="278" t="str">
        <f>IF(csv!F40="","",csv!AP40&amp;"–"&amp;csv!AQ40&amp;"–"&amp;csv!AR40)</f>
        <v/>
      </c>
      <c r="E45" s="279" t="str">
        <f>IF(csv!AV40&amp;csv!AX40&amp;csv!AZ40&amp;csv!BB40&amp;csv!BD40="","",csv!AV40&amp;"–"&amp;csv!AX40&amp;"–"&amp;csv!AZ40&amp;"–"&amp;csv!BB40&amp;"–"&amp;csv!BD40&amp;"–"&amp;csv!BF40&amp;"–"&amp;csv!BH40&amp;"–"&amp;csv!BJ40&amp;"–"&amp;csv!BL40&amp;"–"&amp;csv!BN40&amp;"–"&amp;csv!BP40&amp;"–"&amp;csv!BR40&amp;"–"&amp;csv!BT40&amp;"–"&amp;csv!BV40&amp;"–"&amp;csv!BX40&amp;"–"&amp;csv!BZ40&amp;"–"&amp;csv!CB40&amp;"–"&amp;csv!CD40&amp;"–"&amp;csv!CF40&amp;"–"&amp;csv!CH40&amp;"–"&amp;csv!CJ40&amp;"–"&amp;csv!CL40&amp;"–"&amp;csv!CN40&amp;"–"&amp;csv!CP40&amp;"–"&amp;csv!CR40&amp;"–"&amp;csv!CT40&amp;"–"&amp;csv!CV40&amp;"–"&amp;csv!CX39&amp;"–"&amp;csv!CZ39)</f>
        <v/>
      </c>
      <c r="F45" s="155" t="s">
        <v>0</v>
      </c>
      <c r="G45" s="108"/>
      <c r="H45" s="110"/>
      <c r="J45" s="253" t="str">
        <f t="shared" si="7"/>
        <v/>
      </c>
      <c r="L45" s="174" t="str">
        <f t="shared" si="12"/>
        <v/>
      </c>
      <c r="M45" s="238" t="str">
        <f t="shared" si="13"/>
        <v/>
      </c>
      <c r="N45" s="238" t="str">
        <f>IF(H45="","",IF(COUNTIF(H$7:H44,H45)=0,MAX(N$7:N44)+1,MAX(N$7:N44)))</f>
        <v/>
      </c>
      <c r="O45" s="238" t="str">
        <f t="shared" si="8"/>
        <v/>
      </c>
      <c r="P45" s="175" t="str">
        <f t="shared" si="9"/>
        <v/>
      </c>
      <c r="Q45" s="176" t="str">
        <f t="shared" si="14"/>
        <v/>
      </c>
      <c r="R45" s="176" t="str">
        <f t="shared" si="10"/>
        <v/>
      </c>
      <c r="S45" s="176" t="str">
        <f t="shared" si="15"/>
        <v/>
      </c>
      <c r="T45" s="176" t="str">
        <f t="shared" si="16"/>
        <v/>
      </c>
      <c r="U45" s="177" t="str">
        <f t="shared" si="11"/>
        <v/>
      </c>
      <c r="W45" s="178" t="str">
        <f t="shared" si="17"/>
        <v/>
      </c>
      <c r="X45" s="155" t="s">
        <v>0</v>
      </c>
      <c r="Y45" s="178" t="str">
        <f t="shared" si="6"/>
        <v/>
      </c>
      <c r="Z45" s="155" t="s">
        <v>0</v>
      </c>
    </row>
    <row r="46" spans="1:26" x14ac:dyDescent="0.25">
      <c r="A46" s="155" t="s">
        <v>0</v>
      </c>
      <c r="B46" s="277" t="str">
        <f>IF(csv!F41="","",csv!T41)</f>
        <v/>
      </c>
      <c r="C46" s="278" t="str">
        <f>IF(csv!F41="","",csv!AO41)</f>
        <v/>
      </c>
      <c r="D46" s="278" t="str">
        <f>IF(csv!F41="","",csv!AP41&amp;"–"&amp;csv!AQ41&amp;"–"&amp;csv!AR41)</f>
        <v/>
      </c>
      <c r="E46" s="279" t="str">
        <f>IF(csv!AV41&amp;csv!AX41&amp;csv!AZ41&amp;csv!BB41&amp;csv!BD41="","",csv!AV41&amp;"–"&amp;csv!AX41&amp;"–"&amp;csv!AZ41&amp;"–"&amp;csv!BB41&amp;"–"&amp;csv!BD41&amp;"–"&amp;csv!BF41&amp;"–"&amp;csv!BH41&amp;"–"&amp;csv!BJ41&amp;"–"&amp;csv!BL41&amp;"–"&amp;csv!BN41&amp;"–"&amp;csv!BP41&amp;"–"&amp;csv!BR41&amp;"–"&amp;csv!BT41&amp;"–"&amp;csv!BV41&amp;"–"&amp;csv!BX41&amp;"–"&amp;csv!BZ41&amp;"–"&amp;csv!CB41&amp;"–"&amp;csv!CD41&amp;"–"&amp;csv!CF41&amp;"–"&amp;csv!CH41&amp;"–"&amp;csv!CJ41&amp;"–"&amp;csv!CL41&amp;"–"&amp;csv!CN41&amp;"–"&amp;csv!CP41&amp;"–"&amp;csv!CR41&amp;"–"&amp;csv!CT41&amp;"–"&amp;csv!CV41&amp;"–"&amp;csv!CX40&amp;"–"&amp;csv!CZ40)</f>
        <v/>
      </c>
      <c r="F46" s="155" t="s">
        <v>0</v>
      </c>
      <c r="G46" s="108"/>
      <c r="H46" s="110"/>
      <c r="J46" s="253" t="str">
        <f t="shared" si="7"/>
        <v/>
      </c>
      <c r="L46" s="174" t="str">
        <f t="shared" si="12"/>
        <v/>
      </c>
      <c r="M46" s="238" t="str">
        <f t="shared" si="13"/>
        <v/>
      </c>
      <c r="N46" s="238" t="str">
        <f>IF(H46="","",IF(COUNTIF(H$7:H45,H46)=0,MAX(N$7:N45)+1,MAX(N$7:N45)))</f>
        <v/>
      </c>
      <c r="O46" s="238" t="str">
        <f t="shared" si="8"/>
        <v/>
      </c>
      <c r="P46" s="175" t="str">
        <f t="shared" si="9"/>
        <v/>
      </c>
      <c r="Q46" s="176" t="str">
        <f t="shared" si="14"/>
        <v/>
      </c>
      <c r="R46" s="176" t="str">
        <f t="shared" si="10"/>
        <v/>
      </c>
      <c r="S46" s="176" t="str">
        <f t="shared" si="15"/>
        <v/>
      </c>
      <c r="T46" s="176" t="str">
        <f t="shared" si="16"/>
        <v/>
      </c>
      <c r="U46" s="177" t="str">
        <f t="shared" si="11"/>
        <v/>
      </c>
      <c r="W46" s="178" t="str">
        <f t="shared" si="17"/>
        <v/>
      </c>
      <c r="X46" s="155" t="s">
        <v>0</v>
      </c>
      <c r="Y46" s="178" t="str">
        <f t="shared" si="6"/>
        <v/>
      </c>
      <c r="Z46" s="155" t="s">
        <v>0</v>
      </c>
    </row>
    <row r="47" spans="1:26" x14ac:dyDescent="0.25">
      <c r="A47" s="155" t="s">
        <v>0</v>
      </c>
      <c r="B47" s="277" t="str">
        <f>IF(csv!F42="","",csv!T42)</f>
        <v/>
      </c>
      <c r="C47" s="278" t="str">
        <f>IF(csv!F42="","",csv!AO42)</f>
        <v/>
      </c>
      <c r="D47" s="278" t="str">
        <f>IF(csv!F42="","",csv!AP42&amp;"–"&amp;csv!AQ42&amp;"–"&amp;csv!AR42)</f>
        <v/>
      </c>
      <c r="E47" s="279" t="str">
        <f>IF(csv!AV42&amp;csv!AX42&amp;csv!AZ42&amp;csv!BB42&amp;csv!BD42="","",csv!AV42&amp;"–"&amp;csv!AX42&amp;"–"&amp;csv!AZ42&amp;"–"&amp;csv!BB42&amp;"–"&amp;csv!BD42&amp;"–"&amp;csv!BF42&amp;"–"&amp;csv!BH42&amp;"–"&amp;csv!BJ42&amp;"–"&amp;csv!BL42&amp;"–"&amp;csv!BN42&amp;"–"&amp;csv!BP42&amp;"–"&amp;csv!BR42&amp;"–"&amp;csv!BT42&amp;"–"&amp;csv!BV42&amp;"–"&amp;csv!BX42&amp;"–"&amp;csv!BZ42&amp;"–"&amp;csv!CB42&amp;"–"&amp;csv!CD42&amp;"–"&amp;csv!CF42&amp;"–"&amp;csv!CH42&amp;"–"&amp;csv!CJ42&amp;"–"&amp;csv!CL42&amp;"–"&amp;csv!CN42&amp;"–"&amp;csv!CP42&amp;"–"&amp;csv!CR42&amp;"–"&amp;csv!CT42&amp;"–"&amp;csv!CV42&amp;"–"&amp;csv!CX41&amp;"–"&amp;csv!CZ41)</f>
        <v/>
      </c>
      <c r="F47" s="155" t="s">
        <v>0</v>
      </c>
      <c r="G47" s="108"/>
      <c r="H47" s="110"/>
      <c r="J47" s="253" t="str">
        <f t="shared" si="7"/>
        <v/>
      </c>
      <c r="L47" s="174" t="str">
        <f t="shared" si="12"/>
        <v/>
      </c>
      <c r="M47" s="238" t="str">
        <f t="shared" si="13"/>
        <v/>
      </c>
      <c r="N47" s="238" t="str">
        <f>IF(H47="","",IF(COUNTIF(H$7:H46,H47)=0,MAX(N$7:N46)+1,MAX(N$7:N46)))</f>
        <v/>
      </c>
      <c r="O47" s="238" t="str">
        <f t="shared" si="8"/>
        <v/>
      </c>
      <c r="P47" s="175" t="str">
        <f t="shared" si="9"/>
        <v/>
      </c>
      <c r="Q47" s="176" t="str">
        <f t="shared" si="14"/>
        <v/>
      </c>
      <c r="R47" s="176" t="str">
        <f t="shared" si="10"/>
        <v/>
      </c>
      <c r="S47" s="176" t="str">
        <f t="shared" si="15"/>
        <v/>
      </c>
      <c r="T47" s="176" t="str">
        <f t="shared" si="16"/>
        <v/>
      </c>
      <c r="U47" s="177" t="str">
        <f t="shared" si="11"/>
        <v/>
      </c>
      <c r="W47" s="178" t="str">
        <f t="shared" si="17"/>
        <v/>
      </c>
      <c r="X47" s="155" t="s">
        <v>0</v>
      </c>
      <c r="Y47" s="178" t="str">
        <f t="shared" si="6"/>
        <v/>
      </c>
      <c r="Z47" s="155" t="s">
        <v>0</v>
      </c>
    </row>
    <row r="48" spans="1:26" x14ac:dyDescent="0.25">
      <c r="A48" s="155" t="s">
        <v>0</v>
      </c>
      <c r="B48" s="277" t="str">
        <f>IF(csv!F43="","",csv!T43)</f>
        <v/>
      </c>
      <c r="C48" s="278" t="str">
        <f>IF(csv!F43="","",csv!AO43)</f>
        <v/>
      </c>
      <c r="D48" s="278" t="str">
        <f>IF(csv!F43="","",csv!AP43&amp;"–"&amp;csv!AQ43&amp;"–"&amp;csv!AR43)</f>
        <v/>
      </c>
      <c r="E48" s="279" t="str">
        <f>IF(csv!AV43&amp;csv!AX43&amp;csv!AZ43&amp;csv!BB43&amp;csv!BD43="","",csv!AV43&amp;"–"&amp;csv!AX43&amp;"–"&amp;csv!AZ43&amp;"–"&amp;csv!BB43&amp;"–"&amp;csv!BD43&amp;"–"&amp;csv!BF43&amp;"–"&amp;csv!BH43&amp;"–"&amp;csv!BJ43&amp;"–"&amp;csv!BL43&amp;"–"&amp;csv!BN43&amp;"–"&amp;csv!BP43&amp;"–"&amp;csv!BR43&amp;"–"&amp;csv!BT43&amp;"–"&amp;csv!BV43&amp;"–"&amp;csv!BX43&amp;"–"&amp;csv!BZ43&amp;"–"&amp;csv!CB43&amp;"–"&amp;csv!CD43&amp;"–"&amp;csv!CF43&amp;"–"&amp;csv!CH43&amp;"–"&amp;csv!CJ43&amp;"–"&amp;csv!CL43&amp;"–"&amp;csv!CN43&amp;"–"&amp;csv!CP43&amp;"–"&amp;csv!CR43&amp;"–"&amp;csv!CT43&amp;"–"&amp;csv!CV43&amp;"–"&amp;csv!CX42&amp;"–"&amp;csv!CZ42)</f>
        <v/>
      </c>
      <c r="F48" s="155" t="s">
        <v>0</v>
      </c>
      <c r="G48" s="108"/>
      <c r="H48" s="110"/>
      <c r="J48" s="253" t="str">
        <f t="shared" si="7"/>
        <v/>
      </c>
      <c r="L48" s="174" t="str">
        <f t="shared" si="12"/>
        <v/>
      </c>
      <c r="M48" s="238" t="str">
        <f t="shared" si="13"/>
        <v/>
      </c>
      <c r="N48" s="238" t="str">
        <f>IF(H48="","",IF(COUNTIF(H$7:H47,H48)=0,MAX(N$7:N47)+1,MAX(N$7:N47)))</f>
        <v/>
      </c>
      <c r="O48" s="238" t="str">
        <f t="shared" si="8"/>
        <v/>
      </c>
      <c r="P48" s="175" t="str">
        <f t="shared" si="9"/>
        <v/>
      </c>
      <c r="Q48" s="176" t="str">
        <f t="shared" si="14"/>
        <v/>
      </c>
      <c r="R48" s="176" t="str">
        <f t="shared" si="10"/>
        <v/>
      </c>
      <c r="S48" s="176" t="str">
        <f t="shared" si="15"/>
        <v/>
      </c>
      <c r="T48" s="176" t="str">
        <f t="shared" si="16"/>
        <v/>
      </c>
      <c r="U48" s="177" t="str">
        <f t="shared" si="11"/>
        <v/>
      </c>
      <c r="W48" s="178" t="str">
        <f t="shared" si="17"/>
        <v/>
      </c>
      <c r="X48" s="155" t="s">
        <v>0</v>
      </c>
      <c r="Y48" s="178" t="str">
        <f t="shared" si="6"/>
        <v/>
      </c>
      <c r="Z48" s="155" t="s">
        <v>0</v>
      </c>
    </row>
    <row r="49" spans="1:26" x14ac:dyDescent="0.25">
      <c r="A49" s="155" t="s">
        <v>0</v>
      </c>
      <c r="B49" s="277" t="str">
        <f>IF(csv!F44="","",csv!T44)</f>
        <v/>
      </c>
      <c r="C49" s="278" t="str">
        <f>IF(csv!F44="","",csv!AO44)</f>
        <v/>
      </c>
      <c r="D49" s="278" t="str">
        <f>IF(csv!F44="","",csv!AP44&amp;"–"&amp;csv!AQ44&amp;"–"&amp;csv!AR44)</f>
        <v/>
      </c>
      <c r="E49" s="279" t="str">
        <f>IF(csv!AV44&amp;csv!AX44&amp;csv!AZ44&amp;csv!BB44&amp;csv!BD44="","",csv!AV44&amp;"–"&amp;csv!AX44&amp;"–"&amp;csv!AZ44&amp;"–"&amp;csv!BB44&amp;"–"&amp;csv!BD44&amp;"–"&amp;csv!BF44&amp;"–"&amp;csv!BH44&amp;"–"&amp;csv!BJ44&amp;"–"&amp;csv!BL44&amp;"–"&amp;csv!BN44&amp;"–"&amp;csv!BP44&amp;"–"&amp;csv!BR44&amp;"–"&amp;csv!BT44&amp;"–"&amp;csv!BV44&amp;"–"&amp;csv!BX44&amp;"–"&amp;csv!BZ44&amp;"–"&amp;csv!CB44&amp;"–"&amp;csv!CD44&amp;"–"&amp;csv!CF44&amp;"–"&amp;csv!CH44&amp;"–"&amp;csv!CJ44&amp;"–"&amp;csv!CL44&amp;"–"&amp;csv!CN44&amp;"–"&amp;csv!CP44&amp;"–"&amp;csv!CR44&amp;"–"&amp;csv!CT44&amp;"–"&amp;csv!CV44&amp;"–"&amp;csv!CX43&amp;"–"&amp;csv!CZ43)</f>
        <v/>
      </c>
      <c r="F49" s="155" t="s">
        <v>0</v>
      </c>
      <c r="G49" s="108"/>
      <c r="H49" s="110"/>
      <c r="J49" s="253" t="str">
        <f t="shared" si="7"/>
        <v/>
      </c>
      <c r="L49" s="174" t="str">
        <f t="shared" si="12"/>
        <v/>
      </c>
      <c r="M49" s="238" t="str">
        <f t="shared" si="13"/>
        <v/>
      </c>
      <c r="N49" s="238" t="str">
        <f>IF(H49="","",IF(COUNTIF(H$7:H48,H49)=0,MAX(N$7:N48)+1,MAX(N$7:N48)))</f>
        <v/>
      </c>
      <c r="O49" s="238" t="str">
        <f t="shared" si="8"/>
        <v/>
      </c>
      <c r="P49" s="175" t="str">
        <f t="shared" si="9"/>
        <v/>
      </c>
      <c r="Q49" s="176" t="str">
        <f t="shared" si="14"/>
        <v/>
      </c>
      <c r="R49" s="176" t="str">
        <f t="shared" si="10"/>
        <v/>
      </c>
      <c r="S49" s="176" t="str">
        <f t="shared" si="15"/>
        <v/>
      </c>
      <c r="T49" s="176" t="str">
        <f t="shared" si="16"/>
        <v/>
      </c>
      <c r="U49" s="177" t="str">
        <f t="shared" si="11"/>
        <v/>
      </c>
      <c r="W49" s="178" t="str">
        <f t="shared" si="17"/>
        <v/>
      </c>
      <c r="X49" s="155" t="s">
        <v>0</v>
      </c>
      <c r="Y49" s="178" t="str">
        <f t="shared" si="6"/>
        <v/>
      </c>
      <c r="Z49" s="155" t="s">
        <v>0</v>
      </c>
    </row>
    <row r="50" spans="1:26" x14ac:dyDescent="0.25">
      <c r="A50" s="155" t="s">
        <v>0</v>
      </c>
      <c r="B50" s="277" t="str">
        <f>IF(csv!F45="","",csv!T45)</f>
        <v/>
      </c>
      <c r="C50" s="278" t="str">
        <f>IF(csv!F45="","",csv!AO45)</f>
        <v/>
      </c>
      <c r="D50" s="278" t="str">
        <f>IF(csv!F45="","",csv!AP45&amp;"–"&amp;csv!AQ45&amp;"–"&amp;csv!AR45)</f>
        <v/>
      </c>
      <c r="E50" s="279" t="str">
        <f>IF(csv!AV45&amp;csv!AX45&amp;csv!AZ45&amp;csv!BB45&amp;csv!BD45="","",csv!AV45&amp;"–"&amp;csv!AX45&amp;"–"&amp;csv!AZ45&amp;"–"&amp;csv!BB45&amp;"–"&amp;csv!BD45&amp;"–"&amp;csv!BF45&amp;"–"&amp;csv!BH45&amp;"–"&amp;csv!BJ45&amp;"–"&amp;csv!BL45&amp;"–"&amp;csv!BN45&amp;"–"&amp;csv!BP45&amp;"–"&amp;csv!BR45&amp;"–"&amp;csv!BT45&amp;"–"&amp;csv!BV45&amp;"–"&amp;csv!BX45&amp;"–"&amp;csv!BZ45&amp;"–"&amp;csv!CB45&amp;"–"&amp;csv!CD45&amp;"–"&amp;csv!CF45&amp;"–"&amp;csv!CH45&amp;"–"&amp;csv!CJ45&amp;"–"&amp;csv!CL45&amp;"–"&amp;csv!CN45&amp;"–"&amp;csv!CP45&amp;"–"&amp;csv!CR45&amp;"–"&amp;csv!CT45&amp;"–"&amp;csv!CV45&amp;"–"&amp;csv!CX44&amp;"–"&amp;csv!CZ44)</f>
        <v/>
      </c>
      <c r="F50" s="155" t="s">
        <v>0</v>
      </c>
      <c r="G50" s="108"/>
      <c r="H50" s="110"/>
      <c r="J50" s="253" t="str">
        <f t="shared" si="7"/>
        <v/>
      </c>
      <c r="L50" s="174" t="str">
        <f t="shared" si="12"/>
        <v/>
      </c>
      <c r="M50" s="238" t="str">
        <f t="shared" si="13"/>
        <v/>
      </c>
      <c r="N50" s="238" t="str">
        <f>IF(H50="","",IF(COUNTIF(H$7:H49,H50)=0,MAX(N$7:N49)+1,MAX(N$7:N49)))</f>
        <v/>
      </c>
      <c r="O50" s="238" t="str">
        <f t="shared" si="8"/>
        <v/>
      </c>
      <c r="P50" s="175" t="str">
        <f t="shared" si="9"/>
        <v/>
      </c>
      <c r="Q50" s="176" t="str">
        <f t="shared" si="14"/>
        <v/>
      </c>
      <c r="R50" s="176" t="str">
        <f t="shared" si="10"/>
        <v/>
      </c>
      <c r="S50" s="176" t="str">
        <f t="shared" si="15"/>
        <v/>
      </c>
      <c r="T50" s="176" t="str">
        <f t="shared" si="16"/>
        <v/>
      </c>
      <c r="U50" s="177" t="str">
        <f t="shared" si="11"/>
        <v/>
      </c>
      <c r="W50" s="178" t="str">
        <f t="shared" si="17"/>
        <v/>
      </c>
      <c r="X50" s="155" t="s">
        <v>0</v>
      </c>
      <c r="Y50" s="178" t="str">
        <f t="shared" si="6"/>
        <v/>
      </c>
      <c r="Z50" s="155" t="s">
        <v>0</v>
      </c>
    </row>
    <row r="51" spans="1:26" x14ac:dyDescent="0.25">
      <c r="A51" s="155" t="s">
        <v>0</v>
      </c>
      <c r="B51" s="277" t="str">
        <f>IF(csv!F46="","",csv!T46)</f>
        <v/>
      </c>
      <c r="C51" s="278" t="str">
        <f>IF(csv!F46="","",csv!AO46)</f>
        <v/>
      </c>
      <c r="D51" s="278" t="str">
        <f>IF(csv!F46="","",csv!AP46&amp;"–"&amp;csv!AQ46&amp;"–"&amp;csv!AR46)</f>
        <v/>
      </c>
      <c r="E51" s="279" t="str">
        <f>IF(csv!AV46&amp;csv!AX46&amp;csv!AZ46&amp;csv!BB46&amp;csv!BD46="","",csv!AV46&amp;"–"&amp;csv!AX46&amp;"–"&amp;csv!AZ46&amp;"–"&amp;csv!BB46&amp;"–"&amp;csv!BD46&amp;"–"&amp;csv!BF46&amp;"–"&amp;csv!BH46&amp;"–"&amp;csv!BJ46&amp;"–"&amp;csv!BL46&amp;"–"&amp;csv!BN46&amp;"–"&amp;csv!BP46&amp;"–"&amp;csv!BR46&amp;"–"&amp;csv!BT46&amp;"–"&amp;csv!BV46&amp;"–"&amp;csv!BX46&amp;"–"&amp;csv!BZ46&amp;"–"&amp;csv!CB46&amp;"–"&amp;csv!CD46&amp;"–"&amp;csv!CF46&amp;"–"&amp;csv!CH46&amp;"–"&amp;csv!CJ46&amp;"–"&amp;csv!CL46&amp;"–"&amp;csv!CN46&amp;"–"&amp;csv!CP46&amp;"–"&amp;csv!CR46&amp;"–"&amp;csv!CT46&amp;"–"&amp;csv!CV46&amp;"–"&amp;csv!CX45&amp;"–"&amp;csv!CZ45)</f>
        <v/>
      </c>
      <c r="F51" s="155" t="s">
        <v>0</v>
      </c>
      <c r="G51" s="108"/>
      <c r="H51" s="110"/>
      <c r="J51" s="253" t="str">
        <f t="shared" si="7"/>
        <v/>
      </c>
      <c r="L51" s="174" t="str">
        <f t="shared" si="12"/>
        <v/>
      </c>
      <c r="M51" s="238" t="str">
        <f t="shared" si="13"/>
        <v/>
      </c>
      <c r="N51" s="238" t="str">
        <f>IF(H51="","",IF(COUNTIF(H$7:H50,H51)=0,MAX(N$7:N50)+1,MAX(N$7:N50)))</f>
        <v/>
      </c>
      <c r="O51" s="238" t="str">
        <f t="shared" si="8"/>
        <v/>
      </c>
      <c r="P51" s="175" t="str">
        <f t="shared" si="9"/>
        <v/>
      </c>
      <c r="Q51" s="176" t="str">
        <f t="shared" si="14"/>
        <v/>
      </c>
      <c r="R51" s="176" t="str">
        <f t="shared" si="10"/>
        <v/>
      </c>
      <c r="S51" s="176" t="str">
        <f t="shared" si="15"/>
        <v/>
      </c>
      <c r="T51" s="176" t="str">
        <f t="shared" si="16"/>
        <v/>
      </c>
      <c r="U51" s="177" t="str">
        <f t="shared" si="11"/>
        <v/>
      </c>
      <c r="W51" s="178" t="str">
        <f t="shared" si="17"/>
        <v/>
      </c>
      <c r="X51" s="155" t="s">
        <v>0</v>
      </c>
      <c r="Y51" s="178" t="str">
        <f t="shared" si="6"/>
        <v/>
      </c>
      <c r="Z51" s="155" t="s">
        <v>0</v>
      </c>
    </row>
    <row r="52" spans="1:26" x14ac:dyDescent="0.25">
      <c r="A52" s="155" t="s">
        <v>0</v>
      </c>
      <c r="B52" s="277" t="str">
        <f>IF(csv!F47="","",csv!T47)</f>
        <v/>
      </c>
      <c r="C52" s="278" t="str">
        <f>IF(csv!F47="","",csv!AO47)</f>
        <v/>
      </c>
      <c r="D52" s="278" t="str">
        <f>IF(csv!F47="","",csv!AP47&amp;"–"&amp;csv!AQ47&amp;"–"&amp;csv!AR47)</f>
        <v/>
      </c>
      <c r="E52" s="279" t="str">
        <f>IF(csv!AV47&amp;csv!AX47&amp;csv!AZ47&amp;csv!BB47&amp;csv!BD47="","",csv!AV47&amp;"–"&amp;csv!AX47&amp;"–"&amp;csv!AZ47&amp;"–"&amp;csv!BB47&amp;"–"&amp;csv!BD47&amp;"–"&amp;csv!BF47&amp;"–"&amp;csv!BH47&amp;"–"&amp;csv!BJ47&amp;"–"&amp;csv!BL47&amp;"–"&amp;csv!BN47&amp;"–"&amp;csv!BP47&amp;"–"&amp;csv!BR47&amp;"–"&amp;csv!BT47&amp;"–"&amp;csv!BV47&amp;"–"&amp;csv!BX47&amp;"–"&amp;csv!BZ47&amp;"–"&amp;csv!CB47&amp;"–"&amp;csv!CD47&amp;"–"&amp;csv!CF47&amp;"–"&amp;csv!CH47&amp;"–"&amp;csv!CJ47&amp;"–"&amp;csv!CL47&amp;"–"&amp;csv!CN47&amp;"–"&amp;csv!CP47&amp;"–"&amp;csv!CR47&amp;"–"&amp;csv!CT47&amp;"–"&amp;csv!CV47&amp;"–"&amp;csv!CX46&amp;"–"&amp;csv!CZ46)</f>
        <v/>
      </c>
      <c r="F52" s="155" t="s">
        <v>0</v>
      </c>
      <c r="G52" s="108"/>
      <c r="H52" s="110"/>
      <c r="J52" s="253" t="str">
        <f t="shared" si="7"/>
        <v/>
      </c>
      <c r="L52" s="174" t="str">
        <f t="shared" si="12"/>
        <v/>
      </c>
      <c r="M52" s="238" t="str">
        <f t="shared" si="13"/>
        <v/>
      </c>
      <c r="N52" s="238" t="str">
        <f>IF(H52="","",IF(COUNTIF(H$7:H51,H52)=0,MAX(N$7:N51)+1,MAX(N$7:N51)))</f>
        <v/>
      </c>
      <c r="O52" s="238" t="str">
        <f t="shared" si="8"/>
        <v/>
      </c>
      <c r="P52" s="175" t="str">
        <f t="shared" si="9"/>
        <v/>
      </c>
      <c r="Q52" s="176" t="str">
        <f t="shared" si="14"/>
        <v/>
      </c>
      <c r="R52" s="176" t="str">
        <f t="shared" si="10"/>
        <v/>
      </c>
      <c r="S52" s="176" t="str">
        <f t="shared" si="15"/>
        <v/>
      </c>
      <c r="T52" s="176" t="str">
        <f t="shared" si="16"/>
        <v/>
      </c>
      <c r="U52" s="177" t="str">
        <f t="shared" si="11"/>
        <v/>
      </c>
      <c r="W52" s="178" t="str">
        <f t="shared" si="17"/>
        <v/>
      </c>
      <c r="X52" s="155" t="s">
        <v>0</v>
      </c>
      <c r="Y52" s="178" t="str">
        <f t="shared" si="6"/>
        <v/>
      </c>
      <c r="Z52" s="155" t="s">
        <v>0</v>
      </c>
    </row>
    <row r="53" spans="1:26" x14ac:dyDescent="0.25">
      <c r="A53" s="155" t="s">
        <v>0</v>
      </c>
      <c r="B53" s="277" t="str">
        <f>IF(csv!F48="","",csv!T48)</f>
        <v/>
      </c>
      <c r="C53" s="278" t="str">
        <f>IF(csv!F48="","",csv!AO48)</f>
        <v/>
      </c>
      <c r="D53" s="278" t="str">
        <f>IF(csv!F48="","",csv!AP48&amp;"–"&amp;csv!AQ48&amp;"–"&amp;csv!AR48)</f>
        <v/>
      </c>
      <c r="E53" s="279" t="str">
        <f>IF(csv!AV48&amp;csv!AX48&amp;csv!AZ48&amp;csv!BB48&amp;csv!BD48="","",csv!AV48&amp;"–"&amp;csv!AX48&amp;"–"&amp;csv!AZ48&amp;"–"&amp;csv!BB48&amp;"–"&amp;csv!BD48&amp;"–"&amp;csv!BF48&amp;"–"&amp;csv!BH48&amp;"–"&amp;csv!BJ48&amp;"–"&amp;csv!BL48&amp;"–"&amp;csv!BN48&amp;"–"&amp;csv!BP48&amp;"–"&amp;csv!BR48&amp;"–"&amp;csv!BT48&amp;"–"&amp;csv!BV48&amp;"–"&amp;csv!BX48&amp;"–"&amp;csv!BZ48&amp;"–"&amp;csv!CB48&amp;"–"&amp;csv!CD48&amp;"–"&amp;csv!CF48&amp;"–"&amp;csv!CH48&amp;"–"&amp;csv!CJ48&amp;"–"&amp;csv!CL48&amp;"–"&amp;csv!CN48&amp;"–"&amp;csv!CP48&amp;"–"&amp;csv!CR48&amp;"–"&amp;csv!CT48&amp;"–"&amp;csv!CV48&amp;"–"&amp;csv!CX47&amp;"–"&amp;csv!CZ47)</f>
        <v/>
      </c>
      <c r="F53" s="155" t="s">
        <v>0</v>
      </c>
      <c r="G53" s="108"/>
      <c r="H53" s="110"/>
      <c r="J53" s="253" t="str">
        <f t="shared" si="7"/>
        <v/>
      </c>
      <c r="L53" s="174" t="str">
        <f t="shared" si="12"/>
        <v/>
      </c>
      <c r="M53" s="238" t="str">
        <f t="shared" si="13"/>
        <v/>
      </c>
      <c r="N53" s="238" t="str">
        <f>IF(H53="","",IF(COUNTIF(H$7:H52,H53)=0,MAX(N$7:N52)+1,MAX(N$7:N52)))</f>
        <v/>
      </c>
      <c r="O53" s="238" t="str">
        <f t="shared" si="8"/>
        <v/>
      </c>
      <c r="P53" s="175" t="str">
        <f t="shared" si="9"/>
        <v/>
      </c>
      <c r="Q53" s="176" t="str">
        <f t="shared" si="14"/>
        <v/>
      </c>
      <c r="R53" s="176" t="str">
        <f t="shared" si="10"/>
        <v/>
      </c>
      <c r="S53" s="176" t="str">
        <f t="shared" si="15"/>
        <v/>
      </c>
      <c r="T53" s="176" t="str">
        <f t="shared" si="16"/>
        <v/>
      </c>
      <c r="U53" s="177" t="str">
        <f t="shared" si="11"/>
        <v/>
      </c>
      <c r="W53" s="178" t="str">
        <f t="shared" si="17"/>
        <v/>
      </c>
      <c r="X53" s="155" t="s">
        <v>0</v>
      </c>
      <c r="Y53" s="178" t="str">
        <f t="shared" si="6"/>
        <v/>
      </c>
      <c r="Z53" s="155" t="s">
        <v>0</v>
      </c>
    </row>
    <row r="54" spans="1:26" x14ac:dyDescent="0.25">
      <c r="A54" s="155" t="s">
        <v>0</v>
      </c>
      <c r="B54" s="277" t="str">
        <f>IF(csv!F49="","",csv!T49)</f>
        <v/>
      </c>
      <c r="C54" s="278" t="str">
        <f>IF(csv!F49="","",csv!AO49)</f>
        <v/>
      </c>
      <c r="D54" s="278" t="str">
        <f>IF(csv!F49="","",csv!AP49&amp;"–"&amp;csv!AQ49&amp;"–"&amp;csv!AR49)</f>
        <v/>
      </c>
      <c r="E54" s="279" t="str">
        <f>IF(csv!AV49&amp;csv!AX49&amp;csv!AZ49&amp;csv!BB49&amp;csv!BD49="","",csv!AV49&amp;"–"&amp;csv!AX49&amp;"–"&amp;csv!AZ49&amp;"–"&amp;csv!BB49&amp;"–"&amp;csv!BD49&amp;"–"&amp;csv!BF49&amp;"–"&amp;csv!BH49&amp;"–"&amp;csv!BJ49&amp;"–"&amp;csv!BL49&amp;"–"&amp;csv!BN49&amp;"–"&amp;csv!BP49&amp;"–"&amp;csv!BR49&amp;"–"&amp;csv!BT49&amp;"–"&amp;csv!BV49&amp;"–"&amp;csv!BX49&amp;"–"&amp;csv!BZ49&amp;"–"&amp;csv!CB49&amp;"–"&amp;csv!CD49&amp;"–"&amp;csv!CF49&amp;"–"&amp;csv!CH49&amp;"–"&amp;csv!CJ49&amp;"–"&amp;csv!CL49&amp;"–"&amp;csv!CN49&amp;"–"&amp;csv!CP49&amp;"–"&amp;csv!CR49&amp;"–"&amp;csv!CT49&amp;"–"&amp;csv!CV49&amp;"–"&amp;csv!CX48&amp;"–"&amp;csv!CZ48)</f>
        <v/>
      </c>
      <c r="F54" s="155" t="s">
        <v>0</v>
      </c>
      <c r="G54" s="108"/>
      <c r="H54" s="110"/>
      <c r="J54" s="253" t="str">
        <f t="shared" si="7"/>
        <v/>
      </c>
      <c r="L54" s="174" t="str">
        <f t="shared" si="12"/>
        <v/>
      </c>
      <c r="M54" s="238" t="str">
        <f t="shared" si="13"/>
        <v/>
      </c>
      <c r="N54" s="238" t="str">
        <f>IF(H54="","",IF(COUNTIF(H$7:H53,H54)=0,MAX(N$7:N53)+1,MAX(N$7:N53)))</f>
        <v/>
      </c>
      <c r="O54" s="238" t="str">
        <f t="shared" si="8"/>
        <v/>
      </c>
      <c r="P54" s="175" t="str">
        <f t="shared" si="9"/>
        <v/>
      </c>
      <c r="Q54" s="176" t="str">
        <f t="shared" si="14"/>
        <v/>
      </c>
      <c r="R54" s="176" t="str">
        <f t="shared" si="10"/>
        <v/>
      </c>
      <c r="S54" s="176" t="str">
        <f t="shared" si="15"/>
        <v/>
      </c>
      <c r="T54" s="176" t="str">
        <f t="shared" si="16"/>
        <v/>
      </c>
      <c r="U54" s="177" t="str">
        <f t="shared" si="11"/>
        <v/>
      </c>
      <c r="W54" s="178" t="str">
        <f t="shared" si="17"/>
        <v/>
      </c>
      <c r="X54" s="155" t="s">
        <v>0</v>
      </c>
      <c r="Y54" s="178" t="str">
        <f t="shared" si="6"/>
        <v/>
      </c>
      <c r="Z54" s="155" t="s">
        <v>0</v>
      </c>
    </row>
    <row r="55" spans="1:26" x14ac:dyDescent="0.25">
      <c r="A55" s="155" t="s">
        <v>0</v>
      </c>
      <c r="B55" s="277" t="str">
        <f>IF(csv!F50="","",csv!T50)</f>
        <v/>
      </c>
      <c r="C55" s="278" t="str">
        <f>IF(csv!F50="","",csv!AO50)</f>
        <v/>
      </c>
      <c r="D55" s="278" t="str">
        <f>IF(csv!F50="","",csv!AP50&amp;"–"&amp;csv!AQ50&amp;"–"&amp;csv!AR50)</f>
        <v/>
      </c>
      <c r="E55" s="279" t="str">
        <f>IF(csv!AV50&amp;csv!AX50&amp;csv!AZ50&amp;csv!BB50&amp;csv!BD50="","",csv!AV50&amp;"–"&amp;csv!AX50&amp;"–"&amp;csv!AZ50&amp;"–"&amp;csv!BB50&amp;"–"&amp;csv!BD50&amp;"–"&amp;csv!BF50&amp;"–"&amp;csv!BH50&amp;"–"&amp;csv!BJ50&amp;"–"&amp;csv!BL50&amp;"–"&amp;csv!BN50&amp;"–"&amp;csv!BP50&amp;"–"&amp;csv!BR50&amp;"–"&amp;csv!BT50&amp;"–"&amp;csv!BV50&amp;"–"&amp;csv!BX50&amp;"–"&amp;csv!BZ50&amp;"–"&amp;csv!CB50&amp;"–"&amp;csv!CD50&amp;"–"&amp;csv!CF50&amp;"–"&amp;csv!CH50&amp;"–"&amp;csv!CJ50&amp;"–"&amp;csv!CL50&amp;"–"&amp;csv!CN50&amp;"–"&amp;csv!CP50&amp;"–"&amp;csv!CR50&amp;"–"&amp;csv!CT50&amp;"–"&amp;csv!CV50&amp;"–"&amp;csv!CX49&amp;"–"&amp;csv!CZ49)</f>
        <v/>
      </c>
      <c r="F55" s="155" t="s">
        <v>0</v>
      </c>
      <c r="G55" s="108"/>
      <c r="H55" s="110"/>
      <c r="J55" s="253" t="str">
        <f t="shared" si="7"/>
        <v/>
      </c>
      <c r="L55" s="174" t="str">
        <f t="shared" si="12"/>
        <v/>
      </c>
      <c r="M55" s="238" t="str">
        <f t="shared" si="13"/>
        <v/>
      </c>
      <c r="N55" s="238" t="str">
        <f>IF(H55="","",IF(COUNTIF(H$7:H54,H55)=0,MAX(N$7:N54)+1,MAX(N$7:N54)))</f>
        <v/>
      </c>
      <c r="O55" s="238" t="str">
        <f t="shared" si="8"/>
        <v/>
      </c>
      <c r="P55" s="175" t="str">
        <f t="shared" si="9"/>
        <v/>
      </c>
      <c r="Q55" s="176" t="str">
        <f t="shared" si="14"/>
        <v/>
      </c>
      <c r="R55" s="176" t="str">
        <f t="shared" si="10"/>
        <v/>
      </c>
      <c r="S55" s="176" t="str">
        <f t="shared" si="15"/>
        <v/>
      </c>
      <c r="T55" s="176" t="str">
        <f t="shared" si="16"/>
        <v/>
      </c>
      <c r="U55" s="177" t="str">
        <f t="shared" si="11"/>
        <v/>
      </c>
      <c r="W55" s="178" t="str">
        <f t="shared" si="17"/>
        <v/>
      </c>
      <c r="X55" s="155" t="s">
        <v>0</v>
      </c>
      <c r="Y55" s="178" t="str">
        <f t="shared" si="6"/>
        <v/>
      </c>
      <c r="Z55" s="155" t="s">
        <v>0</v>
      </c>
    </row>
    <row r="56" spans="1:26" x14ac:dyDescent="0.25">
      <c r="A56" s="155" t="s">
        <v>0</v>
      </c>
      <c r="B56" s="277" t="str">
        <f>IF(csv!F51="","",csv!T51)</f>
        <v/>
      </c>
      <c r="C56" s="278" t="str">
        <f>IF(csv!F51="","",csv!AO51)</f>
        <v/>
      </c>
      <c r="D56" s="278" t="str">
        <f>IF(csv!F51="","",csv!AP51&amp;"–"&amp;csv!AQ51&amp;"–"&amp;csv!AR51)</f>
        <v/>
      </c>
      <c r="E56" s="279" t="str">
        <f>IF(csv!AV51&amp;csv!AX51&amp;csv!AZ51&amp;csv!BB51&amp;csv!BD51="","",csv!AV51&amp;"–"&amp;csv!AX51&amp;"–"&amp;csv!AZ51&amp;"–"&amp;csv!BB51&amp;"–"&amp;csv!BD51&amp;"–"&amp;csv!BF51&amp;"–"&amp;csv!BH51&amp;"–"&amp;csv!BJ51&amp;"–"&amp;csv!BL51&amp;"–"&amp;csv!BN51&amp;"–"&amp;csv!BP51&amp;"–"&amp;csv!BR51&amp;"–"&amp;csv!BT51&amp;"–"&amp;csv!BV51&amp;"–"&amp;csv!BX51&amp;"–"&amp;csv!BZ51&amp;"–"&amp;csv!CB51&amp;"–"&amp;csv!CD51&amp;"–"&amp;csv!CF51&amp;"–"&amp;csv!CH51&amp;"–"&amp;csv!CJ51&amp;"–"&amp;csv!CL51&amp;"–"&amp;csv!CN51&amp;"–"&amp;csv!CP51&amp;"–"&amp;csv!CR51&amp;"–"&amp;csv!CT51&amp;"–"&amp;csv!CV51&amp;"–"&amp;csv!CX50&amp;"–"&amp;csv!CZ50)</f>
        <v/>
      </c>
      <c r="F56" s="155" t="s">
        <v>0</v>
      </c>
      <c r="G56" s="108"/>
      <c r="H56" s="110"/>
      <c r="J56" s="253" t="str">
        <f t="shared" si="7"/>
        <v/>
      </c>
      <c r="L56" s="174" t="str">
        <f t="shared" si="12"/>
        <v/>
      </c>
      <c r="M56" s="238" t="str">
        <f t="shared" si="13"/>
        <v/>
      </c>
      <c r="N56" s="238" t="str">
        <f>IF(H56="","",IF(COUNTIF(H$7:H55,H56)=0,MAX(N$7:N55)+1,MAX(N$7:N55)))</f>
        <v/>
      </c>
      <c r="O56" s="238" t="str">
        <f t="shared" si="8"/>
        <v/>
      </c>
      <c r="P56" s="175" t="str">
        <f t="shared" si="9"/>
        <v/>
      </c>
      <c r="Q56" s="176" t="str">
        <f t="shared" si="14"/>
        <v/>
      </c>
      <c r="R56" s="176" t="str">
        <f t="shared" si="10"/>
        <v/>
      </c>
      <c r="S56" s="176" t="str">
        <f t="shared" si="15"/>
        <v/>
      </c>
      <c r="T56" s="176" t="str">
        <f t="shared" si="16"/>
        <v/>
      </c>
      <c r="U56" s="177" t="str">
        <f t="shared" si="11"/>
        <v/>
      </c>
      <c r="W56" s="178" t="str">
        <f t="shared" si="17"/>
        <v/>
      </c>
      <c r="X56" s="155" t="s">
        <v>0</v>
      </c>
      <c r="Y56" s="178" t="str">
        <f t="shared" si="6"/>
        <v/>
      </c>
      <c r="Z56" s="155" t="s">
        <v>0</v>
      </c>
    </row>
    <row r="57" spans="1:26" ht="15.75" thickBot="1" x14ac:dyDescent="0.3">
      <c r="A57" s="155" t="s">
        <v>0</v>
      </c>
      <c r="B57" s="277" t="str">
        <f>IF(csv!F52="","",csv!T52)</f>
        <v/>
      </c>
      <c r="C57" s="278" t="str">
        <f>IF(csv!F52="","",csv!AO52)</f>
        <v/>
      </c>
      <c r="D57" s="278" t="str">
        <f>IF(csv!F52="","",csv!AP52&amp;"–"&amp;csv!AQ52&amp;"–"&amp;csv!AR52)</f>
        <v/>
      </c>
      <c r="E57" s="279" t="str">
        <f>IF(csv!AV52&amp;csv!AX52&amp;csv!AZ52&amp;csv!BB52&amp;csv!BD52="","",csv!AV52&amp;"–"&amp;csv!AX52&amp;"–"&amp;csv!AZ52&amp;"–"&amp;csv!BB52&amp;"–"&amp;csv!BD52&amp;"–"&amp;csv!BF52&amp;"–"&amp;csv!BH52&amp;"–"&amp;csv!BJ52&amp;"–"&amp;csv!BL52&amp;"–"&amp;csv!BN52&amp;"–"&amp;csv!BP52&amp;"–"&amp;csv!BR52&amp;"–"&amp;csv!BT52&amp;"–"&amp;csv!BV52&amp;"–"&amp;csv!BX52&amp;"–"&amp;csv!BZ52&amp;"–"&amp;csv!CB52&amp;"–"&amp;csv!CD52&amp;"–"&amp;csv!CF52&amp;"–"&amp;csv!CH52&amp;"–"&amp;csv!CJ52&amp;"–"&amp;csv!CL52&amp;"–"&amp;csv!CN52&amp;"–"&amp;csv!CP52&amp;"–"&amp;csv!CR52&amp;"–"&amp;csv!CT52&amp;"–"&amp;csv!CV52&amp;"–"&amp;csv!CX51&amp;"–"&amp;csv!CZ51)</f>
        <v/>
      </c>
      <c r="F57" s="155" t="s">
        <v>0</v>
      </c>
      <c r="G57" s="111"/>
      <c r="H57" s="113"/>
      <c r="J57" s="254" t="str">
        <f t="shared" si="7"/>
        <v/>
      </c>
      <c r="L57" s="181" t="str">
        <f t="shared" si="12"/>
        <v/>
      </c>
      <c r="M57" s="244" t="str">
        <f t="shared" si="13"/>
        <v/>
      </c>
      <c r="N57" s="244" t="str">
        <f>IF(H57="","",IF(COUNTIF(H$7:H56,H57)=0,MAX(N$7:N56)+1,MAX(N$7:N56)))</f>
        <v/>
      </c>
      <c r="O57" s="244" t="str">
        <f t="shared" si="8"/>
        <v/>
      </c>
      <c r="P57" s="183" t="str">
        <f t="shared" si="9"/>
        <v/>
      </c>
      <c r="Q57" s="182" t="str">
        <f t="shared" si="14"/>
        <v/>
      </c>
      <c r="R57" s="182" t="str">
        <f t="shared" si="10"/>
        <v/>
      </c>
      <c r="S57" s="182" t="str">
        <f t="shared" si="15"/>
        <v/>
      </c>
      <c r="T57" s="182" t="str">
        <f t="shared" si="16"/>
        <v/>
      </c>
      <c r="U57" s="184" t="str">
        <f t="shared" si="11"/>
        <v/>
      </c>
      <c r="W57" s="185" t="str">
        <f t="shared" si="17"/>
        <v/>
      </c>
      <c r="X57" s="155" t="s">
        <v>0</v>
      </c>
      <c r="Y57" s="185" t="str">
        <f>W57&amp;IF(Y58="","","
"&amp;Y58)</f>
        <v/>
      </c>
      <c r="Z57" s="155" t="s">
        <v>0</v>
      </c>
    </row>
    <row r="58" spans="1:26" x14ac:dyDescent="0.25">
      <c r="A58" s="155" t="s">
        <v>0</v>
      </c>
      <c r="B58" s="277" t="str">
        <f>IF(csv!F53="","",csv!T53)</f>
        <v/>
      </c>
      <c r="C58" s="278" t="str">
        <f>IF(csv!F53="","",csv!AO53)</f>
        <v/>
      </c>
      <c r="D58" s="278" t="str">
        <f>IF(csv!F53="","",csv!AP53&amp;"–"&amp;csv!AQ53&amp;"–"&amp;csv!AR53)</f>
        <v/>
      </c>
      <c r="E58" s="279" t="str">
        <f>IF(csv!AV53&amp;csv!AX53&amp;csv!AZ53&amp;csv!BB53&amp;csv!BD53="","",csv!AV53&amp;"–"&amp;csv!AX53&amp;"–"&amp;csv!AZ53&amp;"–"&amp;csv!BB53&amp;"–"&amp;csv!BD53&amp;"–"&amp;csv!BF53&amp;"–"&amp;csv!BH53&amp;"–"&amp;csv!BJ53&amp;"–"&amp;csv!BL53&amp;"–"&amp;csv!BN53&amp;"–"&amp;csv!BP53&amp;"–"&amp;csv!BR53&amp;"–"&amp;csv!BT53&amp;"–"&amp;csv!BV53&amp;"–"&amp;csv!BX53&amp;"–"&amp;csv!BZ53&amp;"–"&amp;csv!CB53&amp;"–"&amp;csv!CD53&amp;"–"&amp;csv!CF53&amp;"–"&amp;csv!CH53&amp;"–"&amp;csv!CJ53&amp;"–"&amp;csv!CL53&amp;"–"&amp;csv!CN53&amp;"–"&amp;csv!CP53&amp;"–"&amp;csv!CR53&amp;"–"&amp;csv!CT53&amp;"–"&amp;csv!CV53&amp;"–"&amp;csv!CX52&amp;"–"&amp;csv!CZ52)</f>
        <v/>
      </c>
      <c r="F58" s="155" t="s">
        <v>0</v>
      </c>
      <c r="X58" s="155" t="s">
        <v>0</v>
      </c>
    </row>
    <row r="59" spans="1:26" x14ac:dyDescent="0.25">
      <c r="A59" s="155" t="s">
        <v>0</v>
      </c>
      <c r="B59" s="277" t="str">
        <f>IF(csv!F54="","",csv!T54)</f>
        <v/>
      </c>
      <c r="C59" s="278" t="str">
        <f>IF(csv!F54="","",csv!AO54)</f>
        <v/>
      </c>
      <c r="D59" s="278" t="str">
        <f>IF(csv!F54="","",csv!AP54&amp;"–"&amp;csv!AQ54&amp;"–"&amp;csv!AR54)</f>
        <v/>
      </c>
      <c r="E59" s="279" t="str">
        <f>IF(csv!AV54&amp;csv!AX54&amp;csv!AZ54&amp;csv!BB54&amp;csv!BD54="","",csv!AV54&amp;"–"&amp;csv!AX54&amp;"–"&amp;csv!AZ54&amp;"–"&amp;csv!BB54&amp;"–"&amp;csv!BD54&amp;"–"&amp;csv!BF54&amp;"–"&amp;csv!BH54&amp;"–"&amp;csv!BJ54&amp;"–"&amp;csv!BL54&amp;"–"&amp;csv!BN54&amp;"–"&amp;csv!BP54&amp;"–"&amp;csv!BR54&amp;"–"&amp;csv!BT54&amp;"–"&amp;csv!BV54&amp;"–"&amp;csv!BX54&amp;"–"&amp;csv!BZ54&amp;"–"&amp;csv!CB54&amp;"–"&amp;csv!CD54&amp;"–"&amp;csv!CF54&amp;"–"&amp;csv!CH54&amp;"–"&amp;csv!CJ54&amp;"–"&amp;csv!CL54&amp;"–"&amp;csv!CN54&amp;"–"&amp;csv!CP54&amp;"–"&amp;csv!CR54&amp;"–"&amp;csv!CT54&amp;"–"&amp;csv!CV54&amp;"–"&amp;csv!CX53&amp;"–"&amp;csv!CZ53)</f>
        <v/>
      </c>
      <c r="F59" s="155" t="s">
        <v>0</v>
      </c>
      <c r="X59" s="155" t="s">
        <v>0</v>
      </c>
    </row>
    <row r="60" spans="1:26" x14ac:dyDescent="0.25">
      <c r="A60" s="155" t="s">
        <v>0</v>
      </c>
      <c r="B60" s="277" t="str">
        <f>IF(csv!F55="","",csv!T55)</f>
        <v/>
      </c>
      <c r="C60" s="278" t="str">
        <f>IF(csv!F55="","",csv!AO55)</f>
        <v/>
      </c>
      <c r="D60" s="278" t="str">
        <f>IF(csv!F55="","",csv!AP55&amp;"–"&amp;csv!AQ55&amp;"–"&amp;csv!AR55)</f>
        <v/>
      </c>
      <c r="E60" s="279" t="str">
        <f>IF(csv!AV55&amp;csv!AX55&amp;csv!AZ55&amp;csv!BB55&amp;csv!BD55="","",csv!AV55&amp;"–"&amp;csv!AX55&amp;"–"&amp;csv!AZ55&amp;"–"&amp;csv!BB55&amp;"–"&amp;csv!BD55&amp;"–"&amp;csv!BF55&amp;"–"&amp;csv!BH55&amp;"–"&amp;csv!BJ55&amp;"–"&amp;csv!BL55&amp;"–"&amp;csv!BN55&amp;"–"&amp;csv!BP55&amp;"–"&amp;csv!BR55&amp;"–"&amp;csv!BT55&amp;"–"&amp;csv!BV55&amp;"–"&amp;csv!BX55&amp;"–"&amp;csv!BZ55&amp;"–"&amp;csv!CB55&amp;"–"&amp;csv!CD55&amp;"–"&amp;csv!CF55&amp;"–"&amp;csv!CH55&amp;"–"&amp;csv!CJ55&amp;"–"&amp;csv!CL55&amp;"–"&amp;csv!CN55&amp;"–"&amp;csv!CP55&amp;"–"&amp;csv!CR55&amp;"–"&amp;csv!CT55&amp;"–"&amp;csv!CV55&amp;"–"&amp;csv!CX54&amp;"–"&amp;csv!CZ54)</f>
        <v/>
      </c>
      <c r="F60" s="155" t="s">
        <v>0</v>
      </c>
      <c r="X60" s="155" t="s">
        <v>0</v>
      </c>
    </row>
    <row r="61" spans="1:26" x14ac:dyDescent="0.25">
      <c r="A61" s="155" t="s">
        <v>0</v>
      </c>
      <c r="B61" s="277" t="str">
        <f>IF(csv!F56="","",csv!T56)</f>
        <v/>
      </c>
      <c r="C61" s="278" t="str">
        <f>IF(csv!F56="","",csv!AO56)</f>
        <v/>
      </c>
      <c r="D61" s="278" t="str">
        <f>IF(csv!F56="","",csv!AP56&amp;"–"&amp;csv!AQ56&amp;"–"&amp;csv!AR56)</f>
        <v/>
      </c>
      <c r="E61" s="279" t="str">
        <f>IF(csv!AV56&amp;csv!AX56&amp;csv!AZ56&amp;csv!BB56&amp;csv!BD56="","",csv!AV56&amp;"–"&amp;csv!AX56&amp;"–"&amp;csv!AZ56&amp;"–"&amp;csv!BB56&amp;"–"&amp;csv!BD56&amp;"–"&amp;csv!BF56&amp;"–"&amp;csv!BH56&amp;"–"&amp;csv!BJ56&amp;"–"&amp;csv!BL56&amp;"–"&amp;csv!BN56&amp;"–"&amp;csv!BP56&amp;"–"&amp;csv!BR56&amp;"–"&amp;csv!BT56&amp;"–"&amp;csv!BV56&amp;"–"&amp;csv!BX56&amp;"–"&amp;csv!BZ56&amp;"–"&amp;csv!CB56&amp;"–"&amp;csv!CD56&amp;"–"&amp;csv!CF56&amp;"–"&amp;csv!CH56&amp;"–"&amp;csv!CJ56&amp;"–"&amp;csv!CL56&amp;"–"&amp;csv!CN56&amp;"–"&amp;csv!CP56&amp;"–"&amp;csv!CR56&amp;"–"&amp;csv!CT56&amp;"–"&amp;csv!CV56&amp;"–"&amp;csv!CX55&amp;"–"&amp;csv!CZ55)</f>
        <v/>
      </c>
      <c r="F61" s="155" t="s">
        <v>0</v>
      </c>
      <c r="X61" s="155" t="s">
        <v>0</v>
      </c>
    </row>
    <row r="62" spans="1:26" x14ac:dyDescent="0.25">
      <c r="A62" s="155" t="s">
        <v>0</v>
      </c>
      <c r="B62" s="277" t="str">
        <f>IF(csv!F57="","",csv!T57)</f>
        <v/>
      </c>
      <c r="C62" s="278" t="str">
        <f>IF(csv!F57="","",csv!AO57)</f>
        <v/>
      </c>
      <c r="D62" s="278" t="str">
        <f>IF(csv!F57="","",csv!AP57&amp;"–"&amp;csv!AQ57&amp;"–"&amp;csv!AR57)</f>
        <v/>
      </c>
      <c r="E62" s="279" t="str">
        <f>IF(csv!AV57&amp;csv!AX57&amp;csv!AZ57&amp;csv!BB57&amp;csv!BD57="","",csv!AV57&amp;"–"&amp;csv!AX57&amp;"–"&amp;csv!AZ57&amp;"–"&amp;csv!BB57&amp;"–"&amp;csv!BD57&amp;"–"&amp;csv!BF57&amp;"–"&amp;csv!BH57&amp;"–"&amp;csv!BJ57&amp;"–"&amp;csv!BL57&amp;"–"&amp;csv!BN57&amp;"–"&amp;csv!BP57&amp;"–"&amp;csv!BR57&amp;"–"&amp;csv!BT57&amp;"–"&amp;csv!BV57&amp;"–"&amp;csv!BX57&amp;"–"&amp;csv!BZ57&amp;"–"&amp;csv!CB57&amp;"–"&amp;csv!CD57&amp;"–"&amp;csv!CF57&amp;"–"&amp;csv!CH57&amp;"–"&amp;csv!CJ57&amp;"–"&amp;csv!CL57&amp;"–"&amp;csv!CN57&amp;"–"&amp;csv!CP57&amp;"–"&amp;csv!CR57&amp;"–"&amp;csv!CT57&amp;"–"&amp;csv!CV57&amp;"–"&amp;csv!CX56&amp;"–"&amp;csv!CZ56)</f>
        <v/>
      </c>
      <c r="F62" s="155" t="s">
        <v>0</v>
      </c>
      <c r="X62" s="155" t="s">
        <v>0</v>
      </c>
    </row>
    <row r="63" spans="1:26" x14ac:dyDescent="0.25">
      <c r="A63" s="155" t="s">
        <v>0</v>
      </c>
      <c r="B63" s="277" t="str">
        <f>IF(csv!F58="","",csv!T58)</f>
        <v/>
      </c>
      <c r="C63" s="278" t="str">
        <f>IF(csv!F58="","",csv!AO58)</f>
        <v/>
      </c>
      <c r="D63" s="278" t="str">
        <f>IF(csv!F58="","",csv!AP58&amp;"–"&amp;csv!AQ58&amp;"–"&amp;csv!AR58)</f>
        <v/>
      </c>
      <c r="E63" s="279" t="str">
        <f>IF(csv!AV58&amp;csv!AX58&amp;csv!AZ58&amp;csv!BB58&amp;csv!BD58="","",csv!AV58&amp;"–"&amp;csv!AX58&amp;"–"&amp;csv!AZ58&amp;"–"&amp;csv!BB58&amp;"–"&amp;csv!BD58&amp;"–"&amp;csv!BF58&amp;"–"&amp;csv!BH58&amp;"–"&amp;csv!BJ58&amp;"–"&amp;csv!BL58&amp;"–"&amp;csv!BN58&amp;"–"&amp;csv!BP58&amp;"–"&amp;csv!BR58&amp;"–"&amp;csv!BT58&amp;"–"&amp;csv!BV58&amp;"–"&amp;csv!BX58&amp;"–"&amp;csv!BZ58&amp;"–"&amp;csv!CB58&amp;"–"&amp;csv!CD58&amp;"–"&amp;csv!CF58&amp;"–"&amp;csv!CH58&amp;"–"&amp;csv!CJ58&amp;"–"&amp;csv!CL58&amp;"–"&amp;csv!CN58&amp;"–"&amp;csv!CP58&amp;"–"&amp;csv!CR58&amp;"–"&amp;csv!CT58&amp;"–"&amp;csv!CV58&amp;"–"&amp;csv!CX57&amp;"–"&amp;csv!CZ57)</f>
        <v/>
      </c>
      <c r="F63" s="155" t="s">
        <v>0</v>
      </c>
      <c r="X63" s="155" t="s">
        <v>0</v>
      </c>
    </row>
    <row r="64" spans="1:26" x14ac:dyDescent="0.25">
      <c r="A64" s="155" t="s">
        <v>0</v>
      </c>
      <c r="B64" s="277" t="str">
        <f>IF(csv!F59="","",csv!T59)</f>
        <v/>
      </c>
      <c r="C64" s="278" t="str">
        <f>IF(csv!F59="","",csv!AO59)</f>
        <v/>
      </c>
      <c r="D64" s="278" t="str">
        <f>IF(csv!F59="","",csv!AP59&amp;"–"&amp;csv!AQ59&amp;"–"&amp;csv!AR59)</f>
        <v/>
      </c>
      <c r="E64" s="279" t="str">
        <f>IF(csv!AV59&amp;csv!AX59&amp;csv!AZ59&amp;csv!BB59&amp;csv!BD59="","",csv!AV59&amp;"–"&amp;csv!AX59&amp;"–"&amp;csv!AZ59&amp;"–"&amp;csv!BB59&amp;"–"&amp;csv!BD59&amp;"–"&amp;csv!BF59&amp;"–"&amp;csv!BH59&amp;"–"&amp;csv!BJ59&amp;"–"&amp;csv!BL59&amp;"–"&amp;csv!BN59&amp;"–"&amp;csv!BP59&amp;"–"&amp;csv!BR59&amp;"–"&amp;csv!BT59&amp;"–"&amp;csv!BV59&amp;"–"&amp;csv!BX59&amp;"–"&amp;csv!BZ59&amp;"–"&amp;csv!CB59&amp;"–"&amp;csv!CD59&amp;"–"&amp;csv!CF59&amp;"–"&amp;csv!CH59&amp;"–"&amp;csv!CJ59&amp;"–"&amp;csv!CL59&amp;"–"&amp;csv!CN59&amp;"–"&amp;csv!CP59&amp;"–"&amp;csv!CR59&amp;"–"&amp;csv!CT59&amp;"–"&amp;csv!CV59&amp;"–"&amp;csv!CX58&amp;"–"&amp;csv!CZ58)</f>
        <v/>
      </c>
      <c r="F64" s="155" t="s">
        <v>0</v>
      </c>
      <c r="X64" s="155" t="s">
        <v>0</v>
      </c>
    </row>
    <row r="65" spans="1:24" x14ac:dyDescent="0.25">
      <c r="A65" s="155" t="s">
        <v>0</v>
      </c>
      <c r="B65" s="277" t="str">
        <f>IF(csv!F60="","",csv!T60)</f>
        <v/>
      </c>
      <c r="C65" s="278" t="str">
        <f>IF(csv!F60="","",csv!AO60)</f>
        <v/>
      </c>
      <c r="D65" s="278" t="str">
        <f>IF(csv!F60="","",csv!AP60&amp;"–"&amp;csv!AQ60&amp;"–"&amp;csv!AR60)</f>
        <v/>
      </c>
      <c r="E65" s="279" t="str">
        <f>IF(csv!AV60&amp;csv!AX60&amp;csv!AZ60&amp;csv!BB60&amp;csv!BD60="","",csv!AV60&amp;"–"&amp;csv!AX60&amp;"–"&amp;csv!AZ60&amp;"–"&amp;csv!BB60&amp;"–"&amp;csv!BD60&amp;"–"&amp;csv!BF60&amp;"–"&amp;csv!BH60&amp;"–"&amp;csv!BJ60&amp;"–"&amp;csv!BL60&amp;"–"&amp;csv!BN60&amp;"–"&amp;csv!BP60&amp;"–"&amp;csv!BR60&amp;"–"&amp;csv!BT60&amp;"–"&amp;csv!BV60&amp;"–"&amp;csv!BX60&amp;"–"&amp;csv!BZ60&amp;"–"&amp;csv!CB60&amp;"–"&amp;csv!CD60&amp;"–"&amp;csv!CF60&amp;"–"&amp;csv!CH60&amp;"–"&amp;csv!CJ60&amp;"–"&amp;csv!CL60&amp;"–"&amp;csv!CN60&amp;"–"&amp;csv!CP60&amp;"–"&amp;csv!CR60&amp;"–"&amp;csv!CT60&amp;"–"&amp;csv!CV60&amp;"–"&amp;csv!CX59&amp;"–"&amp;csv!CZ59)</f>
        <v/>
      </c>
      <c r="F65" s="155" t="s">
        <v>0</v>
      </c>
      <c r="X65" s="155" t="s">
        <v>0</v>
      </c>
    </row>
    <row r="66" spans="1:24" x14ac:dyDescent="0.25">
      <c r="A66" s="155" t="s">
        <v>0</v>
      </c>
      <c r="B66" s="277" t="str">
        <f>IF(csv!F61="","",csv!T61)</f>
        <v/>
      </c>
      <c r="C66" s="278" t="str">
        <f>IF(csv!F61="","",csv!AO61)</f>
        <v/>
      </c>
      <c r="D66" s="278" t="str">
        <f>IF(csv!F61="","",csv!AP61&amp;"–"&amp;csv!AQ61&amp;"–"&amp;csv!AR61)</f>
        <v/>
      </c>
      <c r="E66" s="279" t="str">
        <f>IF(csv!AV61&amp;csv!AX61&amp;csv!AZ61&amp;csv!BB61&amp;csv!BD61="","",csv!AV61&amp;"–"&amp;csv!AX61&amp;"–"&amp;csv!AZ61&amp;"–"&amp;csv!BB61&amp;"–"&amp;csv!BD61&amp;"–"&amp;csv!BF61&amp;"–"&amp;csv!BH61&amp;"–"&amp;csv!BJ61&amp;"–"&amp;csv!BL61&amp;"–"&amp;csv!BN61&amp;"–"&amp;csv!BP61&amp;"–"&amp;csv!BR61&amp;"–"&amp;csv!BT61&amp;"–"&amp;csv!BV61&amp;"–"&amp;csv!BX61&amp;"–"&amp;csv!BZ61&amp;"–"&amp;csv!CB61&amp;"–"&amp;csv!CD61&amp;"–"&amp;csv!CF61&amp;"–"&amp;csv!CH61&amp;"–"&amp;csv!CJ61&amp;"–"&amp;csv!CL61&amp;"–"&amp;csv!CN61&amp;"–"&amp;csv!CP61&amp;"–"&amp;csv!CR61&amp;"–"&amp;csv!CT61&amp;"–"&amp;csv!CV61&amp;"–"&amp;csv!CX60&amp;"–"&amp;csv!CZ60)</f>
        <v/>
      </c>
      <c r="F66" s="155" t="s">
        <v>0</v>
      </c>
      <c r="X66" s="155" t="s">
        <v>0</v>
      </c>
    </row>
    <row r="67" spans="1:24" x14ac:dyDescent="0.25">
      <c r="A67" s="155" t="s">
        <v>0</v>
      </c>
      <c r="B67" s="277" t="str">
        <f>IF(csv!F62="","",csv!T62)</f>
        <v/>
      </c>
      <c r="C67" s="278" t="str">
        <f>IF(csv!F62="","",csv!AO62)</f>
        <v/>
      </c>
      <c r="D67" s="278" t="str">
        <f>IF(csv!F62="","",csv!AP62&amp;"–"&amp;csv!AQ62&amp;"–"&amp;csv!AR62)</f>
        <v/>
      </c>
      <c r="E67" s="279" t="str">
        <f>IF(csv!AV62&amp;csv!AX62&amp;csv!AZ62&amp;csv!BB62&amp;csv!BD62="","",csv!AV62&amp;"–"&amp;csv!AX62&amp;"–"&amp;csv!AZ62&amp;"–"&amp;csv!BB62&amp;"–"&amp;csv!BD62&amp;"–"&amp;csv!BF62&amp;"–"&amp;csv!BH62&amp;"–"&amp;csv!BJ62&amp;"–"&amp;csv!BL62&amp;"–"&amp;csv!BN62&amp;"–"&amp;csv!BP62&amp;"–"&amp;csv!BR62&amp;"–"&amp;csv!BT62&amp;"–"&amp;csv!BV62&amp;"–"&amp;csv!BX62&amp;"–"&amp;csv!BZ62&amp;"–"&amp;csv!CB62&amp;"–"&amp;csv!CD62&amp;"–"&amp;csv!CF62&amp;"–"&amp;csv!CH62&amp;"–"&amp;csv!CJ62&amp;"–"&amp;csv!CL62&amp;"–"&amp;csv!CN62&amp;"–"&amp;csv!CP62&amp;"–"&amp;csv!CR62&amp;"–"&amp;csv!CT62&amp;"–"&amp;csv!CV62&amp;"–"&amp;csv!CX61&amp;"–"&amp;csv!CZ61)</f>
        <v/>
      </c>
      <c r="F67" s="155" t="s">
        <v>0</v>
      </c>
      <c r="X67" s="155" t="s">
        <v>0</v>
      </c>
    </row>
    <row r="68" spans="1:24" x14ac:dyDescent="0.25">
      <c r="A68" s="155" t="s">
        <v>0</v>
      </c>
      <c r="B68" s="277" t="str">
        <f>IF(csv!F63="","",csv!T63)</f>
        <v/>
      </c>
      <c r="C68" s="278" t="str">
        <f>IF(csv!F63="","",csv!AO63)</f>
        <v/>
      </c>
      <c r="D68" s="278" t="str">
        <f>IF(csv!F63="","",csv!AP63&amp;"–"&amp;csv!AQ63&amp;"–"&amp;csv!AR63)</f>
        <v/>
      </c>
      <c r="E68" s="279" t="str">
        <f>IF(csv!AV63&amp;csv!AX63&amp;csv!AZ63&amp;csv!BB63&amp;csv!BD63="","",csv!AV63&amp;"–"&amp;csv!AX63&amp;"–"&amp;csv!AZ63&amp;"–"&amp;csv!BB63&amp;"–"&amp;csv!BD63&amp;"–"&amp;csv!BF63&amp;"–"&amp;csv!BH63&amp;"–"&amp;csv!BJ63&amp;"–"&amp;csv!BL63&amp;"–"&amp;csv!BN63&amp;"–"&amp;csv!BP63&amp;"–"&amp;csv!BR63&amp;"–"&amp;csv!BT63&amp;"–"&amp;csv!BV63&amp;"–"&amp;csv!BX63&amp;"–"&amp;csv!BZ63&amp;"–"&amp;csv!CB63&amp;"–"&amp;csv!CD63&amp;"–"&amp;csv!CF63&amp;"–"&amp;csv!CH63&amp;"–"&amp;csv!CJ63&amp;"–"&amp;csv!CL63&amp;"–"&amp;csv!CN63&amp;"–"&amp;csv!CP63&amp;"–"&amp;csv!CR63&amp;"–"&amp;csv!CT63&amp;"–"&amp;csv!CV63&amp;"–"&amp;csv!CX62&amp;"–"&amp;csv!CZ62)</f>
        <v/>
      </c>
      <c r="F68" s="155" t="s">
        <v>0</v>
      </c>
      <c r="X68" s="155" t="s">
        <v>0</v>
      </c>
    </row>
    <row r="69" spans="1:24" x14ac:dyDescent="0.25">
      <c r="A69" s="155" t="s">
        <v>0</v>
      </c>
      <c r="B69" s="277" t="str">
        <f>IF(csv!F64="","",csv!T64)</f>
        <v/>
      </c>
      <c r="C69" s="278" t="str">
        <f>IF(csv!F64="","",csv!AO64)</f>
        <v/>
      </c>
      <c r="D69" s="278" t="str">
        <f>IF(csv!F64="","",csv!AP64&amp;"–"&amp;csv!AQ64&amp;"–"&amp;csv!AR64)</f>
        <v/>
      </c>
      <c r="E69" s="279" t="str">
        <f>IF(csv!AV64&amp;csv!AX64&amp;csv!AZ64&amp;csv!BB64&amp;csv!BD64="","",csv!AV64&amp;"–"&amp;csv!AX64&amp;"–"&amp;csv!AZ64&amp;"–"&amp;csv!BB64&amp;"–"&amp;csv!BD64&amp;"–"&amp;csv!BF64&amp;"–"&amp;csv!BH64&amp;"–"&amp;csv!BJ64&amp;"–"&amp;csv!BL64&amp;"–"&amp;csv!BN64&amp;"–"&amp;csv!BP64&amp;"–"&amp;csv!BR64&amp;"–"&amp;csv!BT64&amp;"–"&amp;csv!BV64&amp;"–"&amp;csv!BX64&amp;"–"&amp;csv!BZ64&amp;"–"&amp;csv!CB64&amp;"–"&amp;csv!CD64&amp;"–"&amp;csv!CF64&amp;"–"&amp;csv!CH64&amp;"–"&amp;csv!CJ64&amp;"–"&amp;csv!CL64&amp;"–"&amp;csv!CN64&amp;"–"&amp;csv!CP64&amp;"–"&amp;csv!CR64&amp;"–"&amp;csv!CT64&amp;"–"&amp;csv!CV64&amp;"–"&amp;csv!CX63&amp;"–"&amp;csv!CZ63)</f>
        <v/>
      </c>
      <c r="F69" s="155" t="s">
        <v>0</v>
      </c>
      <c r="X69" s="155" t="s">
        <v>0</v>
      </c>
    </row>
    <row r="70" spans="1:24" x14ac:dyDescent="0.25">
      <c r="A70" s="155" t="s">
        <v>0</v>
      </c>
      <c r="B70" s="277" t="str">
        <f>IF(csv!F65="","",csv!T65)</f>
        <v/>
      </c>
      <c r="C70" s="278" t="str">
        <f>IF(csv!F65="","",csv!AO65)</f>
        <v/>
      </c>
      <c r="D70" s="278" t="str">
        <f>IF(csv!F65="","",csv!AP65&amp;"–"&amp;csv!AQ65&amp;"–"&amp;csv!AR65)</f>
        <v/>
      </c>
      <c r="E70" s="279" t="str">
        <f>IF(csv!AV65&amp;csv!AX65&amp;csv!AZ65&amp;csv!BB65&amp;csv!BD65="","",csv!AV65&amp;"–"&amp;csv!AX65&amp;"–"&amp;csv!AZ65&amp;"–"&amp;csv!BB65&amp;"–"&amp;csv!BD65&amp;"–"&amp;csv!BF65&amp;"–"&amp;csv!BH65&amp;"–"&amp;csv!BJ65&amp;"–"&amp;csv!BL65&amp;"–"&amp;csv!BN65&amp;"–"&amp;csv!BP65&amp;"–"&amp;csv!BR65&amp;"–"&amp;csv!BT65&amp;"–"&amp;csv!BV65&amp;"–"&amp;csv!BX65&amp;"–"&amp;csv!BZ65&amp;"–"&amp;csv!CB65&amp;"–"&amp;csv!CD65&amp;"–"&amp;csv!CF65&amp;"–"&amp;csv!CH65&amp;"–"&amp;csv!CJ65&amp;"–"&amp;csv!CL65&amp;"–"&amp;csv!CN65&amp;"–"&amp;csv!CP65&amp;"–"&amp;csv!CR65&amp;"–"&amp;csv!CT65&amp;"–"&amp;csv!CV65&amp;"–"&amp;csv!CX64&amp;"–"&amp;csv!CZ64)</f>
        <v/>
      </c>
      <c r="F70" s="155" t="s">
        <v>0</v>
      </c>
      <c r="X70" s="155" t="s">
        <v>0</v>
      </c>
    </row>
    <row r="71" spans="1:24" x14ac:dyDescent="0.25">
      <c r="A71" s="155" t="s">
        <v>0</v>
      </c>
      <c r="B71" s="277" t="str">
        <f>IF(csv!F66="","",csv!T66)</f>
        <v/>
      </c>
      <c r="C71" s="278" t="str">
        <f>IF(csv!F66="","",csv!AO66)</f>
        <v/>
      </c>
      <c r="D71" s="278" t="str">
        <f>IF(csv!F66="","",csv!AP66&amp;"–"&amp;csv!AQ66&amp;"–"&amp;csv!AR66)</f>
        <v/>
      </c>
      <c r="E71" s="279" t="str">
        <f>IF(csv!AV66&amp;csv!AX66&amp;csv!AZ66&amp;csv!BB66&amp;csv!BD66="","",csv!AV66&amp;"–"&amp;csv!AX66&amp;"–"&amp;csv!AZ66&amp;"–"&amp;csv!BB66&amp;"–"&amp;csv!BD66&amp;"–"&amp;csv!BF66&amp;"–"&amp;csv!BH66&amp;"–"&amp;csv!BJ66&amp;"–"&amp;csv!BL66&amp;"–"&amp;csv!BN66&amp;"–"&amp;csv!BP66&amp;"–"&amp;csv!BR66&amp;"–"&amp;csv!BT66&amp;"–"&amp;csv!BV66&amp;"–"&amp;csv!BX66&amp;"–"&amp;csv!BZ66&amp;"–"&amp;csv!CB66&amp;"–"&amp;csv!CD66&amp;"–"&amp;csv!CF66&amp;"–"&amp;csv!CH66&amp;"–"&amp;csv!CJ66&amp;"–"&amp;csv!CL66&amp;"–"&amp;csv!CN66&amp;"–"&amp;csv!CP66&amp;"–"&amp;csv!CR66&amp;"–"&amp;csv!CT66&amp;"–"&amp;csv!CV66&amp;"–"&amp;csv!CX65&amp;"–"&amp;csv!CZ65)</f>
        <v/>
      </c>
      <c r="F71" s="155" t="s">
        <v>0</v>
      </c>
      <c r="X71" s="155" t="s">
        <v>0</v>
      </c>
    </row>
    <row r="72" spans="1:24" x14ac:dyDescent="0.25">
      <c r="A72" s="155" t="s">
        <v>0</v>
      </c>
      <c r="B72" s="277" t="str">
        <f>IF(csv!F67="","",csv!T67)</f>
        <v/>
      </c>
      <c r="C72" s="278" t="str">
        <f>IF(csv!F67="","",csv!AO67)</f>
        <v/>
      </c>
      <c r="D72" s="278" t="str">
        <f>IF(csv!F67="","",csv!AP67&amp;"–"&amp;csv!AQ67&amp;"–"&amp;csv!AR67)</f>
        <v/>
      </c>
      <c r="E72" s="279" t="str">
        <f>IF(csv!AV67&amp;csv!AX67&amp;csv!AZ67&amp;csv!BB67&amp;csv!BD67="","",csv!AV67&amp;"–"&amp;csv!AX67&amp;"–"&amp;csv!AZ67&amp;"–"&amp;csv!BB67&amp;"–"&amp;csv!BD67&amp;"–"&amp;csv!BF67&amp;"–"&amp;csv!BH67&amp;"–"&amp;csv!BJ67&amp;"–"&amp;csv!BL67&amp;"–"&amp;csv!BN67&amp;"–"&amp;csv!BP67&amp;"–"&amp;csv!BR67&amp;"–"&amp;csv!BT67&amp;"–"&amp;csv!BV67&amp;"–"&amp;csv!BX67&amp;"–"&amp;csv!BZ67&amp;"–"&amp;csv!CB67&amp;"–"&amp;csv!CD67&amp;"–"&amp;csv!CF67&amp;"–"&amp;csv!CH67&amp;"–"&amp;csv!CJ67&amp;"–"&amp;csv!CL67&amp;"–"&amp;csv!CN67&amp;"–"&amp;csv!CP67&amp;"–"&amp;csv!CR67&amp;"–"&amp;csv!CT67&amp;"–"&amp;csv!CV67&amp;"–"&amp;csv!CX66&amp;"–"&amp;csv!CZ66)</f>
        <v/>
      </c>
      <c r="F72" s="155" t="s">
        <v>0</v>
      </c>
      <c r="X72" s="155" t="s">
        <v>0</v>
      </c>
    </row>
    <row r="73" spans="1:24" x14ac:dyDescent="0.25">
      <c r="A73" s="155" t="s">
        <v>0</v>
      </c>
      <c r="B73" s="277" t="str">
        <f>IF(csv!F68="","",csv!T68)</f>
        <v/>
      </c>
      <c r="C73" s="278" t="str">
        <f>IF(csv!F68="","",csv!AO68)</f>
        <v/>
      </c>
      <c r="D73" s="278" t="str">
        <f>IF(csv!F68="","",csv!AP68&amp;"–"&amp;csv!AQ68&amp;"–"&amp;csv!AR68)</f>
        <v/>
      </c>
      <c r="E73" s="279" t="str">
        <f>IF(csv!AV68&amp;csv!AX68&amp;csv!AZ68&amp;csv!BB68&amp;csv!BD68="","",csv!AV68&amp;"–"&amp;csv!AX68&amp;"–"&amp;csv!AZ68&amp;"–"&amp;csv!BB68&amp;"–"&amp;csv!BD68&amp;"–"&amp;csv!BF68&amp;"–"&amp;csv!BH68&amp;"–"&amp;csv!BJ68&amp;"–"&amp;csv!BL68&amp;"–"&amp;csv!BN68&amp;"–"&amp;csv!BP68&amp;"–"&amp;csv!BR68&amp;"–"&amp;csv!BT68&amp;"–"&amp;csv!BV68&amp;"–"&amp;csv!BX68&amp;"–"&amp;csv!BZ68&amp;"–"&amp;csv!CB68&amp;"–"&amp;csv!CD68&amp;"–"&amp;csv!CF68&amp;"–"&amp;csv!CH68&amp;"–"&amp;csv!CJ68&amp;"–"&amp;csv!CL68&amp;"–"&amp;csv!CN68&amp;"–"&amp;csv!CP68&amp;"–"&amp;csv!CR68&amp;"–"&amp;csv!CT68&amp;"–"&amp;csv!CV68&amp;"–"&amp;csv!CX67&amp;"–"&amp;csv!CZ67)</f>
        <v/>
      </c>
      <c r="F73" s="155" t="s">
        <v>0</v>
      </c>
      <c r="X73" s="155" t="s">
        <v>0</v>
      </c>
    </row>
    <row r="74" spans="1:24" x14ac:dyDescent="0.25">
      <c r="A74" s="155" t="s">
        <v>0</v>
      </c>
      <c r="B74" s="277" t="str">
        <f>IF(csv!F69="","",csv!T69)</f>
        <v/>
      </c>
      <c r="C74" s="278" t="str">
        <f>IF(csv!F69="","",csv!AO69)</f>
        <v/>
      </c>
      <c r="D74" s="278" t="str">
        <f>IF(csv!F69="","",csv!AP69&amp;"–"&amp;csv!AQ69&amp;"–"&amp;csv!AR69)</f>
        <v/>
      </c>
      <c r="E74" s="279" t="str">
        <f>IF(csv!AV69&amp;csv!AX69&amp;csv!AZ69&amp;csv!BB69&amp;csv!BD69="","",csv!AV69&amp;"–"&amp;csv!AX69&amp;"–"&amp;csv!AZ69&amp;"–"&amp;csv!BB69&amp;"–"&amp;csv!BD69&amp;"–"&amp;csv!BF69&amp;"–"&amp;csv!BH69&amp;"–"&amp;csv!BJ69&amp;"–"&amp;csv!BL69&amp;"–"&amp;csv!BN69&amp;"–"&amp;csv!BP69&amp;"–"&amp;csv!BR69&amp;"–"&amp;csv!BT69&amp;"–"&amp;csv!BV69&amp;"–"&amp;csv!BX69&amp;"–"&amp;csv!BZ69&amp;"–"&amp;csv!CB69&amp;"–"&amp;csv!CD69&amp;"–"&amp;csv!CF69&amp;"–"&amp;csv!CH69&amp;"–"&amp;csv!CJ69&amp;"–"&amp;csv!CL69&amp;"–"&amp;csv!CN69&amp;"–"&amp;csv!CP69&amp;"–"&amp;csv!CR69&amp;"–"&amp;csv!CT69&amp;"–"&amp;csv!CV69&amp;"–"&amp;csv!CX68&amp;"–"&amp;csv!CZ68)</f>
        <v/>
      </c>
      <c r="F74" s="155" t="s">
        <v>0</v>
      </c>
      <c r="X74" s="155" t="s">
        <v>0</v>
      </c>
    </row>
    <row r="75" spans="1:24" x14ac:dyDescent="0.25">
      <c r="A75" s="155" t="s">
        <v>0</v>
      </c>
      <c r="B75" s="277" t="str">
        <f>IF(csv!F70="","",csv!T70)</f>
        <v/>
      </c>
      <c r="C75" s="278" t="str">
        <f>IF(csv!F70="","",csv!AO70)</f>
        <v/>
      </c>
      <c r="D75" s="278" t="str">
        <f>IF(csv!F70="","",csv!AP70&amp;"–"&amp;csv!AQ70&amp;"–"&amp;csv!AR70)</f>
        <v/>
      </c>
      <c r="E75" s="279" t="str">
        <f>IF(csv!AV70&amp;csv!AX70&amp;csv!AZ70&amp;csv!BB70&amp;csv!BD70="","",csv!AV70&amp;"–"&amp;csv!AX70&amp;"–"&amp;csv!AZ70&amp;"–"&amp;csv!BB70&amp;"–"&amp;csv!BD70&amp;"–"&amp;csv!BF70&amp;"–"&amp;csv!BH70&amp;"–"&amp;csv!BJ70&amp;"–"&amp;csv!BL70&amp;"–"&amp;csv!BN70&amp;"–"&amp;csv!BP70&amp;"–"&amp;csv!BR70&amp;"–"&amp;csv!BT70&amp;"–"&amp;csv!BV70&amp;"–"&amp;csv!BX70&amp;"–"&amp;csv!BZ70&amp;"–"&amp;csv!CB70&amp;"–"&amp;csv!CD70&amp;"–"&amp;csv!CF70&amp;"–"&amp;csv!CH70&amp;"–"&amp;csv!CJ70&amp;"–"&amp;csv!CL70&amp;"–"&amp;csv!CN70&amp;"–"&amp;csv!CP70&amp;"–"&amp;csv!CR70&amp;"–"&amp;csv!CT70&amp;"–"&amp;csv!CV70&amp;"–"&amp;csv!CX69&amp;"–"&amp;csv!CZ69)</f>
        <v/>
      </c>
      <c r="F75" s="155" t="s">
        <v>0</v>
      </c>
      <c r="X75" s="155" t="s">
        <v>0</v>
      </c>
    </row>
    <row r="76" spans="1:24" x14ac:dyDescent="0.25">
      <c r="A76" s="155" t="s">
        <v>0</v>
      </c>
      <c r="B76" s="277" t="str">
        <f>IF(csv!F71="","",csv!T71)</f>
        <v/>
      </c>
      <c r="C76" s="278" t="str">
        <f>IF(csv!F71="","",csv!AO71)</f>
        <v/>
      </c>
      <c r="D76" s="278" t="str">
        <f>IF(csv!F71="","",csv!AP71&amp;"–"&amp;csv!AQ71&amp;"–"&amp;csv!AR71)</f>
        <v/>
      </c>
      <c r="E76" s="279" t="str">
        <f>IF(csv!AV71&amp;csv!AX71&amp;csv!AZ71&amp;csv!BB71&amp;csv!BD71="","",csv!AV71&amp;"–"&amp;csv!AX71&amp;"–"&amp;csv!AZ71&amp;"–"&amp;csv!BB71&amp;"–"&amp;csv!BD71&amp;"–"&amp;csv!BF71&amp;"–"&amp;csv!BH71&amp;"–"&amp;csv!BJ71&amp;"–"&amp;csv!BL71&amp;"–"&amp;csv!BN71&amp;"–"&amp;csv!BP71&amp;"–"&amp;csv!BR71&amp;"–"&amp;csv!BT71&amp;"–"&amp;csv!BV71&amp;"–"&amp;csv!BX71&amp;"–"&amp;csv!BZ71&amp;"–"&amp;csv!CB71&amp;"–"&amp;csv!CD71&amp;"–"&amp;csv!CF71&amp;"–"&amp;csv!CH71&amp;"–"&amp;csv!CJ71&amp;"–"&amp;csv!CL71&amp;"–"&amp;csv!CN71&amp;"–"&amp;csv!CP71&amp;"–"&amp;csv!CR71&amp;"–"&amp;csv!CT71&amp;"–"&amp;csv!CV71&amp;"–"&amp;csv!CX70&amp;"–"&amp;csv!CZ70)</f>
        <v/>
      </c>
      <c r="F76" s="155" t="s">
        <v>0</v>
      </c>
      <c r="X76" s="155" t="s">
        <v>0</v>
      </c>
    </row>
    <row r="77" spans="1:24" x14ac:dyDescent="0.25">
      <c r="A77" s="155" t="s">
        <v>0</v>
      </c>
      <c r="B77" s="277" t="str">
        <f>IF(csv!F72="","",csv!T72)</f>
        <v/>
      </c>
      <c r="C77" s="278" t="str">
        <f>IF(csv!F72="","",csv!AO72)</f>
        <v/>
      </c>
      <c r="D77" s="278" t="str">
        <f>IF(csv!F72="","",csv!AP72&amp;"–"&amp;csv!AQ72&amp;"–"&amp;csv!AR72)</f>
        <v/>
      </c>
      <c r="E77" s="279" t="str">
        <f>IF(csv!AV72&amp;csv!AX72&amp;csv!AZ72&amp;csv!BB72&amp;csv!BD72="","",csv!AV72&amp;"–"&amp;csv!AX72&amp;"–"&amp;csv!AZ72&amp;"–"&amp;csv!BB72&amp;"–"&amp;csv!BD72&amp;"–"&amp;csv!BF72&amp;"–"&amp;csv!BH72&amp;"–"&amp;csv!BJ72&amp;"–"&amp;csv!BL72&amp;"–"&amp;csv!BN72&amp;"–"&amp;csv!BP72&amp;"–"&amp;csv!BR72&amp;"–"&amp;csv!BT72&amp;"–"&amp;csv!BV72&amp;"–"&amp;csv!BX72&amp;"–"&amp;csv!BZ72&amp;"–"&amp;csv!CB72&amp;"–"&amp;csv!CD72&amp;"–"&amp;csv!CF72&amp;"–"&amp;csv!CH72&amp;"–"&amp;csv!CJ72&amp;"–"&amp;csv!CL72&amp;"–"&amp;csv!CN72&amp;"–"&amp;csv!CP72&amp;"–"&amp;csv!CR72&amp;"–"&amp;csv!CT72&amp;"–"&amp;csv!CV72&amp;"–"&amp;csv!CX71&amp;"–"&amp;csv!CZ71)</f>
        <v/>
      </c>
      <c r="F77" s="155" t="s">
        <v>0</v>
      </c>
      <c r="X77" s="155" t="s">
        <v>0</v>
      </c>
    </row>
    <row r="78" spans="1:24" x14ac:dyDescent="0.25">
      <c r="A78" s="155" t="s">
        <v>0</v>
      </c>
      <c r="B78" s="277" t="str">
        <f>IF(csv!F73="","",csv!T73)</f>
        <v/>
      </c>
      <c r="C78" s="278" t="str">
        <f>IF(csv!F73="","",csv!AO73)</f>
        <v/>
      </c>
      <c r="D78" s="278" t="str">
        <f>IF(csv!F73="","",csv!AP73&amp;"–"&amp;csv!AQ73&amp;"–"&amp;csv!AR73)</f>
        <v/>
      </c>
      <c r="E78" s="279" t="str">
        <f>IF(csv!AV73&amp;csv!AX73&amp;csv!AZ73&amp;csv!BB73&amp;csv!BD73="","",csv!AV73&amp;"–"&amp;csv!AX73&amp;"–"&amp;csv!AZ73&amp;"–"&amp;csv!BB73&amp;"–"&amp;csv!BD73&amp;"–"&amp;csv!BF73&amp;"–"&amp;csv!BH73&amp;"–"&amp;csv!BJ73&amp;"–"&amp;csv!BL73&amp;"–"&amp;csv!BN73&amp;"–"&amp;csv!BP73&amp;"–"&amp;csv!BR73&amp;"–"&amp;csv!BT73&amp;"–"&amp;csv!BV73&amp;"–"&amp;csv!BX73&amp;"–"&amp;csv!BZ73&amp;"–"&amp;csv!CB73&amp;"–"&amp;csv!CD73&amp;"–"&amp;csv!CF73&amp;"–"&amp;csv!CH73&amp;"–"&amp;csv!CJ73&amp;"–"&amp;csv!CL73&amp;"–"&amp;csv!CN73&amp;"–"&amp;csv!CP73&amp;"–"&amp;csv!CR73&amp;"–"&amp;csv!CT73&amp;"–"&amp;csv!CV73&amp;"–"&amp;csv!CX72&amp;"–"&amp;csv!CZ72)</f>
        <v/>
      </c>
      <c r="F78" s="155" t="s">
        <v>0</v>
      </c>
      <c r="X78" s="155" t="s">
        <v>0</v>
      </c>
    </row>
    <row r="79" spans="1:24" x14ac:dyDescent="0.25">
      <c r="A79" s="155" t="s">
        <v>0</v>
      </c>
      <c r="B79" s="277" t="str">
        <f>IF(csv!F74="","",csv!T74)</f>
        <v/>
      </c>
      <c r="C79" s="278" t="str">
        <f>IF(csv!F74="","",csv!AO74)</f>
        <v/>
      </c>
      <c r="D79" s="278" t="str">
        <f>IF(csv!F74="","",csv!AP74&amp;"–"&amp;csv!AQ74&amp;"–"&amp;csv!AR74)</f>
        <v/>
      </c>
      <c r="E79" s="279" t="str">
        <f>IF(csv!AV74&amp;csv!AX74&amp;csv!AZ74&amp;csv!BB74&amp;csv!BD74="","",csv!AV74&amp;"–"&amp;csv!AX74&amp;"–"&amp;csv!AZ74&amp;"–"&amp;csv!BB74&amp;"–"&amp;csv!BD74&amp;"–"&amp;csv!BF74&amp;"–"&amp;csv!BH74&amp;"–"&amp;csv!BJ74&amp;"–"&amp;csv!BL74&amp;"–"&amp;csv!BN74&amp;"–"&amp;csv!BP74&amp;"–"&amp;csv!BR74&amp;"–"&amp;csv!BT74&amp;"–"&amp;csv!BV74&amp;"–"&amp;csv!BX74&amp;"–"&amp;csv!BZ74&amp;"–"&amp;csv!CB74&amp;"–"&amp;csv!CD74&amp;"–"&amp;csv!CF74&amp;"–"&amp;csv!CH74&amp;"–"&amp;csv!CJ74&amp;"–"&amp;csv!CL74&amp;"–"&amp;csv!CN74&amp;"–"&amp;csv!CP74&amp;"–"&amp;csv!CR74&amp;"–"&amp;csv!CT74&amp;"–"&amp;csv!CV74&amp;"–"&amp;csv!CX73&amp;"–"&amp;csv!CZ73)</f>
        <v/>
      </c>
      <c r="F79" s="155" t="s">
        <v>0</v>
      </c>
      <c r="X79" s="155" t="s">
        <v>0</v>
      </c>
    </row>
    <row r="80" spans="1:24" x14ac:dyDescent="0.25">
      <c r="A80" s="155" t="s">
        <v>0</v>
      </c>
      <c r="B80" s="277" t="str">
        <f>IF(csv!F75="","",csv!T75)</f>
        <v/>
      </c>
      <c r="C80" s="278" t="str">
        <f>IF(csv!F75="","",csv!AO75)</f>
        <v/>
      </c>
      <c r="D80" s="278" t="str">
        <f>IF(csv!F75="","",csv!AP75&amp;"–"&amp;csv!AQ75&amp;"–"&amp;csv!AR75)</f>
        <v/>
      </c>
      <c r="E80" s="279" t="str">
        <f>IF(csv!AV75&amp;csv!AX75&amp;csv!AZ75&amp;csv!BB75&amp;csv!BD75="","",csv!AV75&amp;"–"&amp;csv!AX75&amp;"–"&amp;csv!AZ75&amp;"–"&amp;csv!BB75&amp;"–"&amp;csv!BD75&amp;"–"&amp;csv!BF75&amp;"–"&amp;csv!BH75&amp;"–"&amp;csv!BJ75&amp;"–"&amp;csv!BL75&amp;"–"&amp;csv!BN75&amp;"–"&amp;csv!BP75&amp;"–"&amp;csv!BR75&amp;"–"&amp;csv!BT75&amp;"–"&amp;csv!BV75&amp;"–"&amp;csv!BX75&amp;"–"&amp;csv!BZ75&amp;"–"&amp;csv!CB75&amp;"–"&amp;csv!CD75&amp;"–"&amp;csv!CF75&amp;"–"&amp;csv!CH75&amp;"–"&amp;csv!CJ75&amp;"–"&amp;csv!CL75&amp;"–"&amp;csv!CN75&amp;"–"&amp;csv!CP75&amp;"–"&amp;csv!CR75&amp;"–"&amp;csv!CT75&amp;"–"&amp;csv!CV75&amp;"–"&amp;csv!CX74&amp;"–"&amp;csv!CZ74)</f>
        <v/>
      </c>
      <c r="F80" s="155" t="s">
        <v>0</v>
      </c>
      <c r="X80" s="155" t="s">
        <v>0</v>
      </c>
    </row>
    <row r="81" spans="1:24" x14ac:dyDescent="0.25">
      <c r="A81" s="155" t="s">
        <v>0</v>
      </c>
      <c r="B81" s="277" t="str">
        <f>IF(csv!F76="","",csv!T76)</f>
        <v/>
      </c>
      <c r="C81" s="278" t="str">
        <f>IF(csv!F76="","",csv!AO76)</f>
        <v/>
      </c>
      <c r="D81" s="278" t="str">
        <f>IF(csv!F76="","",csv!AP76&amp;"–"&amp;csv!AQ76&amp;"–"&amp;csv!AR76)</f>
        <v/>
      </c>
      <c r="E81" s="279" t="str">
        <f>IF(csv!AV76&amp;csv!AX76&amp;csv!AZ76&amp;csv!BB76&amp;csv!BD76="","",csv!AV76&amp;"–"&amp;csv!AX76&amp;"–"&amp;csv!AZ76&amp;"–"&amp;csv!BB76&amp;"–"&amp;csv!BD76&amp;"–"&amp;csv!BF76&amp;"–"&amp;csv!BH76&amp;"–"&amp;csv!BJ76&amp;"–"&amp;csv!BL76&amp;"–"&amp;csv!BN76&amp;"–"&amp;csv!BP76&amp;"–"&amp;csv!BR76&amp;"–"&amp;csv!BT76&amp;"–"&amp;csv!BV76&amp;"–"&amp;csv!BX76&amp;"–"&amp;csv!BZ76&amp;"–"&amp;csv!CB76&amp;"–"&amp;csv!CD76&amp;"–"&amp;csv!CF76&amp;"–"&amp;csv!CH76&amp;"–"&amp;csv!CJ76&amp;"–"&amp;csv!CL76&amp;"–"&amp;csv!CN76&amp;"–"&amp;csv!CP76&amp;"–"&amp;csv!CR76&amp;"–"&amp;csv!CT76&amp;"–"&amp;csv!CV76&amp;"–"&amp;csv!CX75&amp;"–"&amp;csv!CZ75)</f>
        <v/>
      </c>
      <c r="F81" s="155" t="s">
        <v>0</v>
      </c>
      <c r="X81" s="155" t="s">
        <v>0</v>
      </c>
    </row>
    <row r="82" spans="1:24" x14ac:dyDescent="0.25">
      <c r="A82" s="155" t="s">
        <v>0</v>
      </c>
      <c r="B82" s="277" t="str">
        <f>IF(csv!F77="","",csv!T77)</f>
        <v/>
      </c>
      <c r="C82" s="278" t="str">
        <f>IF(csv!F77="","",csv!AO77)</f>
        <v/>
      </c>
      <c r="D82" s="278" t="str">
        <f>IF(csv!F77="","",csv!AP77&amp;"–"&amp;csv!AQ77&amp;"–"&amp;csv!AR77)</f>
        <v/>
      </c>
      <c r="E82" s="279" t="str">
        <f>IF(csv!AV77&amp;csv!AX77&amp;csv!AZ77&amp;csv!BB77&amp;csv!BD77="","",csv!AV77&amp;"–"&amp;csv!AX77&amp;"–"&amp;csv!AZ77&amp;"–"&amp;csv!BB77&amp;"–"&amp;csv!BD77&amp;"–"&amp;csv!BF77&amp;"–"&amp;csv!BH77&amp;"–"&amp;csv!BJ77&amp;"–"&amp;csv!BL77&amp;"–"&amp;csv!BN77&amp;"–"&amp;csv!BP77&amp;"–"&amp;csv!BR77&amp;"–"&amp;csv!BT77&amp;"–"&amp;csv!BV77&amp;"–"&amp;csv!BX77&amp;"–"&amp;csv!BZ77&amp;"–"&amp;csv!CB77&amp;"–"&amp;csv!CD77&amp;"–"&amp;csv!CF77&amp;"–"&amp;csv!CH77&amp;"–"&amp;csv!CJ77&amp;"–"&amp;csv!CL77&amp;"–"&amp;csv!CN77&amp;"–"&amp;csv!CP77&amp;"–"&amp;csv!CR77&amp;"–"&amp;csv!CT77&amp;"–"&amp;csv!CV77&amp;"–"&amp;csv!CX76&amp;"–"&amp;csv!CZ76)</f>
        <v/>
      </c>
      <c r="F82" s="155" t="s">
        <v>0</v>
      </c>
      <c r="X82" s="155" t="s">
        <v>0</v>
      </c>
    </row>
    <row r="83" spans="1:24" x14ac:dyDescent="0.25">
      <c r="A83" s="155" t="s">
        <v>0</v>
      </c>
      <c r="B83" s="277" t="str">
        <f>IF(csv!F78="","",csv!T78)</f>
        <v/>
      </c>
      <c r="C83" s="278" t="str">
        <f>IF(csv!F78="","",csv!AO78)</f>
        <v/>
      </c>
      <c r="D83" s="278" t="str">
        <f>IF(csv!F78="","",csv!AP78&amp;"–"&amp;csv!AQ78&amp;"–"&amp;csv!AR78)</f>
        <v/>
      </c>
      <c r="E83" s="279" t="str">
        <f>IF(csv!AV78&amp;csv!AX78&amp;csv!AZ78&amp;csv!BB78&amp;csv!BD78="","",csv!AV78&amp;"–"&amp;csv!AX78&amp;"–"&amp;csv!AZ78&amp;"–"&amp;csv!BB78&amp;"–"&amp;csv!BD78&amp;"–"&amp;csv!BF78&amp;"–"&amp;csv!BH78&amp;"–"&amp;csv!BJ78&amp;"–"&amp;csv!BL78&amp;"–"&amp;csv!BN78&amp;"–"&amp;csv!BP78&amp;"–"&amp;csv!BR78&amp;"–"&amp;csv!BT78&amp;"–"&amp;csv!BV78&amp;"–"&amp;csv!BX78&amp;"–"&amp;csv!BZ78&amp;"–"&amp;csv!CB78&amp;"–"&amp;csv!CD78&amp;"–"&amp;csv!CF78&amp;"–"&amp;csv!CH78&amp;"–"&amp;csv!CJ78&amp;"–"&amp;csv!CL78&amp;"–"&amp;csv!CN78&amp;"–"&amp;csv!CP78&amp;"–"&amp;csv!CR78&amp;"–"&amp;csv!CT78&amp;"–"&amp;csv!CV78&amp;"–"&amp;csv!CX77&amp;"–"&amp;csv!CZ77)</f>
        <v/>
      </c>
      <c r="F83" s="155" t="s">
        <v>0</v>
      </c>
      <c r="X83" s="155" t="s">
        <v>0</v>
      </c>
    </row>
    <row r="84" spans="1:24" x14ac:dyDescent="0.25">
      <c r="A84" s="155" t="s">
        <v>0</v>
      </c>
      <c r="B84" s="277" t="str">
        <f>IF(csv!F79="","",csv!T79)</f>
        <v/>
      </c>
      <c r="C84" s="278" t="str">
        <f>IF(csv!F79="","",csv!AO79)</f>
        <v/>
      </c>
      <c r="D84" s="278" t="str">
        <f>IF(csv!F79="","",csv!AP79&amp;"–"&amp;csv!AQ79&amp;"–"&amp;csv!AR79)</f>
        <v/>
      </c>
      <c r="E84" s="279" t="str">
        <f>IF(csv!AV79&amp;csv!AX79&amp;csv!AZ79&amp;csv!BB79&amp;csv!BD79="","",csv!AV79&amp;"–"&amp;csv!AX79&amp;"–"&amp;csv!AZ79&amp;"–"&amp;csv!BB79&amp;"–"&amp;csv!BD79&amp;"–"&amp;csv!BF79&amp;"–"&amp;csv!BH79&amp;"–"&amp;csv!BJ79&amp;"–"&amp;csv!BL79&amp;"–"&amp;csv!BN79&amp;"–"&amp;csv!BP79&amp;"–"&amp;csv!BR79&amp;"–"&amp;csv!BT79&amp;"–"&amp;csv!BV79&amp;"–"&amp;csv!BX79&amp;"–"&amp;csv!BZ79&amp;"–"&amp;csv!CB79&amp;"–"&amp;csv!CD79&amp;"–"&amp;csv!CF79&amp;"–"&amp;csv!CH79&amp;"–"&amp;csv!CJ79&amp;"–"&amp;csv!CL79&amp;"–"&amp;csv!CN79&amp;"–"&amp;csv!CP79&amp;"–"&amp;csv!CR79&amp;"–"&amp;csv!CT79&amp;"–"&amp;csv!CV79&amp;"–"&amp;csv!CX78&amp;"–"&amp;csv!CZ78)</f>
        <v/>
      </c>
      <c r="F84" s="155" t="s">
        <v>0</v>
      </c>
      <c r="X84" s="155" t="s">
        <v>0</v>
      </c>
    </row>
    <row r="85" spans="1:24" x14ac:dyDescent="0.25">
      <c r="A85" s="155" t="s">
        <v>0</v>
      </c>
      <c r="B85" s="277" t="str">
        <f>IF(csv!F80="","",csv!T80)</f>
        <v/>
      </c>
      <c r="C85" s="278" t="str">
        <f>IF(csv!F80="","",csv!AO80)</f>
        <v/>
      </c>
      <c r="D85" s="278" t="str">
        <f>IF(csv!F80="","",csv!AP80&amp;"–"&amp;csv!AQ80&amp;"–"&amp;csv!AR80)</f>
        <v/>
      </c>
      <c r="E85" s="279" t="str">
        <f>IF(csv!AV80&amp;csv!AX80&amp;csv!AZ80&amp;csv!BB80&amp;csv!BD80="","",csv!AV80&amp;"–"&amp;csv!AX80&amp;"–"&amp;csv!AZ80&amp;"–"&amp;csv!BB80&amp;"–"&amp;csv!BD80&amp;"–"&amp;csv!BF80&amp;"–"&amp;csv!BH80&amp;"–"&amp;csv!BJ80&amp;"–"&amp;csv!BL80&amp;"–"&amp;csv!BN80&amp;"–"&amp;csv!BP80&amp;"–"&amp;csv!BR80&amp;"–"&amp;csv!BT80&amp;"–"&amp;csv!BV80&amp;"–"&amp;csv!BX80&amp;"–"&amp;csv!BZ80&amp;"–"&amp;csv!CB80&amp;"–"&amp;csv!CD80&amp;"–"&amp;csv!CF80&amp;"–"&amp;csv!CH80&amp;"–"&amp;csv!CJ80&amp;"–"&amp;csv!CL80&amp;"–"&amp;csv!CN80&amp;"–"&amp;csv!CP80&amp;"–"&amp;csv!CR80&amp;"–"&amp;csv!CT80&amp;"–"&amp;csv!CV80&amp;"–"&amp;csv!CX79&amp;"–"&amp;csv!CZ79)</f>
        <v/>
      </c>
      <c r="F85" s="155" t="s">
        <v>0</v>
      </c>
      <c r="X85" s="155" t="s">
        <v>0</v>
      </c>
    </row>
    <row r="86" spans="1:24" x14ac:dyDescent="0.25">
      <c r="A86" s="155" t="s">
        <v>0</v>
      </c>
      <c r="B86" s="277" t="str">
        <f>IF(csv!F81="","",csv!T81)</f>
        <v/>
      </c>
      <c r="C86" s="278" t="str">
        <f>IF(csv!F81="","",csv!AO81)</f>
        <v/>
      </c>
      <c r="D86" s="278" t="str">
        <f>IF(csv!F81="","",csv!AP81&amp;"–"&amp;csv!AQ81&amp;"–"&amp;csv!AR81)</f>
        <v/>
      </c>
      <c r="E86" s="279" t="str">
        <f>IF(csv!AV81&amp;csv!AX81&amp;csv!AZ81&amp;csv!BB81&amp;csv!BD81="","",csv!AV81&amp;"–"&amp;csv!AX81&amp;"–"&amp;csv!AZ81&amp;"–"&amp;csv!BB81&amp;"–"&amp;csv!BD81&amp;"–"&amp;csv!BF81&amp;"–"&amp;csv!BH81&amp;"–"&amp;csv!BJ81&amp;"–"&amp;csv!BL81&amp;"–"&amp;csv!BN81&amp;"–"&amp;csv!BP81&amp;"–"&amp;csv!BR81&amp;"–"&amp;csv!BT81&amp;"–"&amp;csv!BV81&amp;"–"&amp;csv!BX81&amp;"–"&amp;csv!BZ81&amp;"–"&amp;csv!CB81&amp;"–"&amp;csv!CD81&amp;"–"&amp;csv!CF81&amp;"–"&amp;csv!CH81&amp;"–"&amp;csv!CJ81&amp;"–"&amp;csv!CL81&amp;"–"&amp;csv!CN81&amp;"–"&amp;csv!CP81&amp;"–"&amp;csv!CR81&amp;"–"&amp;csv!CT81&amp;"–"&amp;csv!CV81&amp;"–"&amp;csv!CX80&amp;"–"&amp;csv!CZ80)</f>
        <v/>
      </c>
      <c r="F86" s="155" t="s">
        <v>0</v>
      </c>
      <c r="X86" s="155" t="s">
        <v>0</v>
      </c>
    </row>
    <row r="87" spans="1:24" x14ac:dyDescent="0.25">
      <c r="A87" s="155" t="s">
        <v>0</v>
      </c>
      <c r="B87" s="277" t="str">
        <f>IF(csv!F82="","",csv!T82)</f>
        <v/>
      </c>
      <c r="C87" s="278" t="str">
        <f>IF(csv!F82="","",csv!AO82)</f>
        <v/>
      </c>
      <c r="D87" s="278" t="str">
        <f>IF(csv!F82="","",csv!AP82&amp;"–"&amp;csv!AQ82&amp;"–"&amp;csv!AR82)</f>
        <v/>
      </c>
      <c r="E87" s="279" t="str">
        <f>IF(csv!AV82&amp;csv!AX82&amp;csv!AZ82&amp;csv!BB82&amp;csv!BD82="","",csv!AV82&amp;"–"&amp;csv!AX82&amp;"–"&amp;csv!AZ82&amp;"–"&amp;csv!BB82&amp;"–"&amp;csv!BD82&amp;"–"&amp;csv!BF82&amp;"–"&amp;csv!BH82&amp;"–"&amp;csv!BJ82&amp;"–"&amp;csv!BL82&amp;"–"&amp;csv!BN82&amp;"–"&amp;csv!BP82&amp;"–"&amp;csv!BR82&amp;"–"&amp;csv!BT82&amp;"–"&amp;csv!BV82&amp;"–"&amp;csv!BX82&amp;"–"&amp;csv!BZ82&amp;"–"&amp;csv!CB82&amp;"–"&amp;csv!CD82&amp;"–"&amp;csv!CF82&amp;"–"&amp;csv!CH82&amp;"–"&amp;csv!CJ82&amp;"–"&amp;csv!CL82&amp;"–"&amp;csv!CN82&amp;"–"&amp;csv!CP82&amp;"–"&amp;csv!CR82&amp;"–"&amp;csv!CT82&amp;"–"&amp;csv!CV82&amp;"–"&amp;csv!CX81&amp;"–"&amp;csv!CZ81)</f>
        <v/>
      </c>
      <c r="F87" s="155" t="s">
        <v>0</v>
      </c>
      <c r="X87" s="155" t="s">
        <v>0</v>
      </c>
    </row>
    <row r="88" spans="1:24" x14ac:dyDescent="0.25">
      <c r="A88" s="155" t="s">
        <v>0</v>
      </c>
      <c r="B88" s="277" t="str">
        <f>IF(csv!F83="","",csv!T83)</f>
        <v/>
      </c>
      <c r="C88" s="278" t="str">
        <f>IF(csv!F83="","",csv!AO83)</f>
        <v/>
      </c>
      <c r="D88" s="278" t="str">
        <f>IF(csv!F83="","",csv!AP83&amp;"–"&amp;csv!AQ83&amp;"–"&amp;csv!AR83)</f>
        <v/>
      </c>
      <c r="E88" s="279" t="str">
        <f>IF(csv!AV83&amp;csv!AX83&amp;csv!AZ83&amp;csv!BB83&amp;csv!BD83="","",csv!AV83&amp;"–"&amp;csv!AX83&amp;"–"&amp;csv!AZ83&amp;"–"&amp;csv!BB83&amp;"–"&amp;csv!BD83&amp;"–"&amp;csv!BF83&amp;"–"&amp;csv!BH83&amp;"–"&amp;csv!BJ83&amp;"–"&amp;csv!BL83&amp;"–"&amp;csv!BN83&amp;"–"&amp;csv!BP83&amp;"–"&amp;csv!BR83&amp;"–"&amp;csv!BT83&amp;"–"&amp;csv!BV83&amp;"–"&amp;csv!BX83&amp;"–"&amp;csv!BZ83&amp;"–"&amp;csv!CB83&amp;"–"&amp;csv!CD83&amp;"–"&amp;csv!CF83&amp;"–"&amp;csv!CH83&amp;"–"&amp;csv!CJ83&amp;"–"&amp;csv!CL83&amp;"–"&amp;csv!CN83&amp;"–"&amp;csv!CP83&amp;"–"&amp;csv!CR83&amp;"–"&amp;csv!CT83&amp;"–"&amp;csv!CV83&amp;"–"&amp;csv!CX82&amp;"–"&amp;csv!CZ82)</f>
        <v/>
      </c>
      <c r="F88" s="155" t="s">
        <v>0</v>
      </c>
      <c r="X88" s="155" t="s">
        <v>0</v>
      </c>
    </row>
    <row r="89" spans="1:24" x14ac:dyDescent="0.25">
      <c r="A89" s="155" t="s">
        <v>0</v>
      </c>
      <c r="B89" s="277" t="str">
        <f>IF(csv!F84="","",csv!T84)</f>
        <v/>
      </c>
      <c r="C89" s="278" t="str">
        <f>IF(csv!F84="","",csv!AO84)</f>
        <v/>
      </c>
      <c r="D89" s="278" t="str">
        <f>IF(csv!F84="","",csv!AP84&amp;"–"&amp;csv!AQ84&amp;"–"&amp;csv!AR84)</f>
        <v/>
      </c>
      <c r="E89" s="279" t="str">
        <f>IF(csv!AV84&amp;csv!AX84&amp;csv!AZ84&amp;csv!BB84&amp;csv!BD84="","",csv!AV84&amp;"–"&amp;csv!AX84&amp;"–"&amp;csv!AZ84&amp;"–"&amp;csv!BB84&amp;"–"&amp;csv!BD84&amp;"–"&amp;csv!BF84&amp;"–"&amp;csv!BH84&amp;"–"&amp;csv!BJ84&amp;"–"&amp;csv!BL84&amp;"–"&amp;csv!BN84&amp;"–"&amp;csv!BP84&amp;"–"&amp;csv!BR84&amp;"–"&amp;csv!BT84&amp;"–"&amp;csv!BV84&amp;"–"&amp;csv!BX84&amp;"–"&amp;csv!BZ84&amp;"–"&amp;csv!CB84&amp;"–"&amp;csv!CD84&amp;"–"&amp;csv!CF84&amp;"–"&amp;csv!CH84&amp;"–"&amp;csv!CJ84&amp;"–"&amp;csv!CL84&amp;"–"&amp;csv!CN84&amp;"–"&amp;csv!CP84&amp;"–"&amp;csv!CR84&amp;"–"&amp;csv!CT84&amp;"–"&amp;csv!CV84&amp;"–"&amp;csv!CX83&amp;"–"&amp;csv!CZ83)</f>
        <v/>
      </c>
      <c r="F89" s="155" t="s">
        <v>0</v>
      </c>
      <c r="X89" s="155" t="s">
        <v>0</v>
      </c>
    </row>
    <row r="90" spans="1:24" x14ac:dyDescent="0.25">
      <c r="A90" s="155" t="s">
        <v>0</v>
      </c>
      <c r="B90" s="277" t="str">
        <f>IF(csv!F85="","",csv!T85)</f>
        <v/>
      </c>
      <c r="C90" s="278" t="str">
        <f>IF(csv!F85="","",csv!AO85)</f>
        <v/>
      </c>
      <c r="D90" s="278" t="str">
        <f>IF(csv!F85="","",csv!AP85&amp;"–"&amp;csv!AQ85&amp;"–"&amp;csv!AR85)</f>
        <v/>
      </c>
      <c r="E90" s="279" t="str">
        <f>IF(csv!AV85&amp;csv!AX85&amp;csv!AZ85&amp;csv!BB85&amp;csv!BD85="","",csv!AV85&amp;"–"&amp;csv!AX85&amp;"–"&amp;csv!AZ85&amp;"–"&amp;csv!BB85&amp;"–"&amp;csv!BD85&amp;"–"&amp;csv!BF85&amp;"–"&amp;csv!BH85&amp;"–"&amp;csv!BJ85&amp;"–"&amp;csv!BL85&amp;"–"&amp;csv!BN85&amp;"–"&amp;csv!BP85&amp;"–"&amp;csv!BR85&amp;"–"&amp;csv!BT85&amp;"–"&amp;csv!BV85&amp;"–"&amp;csv!BX85&amp;"–"&amp;csv!BZ85&amp;"–"&amp;csv!CB85&amp;"–"&amp;csv!CD85&amp;"–"&amp;csv!CF85&amp;"–"&amp;csv!CH85&amp;"–"&amp;csv!CJ85&amp;"–"&amp;csv!CL85&amp;"–"&amp;csv!CN85&amp;"–"&amp;csv!CP85&amp;"–"&amp;csv!CR85&amp;"–"&amp;csv!CT85&amp;"–"&amp;csv!CV85&amp;"–"&amp;csv!CX84&amp;"–"&amp;csv!CZ84)</f>
        <v/>
      </c>
      <c r="F90" s="155" t="s">
        <v>0</v>
      </c>
      <c r="X90" s="155" t="s">
        <v>0</v>
      </c>
    </row>
    <row r="91" spans="1:24" x14ac:dyDescent="0.25">
      <c r="A91" s="155" t="s">
        <v>0</v>
      </c>
      <c r="B91" s="277" t="str">
        <f>IF(csv!F86="","",csv!T86)</f>
        <v/>
      </c>
      <c r="C91" s="278" t="str">
        <f>IF(csv!F86="","",csv!AO86)</f>
        <v/>
      </c>
      <c r="D91" s="278" t="str">
        <f>IF(csv!F86="","",csv!AP86&amp;"–"&amp;csv!AQ86&amp;"–"&amp;csv!AR86)</f>
        <v/>
      </c>
      <c r="E91" s="279" t="str">
        <f>IF(csv!AV86&amp;csv!AX86&amp;csv!AZ86&amp;csv!BB86&amp;csv!BD86="","",csv!AV86&amp;"–"&amp;csv!AX86&amp;"–"&amp;csv!AZ86&amp;"–"&amp;csv!BB86&amp;"–"&amp;csv!BD86&amp;"–"&amp;csv!BF86&amp;"–"&amp;csv!BH86&amp;"–"&amp;csv!BJ86&amp;"–"&amp;csv!BL86&amp;"–"&amp;csv!BN86&amp;"–"&amp;csv!BP86&amp;"–"&amp;csv!BR86&amp;"–"&amp;csv!BT86&amp;"–"&amp;csv!BV86&amp;"–"&amp;csv!BX86&amp;"–"&amp;csv!BZ86&amp;"–"&amp;csv!CB86&amp;"–"&amp;csv!CD86&amp;"–"&amp;csv!CF86&amp;"–"&amp;csv!CH86&amp;"–"&amp;csv!CJ86&amp;"–"&amp;csv!CL86&amp;"–"&amp;csv!CN86&amp;"–"&amp;csv!CP86&amp;"–"&amp;csv!CR86&amp;"–"&amp;csv!CT86&amp;"–"&amp;csv!CV86&amp;"–"&amp;csv!CX85&amp;"–"&amp;csv!CZ85)</f>
        <v/>
      </c>
      <c r="F91" s="155" t="s">
        <v>0</v>
      </c>
      <c r="X91" s="155" t="s">
        <v>0</v>
      </c>
    </row>
    <row r="92" spans="1:24" x14ac:dyDescent="0.25">
      <c r="A92" s="155" t="s">
        <v>0</v>
      </c>
      <c r="B92" s="277" t="str">
        <f>IF(csv!F87="","",csv!T87)</f>
        <v/>
      </c>
      <c r="C92" s="278" t="str">
        <f>IF(csv!F87="","",csv!AO87)</f>
        <v/>
      </c>
      <c r="D92" s="278" t="str">
        <f>IF(csv!F87="","",csv!AP87&amp;"–"&amp;csv!AQ87&amp;"–"&amp;csv!AR87)</f>
        <v/>
      </c>
      <c r="E92" s="279" t="str">
        <f>IF(csv!AV87&amp;csv!AX87&amp;csv!AZ87&amp;csv!BB87&amp;csv!BD87="","",csv!AV87&amp;"–"&amp;csv!AX87&amp;"–"&amp;csv!AZ87&amp;"–"&amp;csv!BB87&amp;"–"&amp;csv!BD87&amp;"–"&amp;csv!BF87&amp;"–"&amp;csv!BH87&amp;"–"&amp;csv!BJ87&amp;"–"&amp;csv!BL87&amp;"–"&amp;csv!BN87&amp;"–"&amp;csv!BP87&amp;"–"&amp;csv!BR87&amp;"–"&amp;csv!BT87&amp;"–"&amp;csv!BV87&amp;"–"&amp;csv!BX87&amp;"–"&amp;csv!BZ87&amp;"–"&amp;csv!CB87&amp;"–"&amp;csv!CD87&amp;"–"&amp;csv!CF87&amp;"–"&amp;csv!CH87&amp;"–"&amp;csv!CJ87&amp;"–"&amp;csv!CL87&amp;"–"&amp;csv!CN87&amp;"–"&amp;csv!CP87&amp;"–"&amp;csv!CR87&amp;"–"&amp;csv!CT87&amp;"–"&amp;csv!CV87&amp;"–"&amp;csv!CX86&amp;"–"&amp;csv!CZ86)</f>
        <v/>
      </c>
      <c r="F92" s="155" t="s">
        <v>0</v>
      </c>
      <c r="X92" s="155" t="s">
        <v>0</v>
      </c>
    </row>
    <row r="93" spans="1:24" x14ac:dyDescent="0.25">
      <c r="A93" s="155" t="s">
        <v>0</v>
      </c>
      <c r="B93" s="277" t="str">
        <f>IF(csv!F88="","",csv!T88)</f>
        <v/>
      </c>
      <c r="C93" s="278" t="str">
        <f>IF(csv!F88="","",csv!AO88)</f>
        <v/>
      </c>
      <c r="D93" s="278" t="str">
        <f>IF(csv!F88="","",csv!AP88&amp;"–"&amp;csv!AQ88&amp;"–"&amp;csv!AR88)</f>
        <v/>
      </c>
      <c r="E93" s="279" t="str">
        <f>IF(csv!AV88&amp;csv!AX88&amp;csv!AZ88&amp;csv!BB88&amp;csv!BD88="","",csv!AV88&amp;"–"&amp;csv!AX88&amp;"–"&amp;csv!AZ88&amp;"–"&amp;csv!BB88&amp;"–"&amp;csv!BD88&amp;"–"&amp;csv!BF88&amp;"–"&amp;csv!BH88&amp;"–"&amp;csv!BJ88&amp;"–"&amp;csv!BL88&amp;"–"&amp;csv!BN88&amp;"–"&amp;csv!BP88&amp;"–"&amp;csv!BR88&amp;"–"&amp;csv!BT88&amp;"–"&amp;csv!BV88&amp;"–"&amp;csv!BX88&amp;"–"&amp;csv!BZ88&amp;"–"&amp;csv!CB88&amp;"–"&amp;csv!CD88&amp;"–"&amp;csv!CF88&amp;"–"&amp;csv!CH88&amp;"–"&amp;csv!CJ88&amp;"–"&amp;csv!CL88&amp;"–"&amp;csv!CN88&amp;"–"&amp;csv!CP88&amp;"–"&amp;csv!CR88&amp;"–"&amp;csv!CT88&amp;"–"&amp;csv!CV88&amp;"–"&amp;csv!CX87&amp;"–"&amp;csv!CZ87)</f>
        <v/>
      </c>
      <c r="F93" s="155" t="s">
        <v>0</v>
      </c>
      <c r="X93" s="155" t="s">
        <v>0</v>
      </c>
    </row>
    <row r="94" spans="1:24" x14ac:dyDescent="0.25">
      <c r="A94" s="155" t="s">
        <v>0</v>
      </c>
      <c r="B94" s="277" t="str">
        <f>IF(csv!F89="","",csv!T89)</f>
        <v/>
      </c>
      <c r="C94" s="278" t="str">
        <f>IF(csv!F89="","",csv!AO89)</f>
        <v/>
      </c>
      <c r="D94" s="278" t="str">
        <f>IF(csv!F89="","",csv!AP89&amp;"–"&amp;csv!AQ89&amp;"–"&amp;csv!AR89)</f>
        <v/>
      </c>
      <c r="E94" s="279" t="str">
        <f>IF(csv!AV89&amp;csv!AX89&amp;csv!AZ89&amp;csv!BB89&amp;csv!BD89="","",csv!AV89&amp;"–"&amp;csv!AX89&amp;"–"&amp;csv!AZ89&amp;"–"&amp;csv!BB89&amp;"–"&amp;csv!BD89&amp;"–"&amp;csv!BF89&amp;"–"&amp;csv!BH89&amp;"–"&amp;csv!BJ89&amp;"–"&amp;csv!BL89&amp;"–"&amp;csv!BN89&amp;"–"&amp;csv!BP89&amp;"–"&amp;csv!BR89&amp;"–"&amp;csv!BT89&amp;"–"&amp;csv!BV89&amp;"–"&amp;csv!BX89&amp;"–"&amp;csv!BZ89&amp;"–"&amp;csv!CB89&amp;"–"&amp;csv!CD89&amp;"–"&amp;csv!CF89&amp;"–"&amp;csv!CH89&amp;"–"&amp;csv!CJ89&amp;"–"&amp;csv!CL89&amp;"–"&amp;csv!CN89&amp;"–"&amp;csv!CP89&amp;"–"&amp;csv!CR89&amp;"–"&amp;csv!CT89&amp;"–"&amp;csv!CV89&amp;"–"&amp;csv!CX88&amp;"–"&amp;csv!CZ88)</f>
        <v/>
      </c>
      <c r="F94" s="155" t="s">
        <v>0</v>
      </c>
      <c r="X94" s="155" t="s">
        <v>0</v>
      </c>
    </row>
    <row r="95" spans="1:24" x14ac:dyDescent="0.25">
      <c r="A95" s="155" t="s">
        <v>0</v>
      </c>
      <c r="B95" s="277" t="str">
        <f>IF(csv!F90="","",csv!T90)</f>
        <v/>
      </c>
      <c r="C95" s="278" t="str">
        <f>IF(csv!F90="","",csv!AO90)</f>
        <v/>
      </c>
      <c r="D95" s="278" t="str">
        <f>IF(csv!F90="","",csv!AP90&amp;"–"&amp;csv!AQ90&amp;"–"&amp;csv!AR90)</f>
        <v/>
      </c>
      <c r="E95" s="279" t="str">
        <f>IF(csv!AV90&amp;csv!AX90&amp;csv!AZ90&amp;csv!BB90&amp;csv!BD90="","",csv!AV90&amp;"–"&amp;csv!AX90&amp;"–"&amp;csv!AZ90&amp;"–"&amp;csv!BB90&amp;"–"&amp;csv!BD90&amp;"–"&amp;csv!BF90&amp;"–"&amp;csv!BH90&amp;"–"&amp;csv!BJ90&amp;"–"&amp;csv!BL90&amp;"–"&amp;csv!BN90&amp;"–"&amp;csv!BP90&amp;"–"&amp;csv!BR90&amp;"–"&amp;csv!BT90&amp;"–"&amp;csv!BV90&amp;"–"&amp;csv!BX90&amp;"–"&amp;csv!BZ90&amp;"–"&amp;csv!CB90&amp;"–"&amp;csv!CD90&amp;"–"&amp;csv!CF90&amp;"–"&amp;csv!CH90&amp;"–"&amp;csv!CJ90&amp;"–"&amp;csv!CL90&amp;"–"&amp;csv!CN90&amp;"–"&amp;csv!CP90&amp;"–"&amp;csv!CR90&amp;"–"&amp;csv!CT90&amp;"–"&amp;csv!CV90&amp;"–"&amp;csv!CX89&amp;"–"&amp;csv!CZ89)</f>
        <v/>
      </c>
      <c r="F95" s="155" t="s">
        <v>0</v>
      </c>
      <c r="X95" s="155" t="s">
        <v>0</v>
      </c>
    </row>
    <row r="96" spans="1:24" x14ac:dyDescent="0.25">
      <c r="A96" s="155" t="s">
        <v>0</v>
      </c>
      <c r="B96" s="277" t="str">
        <f>IF(csv!F91="","",csv!T91)</f>
        <v/>
      </c>
      <c r="C96" s="278" t="str">
        <f>IF(csv!F91="","",csv!AO91)</f>
        <v/>
      </c>
      <c r="D96" s="278" t="str">
        <f>IF(csv!F91="","",csv!AP91&amp;"–"&amp;csv!AQ91&amp;"–"&amp;csv!AR91)</f>
        <v/>
      </c>
      <c r="E96" s="279" t="str">
        <f>IF(csv!AV91&amp;csv!AX91&amp;csv!AZ91&amp;csv!BB91&amp;csv!BD91="","",csv!AV91&amp;"–"&amp;csv!AX91&amp;"–"&amp;csv!AZ91&amp;"–"&amp;csv!BB91&amp;"–"&amp;csv!BD91&amp;"–"&amp;csv!BF91&amp;"–"&amp;csv!BH91&amp;"–"&amp;csv!BJ91&amp;"–"&amp;csv!BL91&amp;"–"&amp;csv!BN91&amp;"–"&amp;csv!BP91&amp;"–"&amp;csv!BR91&amp;"–"&amp;csv!BT91&amp;"–"&amp;csv!BV91&amp;"–"&amp;csv!BX91&amp;"–"&amp;csv!BZ91&amp;"–"&amp;csv!CB91&amp;"–"&amp;csv!CD91&amp;"–"&amp;csv!CF91&amp;"–"&amp;csv!CH91&amp;"–"&amp;csv!CJ91&amp;"–"&amp;csv!CL91&amp;"–"&amp;csv!CN91&amp;"–"&amp;csv!CP91&amp;"–"&amp;csv!CR91&amp;"–"&amp;csv!CT91&amp;"–"&amp;csv!CV91&amp;"–"&amp;csv!CX90&amp;"–"&amp;csv!CZ90)</f>
        <v/>
      </c>
      <c r="F96" s="155" t="s">
        <v>0</v>
      </c>
      <c r="X96" s="155" t="s">
        <v>0</v>
      </c>
    </row>
    <row r="97" spans="1:24" x14ac:dyDescent="0.25">
      <c r="A97" s="155" t="s">
        <v>0</v>
      </c>
      <c r="B97" s="277" t="str">
        <f>IF(csv!F92="","",csv!T92)</f>
        <v/>
      </c>
      <c r="C97" s="278" t="str">
        <f>IF(csv!F92="","",csv!AO92)</f>
        <v/>
      </c>
      <c r="D97" s="278" t="str">
        <f>IF(csv!F92="","",csv!AP92&amp;"–"&amp;csv!AQ92&amp;"–"&amp;csv!AR92)</f>
        <v/>
      </c>
      <c r="E97" s="279" t="str">
        <f>IF(csv!AV92&amp;csv!AX92&amp;csv!AZ92&amp;csv!BB92&amp;csv!BD92="","",csv!AV92&amp;"–"&amp;csv!AX92&amp;"–"&amp;csv!AZ92&amp;"–"&amp;csv!BB92&amp;"–"&amp;csv!BD92&amp;"–"&amp;csv!BF92&amp;"–"&amp;csv!BH92&amp;"–"&amp;csv!BJ92&amp;"–"&amp;csv!BL92&amp;"–"&amp;csv!BN92&amp;"–"&amp;csv!BP92&amp;"–"&amp;csv!BR92&amp;"–"&amp;csv!BT92&amp;"–"&amp;csv!BV92&amp;"–"&amp;csv!BX92&amp;"–"&amp;csv!BZ92&amp;"–"&amp;csv!CB92&amp;"–"&amp;csv!CD92&amp;"–"&amp;csv!CF92&amp;"–"&amp;csv!CH92&amp;"–"&amp;csv!CJ92&amp;"–"&amp;csv!CL92&amp;"–"&amp;csv!CN92&amp;"–"&amp;csv!CP92&amp;"–"&amp;csv!CR92&amp;"–"&amp;csv!CT92&amp;"–"&amp;csv!CV92&amp;"–"&amp;csv!CX91&amp;"–"&amp;csv!CZ91)</f>
        <v/>
      </c>
      <c r="F97" s="155" t="s">
        <v>0</v>
      </c>
      <c r="X97" s="155" t="s">
        <v>0</v>
      </c>
    </row>
    <row r="98" spans="1:24" x14ac:dyDescent="0.25">
      <c r="A98" s="155" t="s">
        <v>0</v>
      </c>
      <c r="B98" s="277" t="str">
        <f>IF(csv!F93="","",csv!T93)</f>
        <v/>
      </c>
      <c r="C98" s="278" t="str">
        <f>IF(csv!F93="","",csv!AO93)</f>
        <v/>
      </c>
      <c r="D98" s="278" t="str">
        <f>IF(csv!F93="","",csv!AP93&amp;"–"&amp;csv!AQ93&amp;"–"&amp;csv!AR93)</f>
        <v/>
      </c>
      <c r="E98" s="279" t="str">
        <f>IF(csv!AV93&amp;csv!AX93&amp;csv!AZ93&amp;csv!BB93&amp;csv!BD93="","",csv!AV93&amp;"–"&amp;csv!AX93&amp;"–"&amp;csv!AZ93&amp;"–"&amp;csv!BB93&amp;"–"&amp;csv!BD93&amp;"–"&amp;csv!BF93&amp;"–"&amp;csv!BH93&amp;"–"&amp;csv!BJ93&amp;"–"&amp;csv!BL93&amp;"–"&amp;csv!BN93&amp;"–"&amp;csv!BP93&amp;"–"&amp;csv!BR93&amp;"–"&amp;csv!BT93&amp;"–"&amp;csv!BV93&amp;"–"&amp;csv!BX93&amp;"–"&amp;csv!BZ93&amp;"–"&amp;csv!CB93&amp;"–"&amp;csv!CD93&amp;"–"&amp;csv!CF93&amp;"–"&amp;csv!CH93&amp;"–"&amp;csv!CJ93&amp;"–"&amp;csv!CL93&amp;"–"&amp;csv!CN93&amp;"–"&amp;csv!CP93&amp;"–"&amp;csv!CR93&amp;"–"&amp;csv!CT93&amp;"–"&amp;csv!CV93&amp;"–"&amp;csv!CX92&amp;"–"&amp;csv!CZ92)</f>
        <v/>
      </c>
      <c r="F98" s="155" t="s">
        <v>0</v>
      </c>
      <c r="X98" s="155" t="s">
        <v>0</v>
      </c>
    </row>
    <row r="99" spans="1:24" x14ac:dyDescent="0.25">
      <c r="A99" s="155" t="s">
        <v>0</v>
      </c>
      <c r="B99" s="277" t="str">
        <f>IF(csv!F94="","",csv!T94)</f>
        <v/>
      </c>
      <c r="C99" s="278" t="str">
        <f>IF(csv!F94="","",csv!AO94)</f>
        <v/>
      </c>
      <c r="D99" s="278" t="str">
        <f>IF(csv!F94="","",csv!AP94&amp;"–"&amp;csv!AQ94&amp;"–"&amp;csv!AR94)</f>
        <v/>
      </c>
      <c r="E99" s="279" t="str">
        <f>IF(csv!AV94&amp;csv!AX94&amp;csv!AZ94&amp;csv!BB94&amp;csv!BD94="","",csv!AV94&amp;"–"&amp;csv!AX94&amp;"–"&amp;csv!AZ94&amp;"–"&amp;csv!BB94&amp;"–"&amp;csv!BD94&amp;"–"&amp;csv!BF94&amp;"–"&amp;csv!BH94&amp;"–"&amp;csv!BJ94&amp;"–"&amp;csv!BL94&amp;"–"&amp;csv!BN94&amp;"–"&amp;csv!BP94&amp;"–"&amp;csv!BR94&amp;"–"&amp;csv!BT94&amp;"–"&amp;csv!BV94&amp;"–"&amp;csv!BX94&amp;"–"&amp;csv!BZ94&amp;"–"&amp;csv!CB94&amp;"–"&amp;csv!CD94&amp;"–"&amp;csv!CF94&amp;"–"&amp;csv!CH94&amp;"–"&amp;csv!CJ94&amp;"–"&amp;csv!CL94&amp;"–"&amp;csv!CN94&amp;"–"&amp;csv!CP94&amp;"–"&amp;csv!CR94&amp;"–"&amp;csv!CT94&amp;"–"&amp;csv!CV94&amp;"–"&amp;csv!CX93&amp;"–"&amp;csv!CZ93)</f>
        <v/>
      </c>
      <c r="F99" s="155" t="s">
        <v>0</v>
      </c>
      <c r="X99" s="155" t="s">
        <v>0</v>
      </c>
    </row>
    <row r="100" spans="1:24" x14ac:dyDescent="0.25">
      <c r="A100" s="155" t="s">
        <v>0</v>
      </c>
      <c r="B100" s="277" t="str">
        <f>IF(csv!F95="","",csv!T95)</f>
        <v/>
      </c>
      <c r="C100" s="278" t="str">
        <f>IF(csv!F95="","",csv!AO95)</f>
        <v/>
      </c>
      <c r="D100" s="278" t="str">
        <f>IF(csv!F95="","",csv!AP95&amp;"–"&amp;csv!AQ95&amp;"–"&amp;csv!AR95)</f>
        <v/>
      </c>
      <c r="E100" s="279" t="str">
        <f>IF(csv!AV95&amp;csv!AX95&amp;csv!AZ95&amp;csv!BB95&amp;csv!BD95="","",csv!AV95&amp;"–"&amp;csv!AX95&amp;"–"&amp;csv!AZ95&amp;"–"&amp;csv!BB95&amp;"–"&amp;csv!BD95&amp;"–"&amp;csv!BF95&amp;"–"&amp;csv!BH95&amp;"–"&amp;csv!BJ95&amp;"–"&amp;csv!BL95&amp;"–"&amp;csv!BN95&amp;"–"&amp;csv!BP95&amp;"–"&amp;csv!BR95&amp;"–"&amp;csv!BT95&amp;"–"&amp;csv!BV95&amp;"–"&amp;csv!BX95&amp;"–"&amp;csv!BZ95&amp;"–"&amp;csv!CB95&amp;"–"&amp;csv!CD95&amp;"–"&amp;csv!CF95&amp;"–"&amp;csv!CH95&amp;"–"&amp;csv!CJ95&amp;"–"&amp;csv!CL95&amp;"–"&amp;csv!CN95&amp;"–"&amp;csv!CP95&amp;"–"&amp;csv!CR95&amp;"–"&amp;csv!CT95&amp;"–"&amp;csv!CV95&amp;"–"&amp;csv!CX94&amp;"–"&amp;csv!CZ94)</f>
        <v/>
      </c>
      <c r="F100" s="155" t="s">
        <v>0</v>
      </c>
      <c r="X100" s="155" t="s">
        <v>0</v>
      </c>
    </row>
    <row r="101" spans="1:24" x14ac:dyDescent="0.25">
      <c r="A101" s="155" t="s">
        <v>0</v>
      </c>
      <c r="B101" s="277" t="str">
        <f>IF(csv!F96="","",csv!T96)</f>
        <v/>
      </c>
      <c r="C101" s="278" t="str">
        <f>IF(csv!F96="","",csv!AO96)</f>
        <v/>
      </c>
      <c r="D101" s="278" t="str">
        <f>IF(csv!F96="","",csv!AP96&amp;"–"&amp;csv!AQ96&amp;"–"&amp;csv!AR96)</f>
        <v/>
      </c>
      <c r="E101" s="279" t="str">
        <f>IF(csv!AV96&amp;csv!AX96&amp;csv!AZ96&amp;csv!BB96&amp;csv!BD96="","",csv!AV96&amp;"–"&amp;csv!AX96&amp;"–"&amp;csv!AZ96&amp;"–"&amp;csv!BB96&amp;"–"&amp;csv!BD96&amp;"–"&amp;csv!BF96&amp;"–"&amp;csv!BH96&amp;"–"&amp;csv!BJ96&amp;"–"&amp;csv!BL96&amp;"–"&amp;csv!BN96&amp;"–"&amp;csv!BP96&amp;"–"&amp;csv!BR96&amp;"–"&amp;csv!BT96&amp;"–"&amp;csv!BV96&amp;"–"&amp;csv!BX96&amp;"–"&amp;csv!BZ96&amp;"–"&amp;csv!CB96&amp;"–"&amp;csv!CD96&amp;"–"&amp;csv!CF96&amp;"–"&amp;csv!CH96&amp;"–"&amp;csv!CJ96&amp;"–"&amp;csv!CL96&amp;"–"&amp;csv!CN96&amp;"–"&amp;csv!CP96&amp;"–"&amp;csv!CR96&amp;"–"&amp;csv!CT96&amp;"–"&amp;csv!CV96&amp;"–"&amp;csv!CX95&amp;"–"&amp;csv!CZ95)</f>
        <v/>
      </c>
      <c r="F101" s="155" t="s">
        <v>0</v>
      </c>
      <c r="X101" s="155" t="s">
        <v>0</v>
      </c>
    </row>
    <row r="102" spans="1:24" x14ac:dyDescent="0.25">
      <c r="A102" s="155" t="s">
        <v>0</v>
      </c>
      <c r="B102" s="277" t="str">
        <f>IF(csv!F97="","",csv!T97)</f>
        <v/>
      </c>
      <c r="C102" s="278" t="str">
        <f>IF(csv!F97="","",csv!AO97)</f>
        <v/>
      </c>
      <c r="D102" s="278" t="str">
        <f>IF(csv!F97="","",csv!AP97&amp;"–"&amp;csv!AQ97&amp;"–"&amp;csv!AR97)</f>
        <v/>
      </c>
      <c r="E102" s="279" t="str">
        <f>IF(csv!AV97&amp;csv!AX97&amp;csv!AZ97&amp;csv!BB97&amp;csv!BD97="","",csv!AV97&amp;"–"&amp;csv!AX97&amp;"–"&amp;csv!AZ97&amp;"–"&amp;csv!BB97&amp;"–"&amp;csv!BD97&amp;"–"&amp;csv!BF97&amp;"–"&amp;csv!BH97&amp;"–"&amp;csv!BJ97&amp;"–"&amp;csv!BL97&amp;"–"&amp;csv!BN97&amp;"–"&amp;csv!BP97&amp;"–"&amp;csv!BR97&amp;"–"&amp;csv!BT97&amp;"–"&amp;csv!BV97&amp;"–"&amp;csv!BX97&amp;"–"&amp;csv!BZ97&amp;"–"&amp;csv!CB97&amp;"–"&amp;csv!CD97&amp;"–"&amp;csv!CF97&amp;"–"&amp;csv!CH97&amp;"–"&amp;csv!CJ97&amp;"–"&amp;csv!CL97&amp;"–"&amp;csv!CN97&amp;"–"&amp;csv!CP97&amp;"–"&amp;csv!CR97&amp;"–"&amp;csv!CT97&amp;"–"&amp;csv!CV97&amp;"–"&amp;csv!CX96&amp;"–"&amp;csv!CZ96)</f>
        <v/>
      </c>
      <c r="F102" s="155" t="s">
        <v>0</v>
      </c>
      <c r="X102" s="155" t="s">
        <v>0</v>
      </c>
    </row>
    <row r="103" spans="1:24" x14ac:dyDescent="0.25">
      <c r="A103" s="155" t="s">
        <v>0</v>
      </c>
      <c r="B103" s="277" t="str">
        <f>IF(csv!F98="","",csv!T98)</f>
        <v/>
      </c>
      <c r="C103" s="278" t="str">
        <f>IF(csv!F98="","",csv!AO98)</f>
        <v/>
      </c>
      <c r="D103" s="278" t="str">
        <f>IF(csv!F98="","",csv!AP98&amp;"–"&amp;csv!AQ98&amp;"–"&amp;csv!AR98)</f>
        <v/>
      </c>
      <c r="E103" s="279" t="str">
        <f>IF(csv!AV98&amp;csv!AX98&amp;csv!AZ98&amp;csv!BB98&amp;csv!BD98="","",csv!AV98&amp;"–"&amp;csv!AX98&amp;"–"&amp;csv!AZ98&amp;"–"&amp;csv!BB98&amp;"–"&amp;csv!BD98&amp;"–"&amp;csv!BF98&amp;"–"&amp;csv!BH98&amp;"–"&amp;csv!BJ98&amp;"–"&amp;csv!BL98&amp;"–"&amp;csv!BN98&amp;"–"&amp;csv!BP98&amp;"–"&amp;csv!BR98&amp;"–"&amp;csv!BT98&amp;"–"&amp;csv!BV98&amp;"–"&amp;csv!BX98&amp;"–"&amp;csv!BZ98&amp;"–"&amp;csv!CB98&amp;"–"&amp;csv!CD98&amp;"–"&amp;csv!CF98&amp;"–"&amp;csv!CH98&amp;"–"&amp;csv!CJ98&amp;"–"&amp;csv!CL98&amp;"–"&amp;csv!CN98&amp;"–"&amp;csv!CP98&amp;"–"&amp;csv!CR98&amp;"–"&amp;csv!CT98&amp;"–"&amp;csv!CV98&amp;"–"&amp;csv!CX97&amp;"–"&amp;csv!CZ97)</f>
        <v/>
      </c>
      <c r="F103" s="155" t="s">
        <v>0</v>
      </c>
      <c r="X103" s="155" t="s">
        <v>0</v>
      </c>
    </row>
    <row r="104" spans="1:24" x14ac:dyDescent="0.25">
      <c r="A104" s="155" t="s">
        <v>0</v>
      </c>
      <c r="B104" s="277" t="str">
        <f>IF(csv!F99="","",csv!T99)</f>
        <v/>
      </c>
      <c r="C104" s="278" t="str">
        <f>IF(csv!F99="","",csv!AO99)</f>
        <v/>
      </c>
      <c r="D104" s="278" t="str">
        <f>IF(csv!F99="","",csv!AP99&amp;"–"&amp;csv!AQ99&amp;"–"&amp;csv!AR99)</f>
        <v/>
      </c>
      <c r="E104" s="279" t="str">
        <f>IF(csv!AV99&amp;csv!AX99&amp;csv!AZ99&amp;csv!BB99&amp;csv!BD99="","",csv!AV99&amp;"–"&amp;csv!AX99&amp;"–"&amp;csv!AZ99&amp;"–"&amp;csv!BB99&amp;"–"&amp;csv!BD99&amp;"–"&amp;csv!BF99&amp;"–"&amp;csv!BH99&amp;"–"&amp;csv!BJ99&amp;"–"&amp;csv!BL99&amp;"–"&amp;csv!BN99&amp;"–"&amp;csv!BP99&amp;"–"&amp;csv!BR99&amp;"–"&amp;csv!BT99&amp;"–"&amp;csv!BV99&amp;"–"&amp;csv!BX99&amp;"–"&amp;csv!BZ99&amp;"–"&amp;csv!CB99&amp;"–"&amp;csv!CD99&amp;"–"&amp;csv!CF99&amp;"–"&amp;csv!CH99&amp;"–"&amp;csv!CJ99&amp;"–"&amp;csv!CL99&amp;"–"&amp;csv!CN99&amp;"–"&amp;csv!CP99&amp;"–"&amp;csv!CR99&amp;"–"&amp;csv!CT99&amp;"–"&amp;csv!CV99&amp;"–"&amp;csv!CX98&amp;"–"&amp;csv!CZ98)</f>
        <v/>
      </c>
      <c r="F104" s="155" t="s">
        <v>0</v>
      </c>
      <c r="X104" s="155" t="s">
        <v>0</v>
      </c>
    </row>
    <row r="105" spans="1:24" x14ac:dyDescent="0.25">
      <c r="A105" s="155" t="s">
        <v>0</v>
      </c>
      <c r="B105" s="277" t="str">
        <f>IF(csv!F100="","",csv!T100)</f>
        <v/>
      </c>
      <c r="C105" s="278" t="str">
        <f>IF(csv!F100="","",csv!AO100)</f>
        <v/>
      </c>
      <c r="D105" s="278" t="str">
        <f>IF(csv!F100="","",csv!AP100&amp;"–"&amp;csv!AQ100&amp;"–"&amp;csv!AR100)</f>
        <v/>
      </c>
      <c r="E105" s="279" t="str">
        <f>IF(csv!AV100&amp;csv!AX100&amp;csv!AZ100&amp;csv!BB100&amp;csv!BD100="","",csv!AV100&amp;"–"&amp;csv!AX100&amp;"–"&amp;csv!AZ100&amp;"–"&amp;csv!BB100&amp;"–"&amp;csv!BD100&amp;"–"&amp;csv!BF100&amp;"–"&amp;csv!BH100&amp;"–"&amp;csv!BJ100&amp;"–"&amp;csv!BL100&amp;"–"&amp;csv!BN100&amp;"–"&amp;csv!BP100&amp;"–"&amp;csv!BR100&amp;"–"&amp;csv!BT100&amp;"–"&amp;csv!BV100&amp;"–"&amp;csv!BX100&amp;"–"&amp;csv!BZ100&amp;"–"&amp;csv!CB100&amp;"–"&amp;csv!CD100&amp;"–"&amp;csv!CF100&amp;"–"&amp;csv!CH100&amp;"–"&amp;csv!CJ100&amp;"–"&amp;csv!CL100&amp;"–"&amp;csv!CN100&amp;"–"&amp;csv!CP100&amp;"–"&amp;csv!CR100&amp;"–"&amp;csv!CT100&amp;"–"&amp;csv!CV100&amp;"–"&amp;csv!CX99&amp;"–"&amp;csv!CZ99)</f>
        <v/>
      </c>
      <c r="F105" s="155" t="s">
        <v>0</v>
      </c>
      <c r="X105" s="155" t="s">
        <v>0</v>
      </c>
    </row>
    <row r="106" spans="1:24" x14ac:dyDescent="0.25">
      <c r="A106" s="155" t="s">
        <v>0</v>
      </c>
      <c r="B106" s="277" t="str">
        <f>IF(csv!F101="","",csv!T101)</f>
        <v/>
      </c>
      <c r="C106" s="278" t="str">
        <f>IF(csv!F101="","",csv!AO101)</f>
        <v/>
      </c>
      <c r="D106" s="278" t="str">
        <f>IF(csv!F101="","",csv!AP101&amp;"–"&amp;csv!AQ101&amp;"–"&amp;csv!AR101)</f>
        <v/>
      </c>
      <c r="E106" s="279" t="str">
        <f>IF(csv!AV101&amp;csv!AX101&amp;csv!AZ101&amp;csv!BB101&amp;csv!BD101="","",csv!AV101&amp;"–"&amp;csv!AX101&amp;"–"&amp;csv!AZ101&amp;"–"&amp;csv!BB101&amp;"–"&amp;csv!BD101&amp;"–"&amp;csv!BF101&amp;"–"&amp;csv!BH101&amp;"–"&amp;csv!BJ101&amp;"–"&amp;csv!BL101&amp;"–"&amp;csv!BN101&amp;"–"&amp;csv!BP101&amp;"–"&amp;csv!BR101&amp;"–"&amp;csv!BT101&amp;"–"&amp;csv!BV101&amp;"–"&amp;csv!BX101&amp;"–"&amp;csv!BZ101&amp;"–"&amp;csv!CB101&amp;"–"&amp;csv!CD101&amp;"–"&amp;csv!CF101&amp;"–"&amp;csv!CH101&amp;"–"&amp;csv!CJ101&amp;"–"&amp;csv!CL101&amp;"–"&amp;csv!CN101&amp;"–"&amp;csv!CP101&amp;"–"&amp;csv!CR101&amp;"–"&amp;csv!CT101&amp;"–"&amp;csv!CV101&amp;"–"&amp;csv!CX100&amp;"–"&amp;csv!CZ100)</f>
        <v/>
      </c>
      <c r="F106" s="155" t="s">
        <v>0</v>
      </c>
      <c r="X106" s="155" t="s">
        <v>0</v>
      </c>
    </row>
    <row r="107" spans="1:24" x14ac:dyDescent="0.25">
      <c r="A107" s="155" t="s">
        <v>0</v>
      </c>
      <c r="B107" s="277" t="str">
        <f>IF(csv!F102="","",csv!T102)</f>
        <v/>
      </c>
      <c r="C107" s="278" t="str">
        <f>IF(csv!F102="","",csv!AO102)</f>
        <v/>
      </c>
      <c r="D107" s="278" t="str">
        <f>IF(csv!F102="","",csv!AP102&amp;"–"&amp;csv!AQ102&amp;"–"&amp;csv!AR102)</f>
        <v/>
      </c>
      <c r="E107" s="279" t="str">
        <f>IF(csv!AV102&amp;csv!AX102&amp;csv!AZ102&amp;csv!BB102&amp;csv!BD102="","",csv!AV102&amp;"–"&amp;csv!AX102&amp;"–"&amp;csv!AZ102&amp;"–"&amp;csv!BB102&amp;"–"&amp;csv!BD102&amp;"–"&amp;csv!BF102&amp;"–"&amp;csv!BH102&amp;"–"&amp;csv!BJ102&amp;"–"&amp;csv!BL102&amp;"–"&amp;csv!BN102&amp;"–"&amp;csv!BP102&amp;"–"&amp;csv!BR102&amp;"–"&amp;csv!BT102&amp;"–"&amp;csv!BV102&amp;"–"&amp;csv!BX102&amp;"–"&amp;csv!BZ102&amp;"–"&amp;csv!CB102&amp;"–"&amp;csv!CD102&amp;"–"&amp;csv!CF102&amp;"–"&amp;csv!CH102&amp;"–"&amp;csv!CJ102&amp;"–"&amp;csv!CL102&amp;"–"&amp;csv!CN102&amp;"–"&amp;csv!CP102&amp;"–"&amp;csv!CR102&amp;"–"&amp;csv!CT102&amp;"–"&amp;csv!CV102&amp;"–"&amp;csv!CX101&amp;"–"&amp;csv!CZ101)</f>
        <v/>
      </c>
      <c r="F107" s="155" t="s">
        <v>0</v>
      </c>
      <c r="X107" s="155" t="s">
        <v>0</v>
      </c>
    </row>
    <row r="108" spans="1:24" x14ac:dyDescent="0.25">
      <c r="A108" s="155" t="s">
        <v>0</v>
      </c>
      <c r="B108" s="277" t="str">
        <f>IF(csv!F103="","",csv!T103)</f>
        <v/>
      </c>
      <c r="C108" s="278" t="str">
        <f>IF(csv!F103="","",csv!AO103)</f>
        <v/>
      </c>
      <c r="D108" s="278" t="str">
        <f>IF(csv!F103="","",csv!AP103&amp;"–"&amp;csv!AQ103&amp;"–"&amp;csv!AR103)</f>
        <v/>
      </c>
      <c r="E108" s="279" t="str">
        <f>IF(csv!AV103&amp;csv!AX103&amp;csv!AZ103&amp;csv!BB103&amp;csv!BD103="","",csv!AV103&amp;"–"&amp;csv!AX103&amp;"–"&amp;csv!AZ103&amp;"–"&amp;csv!BB103&amp;"–"&amp;csv!BD103&amp;"–"&amp;csv!BF103&amp;"–"&amp;csv!BH103&amp;"–"&amp;csv!BJ103&amp;"–"&amp;csv!BL103&amp;"–"&amp;csv!BN103&amp;"–"&amp;csv!BP103&amp;"–"&amp;csv!BR103&amp;"–"&amp;csv!BT103&amp;"–"&amp;csv!BV103&amp;"–"&amp;csv!BX103&amp;"–"&amp;csv!BZ103&amp;"–"&amp;csv!CB103&amp;"–"&amp;csv!CD103&amp;"–"&amp;csv!CF103&amp;"–"&amp;csv!CH103&amp;"–"&amp;csv!CJ103&amp;"–"&amp;csv!CL103&amp;"–"&amp;csv!CN103&amp;"–"&amp;csv!CP103&amp;"–"&amp;csv!CR103&amp;"–"&amp;csv!CT103&amp;"–"&amp;csv!CV103&amp;"–"&amp;csv!CX102&amp;"–"&amp;csv!CZ102)</f>
        <v/>
      </c>
      <c r="F108" s="155" t="s">
        <v>0</v>
      </c>
      <c r="X108" s="155" t="s">
        <v>0</v>
      </c>
    </row>
    <row r="109" spans="1:24" x14ac:dyDescent="0.25">
      <c r="A109" s="155" t="s">
        <v>0</v>
      </c>
      <c r="B109" s="277" t="str">
        <f>IF(csv!F104="","",csv!T104)</f>
        <v/>
      </c>
      <c r="C109" s="278" t="str">
        <f>IF(csv!F104="","",csv!AO104)</f>
        <v/>
      </c>
      <c r="D109" s="278" t="str">
        <f>IF(csv!F104="","",csv!AP104&amp;"–"&amp;csv!AQ104&amp;"–"&amp;csv!AR104)</f>
        <v/>
      </c>
      <c r="E109" s="279" t="str">
        <f>IF(csv!AV104&amp;csv!AX104&amp;csv!AZ104&amp;csv!BB104&amp;csv!BD104="","",csv!AV104&amp;"–"&amp;csv!AX104&amp;"–"&amp;csv!AZ104&amp;"–"&amp;csv!BB104&amp;"–"&amp;csv!BD104&amp;"–"&amp;csv!BF104&amp;"–"&amp;csv!BH104&amp;"–"&amp;csv!BJ104&amp;"–"&amp;csv!BL104&amp;"–"&amp;csv!BN104&amp;"–"&amp;csv!BP104&amp;"–"&amp;csv!BR104&amp;"–"&amp;csv!BT104&amp;"–"&amp;csv!BV104&amp;"–"&amp;csv!BX104&amp;"–"&amp;csv!BZ104&amp;"–"&amp;csv!CB104&amp;"–"&amp;csv!CD104&amp;"–"&amp;csv!CF104&amp;"–"&amp;csv!CH104&amp;"–"&amp;csv!CJ104&amp;"–"&amp;csv!CL104&amp;"–"&amp;csv!CN104&amp;"–"&amp;csv!CP104&amp;"–"&amp;csv!CR104&amp;"–"&amp;csv!CT104&amp;"–"&amp;csv!CV104&amp;"–"&amp;csv!CX103&amp;"–"&amp;csv!CZ103)</f>
        <v/>
      </c>
      <c r="F109" s="155" t="s">
        <v>0</v>
      </c>
      <c r="X109" s="155" t="s">
        <v>0</v>
      </c>
    </row>
    <row r="110" spans="1:24" x14ac:dyDescent="0.25">
      <c r="A110" s="155" t="s">
        <v>0</v>
      </c>
      <c r="B110" s="277" t="str">
        <f>IF(csv!F105="","",csv!T105)</f>
        <v/>
      </c>
      <c r="C110" s="278" t="str">
        <f>IF(csv!F105="","",csv!AO105)</f>
        <v/>
      </c>
      <c r="D110" s="278" t="str">
        <f>IF(csv!F105="","",csv!AP105&amp;"–"&amp;csv!AQ105&amp;"–"&amp;csv!AR105)</f>
        <v/>
      </c>
      <c r="E110" s="279" t="str">
        <f>IF(csv!AV105&amp;csv!AX105&amp;csv!AZ105&amp;csv!BB105&amp;csv!BD105="","",csv!AV105&amp;"–"&amp;csv!AX105&amp;"–"&amp;csv!AZ105&amp;"–"&amp;csv!BB105&amp;"–"&amp;csv!BD105&amp;"–"&amp;csv!BF105&amp;"–"&amp;csv!BH105&amp;"–"&amp;csv!BJ105&amp;"–"&amp;csv!BL105&amp;"–"&amp;csv!BN105&amp;"–"&amp;csv!BP105&amp;"–"&amp;csv!BR105&amp;"–"&amp;csv!BT105&amp;"–"&amp;csv!BV105&amp;"–"&amp;csv!BX105&amp;"–"&amp;csv!BZ105&amp;"–"&amp;csv!CB105&amp;"–"&amp;csv!CD105&amp;"–"&amp;csv!CF105&amp;"–"&amp;csv!CH105&amp;"–"&amp;csv!CJ105&amp;"–"&amp;csv!CL105&amp;"–"&amp;csv!CN105&amp;"–"&amp;csv!CP105&amp;"–"&amp;csv!CR105&amp;"–"&amp;csv!CT105&amp;"–"&amp;csv!CV105&amp;"–"&amp;csv!CX104&amp;"–"&amp;csv!CZ104)</f>
        <v/>
      </c>
      <c r="F110" s="155" t="s">
        <v>0</v>
      </c>
      <c r="X110" s="155" t="s">
        <v>0</v>
      </c>
    </row>
    <row r="111" spans="1:24" x14ac:dyDescent="0.25">
      <c r="A111" s="155" t="s">
        <v>0</v>
      </c>
      <c r="B111" s="277" t="str">
        <f>IF(csv!F106="","",csv!T106)</f>
        <v/>
      </c>
      <c r="C111" s="278" t="str">
        <f>IF(csv!F106="","",csv!AO106)</f>
        <v/>
      </c>
      <c r="D111" s="278" t="str">
        <f>IF(csv!F106="","",csv!AP106&amp;"–"&amp;csv!AQ106&amp;"–"&amp;csv!AR106)</f>
        <v/>
      </c>
      <c r="E111" s="279" t="str">
        <f>IF(csv!AV106&amp;csv!AX106&amp;csv!AZ106&amp;csv!BB106&amp;csv!BD106="","",csv!AV106&amp;"–"&amp;csv!AX106&amp;"–"&amp;csv!AZ106&amp;"–"&amp;csv!BB106&amp;"–"&amp;csv!BD106&amp;"–"&amp;csv!BF106&amp;"–"&amp;csv!BH106&amp;"–"&amp;csv!BJ106&amp;"–"&amp;csv!BL106&amp;"–"&amp;csv!BN106&amp;"–"&amp;csv!BP106&amp;"–"&amp;csv!BR106&amp;"–"&amp;csv!BT106&amp;"–"&amp;csv!BV106&amp;"–"&amp;csv!BX106&amp;"–"&amp;csv!BZ106&amp;"–"&amp;csv!CB106&amp;"–"&amp;csv!CD106&amp;"–"&amp;csv!CF106&amp;"–"&amp;csv!CH106&amp;"–"&amp;csv!CJ106&amp;"–"&amp;csv!CL106&amp;"–"&amp;csv!CN106&amp;"–"&amp;csv!CP106&amp;"–"&amp;csv!CR106&amp;"–"&amp;csv!CT106&amp;"–"&amp;csv!CV106&amp;"–"&amp;csv!CX105&amp;"–"&amp;csv!CZ105)</f>
        <v/>
      </c>
      <c r="F111" s="155" t="s">
        <v>0</v>
      </c>
      <c r="X111" s="155" t="s">
        <v>0</v>
      </c>
    </row>
    <row r="112" spans="1:24" x14ac:dyDescent="0.25">
      <c r="A112" s="155" t="s">
        <v>0</v>
      </c>
      <c r="B112" s="277" t="str">
        <f>IF(csv!F107="","",csv!T107)</f>
        <v/>
      </c>
      <c r="C112" s="278" t="str">
        <f>IF(csv!F107="","",csv!AO107)</f>
        <v/>
      </c>
      <c r="D112" s="278" t="str">
        <f>IF(csv!F107="","",csv!AP107&amp;"–"&amp;csv!AQ107&amp;"–"&amp;csv!AR107)</f>
        <v/>
      </c>
      <c r="E112" s="279" t="str">
        <f>IF(csv!AV107&amp;csv!AX107&amp;csv!AZ107&amp;csv!BB107&amp;csv!BD107="","",csv!AV107&amp;"–"&amp;csv!AX107&amp;"–"&amp;csv!AZ107&amp;"–"&amp;csv!BB107&amp;"–"&amp;csv!BD107&amp;"–"&amp;csv!BF107&amp;"–"&amp;csv!BH107&amp;"–"&amp;csv!BJ107&amp;"–"&amp;csv!BL107&amp;"–"&amp;csv!BN107&amp;"–"&amp;csv!BP107&amp;"–"&amp;csv!BR107&amp;"–"&amp;csv!BT107&amp;"–"&amp;csv!BV107&amp;"–"&amp;csv!BX107&amp;"–"&amp;csv!BZ107&amp;"–"&amp;csv!CB107&amp;"–"&amp;csv!CD107&amp;"–"&amp;csv!CF107&amp;"–"&amp;csv!CH107&amp;"–"&amp;csv!CJ107&amp;"–"&amp;csv!CL107&amp;"–"&amp;csv!CN107&amp;"–"&amp;csv!CP107&amp;"–"&amp;csv!CR107&amp;"–"&amp;csv!CT107&amp;"–"&amp;csv!CV107&amp;"–"&amp;csv!CX106&amp;"–"&amp;csv!CZ106)</f>
        <v/>
      </c>
      <c r="F112" s="155" t="s">
        <v>0</v>
      </c>
      <c r="X112" s="155" t="s">
        <v>0</v>
      </c>
    </row>
    <row r="113" spans="1:24" x14ac:dyDescent="0.25">
      <c r="A113" s="155" t="s">
        <v>0</v>
      </c>
      <c r="B113" s="277" t="str">
        <f>IF(csv!F108="","",csv!T108)</f>
        <v/>
      </c>
      <c r="C113" s="278" t="str">
        <f>IF(csv!F108="","",csv!AO108)</f>
        <v/>
      </c>
      <c r="D113" s="278" t="str">
        <f>IF(csv!F108="","",csv!AP108&amp;"–"&amp;csv!AQ108&amp;"–"&amp;csv!AR108)</f>
        <v/>
      </c>
      <c r="E113" s="279" t="str">
        <f>IF(csv!AV108&amp;csv!AX108&amp;csv!AZ108&amp;csv!BB108&amp;csv!BD108="","",csv!AV108&amp;"–"&amp;csv!AX108&amp;"–"&amp;csv!AZ108&amp;"–"&amp;csv!BB108&amp;"–"&amp;csv!BD108&amp;"–"&amp;csv!BF108&amp;"–"&amp;csv!BH108&amp;"–"&amp;csv!BJ108&amp;"–"&amp;csv!BL108&amp;"–"&amp;csv!BN108&amp;"–"&amp;csv!BP108&amp;"–"&amp;csv!BR108&amp;"–"&amp;csv!BT108&amp;"–"&amp;csv!BV108&amp;"–"&amp;csv!BX108&amp;"–"&amp;csv!BZ108&amp;"–"&amp;csv!CB108&amp;"–"&amp;csv!CD108&amp;"–"&amp;csv!CF108&amp;"–"&amp;csv!CH108&amp;"–"&amp;csv!CJ108&amp;"–"&amp;csv!CL108&amp;"–"&amp;csv!CN108&amp;"–"&amp;csv!CP108&amp;"–"&amp;csv!CR108&amp;"–"&amp;csv!CT108&amp;"–"&amp;csv!CV108&amp;"–"&amp;csv!CX107&amp;"–"&amp;csv!CZ107)</f>
        <v/>
      </c>
      <c r="F113" s="155" t="s">
        <v>0</v>
      </c>
      <c r="X113" s="155" t="s">
        <v>0</v>
      </c>
    </row>
    <row r="114" spans="1:24" x14ac:dyDescent="0.25">
      <c r="A114" s="155" t="s">
        <v>0</v>
      </c>
      <c r="B114" s="277" t="str">
        <f>IF(csv!F109="","",csv!T109)</f>
        <v/>
      </c>
      <c r="C114" s="278" t="str">
        <f>IF(csv!F109="","",csv!AO109)</f>
        <v/>
      </c>
      <c r="D114" s="278" t="str">
        <f>IF(csv!F109="","",csv!AP109&amp;"–"&amp;csv!AQ109&amp;"–"&amp;csv!AR109)</f>
        <v/>
      </c>
      <c r="E114" s="279" t="str">
        <f>IF(csv!AV109&amp;csv!AX109&amp;csv!AZ109&amp;csv!BB109&amp;csv!BD109="","",csv!AV109&amp;"–"&amp;csv!AX109&amp;"–"&amp;csv!AZ109&amp;"–"&amp;csv!BB109&amp;"–"&amp;csv!BD109&amp;"–"&amp;csv!BF109&amp;"–"&amp;csv!BH109&amp;"–"&amp;csv!BJ109&amp;"–"&amp;csv!BL109&amp;"–"&amp;csv!BN109&amp;"–"&amp;csv!BP109&amp;"–"&amp;csv!BR109&amp;"–"&amp;csv!BT109&amp;"–"&amp;csv!BV109&amp;"–"&amp;csv!BX109&amp;"–"&amp;csv!BZ109&amp;"–"&amp;csv!CB109&amp;"–"&amp;csv!CD109&amp;"–"&amp;csv!CF109&amp;"–"&amp;csv!CH109&amp;"–"&amp;csv!CJ109&amp;"–"&amp;csv!CL109&amp;"–"&amp;csv!CN109&amp;"–"&amp;csv!CP109&amp;"–"&amp;csv!CR109&amp;"–"&amp;csv!CT109&amp;"–"&amp;csv!CV109&amp;"–"&amp;csv!CX108&amp;"–"&amp;csv!CZ108)</f>
        <v/>
      </c>
      <c r="F114" s="155" t="s">
        <v>0</v>
      </c>
      <c r="X114" s="155" t="s">
        <v>0</v>
      </c>
    </row>
    <row r="115" spans="1:24" x14ac:dyDescent="0.25">
      <c r="A115" s="155" t="s">
        <v>0</v>
      </c>
      <c r="B115" s="277" t="str">
        <f>IF(csv!F110="","",csv!T110)</f>
        <v/>
      </c>
      <c r="C115" s="278" t="str">
        <f>IF(csv!F110="","",csv!AO110)</f>
        <v/>
      </c>
      <c r="D115" s="278" t="str">
        <f>IF(csv!F110="","",csv!AP110&amp;"–"&amp;csv!AQ110&amp;"–"&amp;csv!AR110)</f>
        <v/>
      </c>
      <c r="E115" s="279" t="str">
        <f>IF(csv!AV110&amp;csv!AX110&amp;csv!AZ110&amp;csv!BB110&amp;csv!BD110="","",csv!AV110&amp;"–"&amp;csv!AX110&amp;"–"&amp;csv!AZ110&amp;"–"&amp;csv!BB110&amp;"–"&amp;csv!BD110&amp;"–"&amp;csv!BF110&amp;"–"&amp;csv!BH110&amp;"–"&amp;csv!BJ110&amp;"–"&amp;csv!BL110&amp;"–"&amp;csv!BN110&amp;"–"&amp;csv!BP110&amp;"–"&amp;csv!BR110&amp;"–"&amp;csv!BT110&amp;"–"&amp;csv!BV110&amp;"–"&amp;csv!BX110&amp;"–"&amp;csv!BZ110&amp;"–"&amp;csv!CB110&amp;"–"&amp;csv!CD110&amp;"–"&amp;csv!CF110&amp;"–"&amp;csv!CH110&amp;"–"&amp;csv!CJ110&amp;"–"&amp;csv!CL110&amp;"–"&amp;csv!CN110&amp;"–"&amp;csv!CP110&amp;"–"&amp;csv!CR110&amp;"–"&amp;csv!CT110&amp;"–"&amp;csv!CV110&amp;"–"&amp;csv!CX109&amp;"–"&amp;csv!CZ109)</f>
        <v/>
      </c>
      <c r="F115" s="155" t="s">
        <v>0</v>
      </c>
      <c r="X115" s="155" t="s">
        <v>0</v>
      </c>
    </row>
    <row r="116" spans="1:24" x14ac:dyDescent="0.25">
      <c r="A116" s="155" t="s">
        <v>0</v>
      </c>
      <c r="B116" s="277" t="str">
        <f>IF(csv!F111="","",csv!T111)</f>
        <v/>
      </c>
      <c r="C116" s="278" t="str">
        <f>IF(csv!F111="","",csv!AO111)</f>
        <v/>
      </c>
      <c r="D116" s="278" t="str">
        <f>IF(csv!F111="","",csv!AP111&amp;"–"&amp;csv!AQ111&amp;"–"&amp;csv!AR111)</f>
        <v/>
      </c>
      <c r="E116" s="279" t="str">
        <f>IF(csv!AV111&amp;csv!AX111&amp;csv!AZ111&amp;csv!BB111&amp;csv!BD111="","",csv!AV111&amp;"–"&amp;csv!AX111&amp;"–"&amp;csv!AZ111&amp;"–"&amp;csv!BB111&amp;"–"&amp;csv!BD111&amp;"–"&amp;csv!BF111&amp;"–"&amp;csv!BH111&amp;"–"&amp;csv!BJ111&amp;"–"&amp;csv!BL111&amp;"–"&amp;csv!BN111&amp;"–"&amp;csv!BP111&amp;"–"&amp;csv!BR111&amp;"–"&amp;csv!BT111&amp;"–"&amp;csv!BV111&amp;"–"&amp;csv!BX111&amp;"–"&amp;csv!BZ111&amp;"–"&amp;csv!CB111&amp;"–"&amp;csv!CD111&amp;"–"&amp;csv!CF111&amp;"–"&amp;csv!CH111&amp;"–"&amp;csv!CJ111&amp;"–"&amp;csv!CL111&amp;"–"&amp;csv!CN111&amp;"–"&amp;csv!CP111&amp;"–"&amp;csv!CR111&amp;"–"&amp;csv!CT111&amp;"–"&amp;csv!CV111&amp;"–"&amp;csv!CX110&amp;"–"&amp;csv!CZ110)</f>
        <v/>
      </c>
      <c r="F116" s="155" t="s">
        <v>0</v>
      </c>
      <c r="X116" s="155" t="s">
        <v>0</v>
      </c>
    </row>
    <row r="117" spans="1:24" x14ac:dyDescent="0.25">
      <c r="A117" s="155" t="s">
        <v>0</v>
      </c>
      <c r="B117" s="277" t="str">
        <f>IF(csv!F112="","",csv!T112)</f>
        <v/>
      </c>
      <c r="C117" s="278" t="str">
        <f>IF(csv!F112="","",csv!AO112)</f>
        <v/>
      </c>
      <c r="D117" s="278" t="str">
        <f>IF(csv!F112="","",csv!AP112&amp;"–"&amp;csv!AQ112&amp;"–"&amp;csv!AR112)</f>
        <v/>
      </c>
      <c r="E117" s="279" t="str">
        <f>IF(csv!AV112&amp;csv!AX112&amp;csv!AZ112&amp;csv!BB112&amp;csv!BD112="","",csv!AV112&amp;"–"&amp;csv!AX112&amp;"–"&amp;csv!AZ112&amp;"–"&amp;csv!BB112&amp;"–"&amp;csv!BD112&amp;"–"&amp;csv!BF112&amp;"–"&amp;csv!BH112&amp;"–"&amp;csv!BJ112&amp;"–"&amp;csv!BL112&amp;"–"&amp;csv!BN112&amp;"–"&amp;csv!BP112&amp;"–"&amp;csv!BR112&amp;"–"&amp;csv!BT112&amp;"–"&amp;csv!BV112&amp;"–"&amp;csv!BX112&amp;"–"&amp;csv!BZ112&amp;"–"&amp;csv!CB112&amp;"–"&amp;csv!CD112&amp;"–"&amp;csv!CF112&amp;"–"&amp;csv!CH112&amp;"–"&amp;csv!CJ112&amp;"–"&amp;csv!CL112&amp;"–"&amp;csv!CN112&amp;"–"&amp;csv!CP112&amp;"–"&amp;csv!CR112&amp;"–"&amp;csv!CT112&amp;"–"&amp;csv!CV112&amp;"–"&amp;csv!CX111&amp;"–"&amp;csv!CZ111)</f>
        <v/>
      </c>
      <c r="F117" s="155" t="s">
        <v>0</v>
      </c>
      <c r="X117" s="155" t="s">
        <v>0</v>
      </c>
    </row>
    <row r="118" spans="1:24" x14ac:dyDescent="0.25">
      <c r="A118" s="155" t="s">
        <v>0</v>
      </c>
      <c r="B118" s="277" t="str">
        <f>IF(csv!F113="","",csv!T113)</f>
        <v/>
      </c>
      <c r="C118" s="278" t="str">
        <f>IF(csv!F113="","",csv!AO113)</f>
        <v/>
      </c>
      <c r="D118" s="278" t="str">
        <f>IF(csv!F113="","",csv!AP113&amp;"–"&amp;csv!AQ113&amp;"–"&amp;csv!AR113)</f>
        <v/>
      </c>
      <c r="E118" s="279" t="str">
        <f>IF(csv!AV113&amp;csv!AX113&amp;csv!AZ113&amp;csv!BB113&amp;csv!BD113="","",csv!AV113&amp;"–"&amp;csv!AX113&amp;"–"&amp;csv!AZ113&amp;"–"&amp;csv!BB113&amp;"–"&amp;csv!BD113&amp;"–"&amp;csv!BF113&amp;"–"&amp;csv!BH113&amp;"–"&amp;csv!BJ113&amp;"–"&amp;csv!BL113&amp;"–"&amp;csv!BN113&amp;"–"&amp;csv!BP113&amp;"–"&amp;csv!BR113&amp;"–"&amp;csv!BT113&amp;"–"&amp;csv!BV113&amp;"–"&amp;csv!BX113&amp;"–"&amp;csv!BZ113&amp;"–"&amp;csv!CB113&amp;"–"&amp;csv!CD113&amp;"–"&amp;csv!CF113&amp;"–"&amp;csv!CH113&amp;"–"&amp;csv!CJ113&amp;"–"&amp;csv!CL113&amp;"–"&amp;csv!CN113&amp;"–"&amp;csv!CP113&amp;"–"&amp;csv!CR113&amp;"–"&amp;csv!CT113&amp;"–"&amp;csv!CV113&amp;"–"&amp;csv!CX112&amp;"–"&amp;csv!CZ112)</f>
        <v/>
      </c>
      <c r="F118" s="155" t="s">
        <v>0</v>
      </c>
      <c r="X118" s="155" t="s">
        <v>0</v>
      </c>
    </row>
    <row r="119" spans="1:24" x14ac:dyDescent="0.25">
      <c r="A119" s="155" t="s">
        <v>0</v>
      </c>
      <c r="B119" s="277" t="str">
        <f>IF(csv!F114="","",csv!T114)</f>
        <v/>
      </c>
      <c r="C119" s="278" t="str">
        <f>IF(csv!F114="","",csv!AO114)</f>
        <v/>
      </c>
      <c r="D119" s="278" t="str">
        <f>IF(csv!F114="","",csv!AP114&amp;"–"&amp;csv!AQ114&amp;"–"&amp;csv!AR114)</f>
        <v/>
      </c>
      <c r="E119" s="279" t="str">
        <f>IF(csv!AV114&amp;csv!AX114&amp;csv!AZ114&amp;csv!BB114&amp;csv!BD114="","",csv!AV114&amp;"–"&amp;csv!AX114&amp;"–"&amp;csv!AZ114&amp;"–"&amp;csv!BB114&amp;"–"&amp;csv!BD114&amp;"–"&amp;csv!BF114&amp;"–"&amp;csv!BH114&amp;"–"&amp;csv!BJ114&amp;"–"&amp;csv!BL114&amp;"–"&amp;csv!BN114&amp;"–"&amp;csv!BP114&amp;"–"&amp;csv!BR114&amp;"–"&amp;csv!BT114&amp;"–"&amp;csv!BV114&amp;"–"&amp;csv!BX114&amp;"–"&amp;csv!BZ114&amp;"–"&amp;csv!CB114&amp;"–"&amp;csv!CD114&amp;"–"&amp;csv!CF114&amp;"–"&amp;csv!CH114&amp;"–"&amp;csv!CJ114&amp;"–"&amp;csv!CL114&amp;"–"&amp;csv!CN114&amp;"–"&amp;csv!CP114&amp;"–"&amp;csv!CR114&amp;"–"&amp;csv!CT114&amp;"–"&amp;csv!CV114&amp;"–"&amp;csv!CX113&amp;"–"&amp;csv!CZ113)</f>
        <v/>
      </c>
      <c r="F119" s="155" t="s">
        <v>0</v>
      </c>
      <c r="X119" s="155" t="s">
        <v>0</v>
      </c>
    </row>
    <row r="120" spans="1:24" x14ac:dyDescent="0.25">
      <c r="A120" s="155" t="s">
        <v>0</v>
      </c>
      <c r="B120" s="277" t="str">
        <f>IF(csv!F115="","",csv!T115)</f>
        <v/>
      </c>
      <c r="C120" s="278" t="str">
        <f>IF(csv!F115="","",csv!AO115)</f>
        <v/>
      </c>
      <c r="D120" s="278" t="str">
        <f>IF(csv!F115="","",csv!AP115&amp;"–"&amp;csv!AQ115&amp;"–"&amp;csv!AR115)</f>
        <v/>
      </c>
      <c r="E120" s="279" t="str">
        <f>IF(csv!AV115&amp;csv!AX115&amp;csv!AZ115&amp;csv!BB115&amp;csv!BD115="","",csv!AV115&amp;"–"&amp;csv!AX115&amp;"–"&amp;csv!AZ115&amp;"–"&amp;csv!BB115&amp;"–"&amp;csv!BD115&amp;"–"&amp;csv!BF115&amp;"–"&amp;csv!BH115&amp;"–"&amp;csv!BJ115&amp;"–"&amp;csv!BL115&amp;"–"&amp;csv!BN115&amp;"–"&amp;csv!BP115&amp;"–"&amp;csv!BR115&amp;"–"&amp;csv!BT115&amp;"–"&amp;csv!BV115&amp;"–"&amp;csv!BX115&amp;"–"&amp;csv!BZ115&amp;"–"&amp;csv!CB115&amp;"–"&amp;csv!CD115&amp;"–"&amp;csv!CF115&amp;"–"&amp;csv!CH115&amp;"–"&amp;csv!CJ115&amp;"–"&amp;csv!CL115&amp;"–"&amp;csv!CN115&amp;"–"&amp;csv!CP115&amp;"–"&amp;csv!CR115&amp;"–"&amp;csv!CT115&amp;"–"&amp;csv!CV115&amp;"–"&amp;csv!CX114&amp;"–"&amp;csv!CZ114)</f>
        <v/>
      </c>
      <c r="F120" s="155" t="s">
        <v>0</v>
      </c>
      <c r="X120" s="155" t="s">
        <v>0</v>
      </c>
    </row>
    <row r="121" spans="1:24" x14ac:dyDescent="0.25">
      <c r="A121" s="155" t="s">
        <v>0</v>
      </c>
      <c r="B121" s="277" t="str">
        <f>IF(csv!F116="","",csv!T116)</f>
        <v/>
      </c>
      <c r="C121" s="278" t="str">
        <f>IF(csv!F116="","",csv!AO116)</f>
        <v/>
      </c>
      <c r="D121" s="278" t="str">
        <f>IF(csv!F116="","",csv!AP116&amp;"–"&amp;csv!AQ116&amp;"–"&amp;csv!AR116)</f>
        <v/>
      </c>
      <c r="E121" s="279" t="str">
        <f>IF(csv!AV116&amp;csv!AX116&amp;csv!AZ116&amp;csv!BB116&amp;csv!BD116="","",csv!AV116&amp;"–"&amp;csv!AX116&amp;"–"&amp;csv!AZ116&amp;"–"&amp;csv!BB116&amp;"–"&amp;csv!BD116&amp;"–"&amp;csv!BF116&amp;"–"&amp;csv!BH116&amp;"–"&amp;csv!BJ116&amp;"–"&amp;csv!BL116&amp;"–"&amp;csv!BN116&amp;"–"&amp;csv!BP116&amp;"–"&amp;csv!BR116&amp;"–"&amp;csv!BT116&amp;"–"&amp;csv!BV116&amp;"–"&amp;csv!BX116&amp;"–"&amp;csv!BZ116&amp;"–"&amp;csv!CB116&amp;"–"&amp;csv!CD116&amp;"–"&amp;csv!CF116&amp;"–"&amp;csv!CH116&amp;"–"&amp;csv!CJ116&amp;"–"&amp;csv!CL116&amp;"–"&amp;csv!CN116&amp;"–"&amp;csv!CP116&amp;"–"&amp;csv!CR116&amp;"–"&amp;csv!CT116&amp;"–"&amp;csv!CV116&amp;"–"&amp;csv!CX115&amp;"–"&amp;csv!CZ115)</f>
        <v/>
      </c>
      <c r="F121" s="155" t="s">
        <v>0</v>
      </c>
      <c r="X121" s="155" t="s">
        <v>0</v>
      </c>
    </row>
    <row r="122" spans="1:24" x14ac:dyDescent="0.25">
      <c r="A122" s="155" t="s">
        <v>0</v>
      </c>
      <c r="B122" s="277" t="str">
        <f>IF(csv!F117="","",csv!T117)</f>
        <v/>
      </c>
      <c r="C122" s="278" t="str">
        <f>IF(csv!F117="","",csv!AO117)</f>
        <v/>
      </c>
      <c r="D122" s="278" t="str">
        <f>IF(csv!F117="","",csv!AP117&amp;"–"&amp;csv!AQ117&amp;"–"&amp;csv!AR117)</f>
        <v/>
      </c>
      <c r="E122" s="279" t="str">
        <f>IF(csv!AV117&amp;csv!AX117&amp;csv!AZ117&amp;csv!BB117&amp;csv!BD117="","",csv!AV117&amp;"–"&amp;csv!AX117&amp;"–"&amp;csv!AZ117&amp;"–"&amp;csv!BB117&amp;"–"&amp;csv!BD117&amp;"–"&amp;csv!BF117&amp;"–"&amp;csv!BH117&amp;"–"&amp;csv!BJ117&amp;"–"&amp;csv!BL117&amp;"–"&amp;csv!BN117&amp;"–"&amp;csv!BP117&amp;"–"&amp;csv!BR117&amp;"–"&amp;csv!BT117&amp;"–"&amp;csv!BV117&amp;"–"&amp;csv!BX117&amp;"–"&amp;csv!BZ117&amp;"–"&amp;csv!CB117&amp;"–"&amp;csv!CD117&amp;"–"&amp;csv!CF117&amp;"–"&amp;csv!CH117&amp;"–"&amp;csv!CJ117&amp;"–"&amp;csv!CL117&amp;"–"&amp;csv!CN117&amp;"–"&amp;csv!CP117&amp;"–"&amp;csv!CR117&amp;"–"&amp;csv!CT117&amp;"–"&amp;csv!CV117&amp;"–"&amp;csv!CX116&amp;"–"&amp;csv!CZ116)</f>
        <v/>
      </c>
      <c r="F122" s="155" t="s">
        <v>0</v>
      </c>
      <c r="X122" s="155" t="s">
        <v>0</v>
      </c>
    </row>
    <row r="123" spans="1:24" x14ac:dyDescent="0.25">
      <c r="A123" s="155" t="s">
        <v>0</v>
      </c>
      <c r="B123" s="277" t="str">
        <f>IF(csv!F118="","",csv!T118)</f>
        <v/>
      </c>
      <c r="C123" s="278" t="str">
        <f>IF(csv!F118="","",csv!AO118)</f>
        <v/>
      </c>
      <c r="D123" s="278" t="str">
        <f>IF(csv!F118="","",csv!AP118&amp;"–"&amp;csv!AQ118&amp;"–"&amp;csv!AR118)</f>
        <v/>
      </c>
      <c r="E123" s="279" t="str">
        <f>IF(csv!AV118&amp;csv!AX118&amp;csv!AZ118&amp;csv!BB118&amp;csv!BD118="","",csv!AV118&amp;"–"&amp;csv!AX118&amp;"–"&amp;csv!AZ118&amp;"–"&amp;csv!BB118&amp;"–"&amp;csv!BD118&amp;"–"&amp;csv!BF118&amp;"–"&amp;csv!BH118&amp;"–"&amp;csv!BJ118&amp;"–"&amp;csv!BL118&amp;"–"&amp;csv!BN118&amp;"–"&amp;csv!BP118&amp;"–"&amp;csv!BR118&amp;"–"&amp;csv!BT118&amp;"–"&amp;csv!BV118&amp;"–"&amp;csv!BX118&amp;"–"&amp;csv!BZ118&amp;"–"&amp;csv!CB118&amp;"–"&amp;csv!CD118&amp;"–"&amp;csv!CF118&amp;"–"&amp;csv!CH118&amp;"–"&amp;csv!CJ118&amp;"–"&amp;csv!CL118&amp;"–"&amp;csv!CN118&amp;"–"&amp;csv!CP118&amp;"–"&amp;csv!CR118&amp;"–"&amp;csv!CT118&amp;"–"&amp;csv!CV118&amp;"–"&amp;csv!CX117&amp;"–"&amp;csv!CZ117)</f>
        <v/>
      </c>
      <c r="F123" s="155" t="s">
        <v>0</v>
      </c>
      <c r="X123" s="155" t="s">
        <v>0</v>
      </c>
    </row>
    <row r="124" spans="1:24" x14ac:dyDescent="0.25">
      <c r="A124" s="155" t="s">
        <v>0</v>
      </c>
      <c r="B124" s="277" t="str">
        <f>IF(csv!F119="","",csv!T119)</f>
        <v/>
      </c>
      <c r="C124" s="278" t="str">
        <f>IF(csv!F119="","",csv!AO119)</f>
        <v/>
      </c>
      <c r="D124" s="278" t="str">
        <f>IF(csv!F119="","",csv!AP119&amp;"–"&amp;csv!AQ119&amp;"–"&amp;csv!AR119)</f>
        <v/>
      </c>
      <c r="E124" s="279" t="str">
        <f>IF(csv!AV119&amp;csv!AX119&amp;csv!AZ119&amp;csv!BB119&amp;csv!BD119="","",csv!AV119&amp;"–"&amp;csv!AX119&amp;"–"&amp;csv!AZ119&amp;"–"&amp;csv!BB119&amp;"–"&amp;csv!BD119&amp;"–"&amp;csv!BF119&amp;"–"&amp;csv!BH119&amp;"–"&amp;csv!BJ119&amp;"–"&amp;csv!BL119&amp;"–"&amp;csv!BN119&amp;"–"&amp;csv!BP119&amp;"–"&amp;csv!BR119&amp;"–"&amp;csv!BT119&amp;"–"&amp;csv!BV119&amp;"–"&amp;csv!BX119&amp;"–"&amp;csv!BZ119&amp;"–"&amp;csv!CB119&amp;"–"&amp;csv!CD119&amp;"–"&amp;csv!CF119&amp;"–"&amp;csv!CH119&amp;"–"&amp;csv!CJ119&amp;"–"&amp;csv!CL119&amp;"–"&amp;csv!CN119&amp;"–"&amp;csv!CP119&amp;"–"&amp;csv!CR119&amp;"–"&amp;csv!CT119&amp;"–"&amp;csv!CV119&amp;"–"&amp;csv!CX118&amp;"–"&amp;csv!CZ118)</f>
        <v/>
      </c>
      <c r="F124" s="155" t="s">
        <v>0</v>
      </c>
      <c r="X124" s="155" t="s">
        <v>0</v>
      </c>
    </row>
    <row r="125" spans="1:24" x14ac:dyDescent="0.25">
      <c r="A125" s="155" t="s">
        <v>0</v>
      </c>
      <c r="B125" s="277" t="str">
        <f>IF(csv!F120="","",csv!T120)</f>
        <v/>
      </c>
      <c r="C125" s="278" t="str">
        <f>IF(csv!F120="","",csv!AO120)</f>
        <v/>
      </c>
      <c r="D125" s="278" t="str">
        <f>IF(csv!F120="","",csv!AP120&amp;"–"&amp;csv!AQ120&amp;"–"&amp;csv!AR120)</f>
        <v/>
      </c>
      <c r="E125" s="279" t="str">
        <f>IF(csv!AV120&amp;csv!AX120&amp;csv!AZ120&amp;csv!BB120&amp;csv!BD120="","",csv!AV120&amp;"–"&amp;csv!AX120&amp;"–"&amp;csv!AZ120&amp;"–"&amp;csv!BB120&amp;"–"&amp;csv!BD120&amp;"–"&amp;csv!BF120&amp;"–"&amp;csv!BH120&amp;"–"&amp;csv!BJ120&amp;"–"&amp;csv!BL120&amp;"–"&amp;csv!BN120&amp;"–"&amp;csv!BP120&amp;"–"&amp;csv!BR120&amp;"–"&amp;csv!BT120&amp;"–"&amp;csv!BV120&amp;"–"&amp;csv!BX120&amp;"–"&amp;csv!BZ120&amp;"–"&amp;csv!CB120&amp;"–"&amp;csv!CD120&amp;"–"&amp;csv!CF120&amp;"–"&amp;csv!CH120&amp;"–"&amp;csv!CJ120&amp;"–"&amp;csv!CL120&amp;"–"&amp;csv!CN120&amp;"–"&amp;csv!CP120&amp;"–"&amp;csv!CR120&amp;"–"&amp;csv!CT120&amp;"–"&amp;csv!CV120&amp;"–"&amp;csv!CX119&amp;"–"&amp;csv!CZ119)</f>
        <v/>
      </c>
      <c r="F125" s="155" t="s">
        <v>0</v>
      </c>
      <c r="X125" s="155" t="s">
        <v>0</v>
      </c>
    </row>
    <row r="126" spans="1:24" x14ac:dyDescent="0.25">
      <c r="A126" s="155" t="s">
        <v>0</v>
      </c>
      <c r="B126" s="277" t="str">
        <f>IF(csv!F121="","",csv!T121)</f>
        <v/>
      </c>
      <c r="C126" s="278" t="str">
        <f>IF(csv!F121="","",csv!AO121)</f>
        <v/>
      </c>
      <c r="D126" s="278" t="str">
        <f>IF(csv!F121="","",csv!AP121&amp;"–"&amp;csv!AQ121&amp;"–"&amp;csv!AR121)</f>
        <v/>
      </c>
      <c r="E126" s="279" t="str">
        <f>IF(csv!AV121&amp;csv!AX121&amp;csv!AZ121&amp;csv!BB121&amp;csv!BD121="","",csv!AV121&amp;"–"&amp;csv!AX121&amp;"–"&amp;csv!AZ121&amp;"–"&amp;csv!BB121&amp;"–"&amp;csv!BD121&amp;"–"&amp;csv!BF121&amp;"–"&amp;csv!BH121&amp;"–"&amp;csv!BJ121&amp;"–"&amp;csv!BL121&amp;"–"&amp;csv!BN121&amp;"–"&amp;csv!BP121&amp;"–"&amp;csv!BR121&amp;"–"&amp;csv!BT121&amp;"–"&amp;csv!BV121&amp;"–"&amp;csv!BX121&amp;"–"&amp;csv!BZ121&amp;"–"&amp;csv!CB121&amp;"–"&amp;csv!CD121&amp;"–"&amp;csv!CF121&amp;"–"&amp;csv!CH121&amp;"–"&amp;csv!CJ121&amp;"–"&amp;csv!CL121&amp;"–"&amp;csv!CN121&amp;"–"&amp;csv!CP121&amp;"–"&amp;csv!CR121&amp;"–"&amp;csv!CT121&amp;"–"&amp;csv!CV121&amp;"–"&amp;csv!CX120&amp;"–"&amp;csv!CZ120)</f>
        <v/>
      </c>
      <c r="F126" s="155" t="s">
        <v>0</v>
      </c>
      <c r="X126" s="155" t="s">
        <v>0</v>
      </c>
    </row>
    <row r="127" spans="1:24" x14ac:dyDescent="0.25">
      <c r="A127" s="155" t="s">
        <v>0</v>
      </c>
      <c r="B127" s="277" t="str">
        <f>IF(csv!F122="","",csv!T122)</f>
        <v/>
      </c>
      <c r="C127" s="278" t="str">
        <f>IF(csv!F122="","",csv!AO122)</f>
        <v/>
      </c>
      <c r="D127" s="278" t="str">
        <f>IF(csv!F122="","",csv!AP122&amp;"–"&amp;csv!AQ122&amp;"–"&amp;csv!AR122)</f>
        <v/>
      </c>
      <c r="E127" s="279" t="str">
        <f>IF(csv!AV122&amp;csv!AX122&amp;csv!AZ122&amp;csv!BB122&amp;csv!BD122="","",csv!AV122&amp;"–"&amp;csv!AX122&amp;"–"&amp;csv!AZ122&amp;"–"&amp;csv!BB122&amp;"–"&amp;csv!BD122&amp;"–"&amp;csv!BF122&amp;"–"&amp;csv!BH122&amp;"–"&amp;csv!BJ122&amp;"–"&amp;csv!BL122&amp;"–"&amp;csv!BN122&amp;"–"&amp;csv!BP122&amp;"–"&amp;csv!BR122&amp;"–"&amp;csv!BT122&amp;"–"&amp;csv!BV122&amp;"–"&amp;csv!BX122&amp;"–"&amp;csv!BZ122&amp;"–"&amp;csv!CB122&amp;"–"&amp;csv!CD122&amp;"–"&amp;csv!CF122&amp;"–"&amp;csv!CH122&amp;"–"&amp;csv!CJ122&amp;"–"&amp;csv!CL122&amp;"–"&amp;csv!CN122&amp;"–"&amp;csv!CP122&amp;"–"&amp;csv!CR122&amp;"–"&amp;csv!CT122&amp;"–"&amp;csv!CV122&amp;"–"&amp;csv!CX121&amp;"–"&amp;csv!CZ121)</f>
        <v/>
      </c>
      <c r="F127" s="155" t="s">
        <v>0</v>
      </c>
      <c r="X127" s="155" t="s">
        <v>0</v>
      </c>
    </row>
    <row r="128" spans="1:24" x14ac:dyDescent="0.25">
      <c r="A128" s="155" t="s">
        <v>0</v>
      </c>
      <c r="B128" s="277" t="str">
        <f>IF(csv!F123="","",csv!T123)</f>
        <v/>
      </c>
      <c r="C128" s="278" t="str">
        <f>IF(csv!F123="","",csv!AO123)</f>
        <v/>
      </c>
      <c r="D128" s="278" t="str">
        <f>IF(csv!F123="","",csv!AP123&amp;"–"&amp;csv!AQ123&amp;"–"&amp;csv!AR123)</f>
        <v/>
      </c>
      <c r="E128" s="279" t="str">
        <f>IF(csv!AV123&amp;csv!AX123&amp;csv!AZ123&amp;csv!BB123&amp;csv!BD123="","",csv!AV123&amp;"–"&amp;csv!AX123&amp;"–"&amp;csv!AZ123&amp;"–"&amp;csv!BB123&amp;"–"&amp;csv!BD123&amp;"–"&amp;csv!BF123&amp;"–"&amp;csv!BH123&amp;"–"&amp;csv!BJ123&amp;"–"&amp;csv!BL123&amp;"–"&amp;csv!BN123&amp;"–"&amp;csv!BP123&amp;"–"&amp;csv!BR123&amp;"–"&amp;csv!BT123&amp;"–"&amp;csv!BV123&amp;"–"&amp;csv!BX123&amp;"–"&amp;csv!BZ123&amp;"–"&amp;csv!CB123&amp;"–"&amp;csv!CD123&amp;"–"&amp;csv!CF123&amp;"–"&amp;csv!CH123&amp;"–"&amp;csv!CJ123&amp;"–"&amp;csv!CL123&amp;"–"&amp;csv!CN123&amp;"–"&amp;csv!CP123&amp;"–"&amp;csv!CR123&amp;"–"&amp;csv!CT123&amp;"–"&amp;csv!CV123&amp;"–"&amp;csv!CX122&amp;"–"&amp;csv!CZ122)</f>
        <v/>
      </c>
      <c r="F128" s="155" t="s">
        <v>0</v>
      </c>
      <c r="X128" s="155" t="s">
        <v>0</v>
      </c>
    </row>
    <row r="129" spans="1:24" x14ac:dyDescent="0.25">
      <c r="A129" s="155" t="s">
        <v>0</v>
      </c>
      <c r="B129" s="277" t="str">
        <f>IF(csv!F124="","",csv!T124)</f>
        <v/>
      </c>
      <c r="C129" s="278" t="str">
        <f>IF(csv!F124="","",csv!AO124)</f>
        <v/>
      </c>
      <c r="D129" s="278" t="str">
        <f>IF(csv!F124="","",csv!AP124&amp;"–"&amp;csv!AQ124&amp;"–"&amp;csv!AR124)</f>
        <v/>
      </c>
      <c r="E129" s="279" t="str">
        <f>IF(csv!AV124&amp;csv!AX124&amp;csv!AZ124&amp;csv!BB124&amp;csv!BD124="","",csv!AV124&amp;"–"&amp;csv!AX124&amp;"–"&amp;csv!AZ124&amp;"–"&amp;csv!BB124&amp;"–"&amp;csv!BD124&amp;"–"&amp;csv!BF124&amp;"–"&amp;csv!BH124&amp;"–"&amp;csv!BJ124&amp;"–"&amp;csv!BL124&amp;"–"&amp;csv!BN124&amp;"–"&amp;csv!BP124&amp;"–"&amp;csv!BR124&amp;"–"&amp;csv!BT124&amp;"–"&amp;csv!BV124&amp;"–"&amp;csv!BX124&amp;"–"&amp;csv!BZ124&amp;"–"&amp;csv!CB124&amp;"–"&amp;csv!CD124&amp;"–"&amp;csv!CF124&amp;"–"&amp;csv!CH124&amp;"–"&amp;csv!CJ124&amp;"–"&amp;csv!CL124&amp;"–"&amp;csv!CN124&amp;"–"&amp;csv!CP124&amp;"–"&amp;csv!CR124&amp;"–"&amp;csv!CT124&amp;"–"&amp;csv!CV124&amp;"–"&amp;csv!CX123&amp;"–"&amp;csv!CZ123)</f>
        <v/>
      </c>
      <c r="F129" s="155" t="s">
        <v>0</v>
      </c>
      <c r="X129" s="155" t="s">
        <v>0</v>
      </c>
    </row>
    <row r="130" spans="1:24" x14ac:dyDescent="0.25">
      <c r="A130" s="155" t="s">
        <v>0</v>
      </c>
      <c r="B130" s="277" t="str">
        <f>IF(csv!F125="","",csv!T125)</f>
        <v/>
      </c>
      <c r="C130" s="278" t="str">
        <f>IF(csv!F125="","",csv!AO125)</f>
        <v/>
      </c>
      <c r="D130" s="278" t="str">
        <f>IF(csv!F125="","",csv!AP125&amp;"–"&amp;csv!AQ125&amp;"–"&amp;csv!AR125)</f>
        <v/>
      </c>
      <c r="E130" s="279" t="str">
        <f>IF(csv!AV125&amp;csv!AX125&amp;csv!AZ125&amp;csv!BB125&amp;csv!BD125="","",csv!AV125&amp;"–"&amp;csv!AX125&amp;"–"&amp;csv!AZ125&amp;"–"&amp;csv!BB125&amp;"–"&amp;csv!BD125&amp;"–"&amp;csv!BF125&amp;"–"&amp;csv!BH125&amp;"–"&amp;csv!BJ125&amp;"–"&amp;csv!BL125&amp;"–"&amp;csv!BN125&amp;"–"&amp;csv!BP125&amp;"–"&amp;csv!BR125&amp;"–"&amp;csv!BT125&amp;"–"&amp;csv!BV125&amp;"–"&amp;csv!BX125&amp;"–"&amp;csv!BZ125&amp;"–"&amp;csv!CB125&amp;"–"&amp;csv!CD125&amp;"–"&amp;csv!CF125&amp;"–"&amp;csv!CH125&amp;"–"&amp;csv!CJ125&amp;"–"&amp;csv!CL125&amp;"–"&amp;csv!CN125&amp;"–"&amp;csv!CP125&amp;"–"&amp;csv!CR125&amp;"–"&amp;csv!CT125&amp;"–"&amp;csv!CV125&amp;"–"&amp;csv!CX124&amp;"–"&amp;csv!CZ124)</f>
        <v/>
      </c>
      <c r="F130" s="155" t="s">
        <v>0</v>
      </c>
      <c r="X130" s="155" t="s">
        <v>0</v>
      </c>
    </row>
    <row r="131" spans="1:24" x14ac:dyDescent="0.25">
      <c r="A131" s="155" t="s">
        <v>0</v>
      </c>
      <c r="B131" s="277" t="str">
        <f>IF(csv!F126="","",csv!T126)</f>
        <v/>
      </c>
      <c r="C131" s="278" t="str">
        <f>IF(csv!F126="","",csv!AO126)</f>
        <v/>
      </c>
      <c r="D131" s="278" t="str">
        <f>IF(csv!F126="","",csv!AP126&amp;"–"&amp;csv!AQ126&amp;"–"&amp;csv!AR126)</f>
        <v/>
      </c>
      <c r="E131" s="279" t="str">
        <f>IF(csv!AV126&amp;csv!AX126&amp;csv!AZ126&amp;csv!BB126&amp;csv!BD126="","",csv!AV126&amp;"–"&amp;csv!AX126&amp;"–"&amp;csv!AZ126&amp;"–"&amp;csv!BB126&amp;"–"&amp;csv!BD126&amp;"–"&amp;csv!BF126&amp;"–"&amp;csv!BH126&amp;"–"&amp;csv!BJ126&amp;"–"&amp;csv!BL126&amp;"–"&amp;csv!BN126&amp;"–"&amp;csv!BP126&amp;"–"&amp;csv!BR126&amp;"–"&amp;csv!BT126&amp;"–"&amp;csv!BV126&amp;"–"&amp;csv!BX126&amp;"–"&amp;csv!BZ126&amp;"–"&amp;csv!CB126&amp;"–"&amp;csv!CD126&amp;"–"&amp;csv!CF126&amp;"–"&amp;csv!CH126&amp;"–"&amp;csv!CJ126&amp;"–"&amp;csv!CL126&amp;"–"&amp;csv!CN126&amp;"–"&amp;csv!CP126&amp;"–"&amp;csv!CR126&amp;"–"&amp;csv!CT126&amp;"–"&amp;csv!CV126&amp;"–"&amp;csv!CX125&amp;"–"&amp;csv!CZ125)</f>
        <v/>
      </c>
      <c r="F131" s="155" t="s">
        <v>0</v>
      </c>
      <c r="X131" s="155" t="s">
        <v>0</v>
      </c>
    </row>
    <row r="132" spans="1:24" x14ac:dyDescent="0.25">
      <c r="A132" s="155" t="s">
        <v>0</v>
      </c>
      <c r="B132" s="277" t="str">
        <f>IF(csv!F127="","",csv!T127)</f>
        <v/>
      </c>
      <c r="C132" s="278" t="str">
        <f>IF(csv!F127="","",csv!AO127)</f>
        <v/>
      </c>
      <c r="D132" s="278" t="str">
        <f>IF(csv!F127="","",csv!AP127&amp;"–"&amp;csv!AQ127&amp;"–"&amp;csv!AR127)</f>
        <v/>
      </c>
      <c r="E132" s="279" t="str">
        <f>IF(csv!AV127&amp;csv!AX127&amp;csv!AZ127&amp;csv!BB127&amp;csv!BD127="","",csv!AV127&amp;"–"&amp;csv!AX127&amp;"–"&amp;csv!AZ127&amp;"–"&amp;csv!BB127&amp;"–"&amp;csv!BD127&amp;"–"&amp;csv!BF127&amp;"–"&amp;csv!BH127&amp;"–"&amp;csv!BJ127&amp;"–"&amp;csv!BL127&amp;"–"&amp;csv!BN127&amp;"–"&amp;csv!BP127&amp;"–"&amp;csv!BR127&amp;"–"&amp;csv!BT127&amp;"–"&amp;csv!BV127&amp;"–"&amp;csv!BX127&amp;"–"&amp;csv!BZ127&amp;"–"&amp;csv!CB127&amp;"–"&amp;csv!CD127&amp;"–"&amp;csv!CF127&amp;"–"&amp;csv!CH127&amp;"–"&amp;csv!CJ127&amp;"–"&amp;csv!CL127&amp;"–"&amp;csv!CN127&amp;"–"&amp;csv!CP127&amp;"–"&amp;csv!CR127&amp;"–"&amp;csv!CT127&amp;"–"&amp;csv!CV127&amp;"–"&amp;csv!CX126&amp;"–"&amp;csv!CZ126)</f>
        <v/>
      </c>
      <c r="F132" s="155" t="s">
        <v>0</v>
      </c>
      <c r="X132" s="155" t="s">
        <v>0</v>
      </c>
    </row>
    <row r="133" spans="1:24" x14ac:dyDescent="0.25">
      <c r="A133" s="155" t="s">
        <v>0</v>
      </c>
      <c r="B133" s="277" t="str">
        <f>IF(csv!F128="","",csv!T128)</f>
        <v/>
      </c>
      <c r="C133" s="278" t="str">
        <f>IF(csv!F128="","",csv!AO128)</f>
        <v/>
      </c>
      <c r="D133" s="278" t="str">
        <f>IF(csv!F128="","",csv!AP128&amp;"–"&amp;csv!AQ128&amp;"–"&amp;csv!AR128)</f>
        <v/>
      </c>
      <c r="E133" s="279" t="str">
        <f>IF(csv!AV128&amp;csv!AX128&amp;csv!AZ128&amp;csv!BB128&amp;csv!BD128="","",csv!AV128&amp;"–"&amp;csv!AX128&amp;"–"&amp;csv!AZ128&amp;"–"&amp;csv!BB128&amp;"–"&amp;csv!BD128&amp;"–"&amp;csv!BF128&amp;"–"&amp;csv!BH128&amp;"–"&amp;csv!BJ128&amp;"–"&amp;csv!BL128&amp;"–"&amp;csv!BN128&amp;"–"&amp;csv!BP128&amp;"–"&amp;csv!BR128&amp;"–"&amp;csv!BT128&amp;"–"&amp;csv!BV128&amp;"–"&amp;csv!BX128&amp;"–"&amp;csv!BZ128&amp;"–"&amp;csv!CB128&amp;"–"&amp;csv!CD128&amp;"–"&amp;csv!CF128&amp;"–"&amp;csv!CH128&amp;"–"&amp;csv!CJ128&amp;"–"&amp;csv!CL128&amp;"–"&amp;csv!CN128&amp;"–"&amp;csv!CP128&amp;"–"&amp;csv!CR128&amp;"–"&amp;csv!CT128&amp;"–"&amp;csv!CV128&amp;"–"&amp;csv!CX127&amp;"–"&amp;csv!CZ127)</f>
        <v/>
      </c>
      <c r="F133" s="155" t="s">
        <v>0</v>
      </c>
      <c r="X133" s="155" t="s">
        <v>0</v>
      </c>
    </row>
    <row r="134" spans="1:24" x14ac:dyDescent="0.25">
      <c r="A134" s="155" t="s">
        <v>0</v>
      </c>
      <c r="B134" s="277" t="str">
        <f>IF(csv!F129="","",csv!T129)</f>
        <v/>
      </c>
      <c r="C134" s="278" t="str">
        <f>IF(csv!F129="","",csv!AO129)</f>
        <v/>
      </c>
      <c r="D134" s="278" t="str">
        <f>IF(csv!F129="","",csv!AP129&amp;"–"&amp;csv!AQ129&amp;"–"&amp;csv!AR129)</f>
        <v/>
      </c>
      <c r="E134" s="279" t="str">
        <f>IF(csv!AV129&amp;csv!AX129&amp;csv!AZ129&amp;csv!BB129&amp;csv!BD129="","",csv!AV129&amp;"–"&amp;csv!AX129&amp;"–"&amp;csv!AZ129&amp;"–"&amp;csv!BB129&amp;"–"&amp;csv!BD129&amp;"–"&amp;csv!BF129&amp;"–"&amp;csv!BH129&amp;"–"&amp;csv!BJ129&amp;"–"&amp;csv!BL129&amp;"–"&amp;csv!BN129&amp;"–"&amp;csv!BP129&amp;"–"&amp;csv!BR129&amp;"–"&amp;csv!BT129&amp;"–"&amp;csv!BV129&amp;"–"&amp;csv!BX129&amp;"–"&amp;csv!BZ129&amp;"–"&amp;csv!CB129&amp;"–"&amp;csv!CD129&amp;"–"&amp;csv!CF129&amp;"–"&amp;csv!CH129&amp;"–"&amp;csv!CJ129&amp;"–"&amp;csv!CL129&amp;"–"&amp;csv!CN129&amp;"–"&amp;csv!CP129&amp;"–"&amp;csv!CR129&amp;"–"&amp;csv!CT129&amp;"–"&amp;csv!CV129&amp;"–"&amp;csv!CX128&amp;"–"&amp;csv!CZ128)</f>
        <v/>
      </c>
      <c r="F134" s="155" t="s">
        <v>0</v>
      </c>
      <c r="X134" s="155" t="s">
        <v>0</v>
      </c>
    </row>
    <row r="135" spans="1:24" x14ac:dyDescent="0.25">
      <c r="A135" s="155" t="s">
        <v>0</v>
      </c>
      <c r="B135" s="277" t="str">
        <f>IF(csv!F130="","",csv!T130)</f>
        <v/>
      </c>
      <c r="C135" s="278" t="str">
        <f>IF(csv!F130="","",csv!AO130)</f>
        <v/>
      </c>
      <c r="D135" s="278" t="str">
        <f>IF(csv!F130="","",csv!AP130&amp;"–"&amp;csv!AQ130&amp;"–"&amp;csv!AR130)</f>
        <v/>
      </c>
      <c r="E135" s="279" t="str">
        <f>IF(csv!AV130&amp;csv!AX130&amp;csv!AZ130&amp;csv!BB130&amp;csv!BD130="","",csv!AV130&amp;"–"&amp;csv!AX130&amp;"–"&amp;csv!AZ130&amp;"–"&amp;csv!BB130&amp;"–"&amp;csv!BD130&amp;"–"&amp;csv!BF130&amp;"–"&amp;csv!BH130&amp;"–"&amp;csv!BJ130&amp;"–"&amp;csv!BL130&amp;"–"&amp;csv!BN130&amp;"–"&amp;csv!BP130&amp;"–"&amp;csv!BR130&amp;"–"&amp;csv!BT130&amp;"–"&amp;csv!BV130&amp;"–"&amp;csv!BX130&amp;"–"&amp;csv!BZ130&amp;"–"&amp;csv!CB130&amp;"–"&amp;csv!CD130&amp;"–"&amp;csv!CF130&amp;"–"&amp;csv!CH130&amp;"–"&amp;csv!CJ130&amp;"–"&amp;csv!CL130&amp;"–"&amp;csv!CN130&amp;"–"&amp;csv!CP130&amp;"–"&amp;csv!CR130&amp;"–"&amp;csv!CT130&amp;"–"&amp;csv!CV130&amp;"–"&amp;csv!CX129&amp;"–"&amp;csv!CZ129)</f>
        <v/>
      </c>
      <c r="F135" s="155" t="s">
        <v>0</v>
      </c>
      <c r="X135" s="155" t="s">
        <v>0</v>
      </c>
    </row>
    <row r="136" spans="1:24" x14ac:dyDescent="0.25">
      <c r="A136" s="155" t="s">
        <v>0</v>
      </c>
      <c r="B136" s="277" t="str">
        <f>IF(csv!F131="","",csv!T131)</f>
        <v/>
      </c>
      <c r="C136" s="278" t="str">
        <f>IF(csv!F131="","",csv!AO131)</f>
        <v/>
      </c>
      <c r="D136" s="278" t="str">
        <f>IF(csv!F131="","",csv!AP131&amp;"–"&amp;csv!AQ131&amp;"–"&amp;csv!AR131)</f>
        <v/>
      </c>
      <c r="E136" s="279" t="str">
        <f>IF(csv!AV131&amp;csv!AX131&amp;csv!AZ131&amp;csv!BB131&amp;csv!BD131="","",csv!AV131&amp;"–"&amp;csv!AX131&amp;"–"&amp;csv!AZ131&amp;"–"&amp;csv!BB131&amp;"–"&amp;csv!BD131&amp;"–"&amp;csv!BF131&amp;"–"&amp;csv!BH131&amp;"–"&amp;csv!BJ131&amp;"–"&amp;csv!BL131&amp;"–"&amp;csv!BN131&amp;"–"&amp;csv!BP131&amp;"–"&amp;csv!BR131&amp;"–"&amp;csv!BT131&amp;"–"&amp;csv!BV131&amp;"–"&amp;csv!BX131&amp;"–"&amp;csv!BZ131&amp;"–"&amp;csv!CB131&amp;"–"&amp;csv!CD131&amp;"–"&amp;csv!CF131&amp;"–"&amp;csv!CH131&amp;"–"&amp;csv!CJ131&amp;"–"&amp;csv!CL131&amp;"–"&amp;csv!CN131&amp;"–"&amp;csv!CP131&amp;"–"&amp;csv!CR131&amp;"–"&amp;csv!CT131&amp;"–"&amp;csv!CV131&amp;"–"&amp;csv!CX130&amp;"–"&amp;csv!CZ130)</f>
        <v/>
      </c>
      <c r="F136" s="155" t="s">
        <v>0</v>
      </c>
      <c r="X136" s="155" t="s">
        <v>0</v>
      </c>
    </row>
    <row r="137" spans="1:24" x14ac:dyDescent="0.25">
      <c r="A137" s="155" t="s">
        <v>0</v>
      </c>
      <c r="B137" s="277" t="str">
        <f>IF(csv!F132="","",csv!T132)</f>
        <v/>
      </c>
      <c r="C137" s="278" t="str">
        <f>IF(csv!F132="","",csv!AO132)</f>
        <v/>
      </c>
      <c r="D137" s="278" t="str">
        <f>IF(csv!F132="","",csv!AP132&amp;"–"&amp;csv!AQ132&amp;"–"&amp;csv!AR132)</f>
        <v/>
      </c>
      <c r="E137" s="279" t="str">
        <f>IF(csv!AV132&amp;csv!AX132&amp;csv!AZ132&amp;csv!BB132&amp;csv!BD132="","",csv!AV132&amp;"–"&amp;csv!AX132&amp;"–"&amp;csv!AZ132&amp;"–"&amp;csv!BB132&amp;"–"&amp;csv!BD132&amp;"–"&amp;csv!BF132&amp;"–"&amp;csv!BH132&amp;"–"&amp;csv!BJ132&amp;"–"&amp;csv!BL132&amp;"–"&amp;csv!BN132&amp;"–"&amp;csv!BP132&amp;"–"&amp;csv!BR132&amp;"–"&amp;csv!BT132&amp;"–"&amp;csv!BV132&amp;"–"&amp;csv!BX132&amp;"–"&amp;csv!BZ132&amp;"–"&amp;csv!CB132&amp;"–"&amp;csv!CD132&amp;"–"&amp;csv!CF132&amp;"–"&amp;csv!CH132&amp;"–"&amp;csv!CJ132&amp;"–"&amp;csv!CL132&amp;"–"&amp;csv!CN132&amp;"–"&amp;csv!CP132&amp;"–"&amp;csv!CR132&amp;"–"&amp;csv!CT132&amp;"–"&amp;csv!CV132&amp;"–"&amp;csv!CX131&amp;"–"&amp;csv!CZ131)</f>
        <v/>
      </c>
      <c r="F137" s="155" t="s">
        <v>0</v>
      </c>
      <c r="X137" s="155" t="s">
        <v>0</v>
      </c>
    </row>
    <row r="138" spans="1:24" x14ac:dyDescent="0.25">
      <c r="A138" s="155" t="s">
        <v>0</v>
      </c>
      <c r="B138" s="277" t="str">
        <f>IF(csv!F133="","",csv!T133)</f>
        <v/>
      </c>
      <c r="C138" s="278" t="str">
        <f>IF(csv!F133="","",csv!AO133)</f>
        <v/>
      </c>
      <c r="D138" s="278" t="str">
        <f>IF(csv!F133="","",csv!AP133&amp;"–"&amp;csv!AQ133&amp;"–"&amp;csv!AR133)</f>
        <v/>
      </c>
      <c r="E138" s="279" t="str">
        <f>IF(csv!AV133&amp;csv!AX133&amp;csv!AZ133&amp;csv!BB133&amp;csv!BD133="","",csv!AV133&amp;"–"&amp;csv!AX133&amp;"–"&amp;csv!AZ133&amp;"–"&amp;csv!BB133&amp;"–"&amp;csv!BD133&amp;"–"&amp;csv!BF133&amp;"–"&amp;csv!BH133&amp;"–"&amp;csv!BJ133&amp;"–"&amp;csv!BL133&amp;"–"&amp;csv!BN133&amp;"–"&amp;csv!BP133&amp;"–"&amp;csv!BR133&amp;"–"&amp;csv!BT133&amp;"–"&amp;csv!BV133&amp;"–"&amp;csv!BX133&amp;"–"&amp;csv!BZ133&amp;"–"&amp;csv!CB133&amp;"–"&amp;csv!CD133&amp;"–"&amp;csv!CF133&amp;"–"&amp;csv!CH133&amp;"–"&amp;csv!CJ133&amp;"–"&amp;csv!CL133&amp;"–"&amp;csv!CN133&amp;"–"&amp;csv!CP133&amp;"–"&amp;csv!CR133&amp;"–"&amp;csv!CT133&amp;"–"&amp;csv!CV133&amp;"–"&amp;csv!CX132&amp;"–"&amp;csv!CZ132)</f>
        <v/>
      </c>
      <c r="F138" s="155" t="s">
        <v>0</v>
      </c>
      <c r="X138" s="155" t="s">
        <v>0</v>
      </c>
    </row>
    <row r="139" spans="1:24" x14ac:dyDescent="0.25">
      <c r="A139" s="155" t="s">
        <v>0</v>
      </c>
      <c r="B139" s="277" t="str">
        <f>IF(csv!F134="","",csv!T134)</f>
        <v/>
      </c>
      <c r="C139" s="278" t="str">
        <f>IF(csv!F134="","",csv!AO134)</f>
        <v/>
      </c>
      <c r="D139" s="278" t="str">
        <f>IF(csv!F134="","",csv!AP134&amp;"–"&amp;csv!AQ134&amp;"–"&amp;csv!AR134)</f>
        <v/>
      </c>
      <c r="E139" s="279" t="str">
        <f>IF(csv!AV134&amp;csv!AX134&amp;csv!AZ134&amp;csv!BB134&amp;csv!BD134="","",csv!AV134&amp;"–"&amp;csv!AX134&amp;"–"&amp;csv!AZ134&amp;"–"&amp;csv!BB134&amp;"–"&amp;csv!BD134&amp;"–"&amp;csv!BF134&amp;"–"&amp;csv!BH134&amp;"–"&amp;csv!BJ134&amp;"–"&amp;csv!BL134&amp;"–"&amp;csv!BN134&amp;"–"&amp;csv!BP134&amp;"–"&amp;csv!BR134&amp;"–"&amp;csv!BT134&amp;"–"&amp;csv!BV134&amp;"–"&amp;csv!BX134&amp;"–"&amp;csv!BZ134&amp;"–"&amp;csv!CB134&amp;"–"&amp;csv!CD134&amp;"–"&amp;csv!CF134&amp;"–"&amp;csv!CH134&amp;"–"&amp;csv!CJ134&amp;"–"&amp;csv!CL134&amp;"–"&amp;csv!CN134&amp;"–"&amp;csv!CP134&amp;"–"&amp;csv!CR134&amp;"–"&amp;csv!CT134&amp;"–"&amp;csv!CV134&amp;"–"&amp;csv!CX133&amp;"–"&amp;csv!CZ133)</f>
        <v/>
      </c>
      <c r="F139" s="155" t="s">
        <v>0</v>
      </c>
      <c r="X139" s="155" t="s">
        <v>0</v>
      </c>
    </row>
    <row r="140" spans="1:24" x14ac:dyDescent="0.25">
      <c r="A140" s="155" t="s">
        <v>0</v>
      </c>
      <c r="B140" s="277" t="str">
        <f>IF(csv!F135="","",csv!T135)</f>
        <v/>
      </c>
      <c r="C140" s="278" t="str">
        <f>IF(csv!F135="","",csv!AO135)</f>
        <v/>
      </c>
      <c r="D140" s="278" t="str">
        <f>IF(csv!F135="","",csv!AP135&amp;"–"&amp;csv!AQ135&amp;"–"&amp;csv!AR135)</f>
        <v/>
      </c>
      <c r="E140" s="279" t="str">
        <f>IF(csv!AV135&amp;csv!AX135&amp;csv!AZ135&amp;csv!BB135&amp;csv!BD135="","",csv!AV135&amp;"–"&amp;csv!AX135&amp;"–"&amp;csv!AZ135&amp;"–"&amp;csv!BB135&amp;"–"&amp;csv!BD135&amp;"–"&amp;csv!BF135&amp;"–"&amp;csv!BH135&amp;"–"&amp;csv!BJ135&amp;"–"&amp;csv!BL135&amp;"–"&amp;csv!BN135&amp;"–"&amp;csv!BP135&amp;"–"&amp;csv!BR135&amp;"–"&amp;csv!BT135&amp;"–"&amp;csv!BV135&amp;"–"&amp;csv!BX135&amp;"–"&amp;csv!BZ135&amp;"–"&amp;csv!CB135&amp;"–"&amp;csv!CD135&amp;"–"&amp;csv!CF135&amp;"–"&amp;csv!CH135&amp;"–"&amp;csv!CJ135&amp;"–"&amp;csv!CL135&amp;"–"&amp;csv!CN135&amp;"–"&amp;csv!CP135&amp;"–"&amp;csv!CR135&amp;"–"&amp;csv!CT135&amp;"–"&amp;csv!CV135&amp;"–"&amp;csv!CX134&amp;"–"&amp;csv!CZ134)</f>
        <v/>
      </c>
      <c r="F140" s="155" t="s">
        <v>0</v>
      </c>
      <c r="X140" s="155" t="s">
        <v>0</v>
      </c>
    </row>
    <row r="141" spans="1:24" x14ac:dyDescent="0.25">
      <c r="A141" s="155" t="s">
        <v>0</v>
      </c>
      <c r="B141" s="277" t="str">
        <f>IF(csv!F136="","",csv!T136)</f>
        <v/>
      </c>
      <c r="C141" s="278" t="str">
        <f>IF(csv!F136="","",csv!AO136)</f>
        <v/>
      </c>
      <c r="D141" s="278" t="str">
        <f>IF(csv!F136="","",csv!AP136&amp;"–"&amp;csv!AQ136&amp;"–"&amp;csv!AR136)</f>
        <v/>
      </c>
      <c r="E141" s="279" t="str">
        <f>IF(csv!AV136&amp;csv!AX136&amp;csv!AZ136&amp;csv!BB136&amp;csv!BD136="","",csv!AV136&amp;"–"&amp;csv!AX136&amp;"–"&amp;csv!AZ136&amp;"–"&amp;csv!BB136&amp;"–"&amp;csv!BD136&amp;"–"&amp;csv!BF136&amp;"–"&amp;csv!BH136&amp;"–"&amp;csv!BJ136&amp;"–"&amp;csv!BL136&amp;"–"&amp;csv!BN136&amp;"–"&amp;csv!BP136&amp;"–"&amp;csv!BR136&amp;"–"&amp;csv!BT136&amp;"–"&amp;csv!BV136&amp;"–"&amp;csv!BX136&amp;"–"&amp;csv!BZ136&amp;"–"&amp;csv!CB136&amp;"–"&amp;csv!CD136&amp;"–"&amp;csv!CF136&amp;"–"&amp;csv!CH136&amp;"–"&amp;csv!CJ136&amp;"–"&amp;csv!CL136&amp;"–"&amp;csv!CN136&amp;"–"&amp;csv!CP136&amp;"–"&amp;csv!CR136&amp;"–"&amp;csv!CT136&amp;"–"&amp;csv!CV136&amp;"–"&amp;csv!CX135&amp;"–"&amp;csv!CZ135)</f>
        <v/>
      </c>
      <c r="F141" s="155" t="s">
        <v>0</v>
      </c>
      <c r="X141" s="155" t="s">
        <v>0</v>
      </c>
    </row>
    <row r="142" spans="1:24" x14ac:dyDescent="0.25">
      <c r="A142" s="155" t="s">
        <v>0</v>
      </c>
      <c r="B142" s="277" t="str">
        <f>IF(csv!F137="","",csv!T137)</f>
        <v/>
      </c>
      <c r="C142" s="278" t="str">
        <f>IF(csv!F137="","",csv!AO137)</f>
        <v/>
      </c>
      <c r="D142" s="278" t="str">
        <f>IF(csv!F137="","",csv!AP137&amp;"–"&amp;csv!AQ137&amp;"–"&amp;csv!AR137)</f>
        <v/>
      </c>
      <c r="E142" s="279" t="str">
        <f>IF(csv!AV137&amp;csv!AX137&amp;csv!AZ137&amp;csv!BB137&amp;csv!BD137="","",csv!AV137&amp;"–"&amp;csv!AX137&amp;"–"&amp;csv!AZ137&amp;"–"&amp;csv!BB137&amp;"–"&amp;csv!BD137&amp;"–"&amp;csv!BF137&amp;"–"&amp;csv!BH137&amp;"–"&amp;csv!BJ137&amp;"–"&amp;csv!BL137&amp;"–"&amp;csv!BN137&amp;"–"&amp;csv!BP137&amp;"–"&amp;csv!BR137&amp;"–"&amp;csv!BT137&amp;"–"&amp;csv!BV137&amp;"–"&amp;csv!BX137&amp;"–"&amp;csv!BZ137&amp;"–"&amp;csv!CB137&amp;"–"&amp;csv!CD137&amp;"–"&amp;csv!CF137&amp;"–"&amp;csv!CH137&amp;"–"&amp;csv!CJ137&amp;"–"&amp;csv!CL137&amp;"–"&amp;csv!CN137&amp;"–"&amp;csv!CP137&amp;"–"&amp;csv!CR137&amp;"–"&amp;csv!CT137&amp;"–"&amp;csv!CV137&amp;"–"&amp;csv!CX136&amp;"–"&amp;csv!CZ136)</f>
        <v/>
      </c>
      <c r="F142" s="155" t="s">
        <v>0</v>
      </c>
      <c r="X142" s="155" t="s">
        <v>0</v>
      </c>
    </row>
    <row r="143" spans="1:24" x14ac:dyDescent="0.25">
      <c r="A143" s="155" t="s">
        <v>0</v>
      </c>
      <c r="B143" s="277" t="str">
        <f>IF(csv!F138="","",csv!T138)</f>
        <v/>
      </c>
      <c r="C143" s="278" t="str">
        <f>IF(csv!F138="","",csv!AO138)</f>
        <v/>
      </c>
      <c r="D143" s="278" t="str">
        <f>IF(csv!F138="","",csv!AP138&amp;"–"&amp;csv!AQ138&amp;"–"&amp;csv!AR138)</f>
        <v/>
      </c>
      <c r="E143" s="279" t="str">
        <f>IF(csv!AV138&amp;csv!AX138&amp;csv!AZ138&amp;csv!BB138&amp;csv!BD138="","",csv!AV138&amp;"–"&amp;csv!AX138&amp;"–"&amp;csv!AZ138&amp;"–"&amp;csv!BB138&amp;"–"&amp;csv!BD138&amp;"–"&amp;csv!BF138&amp;"–"&amp;csv!BH138&amp;"–"&amp;csv!BJ138&amp;"–"&amp;csv!BL138&amp;"–"&amp;csv!BN138&amp;"–"&amp;csv!BP138&amp;"–"&amp;csv!BR138&amp;"–"&amp;csv!BT138&amp;"–"&amp;csv!BV138&amp;"–"&amp;csv!BX138&amp;"–"&amp;csv!BZ138&amp;"–"&amp;csv!CB138&amp;"–"&amp;csv!CD138&amp;"–"&amp;csv!CF138&amp;"–"&amp;csv!CH138&amp;"–"&amp;csv!CJ138&amp;"–"&amp;csv!CL138&amp;"–"&amp;csv!CN138&amp;"–"&amp;csv!CP138&amp;"–"&amp;csv!CR138&amp;"–"&amp;csv!CT138&amp;"–"&amp;csv!CV138&amp;"–"&amp;csv!CX137&amp;"–"&amp;csv!CZ137)</f>
        <v/>
      </c>
      <c r="F143" s="155" t="s">
        <v>0</v>
      </c>
      <c r="X143" s="155" t="s">
        <v>0</v>
      </c>
    </row>
    <row r="144" spans="1:24" x14ac:dyDescent="0.25">
      <c r="A144" s="155" t="s">
        <v>0</v>
      </c>
      <c r="B144" s="277" t="str">
        <f>IF(csv!F139="","",csv!T139)</f>
        <v/>
      </c>
      <c r="C144" s="278" t="str">
        <f>IF(csv!F139="","",csv!AO139)</f>
        <v/>
      </c>
      <c r="D144" s="278" t="str">
        <f>IF(csv!F139="","",csv!AP139&amp;"–"&amp;csv!AQ139&amp;"–"&amp;csv!AR139)</f>
        <v/>
      </c>
      <c r="E144" s="279" t="str">
        <f>IF(csv!AV139&amp;csv!AX139&amp;csv!AZ139&amp;csv!BB139&amp;csv!BD139="","",csv!AV139&amp;"–"&amp;csv!AX139&amp;"–"&amp;csv!AZ139&amp;"–"&amp;csv!BB139&amp;"–"&amp;csv!BD139&amp;"–"&amp;csv!BF139&amp;"–"&amp;csv!BH139&amp;"–"&amp;csv!BJ139&amp;"–"&amp;csv!BL139&amp;"–"&amp;csv!BN139&amp;"–"&amp;csv!BP139&amp;"–"&amp;csv!BR139&amp;"–"&amp;csv!BT139&amp;"–"&amp;csv!BV139&amp;"–"&amp;csv!BX139&amp;"–"&amp;csv!BZ139&amp;"–"&amp;csv!CB139&amp;"–"&amp;csv!CD139&amp;"–"&amp;csv!CF139&amp;"–"&amp;csv!CH139&amp;"–"&amp;csv!CJ139&amp;"–"&amp;csv!CL139&amp;"–"&amp;csv!CN139&amp;"–"&amp;csv!CP139&amp;"–"&amp;csv!CR139&amp;"–"&amp;csv!CT139&amp;"–"&amp;csv!CV139&amp;"–"&amp;csv!CX138&amp;"–"&amp;csv!CZ138)</f>
        <v/>
      </c>
      <c r="F144" s="155" t="s">
        <v>0</v>
      </c>
      <c r="X144" s="155" t="s">
        <v>0</v>
      </c>
    </row>
    <row r="145" spans="1:24" x14ac:dyDescent="0.25">
      <c r="A145" s="155" t="s">
        <v>0</v>
      </c>
      <c r="B145" s="277" t="str">
        <f>IF(csv!F140="","",csv!T140)</f>
        <v/>
      </c>
      <c r="C145" s="278" t="str">
        <f>IF(csv!F140="","",csv!AO140)</f>
        <v/>
      </c>
      <c r="D145" s="278" t="str">
        <f>IF(csv!F140="","",csv!AP140&amp;"–"&amp;csv!AQ140&amp;"–"&amp;csv!AR140)</f>
        <v/>
      </c>
      <c r="E145" s="279" t="str">
        <f>IF(csv!AV140&amp;csv!AX140&amp;csv!AZ140&amp;csv!BB140&amp;csv!BD140="","",csv!AV140&amp;"–"&amp;csv!AX140&amp;"–"&amp;csv!AZ140&amp;"–"&amp;csv!BB140&amp;"–"&amp;csv!BD140&amp;"–"&amp;csv!BF140&amp;"–"&amp;csv!BH140&amp;"–"&amp;csv!BJ140&amp;"–"&amp;csv!BL140&amp;"–"&amp;csv!BN140&amp;"–"&amp;csv!BP140&amp;"–"&amp;csv!BR140&amp;"–"&amp;csv!BT140&amp;"–"&amp;csv!BV140&amp;"–"&amp;csv!BX140&amp;"–"&amp;csv!BZ140&amp;"–"&amp;csv!CB140&amp;"–"&amp;csv!CD140&amp;"–"&amp;csv!CF140&amp;"–"&amp;csv!CH140&amp;"–"&amp;csv!CJ140&amp;"–"&amp;csv!CL140&amp;"–"&amp;csv!CN140&amp;"–"&amp;csv!CP140&amp;"–"&amp;csv!CR140&amp;"–"&amp;csv!CT140&amp;"–"&amp;csv!CV140&amp;"–"&amp;csv!CX139&amp;"–"&amp;csv!CZ139)</f>
        <v/>
      </c>
      <c r="F145" s="155" t="s">
        <v>0</v>
      </c>
      <c r="X145" s="155" t="s">
        <v>0</v>
      </c>
    </row>
    <row r="146" spans="1:24" x14ac:dyDescent="0.25">
      <c r="A146" s="155" t="s">
        <v>0</v>
      </c>
      <c r="B146" s="277" t="str">
        <f>IF(csv!F141="","",csv!T141)</f>
        <v/>
      </c>
      <c r="C146" s="278" t="str">
        <f>IF(csv!F141="","",csv!AO141)</f>
        <v/>
      </c>
      <c r="D146" s="278" t="str">
        <f>IF(csv!F141="","",csv!AP141&amp;"–"&amp;csv!AQ141&amp;"–"&amp;csv!AR141)</f>
        <v/>
      </c>
      <c r="E146" s="279" t="str">
        <f>IF(csv!AV141&amp;csv!AX141&amp;csv!AZ141&amp;csv!BB141&amp;csv!BD141="","",csv!AV141&amp;"–"&amp;csv!AX141&amp;"–"&amp;csv!AZ141&amp;"–"&amp;csv!BB141&amp;"–"&amp;csv!BD141&amp;"–"&amp;csv!BF141&amp;"–"&amp;csv!BH141&amp;"–"&amp;csv!BJ141&amp;"–"&amp;csv!BL141&amp;"–"&amp;csv!BN141&amp;"–"&amp;csv!BP141&amp;"–"&amp;csv!BR141&amp;"–"&amp;csv!BT141&amp;"–"&amp;csv!BV141&amp;"–"&amp;csv!BX141&amp;"–"&amp;csv!BZ141&amp;"–"&amp;csv!CB141&amp;"–"&amp;csv!CD141&amp;"–"&amp;csv!CF141&amp;"–"&amp;csv!CH141&amp;"–"&amp;csv!CJ141&amp;"–"&amp;csv!CL141&amp;"–"&amp;csv!CN141&amp;"–"&amp;csv!CP141&amp;"–"&amp;csv!CR141&amp;"–"&amp;csv!CT141&amp;"–"&amp;csv!CV141&amp;"–"&amp;csv!CX140&amp;"–"&amp;csv!CZ140)</f>
        <v/>
      </c>
      <c r="F146" s="155" t="s">
        <v>0</v>
      </c>
      <c r="X146" s="155" t="s">
        <v>0</v>
      </c>
    </row>
    <row r="147" spans="1:24" x14ac:dyDescent="0.25">
      <c r="A147" s="155" t="s">
        <v>0</v>
      </c>
      <c r="B147" s="277" t="str">
        <f>IF(csv!F142="","",csv!T142)</f>
        <v/>
      </c>
      <c r="C147" s="278" t="str">
        <f>IF(csv!F142="","",csv!AO142)</f>
        <v/>
      </c>
      <c r="D147" s="278" t="str">
        <f>IF(csv!F142="","",csv!AP142&amp;"–"&amp;csv!AQ142&amp;"–"&amp;csv!AR142)</f>
        <v/>
      </c>
      <c r="E147" s="279" t="str">
        <f>IF(csv!AV142&amp;csv!AX142&amp;csv!AZ142&amp;csv!BB142&amp;csv!BD142="","",csv!AV142&amp;"–"&amp;csv!AX142&amp;"–"&amp;csv!AZ142&amp;"–"&amp;csv!BB142&amp;"–"&amp;csv!BD142&amp;"–"&amp;csv!BF142&amp;"–"&amp;csv!BH142&amp;"–"&amp;csv!BJ142&amp;"–"&amp;csv!BL142&amp;"–"&amp;csv!BN142&amp;"–"&amp;csv!BP142&amp;"–"&amp;csv!BR142&amp;"–"&amp;csv!BT142&amp;"–"&amp;csv!BV142&amp;"–"&amp;csv!BX142&amp;"–"&amp;csv!BZ142&amp;"–"&amp;csv!CB142&amp;"–"&amp;csv!CD142&amp;"–"&amp;csv!CF142&amp;"–"&amp;csv!CH142&amp;"–"&amp;csv!CJ142&amp;"–"&amp;csv!CL142&amp;"–"&amp;csv!CN142&amp;"–"&amp;csv!CP142&amp;"–"&amp;csv!CR142&amp;"–"&amp;csv!CT142&amp;"–"&amp;csv!CV142&amp;"–"&amp;csv!CX141&amp;"–"&amp;csv!CZ141)</f>
        <v/>
      </c>
      <c r="F147" s="155" t="s">
        <v>0</v>
      </c>
      <c r="X147" s="155" t="s">
        <v>0</v>
      </c>
    </row>
    <row r="148" spans="1:24" x14ac:dyDescent="0.25">
      <c r="A148" s="155" t="s">
        <v>0</v>
      </c>
      <c r="B148" s="277" t="str">
        <f>IF(csv!F143="","",csv!T143)</f>
        <v/>
      </c>
      <c r="C148" s="278" t="str">
        <f>IF(csv!F143="","",csv!AO143)</f>
        <v/>
      </c>
      <c r="D148" s="278" t="str">
        <f>IF(csv!F143="","",csv!AP143&amp;"–"&amp;csv!AQ143&amp;"–"&amp;csv!AR143)</f>
        <v/>
      </c>
      <c r="E148" s="279" t="str">
        <f>IF(csv!AV143&amp;csv!AX143&amp;csv!AZ143&amp;csv!BB143&amp;csv!BD143="","",csv!AV143&amp;"–"&amp;csv!AX143&amp;"–"&amp;csv!AZ143&amp;"–"&amp;csv!BB143&amp;"–"&amp;csv!BD143&amp;"–"&amp;csv!BF143&amp;"–"&amp;csv!BH143&amp;"–"&amp;csv!BJ143&amp;"–"&amp;csv!BL143&amp;"–"&amp;csv!BN143&amp;"–"&amp;csv!BP143&amp;"–"&amp;csv!BR143&amp;"–"&amp;csv!BT143&amp;"–"&amp;csv!BV143&amp;"–"&amp;csv!BX143&amp;"–"&amp;csv!BZ143&amp;"–"&amp;csv!CB143&amp;"–"&amp;csv!CD143&amp;"–"&amp;csv!CF143&amp;"–"&amp;csv!CH143&amp;"–"&amp;csv!CJ143&amp;"–"&amp;csv!CL143&amp;"–"&amp;csv!CN143&amp;"–"&amp;csv!CP143&amp;"–"&amp;csv!CR143&amp;"–"&amp;csv!CT143&amp;"–"&amp;csv!CV143&amp;"–"&amp;csv!CX142&amp;"–"&amp;csv!CZ142)</f>
        <v/>
      </c>
      <c r="F148" s="155" t="s">
        <v>0</v>
      </c>
      <c r="X148" s="155" t="s">
        <v>0</v>
      </c>
    </row>
    <row r="149" spans="1:24" x14ac:dyDescent="0.25">
      <c r="A149" s="155" t="s">
        <v>0</v>
      </c>
      <c r="B149" s="277" t="str">
        <f>IF(csv!F144="","",csv!T144)</f>
        <v/>
      </c>
      <c r="C149" s="278" t="str">
        <f>IF(csv!F144="","",csv!AO144)</f>
        <v/>
      </c>
      <c r="D149" s="278" t="str">
        <f>IF(csv!F144="","",csv!AP144&amp;"–"&amp;csv!AQ144&amp;"–"&amp;csv!AR144)</f>
        <v/>
      </c>
      <c r="E149" s="279" t="str">
        <f>IF(csv!AV144&amp;csv!AX144&amp;csv!AZ144&amp;csv!BB144&amp;csv!BD144="","",csv!AV144&amp;"–"&amp;csv!AX144&amp;"–"&amp;csv!AZ144&amp;"–"&amp;csv!BB144&amp;"–"&amp;csv!BD144&amp;"–"&amp;csv!BF144&amp;"–"&amp;csv!BH144&amp;"–"&amp;csv!BJ144&amp;"–"&amp;csv!BL144&amp;"–"&amp;csv!BN144&amp;"–"&amp;csv!BP144&amp;"–"&amp;csv!BR144&amp;"–"&amp;csv!BT144&amp;"–"&amp;csv!BV144&amp;"–"&amp;csv!BX144&amp;"–"&amp;csv!BZ144&amp;"–"&amp;csv!CB144&amp;"–"&amp;csv!CD144&amp;"–"&amp;csv!CF144&amp;"–"&amp;csv!CH144&amp;"–"&amp;csv!CJ144&amp;"–"&amp;csv!CL144&amp;"–"&amp;csv!CN144&amp;"–"&amp;csv!CP144&amp;"–"&amp;csv!CR144&amp;"–"&amp;csv!CT144&amp;"–"&amp;csv!CV144&amp;"–"&amp;csv!CX143&amp;"–"&amp;csv!CZ143)</f>
        <v/>
      </c>
      <c r="F149" s="155" t="s">
        <v>0</v>
      </c>
      <c r="X149" s="155" t="s">
        <v>0</v>
      </c>
    </row>
    <row r="150" spans="1:24" x14ac:dyDescent="0.25">
      <c r="A150" s="155" t="s">
        <v>0</v>
      </c>
      <c r="B150" s="277" t="str">
        <f>IF(csv!F145="","",csv!T145)</f>
        <v/>
      </c>
      <c r="C150" s="278" t="str">
        <f>IF(csv!F145="","",csv!AO145)</f>
        <v/>
      </c>
      <c r="D150" s="278" t="str">
        <f>IF(csv!F145="","",csv!AP145&amp;"–"&amp;csv!AQ145&amp;"–"&amp;csv!AR145)</f>
        <v/>
      </c>
      <c r="E150" s="279" t="str">
        <f>IF(csv!AV145&amp;csv!AX145&amp;csv!AZ145&amp;csv!BB145&amp;csv!BD145="","",csv!AV145&amp;"–"&amp;csv!AX145&amp;"–"&amp;csv!AZ145&amp;"–"&amp;csv!BB145&amp;"–"&amp;csv!BD145&amp;"–"&amp;csv!BF145&amp;"–"&amp;csv!BH145&amp;"–"&amp;csv!BJ145&amp;"–"&amp;csv!BL145&amp;"–"&amp;csv!BN145&amp;"–"&amp;csv!BP145&amp;"–"&amp;csv!BR145&amp;"–"&amp;csv!BT145&amp;"–"&amp;csv!BV145&amp;"–"&amp;csv!BX145&amp;"–"&amp;csv!BZ145&amp;"–"&amp;csv!CB145&amp;"–"&amp;csv!CD145&amp;"–"&amp;csv!CF145&amp;"–"&amp;csv!CH145&amp;"–"&amp;csv!CJ145&amp;"–"&amp;csv!CL145&amp;"–"&amp;csv!CN145&amp;"–"&amp;csv!CP145&amp;"–"&amp;csv!CR145&amp;"–"&amp;csv!CT145&amp;"–"&amp;csv!CV145&amp;"–"&amp;csv!CX144&amp;"–"&amp;csv!CZ144)</f>
        <v/>
      </c>
      <c r="F150" s="155" t="s">
        <v>0</v>
      </c>
      <c r="X150" s="155" t="s">
        <v>0</v>
      </c>
    </row>
    <row r="151" spans="1:24" x14ac:dyDescent="0.25">
      <c r="A151" s="155" t="s">
        <v>0</v>
      </c>
      <c r="B151" s="277" t="str">
        <f>IF(csv!F146="","",csv!T146)</f>
        <v/>
      </c>
      <c r="C151" s="278" t="str">
        <f>IF(csv!F146="","",csv!AO146)</f>
        <v/>
      </c>
      <c r="D151" s="278" t="str">
        <f>IF(csv!F146="","",csv!AP146&amp;"–"&amp;csv!AQ146&amp;"–"&amp;csv!AR146)</f>
        <v/>
      </c>
      <c r="E151" s="279" t="str">
        <f>IF(csv!AV146&amp;csv!AX146&amp;csv!AZ146&amp;csv!BB146&amp;csv!BD146="","",csv!AV146&amp;"–"&amp;csv!AX146&amp;"–"&amp;csv!AZ146&amp;"–"&amp;csv!BB146&amp;"–"&amp;csv!BD146&amp;"–"&amp;csv!BF146&amp;"–"&amp;csv!BH146&amp;"–"&amp;csv!BJ146&amp;"–"&amp;csv!BL146&amp;"–"&amp;csv!BN146&amp;"–"&amp;csv!BP146&amp;"–"&amp;csv!BR146&amp;"–"&amp;csv!BT146&amp;"–"&amp;csv!BV146&amp;"–"&amp;csv!BX146&amp;"–"&amp;csv!BZ146&amp;"–"&amp;csv!CB146&amp;"–"&amp;csv!CD146&amp;"–"&amp;csv!CF146&amp;"–"&amp;csv!CH146&amp;"–"&amp;csv!CJ146&amp;"–"&amp;csv!CL146&amp;"–"&amp;csv!CN146&amp;"–"&amp;csv!CP146&amp;"–"&amp;csv!CR146&amp;"–"&amp;csv!CT146&amp;"–"&amp;csv!CV146&amp;"–"&amp;csv!CX145&amp;"–"&amp;csv!CZ145)</f>
        <v/>
      </c>
      <c r="F151" s="155" t="s">
        <v>0</v>
      </c>
      <c r="X151" s="155" t="s">
        <v>0</v>
      </c>
    </row>
    <row r="152" spans="1:24" x14ac:dyDescent="0.25">
      <c r="A152" s="155" t="s">
        <v>0</v>
      </c>
      <c r="B152" s="277" t="str">
        <f>IF(csv!F147="","",csv!T147)</f>
        <v/>
      </c>
      <c r="C152" s="278" t="str">
        <f>IF(csv!F147="","",csv!AO147)</f>
        <v/>
      </c>
      <c r="D152" s="278" t="str">
        <f>IF(csv!F147="","",csv!AP147&amp;"–"&amp;csv!AQ147&amp;"–"&amp;csv!AR147)</f>
        <v/>
      </c>
      <c r="E152" s="279" t="str">
        <f>IF(csv!AV147&amp;csv!AX147&amp;csv!AZ147&amp;csv!BB147&amp;csv!BD147="","",csv!AV147&amp;"–"&amp;csv!AX147&amp;"–"&amp;csv!AZ147&amp;"–"&amp;csv!BB147&amp;"–"&amp;csv!BD147&amp;"–"&amp;csv!BF147&amp;"–"&amp;csv!BH147&amp;"–"&amp;csv!BJ147&amp;"–"&amp;csv!BL147&amp;"–"&amp;csv!BN147&amp;"–"&amp;csv!BP147&amp;"–"&amp;csv!BR147&amp;"–"&amp;csv!BT147&amp;"–"&amp;csv!BV147&amp;"–"&amp;csv!BX147&amp;"–"&amp;csv!BZ147&amp;"–"&amp;csv!CB147&amp;"–"&amp;csv!CD147&amp;"–"&amp;csv!CF147&amp;"–"&amp;csv!CH147&amp;"–"&amp;csv!CJ147&amp;"–"&amp;csv!CL147&amp;"–"&amp;csv!CN147&amp;"–"&amp;csv!CP147&amp;"–"&amp;csv!CR147&amp;"–"&amp;csv!CT147&amp;"–"&amp;csv!CV147&amp;"–"&amp;csv!CX146&amp;"–"&amp;csv!CZ146)</f>
        <v/>
      </c>
      <c r="F152" s="155" t="s">
        <v>0</v>
      </c>
      <c r="X152" s="155" t="s">
        <v>0</v>
      </c>
    </row>
    <row r="153" spans="1:24" x14ac:dyDescent="0.25">
      <c r="A153" s="155" t="s">
        <v>0</v>
      </c>
      <c r="B153" s="277" t="str">
        <f>IF(csv!F148="","",csv!T148)</f>
        <v/>
      </c>
      <c r="C153" s="278" t="str">
        <f>IF(csv!F148="","",csv!AO148)</f>
        <v/>
      </c>
      <c r="D153" s="278" t="str">
        <f>IF(csv!F148="","",csv!AP148&amp;"–"&amp;csv!AQ148&amp;"–"&amp;csv!AR148)</f>
        <v/>
      </c>
      <c r="E153" s="279" t="str">
        <f>IF(csv!AV148&amp;csv!AX148&amp;csv!AZ148&amp;csv!BB148&amp;csv!BD148="","",csv!AV148&amp;"–"&amp;csv!AX148&amp;"–"&amp;csv!AZ148&amp;"–"&amp;csv!BB148&amp;"–"&amp;csv!BD148&amp;"–"&amp;csv!BF148&amp;"–"&amp;csv!BH148&amp;"–"&amp;csv!BJ148&amp;"–"&amp;csv!BL148&amp;"–"&amp;csv!BN148&amp;"–"&amp;csv!BP148&amp;"–"&amp;csv!BR148&amp;"–"&amp;csv!BT148&amp;"–"&amp;csv!BV148&amp;"–"&amp;csv!BX148&amp;"–"&amp;csv!BZ148&amp;"–"&amp;csv!CB148&amp;"–"&amp;csv!CD148&amp;"–"&amp;csv!CF148&amp;"–"&amp;csv!CH148&amp;"–"&amp;csv!CJ148&amp;"–"&amp;csv!CL148&amp;"–"&amp;csv!CN148&amp;"–"&amp;csv!CP148&amp;"–"&amp;csv!CR148&amp;"–"&amp;csv!CT148&amp;"–"&amp;csv!CV148&amp;"–"&amp;csv!CX147&amp;"–"&amp;csv!CZ147)</f>
        <v/>
      </c>
      <c r="F153" s="155" t="s">
        <v>0</v>
      </c>
      <c r="X153" s="155" t="s">
        <v>0</v>
      </c>
    </row>
    <row r="154" spans="1:24" x14ac:dyDescent="0.25">
      <c r="A154" s="155" t="s">
        <v>0</v>
      </c>
      <c r="B154" s="277" t="str">
        <f>IF(csv!F149="","",csv!T149)</f>
        <v/>
      </c>
      <c r="C154" s="278" t="str">
        <f>IF(csv!F149="","",csv!AO149)</f>
        <v/>
      </c>
      <c r="D154" s="278" t="str">
        <f>IF(csv!F149="","",csv!AP149&amp;"–"&amp;csv!AQ149&amp;"–"&amp;csv!AR149)</f>
        <v/>
      </c>
      <c r="E154" s="279" t="str">
        <f>IF(csv!AV149&amp;csv!AX149&amp;csv!AZ149&amp;csv!BB149&amp;csv!BD149="","",csv!AV149&amp;"–"&amp;csv!AX149&amp;"–"&amp;csv!AZ149&amp;"–"&amp;csv!BB149&amp;"–"&amp;csv!BD149&amp;"–"&amp;csv!BF149&amp;"–"&amp;csv!BH149&amp;"–"&amp;csv!BJ149&amp;"–"&amp;csv!BL149&amp;"–"&amp;csv!BN149&amp;"–"&amp;csv!BP149&amp;"–"&amp;csv!BR149&amp;"–"&amp;csv!BT149&amp;"–"&amp;csv!BV149&amp;"–"&amp;csv!BX149&amp;"–"&amp;csv!BZ149&amp;"–"&amp;csv!CB149&amp;"–"&amp;csv!CD149&amp;"–"&amp;csv!CF149&amp;"–"&amp;csv!CH149&amp;"–"&amp;csv!CJ149&amp;"–"&amp;csv!CL149&amp;"–"&amp;csv!CN149&amp;"–"&amp;csv!CP149&amp;"–"&amp;csv!CR149&amp;"–"&amp;csv!CT149&amp;"–"&amp;csv!CV149&amp;"–"&amp;csv!CX148&amp;"–"&amp;csv!CZ148)</f>
        <v/>
      </c>
      <c r="F154" s="155" t="s">
        <v>0</v>
      </c>
      <c r="X154" s="155" t="s">
        <v>0</v>
      </c>
    </row>
    <row r="155" spans="1:24" x14ac:dyDescent="0.25">
      <c r="A155" s="155" t="s">
        <v>0</v>
      </c>
      <c r="B155" s="277" t="str">
        <f>IF(csv!F150="","",csv!T150)</f>
        <v/>
      </c>
      <c r="C155" s="278" t="str">
        <f>IF(csv!F150="","",csv!AO150)</f>
        <v/>
      </c>
      <c r="D155" s="278" t="str">
        <f>IF(csv!F150="","",csv!AP150&amp;"–"&amp;csv!AQ150&amp;"–"&amp;csv!AR150)</f>
        <v/>
      </c>
      <c r="E155" s="279" t="str">
        <f>IF(csv!AV150&amp;csv!AX150&amp;csv!AZ150&amp;csv!BB150&amp;csv!BD150="","",csv!AV150&amp;"–"&amp;csv!AX150&amp;"–"&amp;csv!AZ150&amp;"–"&amp;csv!BB150&amp;"–"&amp;csv!BD150&amp;"–"&amp;csv!BF150&amp;"–"&amp;csv!BH150&amp;"–"&amp;csv!BJ150&amp;"–"&amp;csv!BL150&amp;"–"&amp;csv!BN150&amp;"–"&amp;csv!BP150&amp;"–"&amp;csv!BR150&amp;"–"&amp;csv!BT150&amp;"–"&amp;csv!BV150&amp;"–"&amp;csv!BX150&amp;"–"&amp;csv!BZ150&amp;"–"&amp;csv!CB150&amp;"–"&amp;csv!CD150&amp;"–"&amp;csv!CF150&amp;"–"&amp;csv!CH150&amp;"–"&amp;csv!CJ150&amp;"–"&amp;csv!CL150&amp;"–"&amp;csv!CN150&amp;"–"&amp;csv!CP150&amp;"–"&amp;csv!CR150&amp;"–"&amp;csv!CT150&amp;"–"&amp;csv!CV150&amp;"–"&amp;csv!CX149&amp;"–"&amp;csv!CZ149)</f>
        <v/>
      </c>
      <c r="F155" s="155" t="s">
        <v>0</v>
      </c>
      <c r="X155" s="155" t="s">
        <v>0</v>
      </c>
    </row>
    <row r="156" spans="1:24" x14ac:dyDescent="0.25">
      <c r="A156" s="155" t="s">
        <v>0</v>
      </c>
      <c r="B156" s="277" t="str">
        <f>IF(csv!F151="","",csv!T151)</f>
        <v/>
      </c>
      <c r="C156" s="278" t="str">
        <f>IF(csv!F151="","",csv!AO151)</f>
        <v/>
      </c>
      <c r="D156" s="278" t="str">
        <f>IF(csv!F151="","",csv!AP151&amp;"–"&amp;csv!AQ151&amp;"–"&amp;csv!AR151)</f>
        <v/>
      </c>
      <c r="E156" s="279" t="str">
        <f>IF(csv!AV151&amp;csv!AX151&amp;csv!AZ151&amp;csv!BB151&amp;csv!BD151="","",csv!AV151&amp;"–"&amp;csv!AX151&amp;"–"&amp;csv!AZ151&amp;"–"&amp;csv!BB151&amp;"–"&amp;csv!BD151&amp;"–"&amp;csv!BF151&amp;"–"&amp;csv!BH151&amp;"–"&amp;csv!BJ151&amp;"–"&amp;csv!BL151&amp;"–"&amp;csv!BN151&amp;"–"&amp;csv!BP151&amp;"–"&amp;csv!BR151&amp;"–"&amp;csv!BT151&amp;"–"&amp;csv!BV151&amp;"–"&amp;csv!BX151&amp;"–"&amp;csv!BZ151&amp;"–"&amp;csv!CB151&amp;"–"&amp;csv!CD151&amp;"–"&amp;csv!CF151&amp;"–"&amp;csv!CH151&amp;"–"&amp;csv!CJ151&amp;"–"&amp;csv!CL151&amp;"–"&amp;csv!CN151&amp;"–"&amp;csv!CP151&amp;"–"&amp;csv!CR151&amp;"–"&amp;csv!CT151&amp;"–"&amp;csv!CV151&amp;"–"&amp;csv!CX150&amp;"–"&amp;csv!CZ150)</f>
        <v/>
      </c>
      <c r="F156" s="155" t="s">
        <v>0</v>
      </c>
      <c r="X156" s="155" t="s">
        <v>0</v>
      </c>
    </row>
    <row r="157" spans="1:24" x14ac:dyDescent="0.25">
      <c r="A157" s="155" t="s">
        <v>0</v>
      </c>
      <c r="B157" s="277" t="str">
        <f>IF(csv!F152="","",csv!T152)</f>
        <v/>
      </c>
      <c r="C157" s="278" t="str">
        <f>IF(csv!F152="","",csv!AO152)</f>
        <v/>
      </c>
      <c r="D157" s="278" t="str">
        <f>IF(csv!F152="","",csv!AP152&amp;"–"&amp;csv!AQ152&amp;"–"&amp;csv!AR152)</f>
        <v/>
      </c>
      <c r="E157" s="279" t="str">
        <f>IF(csv!AV152&amp;csv!AX152&amp;csv!AZ152&amp;csv!BB152&amp;csv!BD152="","",csv!AV152&amp;"–"&amp;csv!AX152&amp;"–"&amp;csv!AZ152&amp;"–"&amp;csv!BB152&amp;"–"&amp;csv!BD152&amp;"–"&amp;csv!BF152&amp;"–"&amp;csv!BH152&amp;"–"&amp;csv!BJ152&amp;"–"&amp;csv!BL152&amp;"–"&amp;csv!BN152&amp;"–"&amp;csv!BP152&amp;"–"&amp;csv!BR152&amp;"–"&amp;csv!BT152&amp;"–"&amp;csv!BV152&amp;"–"&amp;csv!BX152&amp;"–"&amp;csv!BZ152&amp;"–"&amp;csv!CB152&amp;"–"&amp;csv!CD152&amp;"–"&amp;csv!CF152&amp;"–"&amp;csv!CH152&amp;"–"&amp;csv!CJ152&amp;"–"&amp;csv!CL152&amp;"–"&amp;csv!CN152&amp;"–"&amp;csv!CP152&amp;"–"&amp;csv!CR152&amp;"–"&amp;csv!CT152&amp;"–"&amp;csv!CV152&amp;"–"&amp;csv!CX151&amp;"–"&amp;csv!CZ151)</f>
        <v/>
      </c>
      <c r="F157" s="155" t="s">
        <v>0</v>
      </c>
      <c r="X157" s="155" t="s">
        <v>0</v>
      </c>
    </row>
    <row r="158" spans="1:24" x14ac:dyDescent="0.25">
      <c r="A158" s="155" t="s">
        <v>0</v>
      </c>
      <c r="B158" s="277" t="str">
        <f>IF(csv!F153="","",csv!T153)</f>
        <v/>
      </c>
      <c r="C158" s="278" t="str">
        <f>IF(csv!F153="","",csv!AO153)</f>
        <v/>
      </c>
      <c r="D158" s="278" t="str">
        <f>IF(csv!F153="","",csv!AP153&amp;"–"&amp;csv!AQ153&amp;"–"&amp;csv!AR153)</f>
        <v/>
      </c>
      <c r="E158" s="279" t="str">
        <f>IF(csv!AV153&amp;csv!AX153&amp;csv!AZ153&amp;csv!BB153&amp;csv!BD153="","",csv!AV153&amp;"–"&amp;csv!AX153&amp;"–"&amp;csv!AZ153&amp;"–"&amp;csv!BB153&amp;"–"&amp;csv!BD153&amp;"–"&amp;csv!BF153&amp;"–"&amp;csv!BH153&amp;"–"&amp;csv!BJ153&amp;"–"&amp;csv!BL153&amp;"–"&amp;csv!BN153&amp;"–"&amp;csv!BP153&amp;"–"&amp;csv!BR153&amp;"–"&amp;csv!BT153&amp;"–"&amp;csv!BV153&amp;"–"&amp;csv!BX153&amp;"–"&amp;csv!BZ153&amp;"–"&amp;csv!CB153&amp;"–"&amp;csv!CD153&amp;"–"&amp;csv!CF153&amp;"–"&amp;csv!CH153&amp;"–"&amp;csv!CJ153&amp;"–"&amp;csv!CL153&amp;"–"&amp;csv!CN153&amp;"–"&amp;csv!CP153&amp;"–"&amp;csv!CR153&amp;"–"&amp;csv!CT153&amp;"–"&amp;csv!CV153&amp;"–"&amp;csv!CX152&amp;"–"&amp;csv!CZ152)</f>
        <v/>
      </c>
      <c r="F158" s="155" t="s">
        <v>0</v>
      </c>
      <c r="X158" s="155" t="s">
        <v>0</v>
      </c>
    </row>
    <row r="159" spans="1:24" x14ac:dyDescent="0.25">
      <c r="A159" s="155" t="s">
        <v>0</v>
      </c>
      <c r="B159" s="277" t="str">
        <f>IF(csv!F154="","",csv!T154)</f>
        <v/>
      </c>
      <c r="C159" s="278" t="str">
        <f>IF(csv!F154="","",csv!AO154)</f>
        <v/>
      </c>
      <c r="D159" s="278" t="str">
        <f>IF(csv!F154="","",csv!AP154&amp;"–"&amp;csv!AQ154&amp;"–"&amp;csv!AR154)</f>
        <v/>
      </c>
      <c r="E159" s="279" t="str">
        <f>IF(csv!AV154&amp;csv!AX154&amp;csv!AZ154&amp;csv!BB154&amp;csv!BD154="","",csv!AV154&amp;"–"&amp;csv!AX154&amp;"–"&amp;csv!AZ154&amp;"–"&amp;csv!BB154&amp;"–"&amp;csv!BD154&amp;"–"&amp;csv!BF154&amp;"–"&amp;csv!BH154&amp;"–"&amp;csv!BJ154&amp;"–"&amp;csv!BL154&amp;"–"&amp;csv!BN154&amp;"–"&amp;csv!BP154&amp;"–"&amp;csv!BR154&amp;"–"&amp;csv!BT154&amp;"–"&amp;csv!BV154&amp;"–"&amp;csv!BX154&amp;"–"&amp;csv!BZ154&amp;"–"&amp;csv!CB154&amp;"–"&amp;csv!CD154&amp;"–"&amp;csv!CF154&amp;"–"&amp;csv!CH154&amp;"–"&amp;csv!CJ154&amp;"–"&amp;csv!CL154&amp;"–"&amp;csv!CN154&amp;"–"&amp;csv!CP154&amp;"–"&amp;csv!CR154&amp;"–"&amp;csv!CT154&amp;"–"&amp;csv!CV154&amp;"–"&amp;csv!CX153&amp;"–"&amp;csv!CZ153)</f>
        <v/>
      </c>
      <c r="F159" s="155" t="s">
        <v>0</v>
      </c>
      <c r="X159" s="155" t="s">
        <v>0</v>
      </c>
    </row>
    <row r="160" spans="1:24" x14ac:dyDescent="0.25">
      <c r="A160" s="155" t="s">
        <v>0</v>
      </c>
      <c r="B160" s="277" t="str">
        <f>IF(csv!F155="","",csv!T155)</f>
        <v/>
      </c>
      <c r="C160" s="278" t="str">
        <f>IF(csv!F155="","",csv!AO155)</f>
        <v/>
      </c>
      <c r="D160" s="278" t="str">
        <f>IF(csv!F155="","",csv!AP155&amp;"–"&amp;csv!AQ155&amp;"–"&amp;csv!AR155)</f>
        <v/>
      </c>
      <c r="E160" s="279" t="str">
        <f>IF(csv!AV155&amp;csv!AX155&amp;csv!AZ155&amp;csv!BB155&amp;csv!BD155="","",csv!AV155&amp;"–"&amp;csv!AX155&amp;"–"&amp;csv!AZ155&amp;"–"&amp;csv!BB155&amp;"–"&amp;csv!BD155&amp;"–"&amp;csv!BF155&amp;"–"&amp;csv!BH155&amp;"–"&amp;csv!BJ155&amp;"–"&amp;csv!BL155&amp;"–"&amp;csv!BN155&amp;"–"&amp;csv!BP155&amp;"–"&amp;csv!BR155&amp;"–"&amp;csv!BT155&amp;"–"&amp;csv!BV155&amp;"–"&amp;csv!BX155&amp;"–"&amp;csv!BZ155&amp;"–"&amp;csv!CB155&amp;"–"&amp;csv!CD155&amp;"–"&amp;csv!CF155&amp;"–"&amp;csv!CH155&amp;"–"&amp;csv!CJ155&amp;"–"&amp;csv!CL155&amp;"–"&amp;csv!CN155&amp;"–"&amp;csv!CP155&amp;"–"&amp;csv!CR155&amp;"–"&amp;csv!CT155&amp;"–"&amp;csv!CV155&amp;"–"&amp;csv!CX154&amp;"–"&amp;csv!CZ154)</f>
        <v/>
      </c>
      <c r="F160" s="155" t="s">
        <v>0</v>
      </c>
      <c r="X160" s="155" t="s">
        <v>0</v>
      </c>
    </row>
    <row r="161" spans="1:24" x14ac:dyDescent="0.25">
      <c r="A161" s="155" t="s">
        <v>0</v>
      </c>
      <c r="B161" s="277" t="str">
        <f>IF(csv!F156="","",csv!T156)</f>
        <v/>
      </c>
      <c r="C161" s="278" t="str">
        <f>IF(csv!F156="","",csv!AO156)</f>
        <v/>
      </c>
      <c r="D161" s="278" t="str">
        <f>IF(csv!F156="","",csv!AP156&amp;"–"&amp;csv!AQ156&amp;"–"&amp;csv!AR156)</f>
        <v/>
      </c>
      <c r="E161" s="279" t="str">
        <f>IF(csv!AV156&amp;csv!AX156&amp;csv!AZ156&amp;csv!BB156&amp;csv!BD156="","",csv!AV156&amp;"–"&amp;csv!AX156&amp;"–"&amp;csv!AZ156&amp;"–"&amp;csv!BB156&amp;"–"&amp;csv!BD156&amp;"–"&amp;csv!BF156&amp;"–"&amp;csv!BH156&amp;"–"&amp;csv!BJ156&amp;"–"&amp;csv!BL156&amp;"–"&amp;csv!BN156&amp;"–"&amp;csv!BP156&amp;"–"&amp;csv!BR156&amp;"–"&amp;csv!BT156&amp;"–"&amp;csv!BV156&amp;"–"&amp;csv!BX156&amp;"–"&amp;csv!BZ156&amp;"–"&amp;csv!CB156&amp;"–"&amp;csv!CD156&amp;"–"&amp;csv!CF156&amp;"–"&amp;csv!CH156&amp;"–"&amp;csv!CJ156&amp;"–"&amp;csv!CL156&amp;"–"&amp;csv!CN156&amp;"–"&amp;csv!CP156&amp;"–"&amp;csv!CR156&amp;"–"&amp;csv!CT156&amp;"–"&amp;csv!CV156&amp;"–"&amp;csv!CX155&amp;"–"&amp;csv!CZ155)</f>
        <v/>
      </c>
      <c r="F161" s="155" t="s">
        <v>0</v>
      </c>
      <c r="X161" s="155" t="s">
        <v>0</v>
      </c>
    </row>
    <row r="162" spans="1:24" x14ac:dyDescent="0.25">
      <c r="A162" s="155" t="s">
        <v>0</v>
      </c>
      <c r="B162" s="277" t="str">
        <f>IF(csv!F157="","",csv!T157)</f>
        <v/>
      </c>
      <c r="C162" s="278" t="str">
        <f>IF(csv!F157="","",csv!AO157)</f>
        <v/>
      </c>
      <c r="D162" s="278" t="str">
        <f>IF(csv!F157="","",csv!AP157&amp;"–"&amp;csv!AQ157&amp;"–"&amp;csv!AR157)</f>
        <v/>
      </c>
      <c r="E162" s="279" t="str">
        <f>IF(csv!AV157&amp;csv!AX157&amp;csv!AZ157&amp;csv!BB157&amp;csv!BD157="","",csv!AV157&amp;"–"&amp;csv!AX157&amp;"–"&amp;csv!AZ157&amp;"–"&amp;csv!BB157&amp;"–"&amp;csv!BD157&amp;"–"&amp;csv!BF157&amp;"–"&amp;csv!BH157&amp;"–"&amp;csv!BJ157&amp;"–"&amp;csv!BL157&amp;"–"&amp;csv!BN157&amp;"–"&amp;csv!BP157&amp;"–"&amp;csv!BR157&amp;"–"&amp;csv!BT157&amp;"–"&amp;csv!BV157&amp;"–"&amp;csv!BX157&amp;"–"&amp;csv!BZ157&amp;"–"&amp;csv!CB157&amp;"–"&amp;csv!CD157&amp;"–"&amp;csv!CF157&amp;"–"&amp;csv!CH157&amp;"–"&amp;csv!CJ157&amp;"–"&amp;csv!CL157&amp;"–"&amp;csv!CN157&amp;"–"&amp;csv!CP157&amp;"–"&amp;csv!CR157&amp;"–"&amp;csv!CT157&amp;"–"&amp;csv!CV157&amp;"–"&amp;csv!CX156&amp;"–"&amp;csv!CZ156)</f>
        <v/>
      </c>
      <c r="F162" s="155" t="s">
        <v>0</v>
      </c>
      <c r="X162" s="155" t="s">
        <v>0</v>
      </c>
    </row>
    <row r="163" spans="1:24" x14ac:dyDescent="0.25">
      <c r="A163" s="155" t="s">
        <v>0</v>
      </c>
      <c r="B163" s="277" t="str">
        <f>IF(csv!F158="","",csv!T158)</f>
        <v/>
      </c>
      <c r="C163" s="278" t="str">
        <f>IF(csv!F158="","",csv!AO158)</f>
        <v/>
      </c>
      <c r="D163" s="278" t="str">
        <f>IF(csv!F158="","",csv!AP158&amp;"–"&amp;csv!AQ158&amp;"–"&amp;csv!AR158)</f>
        <v/>
      </c>
      <c r="E163" s="279" t="str">
        <f>IF(csv!AV158&amp;csv!AX158&amp;csv!AZ158&amp;csv!BB158&amp;csv!BD158="","",csv!AV158&amp;"–"&amp;csv!AX158&amp;"–"&amp;csv!AZ158&amp;"–"&amp;csv!BB158&amp;"–"&amp;csv!BD158&amp;"–"&amp;csv!BF158&amp;"–"&amp;csv!BH158&amp;"–"&amp;csv!BJ158&amp;"–"&amp;csv!BL158&amp;"–"&amp;csv!BN158&amp;"–"&amp;csv!BP158&amp;"–"&amp;csv!BR158&amp;"–"&amp;csv!BT158&amp;"–"&amp;csv!BV158&amp;"–"&amp;csv!BX158&amp;"–"&amp;csv!BZ158&amp;"–"&amp;csv!CB158&amp;"–"&amp;csv!CD158&amp;"–"&amp;csv!CF158&amp;"–"&amp;csv!CH158&amp;"–"&amp;csv!CJ158&amp;"–"&amp;csv!CL158&amp;"–"&amp;csv!CN158&amp;"–"&amp;csv!CP158&amp;"–"&amp;csv!CR158&amp;"–"&amp;csv!CT158&amp;"–"&amp;csv!CV158&amp;"–"&amp;csv!CX157&amp;"–"&amp;csv!CZ157)</f>
        <v/>
      </c>
      <c r="F163" s="155" t="s">
        <v>0</v>
      </c>
      <c r="X163" s="155" t="s">
        <v>0</v>
      </c>
    </row>
    <row r="164" spans="1:24" x14ac:dyDescent="0.25">
      <c r="A164" s="155" t="s">
        <v>0</v>
      </c>
      <c r="B164" s="277" t="str">
        <f>IF(csv!F159="","",csv!T159)</f>
        <v/>
      </c>
      <c r="C164" s="278" t="str">
        <f>IF(csv!F159="","",csv!AO159)</f>
        <v/>
      </c>
      <c r="D164" s="278" t="str">
        <f>IF(csv!F159="","",csv!AP159&amp;"–"&amp;csv!AQ159&amp;"–"&amp;csv!AR159)</f>
        <v/>
      </c>
      <c r="E164" s="279" t="str">
        <f>IF(csv!AV159&amp;csv!AX159&amp;csv!AZ159&amp;csv!BB159&amp;csv!BD159="","",csv!AV159&amp;"–"&amp;csv!AX159&amp;"–"&amp;csv!AZ159&amp;"–"&amp;csv!BB159&amp;"–"&amp;csv!BD159&amp;"–"&amp;csv!BF159&amp;"–"&amp;csv!BH159&amp;"–"&amp;csv!BJ159&amp;"–"&amp;csv!BL159&amp;"–"&amp;csv!BN159&amp;"–"&amp;csv!BP159&amp;"–"&amp;csv!BR159&amp;"–"&amp;csv!BT159&amp;"–"&amp;csv!BV159&amp;"–"&amp;csv!BX159&amp;"–"&amp;csv!BZ159&amp;"–"&amp;csv!CB159&amp;"–"&amp;csv!CD159&amp;"–"&amp;csv!CF159&amp;"–"&amp;csv!CH159&amp;"–"&amp;csv!CJ159&amp;"–"&amp;csv!CL159&amp;"–"&amp;csv!CN159&amp;"–"&amp;csv!CP159&amp;"–"&amp;csv!CR159&amp;"–"&amp;csv!CT159&amp;"–"&amp;csv!CV159&amp;"–"&amp;csv!CX158&amp;"–"&amp;csv!CZ158)</f>
        <v/>
      </c>
      <c r="F164" s="155" t="s">
        <v>0</v>
      </c>
      <c r="X164" s="155" t="s">
        <v>0</v>
      </c>
    </row>
    <row r="165" spans="1:24" x14ac:dyDescent="0.25">
      <c r="A165" s="155" t="s">
        <v>0</v>
      </c>
      <c r="B165" s="277" t="str">
        <f>IF(csv!F160="","",csv!T160)</f>
        <v/>
      </c>
      <c r="C165" s="278" t="str">
        <f>IF(csv!F160="","",csv!AO160)</f>
        <v/>
      </c>
      <c r="D165" s="278" t="str">
        <f>IF(csv!F160="","",csv!AP160&amp;"–"&amp;csv!AQ160&amp;"–"&amp;csv!AR160)</f>
        <v/>
      </c>
      <c r="E165" s="279" t="str">
        <f>IF(csv!AV160&amp;csv!AX160&amp;csv!AZ160&amp;csv!BB160&amp;csv!BD160="","",csv!AV160&amp;"–"&amp;csv!AX160&amp;"–"&amp;csv!AZ160&amp;"–"&amp;csv!BB160&amp;"–"&amp;csv!BD160&amp;"–"&amp;csv!BF160&amp;"–"&amp;csv!BH160&amp;"–"&amp;csv!BJ160&amp;"–"&amp;csv!BL160&amp;"–"&amp;csv!BN160&amp;"–"&amp;csv!BP160&amp;"–"&amp;csv!BR160&amp;"–"&amp;csv!BT160&amp;"–"&amp;csv!BV160&amp;"–"&amp;csv!BX160&amp;"–"&amp;csv!BZ160&amp;"–"&amp;csv!CB160&amp;"–"&amp;csv!CD160&amp;"–"&amp;csv!CF160&amp;"–"&amp;csv!CH160&amp;"–"&amp;csv!CJ160&amp;"–"&amp;csv!CL160&amp;"–"&amp;csv!CN160&amp;"–"&amp;csv!CP160&amp;"–"&amp;csv!CR160&amp;"–"&amp;csv!CT160&amp;"–"&amp;csv!CV160&amp;"–"&amp;csv!CX159&amp;"–"&amp;csv!CZ159)</f>
        <v/>
      </c>
      <c r="F165" s="155" t="s">
        <v>0</v>
      </c>
      <c r="X165" s="155" t="s">
        <v>0</v>
      </c>
    </row>
    <row r="166" spans="1:24" x14ac:dyDescent="0.25">
      <c r="A166" s="155" t="s">
        <v>0</v>
      </c>
      <c r="B166" s="277" t="str">
        <f>IF(csv!F161="","",csv!T161)</f>
        <v/>
      </c>
      <c r="C166" s="278" t="str">
        <f>IF(csv!F161="","",csv!AO161)</f>
        <v/>
      </c>
      <c r="D166" s="278" t="str">
        <f>IF(csv!F161="","",csv!AP161&amp;"–"&amp;csv!AQ161&amp;"–"&amp;csv!AR161)</f>
        <v/>
      </c>
      <c r="E166" s="279" t="str">
        <f>IF(csv!AV161&amp;csv!AX161&amp;csv!AZ161&amp;csv!BB161&amp;csv!BD161="","",csv!AV161&amp;"–"&amp;csv!AX161&amp;"–"&amp;csv!AZ161&amp;"–"&amp;csv!BB161&amp;"–"&amp;csv!BD161&amp;"–"&amp;csv!BF161&amp;"–"&amp;csv!BH161&amp;"–"&amp;csv!BJ161&amp;"–"&amp;csv!BL161&amp;"–"&amp;csv!BN161&amp;"–"&amp;csv!BP161&amp;"–"&amp;csv!BR161&amp;"–"&amp;csv!BT161&amp;"–"&amp;csv!BV161&amp;"–"&amp;csv!BX161&amp;"–"&amp;csv!BZ161&amp;"–"&amp;csv!CB161&amp;"–"&amp;csv!CD161&amp;"–"&amp;csv!CF161&amp;"–"&amp;csv!CH161&amp;"–"&amp;csv!CJ161&amp;"–"&amp;csv!CL161&amp;"–"&amp;csv!CN161&amp;"–"&amp;csv!CP161&amp;"–"&amp;csv!CR161&amp;"–"&amp;csv!CT161&amp;"–"&amp;csv!CV161&amp;"–"&amp;csv!CX160&amp;"–"&amp;csv!CZ160)</f>
        <v/>
      </c>
      <c r="F166" s="155" t="s">
        <v>0</v>
      </c>
      <c r="X166" s="155" t="s">
        <v>0</v>
      </c>
    </row>
    <row r="167" spans="1:24" x14ac:dyDescent="0.25">
      <c r="A167" s="155" t="s">
        <v>0</v>
      </c>
      <c r="B167" s="277" t="str">
        <f>IF(csv!F162="","",csv!T162)</f>
        <v/>
      </c>
      <c r="C167" s="278" t="str">
        <f>IF(csv!F162="","",csv!AO162)</f>
        <v/>
      </c>
      <c r="D167" s="278" t="str">
        <f>IF(csv!F162="","",csv!AP162&amp;"–"&amp;csv!AQ162&amp;"–"&amp;csv!AR162)</f>
        <v/>
      </c>
      <c r="E167" s="279" t="str">
        <f>IF(csv!AV162&amp;csv!AX162&amp;csv!AZ162&amp;csv!BB162&amp;csv!BD162="","",csv!AV162&amp;"–"&amp;csv!AX162&amp;"–"&amp;csv!AZ162&amp;"–"&amp;csv!BB162&amp;"–"&amp;csv!BD162&amp;"–"&amp;csv!BF162&amp;"–"&amp;csv!BH162&amp;"–"&amp;csv!BJ162&amp;"–"&amp;csv!BL162&amp;"–"&amp;csv!BN162&amp;"–"&amp;csv!BP162&amp;"–"&amp;csv!BR162&amp;"–"&amp;csv!BT162&amp;"–"&amp;csv!BV162&amp;"–"&amp;csv!BX162&amp;"–"&amp;csv!BZ162&amp;"–"&amp;csv!CB162&amp;"–"&amp;csv!CD162&amp;"–"&amp;csv!CF162&amp;"–"&amp;csv!CH162&amp;"–"&amp;csv!CJ162&amp;"–"&amp;csv!CL162&amp;"–"&amp;csv!CN162&amp;"–"&amp;csv!CP162&amp;"–"&amp;csv!CR162&amp;"–"&amp;csv!CT162&amp;"–"&amp;csv!CV162&amp;"–"&amp;csv!CX161&amp;"–"&amp;csv!CZ161)</f>
        <v/>
      </c>
      <c r="F167" s="155" t="s">
        <v>0</v>
      </c>
      <c r="X167" s="155" t="s">
        <v>0</v>
      </c>
    </row>
    <row r="168" spans="1:24" x14ac:dyDescent="0.25">
      <c r="A168" s="155" t="s">
        <v>0</v>
      </c>
      <c r="B168" s="277" t="str">
        <f>IF(csv!F163="","",csv!T163)</f>
        <v/>
      </c>
      <c r="C168" s="278" t="str">
        <f>IF(csv!F163="","",csv!AO163)</f>
        <v/>
      </c>
      <c r="D168" s="278" t="str">
        <f>IF(csv!F163="","",csv!AP163&amp;"–"&amp;csv!AQ163&amp;"–"&amp;csv!AR163)</f>
        <v/>
      </c>
      <c r="E168" s="279" t="str">
        <f>IF(csv!AV163&amp;csv!AX163&amp;csv!AZ163&amp;csv!BB163&amp;csv!BD163="","",csv!AV163&amp;"–"&amp;csv!AX163&amp;"–"&amp;csv!AZ163&amp;"–"&amp;csv!BB163&amp;"–"&amp;csv!BD163&amp;"–"&amp;csv!BF163&amp;"–"&amp;csv!BH163&amp;"–"&amp;csv!BJ163&amp;"–"&amp;csv!BL163&amp;"–"&amp;csv!BN163&amp;"–"&amp;csv!BP163&amp;"–"&amp;csv!BR163&amp;"–"&amp;csv!BT163&amp;"–"&amp;csv!BV163&amp;"–"&amp;csv!BX163&amp;"–"&amp;csv!BZ163&amp;"–"&amp;csv!CB163&amp;"–"&amp;csv!CD163&amp;"–"&amp;csv!CF163&amp;"–"&amp;csv!CH163&amp;"–"&amp;csv!CJ163&amp;"–"&amp;csv!CL163&amp;"–"&amp;csv!CN163&amp;"–"&amp;csv!CP163&amp;"–"&amp;csv!CR163&amp;"–"&amp;csv!CT163&amp;"–"&amp;csv!CV163&amp;"–"&amp;csv!CX162&amp;"–"&amp;csv!CZ162)</f>
        <v/>
      </c>
      <c r="F168" s="155" t="s">
        <v>0</v>
      </c>
      <c r="X168" s="155" t="s">
        <v>0</v>
      </c>
    </row>
    <row r="169" spans="1:24" x14ac:dyDescent="0.25">
      <c r="A169" s="155" t="s">
        <v>0</v>
      </c>
      <c r="B169" s="277" t="str">
        <f>IF(csv!F164="","",csv!T164)</f>
        <v/>
      </c>
      <c r="C169" s="278" t="str">
        <f>IF(csv!F164="","",csv!AO164)</f>
        <v/>
      </c>
      <c r="D169" s="278" t="str">
        <f>IF(csv!F164="","",csv!AP164&amp;"–"&amp;csv!AQ164&amp;"–"&amp;csv!AR164)</f>
        <v/>
      </c>
      <c r="E169" s="279" t="str">
        <f>IF(csv!AV164&amp;csv!AX164&amp;csv!AZ164&amp;csv!BB164&amp;csv!BD164="","",csv!AV164&amp;"–"&amp;csv!AX164&amp;"–"&amp;csv!AZ164&amp;"–"&amp;csv!BB164&amp;"–"&amp;csv!BD164&amp;"–"&amp;csv!BF164&amp;"–"&amp;csv!BH164&amp;"–"&amp;csv!BJ164&amp;"–"&amp;csv!BL164&amp;"–"&amp;csv!BN164&amp;"–"&amp;csv!BP164&amp;"–"&amp;csv!BR164&amp;"–"&amp;csv!BT164&amp;"–"&amp;csv!BV164&amp;"–"&amp;csv!BX164&amp;"–"&amp;csv!BZ164&amp;"–"&amp;csv!CB164&amp;"–"&amp;csv!CD164&amp;"–"&amp;csv!CF164&amp;"–"&amp;csv!CH164&amp;"–"&amp;csv!CJ164&amp;"–"&amp;csv!CL164&amp;"–"&amp;csv!CN164&amp;"–"&amp;csv!CP164&amp;"–"&amp;csv!CR164&amp;"–"&amp;csv!CT164&amp;"–"&amp;csv!CV164&amp;"–"&amp;csv!CX163&amp;"–"&amp;csv!CZ163)</f>
        <v/>
      </c>
      <c r="F169" s="155" t="s">
        <v>0</v>
      </c>
      <c r="X169" s="155" t="s">
        <v>0</v>
      </c>
    </row>
    <row r="170" spans="1:24" x14ac:dyDescent="0.25">
      <c r="A170" s="155" t="s">
        <v>0</v>
      </c>
      <c r="B170" s="277" t="str">
        <f>IF(csv!F165="","",csv!T165)</f>
        <v/>
      </c>
      <c r="C170" s="278" t="str">
        <f>IF(csv!F165="","",csv!AO165)</f>
        <v/>
      </c>
      <c r="D170" s="278" t="str">
        <f>IF(csv!F165="","",csv!AP165&amp;"–"&amp;csv!AQ165&amp;"–"&amp;csv!AR165)</f>
        <v/>
      </c>
      <c r="E170" s="279" t="str">
        <f>IF(csv!AV165&amp;csv!AX165&amp;csv!AZ165&amp;csv!BB165&amp;csv!BD165="","",csv!AV165&amp;"–"&amp;csv!AX165&amp;"–"&amp;csv!AZ165&amp;"–"&amp;csv!BB165&amp;"–"&amp;csv!BD165&amp;"–"&amp;csv!BF165&amp;"–"&amp;csv!BH165&amp;"–"&amp;csv!BJ165&amp;"–"&amp;csv!BL165&amp;"–"&amp;csv!BN165&amp;"–"&amp;csv!BP165&amp;"–"&amp;csv!BR165&amp;"–"&amp;csv!BT165&amp;"–"&amp;csv!BV165&amp;"–"&amp;csv!BX165&amp;"–"&amp;csv!BZ165&amp;"–"&amp;csv!CB165&amp;"–"&amp;csv!CD165&amp;"–"&amp;csv!CF165&amp;"–"&amp;csv!CH165&amp;"–"&amp;csv!CJ165&amp;"–"&amp;csv!CL165&amp;"–"&amp;csv!CN165&amp;"–"&amp;csv!CP165&amp;"–"&amp;csv!CR165&amp;"–"&amp;csv!CT165&amp;"–"&amp;csv!CV165&amp;"–"&amp;csv!CX164&amp;"–"&amp;csv!CZ164)</f>
        <v/>
      </c>
      <c r="F170" s="155" t="s">
        <v>0</v>
      </c>
      <c r="X170" s="155" t="s">
        <v>0</v>
      </c>
    </row>
    <row r="171" spans="1:24" x14ac:dyDescent="0.25">
      <c r="A171" s="155" t="s">
        <v>0</v>
      </c>
      <c r="B171" s="277" t="str">
        <f>IF(csv!F166="","",csv!T166)</f>
        <v/>
      </c>
      <c r="C171" s="278" t="str">
        <f>IF(csv!F166="","",csv!AO166)</f>
        <v/>
      </c>
      <c r="D171" s="278" t="str">
        <f>IF(csv!F166="","",csv!AP166&amp;"–"&amp;csv!AQ166&amp;"–"&amp;csv!AR166)</f>
        <v/>
      </c>
      <c r="E171" s="279" t="str">
        <f>IF(csv!AV166&amp;csv!AX166&amp;csv!AZ166&amp;csv!BB166&amp;csv!BD166="","",csv!AV166&amp;"–"&amp;csv!AX166&amp;"–"&amp;csv!AZ166&amp;"–"&amp;csv!BB166&amp;"–"&amp;csv!BD166&amp;"–"&amp;csv!BF166&amp;"–"&amp;csv!BH166&amp;"–"&amp;csv!BJ166&amp;"–"&amp;csv!BL166&amp;"–"&amp;csv!BN166&amp;"–"&amp;csv!BP166&amp;"–"&amp;csv!BR166&amp;"–"&amp;csv!BT166&amp;"–"&amp;csv!BV166&amp;"–"&amp;csv!BX166&amp;"–"&amp;csv!BZ166&amp;"–"&amp;csv!CB166&amp;"–"&amp;csv!CD166&amp;"–"&amp;csv!CF166&amp;"–"&amp;csv!CH166&amp;"–"&amp;csv!CJ166&amp;"–"&amp;csv!CL166&amp;"–"&amp;csv!CN166&amp;"–"&amp;csv!CP166&amp;"–"&amp;csv!CR166&amp;"–"&amp;csv!CT166&amp;"–"&amp;csv!CV166&amp;"–"&amp;csv!CX165&amp;"–"&amp;csv!CZ165)</f>
        <v/>
      </c>
      <c r="F171" s="155" t="s">
        <v>0</v>
      </c>
      <c r="X171" s="155" t="s">
        <v>0</v>
      </c>
    </row>
    <row r="172" spans="1:24" x14ac:dyDescent="0.25">
      <c r="A172" s="155" t="s">
        <v>0</v>
      </c>
      <c r="B172" s="277" t="str">
        <f>IF(csv!F167="","",csv!T167)</f>
        <v/>
      </c>
      <c r="C172" s="278" t="str">
        <f>IF(csv!F167="","",csv!AO167)</f>
        <v/>
      </c>
      <c r="D172" s="278" t="str">
        <f>IF(csv!F167="","",csv!AP167&amp;"–"&amp;csv!AQ167&amp;"–"&amp;csv!AR167)</f>
        <v/>
      </c>
      <c r="E172" s="279" t="str">
        <f>IF(csv!AV167&amp;csv!AX167&amp;csv!AZ167&amp;csv!BB167&amp;csv!BD167="","",csv!AV167&amp;"–"&amp;csv!AX167&amp;"–"&amp;csv!AZ167&amp;"–"&amp;csv!BB167&amp;"–"&amp;csv!BD167&amp;"–"&amp;csv!BF167&amp;"–"&amp;csv!BH167&amp;"–"&amp;csv!BJ167&amp;"–"&amp;csv!BL167&amp;"–"&amp;csv!BN167&amp;"–"&amp;csv!BP167&amp;"–"&amp;csv!BR167&amp;"–"&amp;csv!BT167&amp;"–"&amp;csv!BV167&amp;"–"&amp;csv!BX167&amp;"–"&amp;csv!BZ167&amp;"–"&amp;csv!CB167&amp;"–"&amp;csv!CD167&amp;"–"&amp;csv!CF167&amp;"–"&amp;csv!CH167&amp;"–"&amp;csv!CJ167&amp;"–"&amp;csv!CL167&amp;"–"&amp;csv!CN167&amp;"–"&amp;csv!CP167&amp;"–"&amp;csv!CR167&amp;"–"&amp;csv!CT167&amp;"–"&amp;csv!CV167&amp;"–"&amp;csv!CX166&amp;"–"&amp;csv!CZ166)</f>
        <v/>
      </c>
      <c r="F172" s="155" t="s">
        <v>0</v>
      </c>
      <c r="X172" s="155" t="s">
        <v>0</v>
      </c>
    </row>
    <row r="173" spans="1:24" x14ac:dyDescent="0.25">
      <c r="A173" s="155" t="s">
        <v>0</v>
      </c>
      <c r="B173" s="277" t="str">
        <f>IF(csv!F168="","",csv!T168)</f>
        <v/>
      </c>
      <c r="C173" s="278" t="str">
        <f>IF(csv!F168="","",csv!AO168)</f>
        <v/>
      </c>
      <c r="D173" s="278" t="str">
        <f>IF(csv!F168="","",csv!AP168&amp;"–"&amp;csv!AQ168&amp;"–"&amp;csv!AR168)</f>
        <v/>
      </c>
      <c r="E173" s="279" t="str">
        <f>IF(csv!AV168&amp;csv!AX168&amp;csv!AZ168&amp;csv!BB168&amp;csv!BD168="","",csv!AV168&amp;"–"&amp;csv!AX168&amp;"–"&amp;csv!AZ168&amp;"–"&amp;csv!BB168&amp;"–"&amp;csv!BD168&amp;"–"&amp;csv!BF168&amp;"–"&amp;csv!BH168&amp;"–"&amp;csv!BJ168&amp;"–"&amp;csv!BL168&amp;"–"&amp;csv!BN168&amp;"–"&amp;csv!BP168&amp;"–"&amp;csv!BR168&amp;"–"&amp;csv!BT168&amp;"–"&amp;csv!BV168&amp;"–"&amp;csv!BX168&amp;"–"&amp;csv!BZ168&amp;"–"&amp;csv!CB168&amp;"–"&amp;csv!CD168&amp;"–"&amp;csv!CF168&amp;"–"&amp;csv!CH168&amp;"–"&amp;csv!CJ168&amp;"–"&amp;csv!CL168&amp;"–"&amp;csv!CN168&amp;"–"&amp;csv!CP168&amp;"–"&amp;csv!CR168&amp;"–"&amp;csv!CT168&amp;"–"&amp;csv!CV168&amp;"–"&amp;csv!CX167&amp;"–"&amp;csv!CZ167)</f>
        <v/>
      </c>
      <c r="F173" s="155" t="s">
        <v>0</v>
      </c>
      <c r="X173" s="155" t="s">
        <v>0</v>
      </c>
    </row>
    <row r="174" spans="1:24" x14ac:dyDescent="0.25">
      <c r="A174" s="155" t="s">
        <v>0</v>
      </c>
      <c r="B174" s="277" t="str">
        <f>IF(csv!F169="","",csv!T169)</f>
        <v/>
      </c>
      <c r="C174" s="278" t="str">
        <f>IF(csv!F169="","",csv!AO169)</f>
        <v/>
      </c>
      <c r="D174" s="278" t="str">
        <f>IF(csv!F169="","",csv!AP169&amp;"–"&amp;csv!AQ169&amp;"–"&amp;csv!AR169)</f>
        <v/>
      </c>
      <c r="E174" s="279" t="str">
        <f>IF(csv!AV169&amp;csv!AX169&amp;csv!AZ169&amp;csv!BB169&amp;csv!BD169="","",csv!AV169&amp;"–"&amp;csv!AX169&amp;"–"&amp;csv!AZ169&amp;"–"&amp;csv!BB169&amp;"–"&amp;csv!BD169&amp;"–"&amp;csv!BF169&amp;"–"&amp;csv!BH169&amp;"–"&amp;csv!BJ169&amp;"–"&amp;csv!BL169&amp;"–"&amp;csv!BN169&amp;"–"&amp;csv!BP169&amp;"–"&amp;csv!BR169&amp;"–"&amp;csv!BT169&amp;"–"&amp;csv!BV169&amp;"–"&amp;csv!BX169&amp;"–"&amp;csv!BZ169&amp;"–"&amp;csv!CB169&amp;"–"&amp;csv!CD169&amp;"–"&amp;csv!CF169&amp;"–"&amp;csv!CH169&amp;"–"&amp;csv!CJ169&amp;"–"&amp;csv!CL169&amp;"–"&amp;csv!CN169&amp;"–"&amp;csv!CP169&amp;"–"&amp;csv!CR169&amp;"–"&amp;csv!CT169&amp;"–"&amp;csv!CV169&amp;"–"&amp;csv!CX168&amp;"–"&amp;csv!CZ168)</f>
        <v/>
      </c>
      <c r="F174" s="155" t="s">
        <v>0</v>
      </c>
      <c r="X174" s="155" t="s">
        <v>0</v>
      </c>
    </row>
    <row r="175" spans="1:24" x14ac:dyDescent="0.25">
      <c r="A175" s="155" t="s">
        <v>0</v>
      </c>
      <c r="B175" s="277" t="str">
        <f>IF(csv!F170="","",csv!T170)</f>
        <v/>
      </c>
      <c r="C175" s="278" t="str">
        <f>IF(csv!F170="","",csv!AO170)</f>
        <v/>
      </c>
      <c r="D175" s="278" t="str">
        <f>IF(csv!F170="","",csv!AP170&amp;"–"&amp;csv!AQ170&amp;"–"&amp;csv!AR170)</f>
        <v/>
      </c>
      <c r="E175" s="279" t="str">
        <f>IF(csv!AV170&amp;csv!AX170&amp;csv!AZ170&amp;csv!BB170&amp;csv!BD170="","",csv!AV170&amp;"–"&amp;csv!AX170&amp;"–"&amp;csv!AZ170&amp;"–"&amp;csv!BB170&amp;"–"&amp;csv!BD170&amp;"–"&amp;csv!BF170&amp;"–"&amp;csv!BH170&amp;"–"&amp;csv!BJ170&amp;"–"&amp;csv!BL170&amp;"–"&amp;csv!BN170&amp;"–"&amp;csv!BP170&amp;"–"&amp;csv!BR170&amp;"–"&amp;csv!BT170&amp;"–"&amp;csv!BV170&amp;"–"&amp;csv!BX170&amp;"–"&amp;csv!BZ170&amp;"–"&amp;csv!CB170&amp;"–"&amp;csv!CD170&amp;"–"&amp;csv!CF170&amp;"–"&amp;csv!CH170&amp;"–"&amp;csv!CJ170&amp;"–"&amp;csv!CL170&amp;"–"&amp;csv!CN170&amp;"–"&amp;csv!CP170&amp;"–"&amp;csv!CR170&amp;"–"&amp;csv!CT170&amp;"–"&amp;csv!CV170&amp;"–"&amp;csv!CX169&amp;"–"&amp;csv!CZ169)</f>
        <v/>
      </c>
      <c r="F175" s="155" t="s">
        <v>0</v>
      </c>
      <c r="X175" s="155" t="s">
        <v>0</v>
      </c>
    </row>
    <row r="176" spans="1:24" x14ac:dyDescent="0.25">
      <c r="A176" s="155" t="s">
        <v>0</v>
      </c>
      <c r="B176" s="277" t="str">
        <f>IF(csv!F171="","",csv!T171)</f>
        <v/>
      </c>
      <c r="C176" s="278" t="str">
        <f>IF(csv!F171="","",csv!AO171)</f>
        <v/>
      </c>
      <c r="D176" s="278" t="str">
        <f>IF(csv!F171="","",csv!AP171&amp;"–"&amp;csv!AQ171&amp;"–"&amp;csv!AR171)</f>
        <v/>
      </c>
      <c r="E176" s="279" t="str">
        <f>IF(csv!AV171&amp;csv!AX171&amp;csv!AZ171&amp;csv!BB171&amp;csv!BD171="","",csv!AV171&amp;"–"&amp;csv!AX171&amp;"–"&amp;csv!AZ171&amp;"–"&amp;csv!BB171&amp;"–"&amp;csv!BD171&amp;"–"&amp;csv!BF171&amp;"–"&amp;csv!BH171&amp;"–"&amp;csv!BJ171&amp;"–"&amp;csv!BL171&amp;"–"&amp;csv!BN171&amp;"–"&amp;csv!BP171&amp;"–"&amp;csv!BR171&amp;"–"&amp;csv!BT171&amp;"–"&amp;csv!BV171&amp;"–"&amp;csv!BX171&amp;"–"&amp;csv!BZ171&amp;"–"&amp;csv!CB171&amp;"–"&amp;csv!CD171&amp;"–"&amp;csv!CF171&amp;"–"&amp;csv!CH171&amp;"–"&amp;csv!CJ171&amp;"–"&amp;csv!CL171&amp;"–"&amp;csv!CN171&amp;"–"&amp;csv!CP171&amp;"–"&amp;csv!CR171&amp;"–"&amp;csv!CT171&amp;"–"&amp;csv!CV171&amp;"–"&amp;csv!CX170&amp;"–"&amp;csv!CZ170)</f>
        <v/>
      </c>
      <c r="F176" s="155" t="s">
        <v>0</v>
      </c>
      <c r="X176" s="155" t="s">
        <v>0</v>
      </c>
    </row>
    <row r="177" spans="1:24" x14ac:dyDescent="0.25">
      <c r="A177" s="155" t="s">
        <v>0</v>
      </c>
      <c r="B177" s="277" t="str">
        <f>IF(csv!F172="","",csv!T172)</f>
        <v/>
      </c>
      <c r="C177" s="278" t="str">
        <f>IF(csv!F172="","",csv!AO172)</f>
        <v/>
      </c>
      <c r="D177" s="278" t="str">
        <f>IF(csv!F172="","",csv!AP172&amp;"–"&amp;csv!AQ172&amp;"–"&amp;csv!AR172)</f>
        <v/>
      </c>
      <c r="E177" s="279" t="str">
        <f>IF(csv!AV172&amp;csv!AX172&amp;csv!AZ172&amp;csv!BB172&amp;csv!BD172="","",csv!AV172&amp;"–"&amp;csv!AX172&amp;"–"&amp;csv!AZ172&amp;"–"&amp;csv!BB172&amp;"–"&amp;csv!BD172&amp;"–"&amp;csv!BF172&amp;"–"&amp;csv!BH172&amp;"–"&amp;csv!BJ172&amp;"–"&amp;csv!BL172&amp;"–"&amp;csv!BN172&amp;"–"&amp;csv!BP172&amp;"–"&amp;csv!BR172&amp;"–"&amp;csv!BT172&amp;"–"&amp;csv!BV172&amp;"–"&amp;csv!BX172&amp;"–"&amp;csv!BZ172&amp;"–"&amp;csv!CB172&amp;"–"&amp;csv!CD172&amp;"–"&amp;csv!CF172&amp;"–"&amp;csv!CH172&amp;"–"&amp;csv!CJ172&amp;"–"&amp;csv!CL172&amp;"–"&amp;csv!CN172&amp;"–"&amp;csv!CP172&amp;"–"&amp;csv!CR172&amp;"–"&amp;csv!CT172&amp;"–"&amp;csv!CV172&amp;"–"&amp;csv!CX171&amp;"–"&amp;csv!CZ171)</f>
        <v/>
      </c>
      <c r="F177" s="155" t="s">
        <v>0</v>
      </c>
      <c r="X177" s="155" t="s">
        <v>0</v>
      </c>
    </row>
    <row r="178" spans="1:24" x14ac:dyDescent="0.25">
      <c r="A178" s="155" t="s">
        <v>0</v>
      </c>
      <c r="B178" s="277" t="str">
        <f>IF(csv!F173="","",csv!T173)</f>
        <v/>
      </c>
      <c r="C178" s="278" t="str">
        <f>IF(csv!F173="","",csv!AO173)</f>
        <v/>
      </c>
      <c r="D178" s="278" t="str">
        <f>IF(csv!F173="","",csv!AP173&amp;"–"&amp;csv!AQ173&amp;"–"&amp;csv!AR173)</f>
        <v/>
      </c>
      <c r="E178" s="279" t="str">
        <f>IF(csv!AV173&amp;csv!AX173&amp;csv!AZ173&amp;csv!BB173&amp;csv!BD173="","",csv!AV173&amp;"–"&amp;csv!AX173&amp;"–"&amp;csv!AZ173&amp;"–"&amp;csv!BB173&amp;"–"&amp;csv!BD173&amp;"–"&amp;csv!BF173&amp;"–"&amp;csv!BH173&amp;"–"&amp;csv!BJ173&amp;"–"&amp;csv!BL173&amp;"–"&amp;csv!BN173&amp;"–"&amp;csv!BP173&amp;"–"&amp;csv!BR173&amp;"–"&amp;csv!BT173&amp;"–"&amp;csv!BV173&amp;"–"&amp;csv!BX173&amp;"–"&amp;csv!BZ173&amp;"–"&amp;csv!CB173&amp;"–"&amp;csv!CD173&amp;"–"&amp;csv!CF173&amp;"–"&amp;csv!CH173&amp;"–"&amp;csv!CJ173&amp;"–"&amp;csv!CL173&amp;"–"&amp;csv!CN173&amp;"–"&amp;csv!CP173&amp;"–"&amp;csv!CR173&amp;"–"&amp;csv!CT173&amp;"–"&amp;csv!CV173&amp;"–"&amp;csv!CX172&amp;"–"&amp;csv!CZ172)</f>
        <v/>
      </c>
      <c r="F178" s="155" t="s">
        <v>0</v>
      </c>
      <c r="X178" s="155" t="s">
        <v>0</v>
      </c>
    </row>
    <row r="179" spans="1:24" x14ac:dyDescent="0.25">
      <c r="A179" s="155" t="s">
        <v>0</v>
      </c>
      <c r="B179" s="277" t="str">
        <f>IF(csv!F174="","",csv!T174)</f>
        <v/>
      </c>
      <c r="C179" s="278" t="str">
        <f>IF(csv!F174="","",csv!AO174)</f>
        <v/>
      </c>
      <c r="D179" s="278" t="str">
        <f>IF(csv!F174="","",csv!AP174&amp;"–"&amp;csv!AQ174&amp;"–"&amp;csv!AR174)</f>
        <v/>
      </c>
      <c r="E179" s="279" t="str">
        <f>IF(csv!AV174&amp;csv!AX174&amp;csv!AZ174&amp;csv!BB174&amp;csv!BD174="","",csv!AV174&amp;"–"&amp;csv!AX174&amp;"–"&amp;csv!AZ174&amp;"–"&amp;csv!BB174&amp;"–"&amp;csv!BD174&amp;"–"&amp;csv!BF174&amp;"–"&amp;csv!BH174&amp;"–"&amp;csv!BJ174&amp;"–"&amp;csv!BL174&amp;"–"&amp;csv!BN174&amp;"–"&amp;csv!BP174&amp;"–"&amp;csv!BR174&amp;"–"&amp;csv!BT174&amp;"–"&amp;csv!BV174&amp;"–"&amp;csv!BX174&amp;"–"&amp;csv!BZ174&amp;"–"&amp;csv!CB174&amp;"–"&amp;csv!CD174&amp;"–"&amp;csv!CF174&amp;"–"&amp;csv!CH174&amp;"–"&amp;csv!CJ174&amp;"–"&amp;csv!CL174&amp;"–"&amp;csv!CN174&amp;"–"&amp;csv!CP174&amp;"–"&amp;csv!CR174&amp;"–"&amp;csv!CT174&amp;"–"&amp;csv!CV174&amp;"–"&amp;csv!CX173&amp;"–"&amp;csv!CZ173)</f>
        <v/>
      </c>
      <c r="F179" s="155" t="s">
        <v>0</v>
      </c>
      <c r="X179" s="155" t="s">
        <v>0</v>
      </c>
    </row>
    <row r="180" spans="1:24" x14ac:dyDescent="0.25">
      <c r="A180" s="155" t="s">
        <v>0</v>
      </c>
      <c r="B180" s="277" t="str">
        <f>IF(csv!F175="","",csv!T175)</f>
        <v/>
      </c>
      <c r="C180" s="278" t="str">
        <f>IF(csv!F175="","",csv!AO175)</f>
        <v/>
      </c>
      <c r="D180" s="278" t="str">
        <f>IF(csv!F175="","",csv!AP175&amp;"–"&amp;csv!AQ175&amp;"–"&amp;csv!AR175)</f>
        <v/>
      </c>
      <c r="E180" s="279" t="str">
        <f>IF(csv!AV175&amp;csv!AX175&amp;csv!AZ175&amp;csv!BB175&amp;csv!BD175="","",csv!AV175&amp;"–"&amp;csv!AX175&amp;"–"&amp;csv!AZ175&amp;"–"&amp;csv!BB175&amp;"–"&amp;csv!BD175&amp;"–"&amp;csv!BF175&amp;"–"&amp;csv!BH175&amp;"–"&amp;csv!BJ175&amp;"–"&amp;csv!BL175&amp;"–"&amp;csv!BN175&amp;"–"&amp;csv!BP175&amp;"–"&amp;csv!BR175&amp;"–"&amp;csv!BT175&amp;"–"&amp;csv!BV175&amp;"–"&amp;csv!BX175&amp;"–"&amp;csv!BZ175&amp;"–"&amp;csv!CB175&amp;"–"&amp;csv!CD175&amp;"–"&amp;csv!CF175&amp;"–"&amp;csv!CH175&amp;"–"&amp;csv!CJ175&amp;"–"&amp;csv!CL175&amp;"–"&amp;csv!CN175&amp;"–"&amp;csv!CP175&amp;"–"&amp;csv!CR175&amp;"–"&amp;csv!CT175&amp;"–"&amp;csv!CV175&amp;"–"&amp;csv!CX174&amp;"–"&amp;csv!CZ174)</f>
        <v/>
      </c>
      <c r="F180" s="155" t="s">
        <v>0</v>
      </c>
      <c r="X180" s="155" t="s">
        <v>0</v>
      </c>
    </row>
    <row r="181" spans="1:24" x14ac:dyDescent="0.25">
      <c r="A181" s="155" t="s">
        <v>0</v>
      </c>
      <c r="B181" s="277" t="str">
        <f>IF(csv!F176="","",csv!T176)</f>
        <v/>
      </c>
      <c r="C181" s="278" t="str">
        <f>IF(csv!F176="","",csv!AO176)</f>
        <v/>
      </c>
      <c r="D181" s="278" t="str">
        <f>IF(csv!F176="","",csv!AP176&amp;"–"&amp;csv!AQ176&amp;"–"&amp;csv!AR176)</f>
        <v/>
      </c>
      <c r="E181" s="279" t="str">
        <f>IF(csv!AV176&amp;csv!AX176&amp;csv!AZ176&amp;csv!BB176&amp;csv!BD176="","",csv!AV176&amp;"–"&amp;csv!AX176&amp;"–"&amp;csv!AZ176&amp;"–"&amp;csv!BB176&amp;"–"&amp;csv!BD176&amp;"–"&amp;csv!BF176&amp;"–"&amp;csv!BH176&amp;"–"&amp;csv!BJ176&amp;"–"&amp;csv!BL176&amp;"–"&amp;csv!BN176&amp;"–"&amp;csv!BP176&amp;"–"&amp;csv!BR176&amp;"–"&amp;csv!BT176&amp;"–"&amp;csv!BV176&amp;"–"&amp;csv!BX176&amp;"–"&amp;csv!BZ176&amp;"–"&amp;csv!CB176&amp;"–"&amp;csv!CD176&amp;"–"&amp;csv!CF176&amp;"–"&amp;csv!CH176&amp;"–"&amp;csv!CJ176&amp;"–"&amp;csv!CL176&amp;"–"&amp;csv!CN176&amp;"–"&amp;csv!CP176&amp;"–"&amp;csv!CR176&amp;"–"&amp;csv!CT176&amp;"–"&amp;csv!CV176&amp;"–"&amp;csv!CX175&amp;"–"&amp;csv!CZ175)</f>
        <v/>
      </c>
      <c r="F181" s="155" t="s">
        <v>0</v>
      </c>
      <c r="X181" s="155" t="s">
        <v>0</v>
      </c>
    </row>
    <row r="182" spans="1:24" x14ac:dyDescent="0.25">
      <c r="A182" s="155" t="s">
        <v>0</v>
      </c>
      <c r="B182" s="277" t="str">
        <f>IF(csv!F177="","",csv!T177)</f>
        <v/>
      </c>
      <c r="C182" s="278" t="str">
        <f>IF(csv!F177="","",csv!AO177)</f>
        <v/>
      </c>
      <c r="D182" s="278" t="str">
        <f>IF(csv!F177="","",csv!AP177&amp;"–"&amp;csv!AQ177&amp;"–"&amp;csv!AR177)</f>
        <v/>
      </c>
      <c r="E182" s="279" t="str">
        <f>IF(csv!AV177&amp;csv!AX177&amp;csv!AZ177&amp;csv!BB177&amp;csv!BD177="","",csv!AV177&amp;"–"&amp;csv!AX177&amp;"–"&amp;csv!AZ177&amp;"–"&amp;csv!BB177&amp;"–"&amp;csv!BD177&amp;"–"&amp;csv!BF177&amp;"–"&amp;csv!BH177&amp;"–"&amp;csv!BJ177&amp;"–"&amp;csv!BL177&amp;"–"&amp;csv!BN177&amp;"–"&amp;csv!BP177&amp;"–"&amp;csv!BR177&amp;"–"&amp;csv!BT177&amp;"–"&amp;csv!BV177&amp;"–"&amp;csv!BX177&amp;"–"&amp;csv!BZ177&amp;"–"&amp;csv!CB177&amp;"–"&amp;csv!CD177&amp;"–"&amp;csv!CF177&amp;"–"&amp;csv!CH177&amp;"–"&amp;csv!CJ177&amp;"–"&amp;csv!CL177&amp;"–"&amp;csv!CN177&amp;"–"&amp;csv!CP177&amp;"–"&amp;csv!CR177&amp;"–"&amp;csv!CT177&amp;"–"&amp;csv!CV177&amp;"–"&amp;csv!CX176&amp;"–"&amp;csv!CZ176)</f>
        <v/>
      </c>
      <c r="F182" s="155" t="s">
        <v>0</v>
      </c>
      <c r="X182" s="155" t="s">
        <v>0</v>
      </c>
    </row>
    <row r="183" spans="1:24" x14ac:dyDescent="0.25">
      <c r="A183" s="155" t="s">
        <v>0</v>
      </c>
      <c r="B183" s="277" t="str">
        <f>IF(csv!F178="","",csv!T178)</f>
        <v/>
      </c>
      <c r="C183" s="278" t="str">
        <f>IF(csv!F178="","",csv!AO178)</f>
        <v/>
      </c>
      <c r="D183" s="278" t="str">
        <f>IF(csv!F178="","",csv!AP178&amp;"–"&amp;csv!AQ178&amp;"–"&amp;csv!AR178)</f>
        <v/>
      </c>
      <c r="E183" s="279" t="str">
        <f>IF(csv!AV178&amp;csv!AX178&amp;csv!AZ178&amp;csv!BB178&amp;csv!BD178="","",csv!AV178&amp;"–"&amp;csv!AX178&amp;"–"&amp;csv!AZ178&amp;"–"&amp;csv!BB178&amp;"–"&amp;csv!BD178&amp;"–"&amp;csv!BF178&amp;"–"&amp;csv!BH178&amp;"–"&amp;csv!BJ178&amp;"–"&amp;csv!BL178&amp;"–"&amp;csv!BN178&amp;"–"&amp;csv!BP178&amp;"–"&amp;csv!BR178&amp;"–"&amp;csv!BT178&amp;"–"&amp;csv!BV178&amp;"–"&amp;csv!BX178&amp;"–"&amp;csv!BZ178&amp;"–"&amp;csv!CB178&amp;"–"&amp;csv!CD178&amp;"–"&amp;csv!CF178&amp;"–"&amp;csv!CH178&amp;"–"&amp;csv!CJ178&amp;"–"&amp;csv!CL178&amp;"–"&amp;csv!CN178&amp;"–"&amp;csv!CP178&amp;"–"&amp;csv!CR178&amp;"–"&amp;csv!CT178&amp;"–"&amp;csv!CV178&amp;"–"&amp;csv!CX177&amp;"–"&amp;csv!CZ177)</f>
        <v/>
      </c>
      <c r="F183" s="155" t="s">
        <v>0</v>
      </c>
      <c r="X183" s="155" t="s">
        <v>0</v>
      </c>
    </row>
    <row r="184" spans="1:24" x14ac:dyDescent="0.25">
      <c r="A184" s="155" t="s">
        <v>0</v>
      </c>
      <c r="B184" s="277" t="str">
        <f>IF(csv!F179="","",csv!T179)</f>
        <v/>
      </c>
      <c r="C184" s="278" t="str">
        <f>IF(csv!F179="","",csv!AO179)</f>
        <v/>
      </c>
      <c r="D184" s="278" t="str">
        <f>IF(csv!F179="","",csv!AP179&amp;"–"&amp;csv!AQ179&amp;"–"&amp;csv!AR179)</f>
        <v/>
      </c>
      <c r="E184" s="279" t="str">
        <f>IF(csv!AV179&amp;csv!AX179&amp;csv!AZ179&amp;csv!BB179&amp;csv!BD179="","",csv!AV179&amp;"–"&amp;csv!AX179&amp;"–"&amp;csv!AZ179&amp;"–"&amp;csv!BB179&amp;"–"&amp;csv!BD179&amp;"–"&amp;csv!BF179&amp;"–"&amp;csv!BH179&amp;"–"&amp;csv!BJ179&amp;"–"&amp;csv!BL179&amp;"–"&amp;csv!BN179&amp;"–"&amp;csv!BP179&amp;"–"&amp;csv!BR179&amp;"–"&amp;csv!BT179&amp;"–"&amp;csv!BV179&amp;"–"&amp;csv!BX179&amp;"–"&amp;csv!BZ179&amp;"–"&amp;csv!CB179&amp;"–"&amp;csv!CD179&amp;"–"&amp;csv!CF179&amp;"–"&amp;csv!CH179&amp;"–"&amp;csv!CJ179&amp;"–"&amp;csv!CL179&amp;"–"&amp;csv!CN179&amp;"–"&amp;csv!CP179&amp;"–"&amp;csv!CR179&amp;"–"&amp;csv!CT179&amp;"–"&amp;csv!CV179&amp;"–"&amp;csv!CX178&amp;"–"&amp;csv!CZ178)</f>
        <v/>
      </c>
      <c r="F184" s="155" t="s">
        <v>0</v>
      </c>
      <c r="X184" s="155" t="s">
        <v>0</v>
      </c>
    </row>
    <row r="185" spans="1:24" x14ac:dyDescent="0.25">
      <c r="A185" s="155" t="s">
        <v>0</v>
      </c>
      <c r="B185" s="277" t="str">
        <f>IF(csv!F180="","",csv!T180)</f>
        <v/>
      </c>
      <c r="C185" s="278" t="str">
        <f>IF(csv!F180="","",csv!AO180)</f>
        <v/>
      </c>
      <c r="D185" s="278" t="str">
        <f>IF(csv!F180="","",csv!AP180&amp;"–"&amp;csv!AQ180&amp;"–"&amp;csv!AR180)</f>
        <v/>
      </c>
      <c r="E185" s="279" t="str">
        <f>IF(csv!AV180&amp;csv!AX180&amp;csv!AZ180&amp;csv!BB180&amp;csv!BD180="","",csv!AV180&amp;"–"&amp;csv!AX180&amp;"–"&amp;csv!AZ180&amp;"–"&amp;csv!BB180&amp;"–"&amp;csv!BD180&amp;"–"&amp;csv!BF180&amp;"–"&amp;csv!BH180&amp;"–"&amp;csv!BJ180&amp;"–"&amp;csv!BL180&amp;"–"&amp;csv!BN180&amp;"–"&amp;csv!BP180&amp;"–"&amp;csv!BR180&amp;"–"&amp;csv!BT180&amp;"–"&amp;csv!BV180&amp;"–"&amp;csv!BX180&amp;"–"&amp;csv!BZ180&amp;"–"&amp;csv!CB180&amp;"–"&amp;csv!CD180&amp;"–"&amp;csv!CF180&amp;"–"&amp;csv!CH180&amp;"–"&amp;csv!CJ180&amp;"–"&amp;csv!CL180&amp;"–"&amp;csv!CN180&amp;"–"&amp;csv!CP180&amp;"–"&amp;csv!CR180&amp;"–"&amp;csv!CT180&amp;"–"&amp;csv!CV180&amp;"–"&amp;csv!CX179&amp;"–"&amp;csv!CZ179)</f>
        <v/>
      </c>
      <c r="F185" s="155" t="s">
        <v>0</v>
      </c>
      <c r="X185" s="155" t="s">
        <v>0</v>
      </c>
    </row>
    <row r="186" spans="1:24" x14ac:dyDescent="0.25">
      <c r="A186" s="155" t="s">
        <v>0</v>
      </c>
      <c r="B186" s="277" t="str">
        <f>IF(csv!F181="","",csv!T181)</f>
        <v/>
      </c>
      <c r="C186" s="278" t="str">
        <f>IF(csv!F181="","",csv!AO181)</f>
        <v/>
      </c>
      <c r="D186" s="278" t="str">
        <f>IF(csv!F181="","",csv!AP181&amp;"–"&amp;csv!AQ181&amp;"–"&amp;csv!AR181)</f>
        <v/>
      </c>
      <c r="E186" s="279" t="str">
        <f>IF(csv!AV181&amp;csv!AX181&amp;csv!AZ181&amp;csv!BB181&amp;csv!BD181="","",csv!AV181&amp;"–"&amp;csv!AX181&amp;"–"&amp;csv!AZ181&amp;"–"&amp;csv!BB181&amp;"–"&amp;csv!BD181&amp;"–"&amp;csv!BF181&amp;"–"&amp;csv!BH181&amp;"–"&amp;csv!BJ181&amp;"–"&amp;csv!BL181&amp;"–"&amp;csv!BN181&amp;"–"&amp;csv!BP181&amp;"–"&amp;csv!BR181&amp;"–"&amp;csv!BT181&amp;"–"&amp;csv!BV181&amp;"–"&amp;csv!BX181&amp;"–"&amp;csv!BZ181&amp;"–"&amp;csv!CB181&amp;"–"&amp;csv!CD181&amp;"–"&amp;csv!CF181&amp;"–"&amp;csv!CH181&amp;"–"&amp;csv!CJ181&amp;"–"&amp;csv!CL181&amp;"–"&amp;csv!CN181&amp;"–"&amp;csv!CP181&amp;"–"&amp;csv!CR181&amp;"–"&amp;csv!CT181&amp;"–"&amp;csv!CV181&amp;"–"&amp;csv!CX180&amp;"–"&amp;csv!CZ180)</f>
        <v/>
      </c>
      <c r="F186" s="155" t="s">
        <v>0</v>
      </c>
      <c r="X186" s="155" t="s">
        <v>0</v>
      </c>
    </row>
    <row r="187" spans="1:24" x14ac:dyDescent="0.25">
      <c r="A187" s="155" t="s">
        <v>0</v>
      </c>
      <c r="B187" s="277" t="str">
        <f>IF(csv!F182="","",csv!T182)</f>
        <v/>
      </c>
      <c r="C187" s="278" t="str">
        <f>IF(csv!F182="","",csv!AO182)</f>
        <v/>
      </c>
      <c r="D187" s="278" t="str">
        <f>IF(csv!F182="","",csv!AP182&amp;"–"&amp;csv!AQ182&amp;"–"&amp;csv!AR182)</f>
        <v/>
      </c>
      <c r="E187" s="279" t="str">
        <f>IF(csv!AV182&amp;csv!AX182&amp;csv!AZ182&amp;csv!BB182&amp;csv!BD182="","",csv!AV182&amp;"–"&amp;csv!AX182&amp;"–"&amp;csv!AZ182&amp;"–"&amp;csv!BB182&amp;"–"&amp;csv!BD182&amp;"–"&amp;csv!BF182&amp;"–"&amp;csv!BH182&amp;"–"&amp;csv!BJ182&amp;"–"&amp;csv!BL182&amp;"–"&amp;csv!BN182&amp;"–"&amp;csv!BP182&amp;"–"&amp;csv!BR182&amp;"–"&amp;csv!BT182&amp;"–"&amp;csv!BV182&amp;"–"&amp;csv!BX182&amp;"–"&amp;csv!BZ182&amp;"–"&amp;csv!CB182&amp;"–"&amp;csv!CD182&amp;"–"&amp;csv!CF182&amp;"–"&amp;csv!CH182&amp;"–"&amp;csv!CJ182&amp;"–"&amp;csv!CL182&amp;"–"&amp;csv!CN182&amp;"–"&amp;csv!CP182&amp;"–"&amp;csv!CR182&amp;"–"&amp;csv!CT182&amp;"–"&amp;csv!CV182&amp;"–"&amp;csv!CX181&amp;"–"&amp;csv!CZ181)</f>
        <v/>
      </c>
      <c r="F187" s="155" t="s">
        <v>0</v>
      </c>
      <c r="X187" s="155" t="s">
        <v>0</v>
      </c>
    </row>
    <row r="188" spans="1:24" x14ac:dyDescent="0.25">
      <c r="A188" s="155" t="s">
        <v>0</v>
      </c>
      <c r="B188" s="277" t="str">
        <f>IF(csv!F183="","",csv!T183)</f>
        <v/>
      </c>
      <c r="C188" s="278" t="str">
        <f>IF(csv!F183="","",csv!AO183)</f>
        <v/>
      </c>
      <c r="D188" s="278" t="str">
        <f>IF(csv!F183="","",csv!AP183&amp;"–"&amp;csv!AQ183&amp;"–"&amp;csv!AR183)</f>
        <v/>
      </c>
      <c r="E188" s="279" t="str">
        <f>IF(csv!AV183&amp;csv!AX183&amp;csv!AZ183&amp;csv!BB183&amp;csv!BD183="","",csv!AV183&amp;"–"&amp;csv!AX183&amp;"–"&amp;csv!AZ183&amp;"–"&amp;csv!BB183&amp;"–"&amp;csv!BD183&amp;"–"&amp;csv!BF183&amp;"–"&amp;csv!BH183&amp;"–"&amp;csv!BJ183&amp;"–"&amp;csv!BL183&amp;"–"&amp;csv!BN183&amp;"–"&amp;csv!BP183&amp;"–"&amp;csv!BR183&amp;"–"&amp;csv!BT183&amp;"–"&amp;csv!BV183&amp;"–"&amp;csv!BX183&amp;"–"&amp;csv!BZ183&amp;"–"&amp;csv!CB183&amp;"–"&amp;csv!CD183&amp;"–"&amp;csv!CF183&amp;"–"&amp;csv!CH183&amp;"–"&amp;csv!CJ183&amp;"–"&amp;csv!CL183&amp;"–"&amp;csv!CN183&amp;"–"&amp;csv!CP183&amp;"–"&amp;csv!CR183&amp;"–"&amp;csv!CT183&amp;"–"&amp;csv!CV183&amp;"–"&amp;csv!CX182&amp;"–"&amp;csv!CZ182)</f>
        <v/>
      </c>
      <c r="F188" s="155" t="s">
        <v>0</v>
      </c>
      <c r="X188" s="155" t="s">
        <v>0</v>
      </c>
    </row>
    <row r="189" spans="1:24" x14ac:dyDescent="0.25">
      <c r="A189" s="155" t="s">
        <v>0</v>
      </c>
      <c r="B189" s="277" t="str">
        <f>IF(csv!F184="","",csv!T184)</f>
        <v/>
      </c>
      <c r="C189" s="278" t="str">
        <f>IF(csv!F184="","",csv!AO184)</f>
        <v/>
      </c>
      <c r="D189" s="278" t="str">
        <f>IF(csv!F184="","",csv!AP184&amp;"–"&amp;csv!AQ184&amp;"–"&amp;csv!AR184)</f>
        <v/>
      </c>
      <c r="E189" s="279" t="str">
        <f>IF(csv!AV184&amp;csv!AX184&amp;csv!AZ184&amp;csv!BB184&amp;csv!BD184="","",csv!AV184&amp;"–"&amp;csv!AX184&amp;"–"&amp;csv!AZ184&amp;"–"&amp;csv!BB184&amp;"–"&amp;csv!BD184&amp;"–"&amp;csv!BF184&amp;"–"&amp;csv!BH184&amp;"–"&amp;csv!BJ184&amp;"–"&amp;csv!BL184&amp;"–"&amp;csv!BN184&amp;"–"&amp;csv!BP184&amp;"–"&amp;csv!BR184&amp;"–"&amp;csv!BT184&amp;"–"&amp;csv!BV184&amp;"–"&amp;csv!BX184&amp;"–"&amp;csv!BZ184&amp;"–"&amp;csv!CB184&amp;"–"&amp;csv!CD184&amp;"–"&amp;csv!CF184&amp;"–"&amp;csv!CH184&amp;"–"&amp;csv!CJ184&amp;"–"&amp;csv!CL184&amp;"–"&amp;csv!CN184&amp;"–"&amp;csv!CP184&amp;"–"&amp;csv!CR184&amp;"–"&amp;csv!CT184&amp;"–"&amp;csv!CV184&amp;"–"&amp;csv!CX183&amp;"–"&amp;csv!CZ183)</f>
        <v/>
      </c>
      <c r="F189" s="155" t="s">
        <v>0</v>
      </c>
      <c r="X189" s="155" t="s">
        <v>0</v>
      </c>
    </row>
    <row r="190" spans="1:24" x14ac:dyDescent="0.25">
      <c r="A190" s="155" t="s">
        <v>0</v>
      </c>
      <c r="B190" s="277" t="str">
        <f>IF(csv!F185="","",csv!T185)</f>
        <v/>
      </c>
      <c r="C190" s="278" t="str">
        <f>IF(csv!F185="","",csv!AO185)</f>
        <v/>
      </c>
      <c r="D190" s="278" t="str">
        <f>IF(csv!F185="","",csv!AP185&amp;"–"&amp;csv!AQ185&amp;"–"&amp;csv!AR185)</f>
        <v/>
      </c>
      <c r="E190" s="279" t="str">
        <f>IF(csv!AV185&amp;csv!AX185&amp;csv!AZ185&amp;csv!BB185&amp;csv!BD185="","",csv!AV185&amp;"–"&amp;csv!AX185&amp;"–"&amp;csv!AZ185&amp;"–"&amp;csv!BB185&amp;"–"&amp;csv!BD185&amp;"–"&amp;csv!BF185&amp;"–"&amp;csv!BH185&amp;"–"&amp;csv!BJ185&amp;"–"&amp;csv!BL185&amp;"–"&amp;csv!BN185&amp;"–"&amp;csv!BP185&amp;"–"&amp;csv!BR185&amp;"–"&amp;csv!BT185&amp;"–"&amp;csv!BV185&amp;"–"&amp;csv!BX185&amp;"–"&amp;csv!BZ185&amp;"–"&amp;csv!CB185&amp;"–"&amp;csv!CD185&amp;"–"&amp;csv!CF185&amp;"–"&amp;csv!CH185&amp;"–"&amp;csv!CJ185&amp;"–"&amp;csv!CL185&amp;"–"&amp;csv!CN185&amp;"–"&amp;csv!CP185&amp;"–"&amp;csv!CR185&amp;"–"&amp;csv!CT185&amp;"–"&amp;csv!CV185&amp;"–"&amp;csv!CX184&amp;"–"&amp;csv!CZ184)</f>
        <v/>
      </c>
      <c r="F190" s="155" t="s">
        <v>0</v>
      </c>
      <c r="X190" s="155" t="s">
        <v>0</v>
      </c>
    </row>
    <row r="191" spans="1:24" x14ac:dyDescent="0.25">
      <c r="A191" s="155" t="s">
        <v>0</v>
      </c>
      <c r="B191" s="277" t="str">
        <f>IF(csv!F186="","",csv!T186)</f>
        <v/>
      </c>
      <c r="C191" s="278" t="str">
        <f>IF(csv!F186="","",csv!AO186)</f>
        <v/>
      </c>
      <c r="D191" s="278" t="str">
        <f>IF(csv!F186="","",csv!AP186&amp;"–"&amp;csv!AQ186&amp;"–"&amp;csv!AR186)</f>
        <v/>
      </c>
      <c r="E191" s="279" t="str">
        <f>IF(csv!AV186&amp;csv!AX186&amp;csv!AZ186&amp;csv!BB186&amp;csv!BD186="","",csv!AV186&amp;"–"&amp;csv!AX186&amp;"–"&amp;csv!AZ186&amp;"–"&amp;csv!BB186&amp;"–"&amp;csv!BD186&amp;"–"&amp;csv!BF186&amp;"–"&amp;csv!BH186&amp;"–"&amp;csv!BJ186&amp;"–"&amp;csv!BL186&amp;"–"&amp;csv!BN186&amp;"–"&amp;csv!BP186&amp;"–"&amp;csv!BR186&amp;"–"&amp;csv!BT186&amp;"–"&amp;csv!BV186&amp;"–"&amp;csv!BX186&amp;"–"&amp;csv!BZ186&amp;"–"&amp;csv!CB186&amp;"–"&amp;csv!CD186&amp;"–"&amp;csv!CF186&amp;"–"&amp;csv!CH186&amp;"–"&amp;csv!CJ186&amp;"–"&amp;csv!CL186&amp;"–"&amp;csv!CN186&amp;"–"&amp;csv!CP186&amp;"–"&amp;csv!CR186&amp;"–"&amp;csv!CT186&amp;"–"&amp;csv!CV186&amp;"–"&amp;csv!CX185&amp;"–"&amp;csv!CZ185)</f>
        <v/>
      </c>
      <c r="F191" s="155" t="s">
        <v>0</v>
      </c>
      <c r="X191" s="155" t="s">
        <v>0</v>
      </c>
    </row>
    <row r="192" spans="1:24" x14ac:dyDescent="0.25">
      <c r="A192" s="155" t="s">
        <v>0</v>
      </c>
      <c r="B192" s="277" t="str">
        <f>IF(csv!F187="","",csv!T187)</f>
        <v/>
      </c>
      <c r="C192" s="278" t="str">
        <f>IF(csv!F187="","",csv!AO187)</f>
        <v/>
      </c>
      <c r="D192" s="278" t="str">
        <f>IF(csv!F187="","",csv!AP187&amp;"–"&amp;csv!AQ187&amp;"–"&amp;csv!AR187)</f>
        <v/>
      </c>
      <c r="E192" s="279" t="str">
        <f>IF(csv!AV187&amp;csv!AX187&amp;csv!AZ187&amp;csv!BB187&amp;csv!BD187="","",csv!AV187&amp;"–"&amp;csv!AX187&amp;"–"&amp;csv!AZ187&amp;"–"&amp;csv!BB187&amp;"–"&amp;csv!BD187&amp;"–"&amp;csv!BF187&amp;"–"&amp;csv!BH187&amp;"–"&amp;csv!BJ187&amp;"–"&amp;csv!BL187&amp;"–"&amp;csv!BN187&amp;"–"&amp;csv!BP187&amp;"–"&amp;csv!BR187&amp;"–"&amp;csv!BT187&amp;"–"&amp;csv!BV187&amp;"–"&amp;csv!BX187&amp;"–"&amp;csv!BZ187&amp;"–"&amp;csv!CB187&amp;"–"&amp;csv!CD187&amp;"–"&amp;csv!CF187&amp;"–"&amp;csv!CH187&amp;"–"&amp;csv!CJ187&amp;"–"&amp;csv!CL187&amp;"–"&amp;csv!CN187&amp;"–"&amp;csv!CP187&amp;"–"&amp;csv!CR187&amp;"–"&amp;csv!CT187&amp;"–"&amp;csv!CV187&amp;"–"&amp;csv!CX186&amp;"–"&amp;csv!CZ186)</f>
        <v/>
      </c>
      <c r="F192" s="155" t="s">
        <v>0</v>
      </c>
      <c r="X192" s="155" t="s">
        <v>0</v>
      </c>
    </row>
    <row r="193" spans="1:24" x14ac:dyDescent="0.25">
      <c r="A193" s="155" t="s">
        <v>0</v>
      </c>
      <c r="B193" s="277" t="str">
        <f>IF(csv!F188="","",csv!T188)</f>
        <v/>
      </c>
      <c r="C193" s="278" t="str">
        <f>IF(csv!F188="","",csv!AO188)</f>
        <v/>
      </c>
      <c r="D193" s="278" t="str">
        <f>IF(csv!F188="","",csv!AP188&amp;"–"&amp;csv!AQ188&amp;"–"&amp;csv!AR188)</f>
        <v/>
      </c>
      <c r="E193" s="279" t="str">
        <f>IF(csv!AV188&amp;csv!AX188&amp;csv!AZ188&amp;csv!BB188&amp;csv!BD188="","",csv!AV188&amp;"–"&amp;csv!AX188&amp;"–"&amp;csv!AZ188&amp;"–"&amp;csv!BB188&amp;"–"&amp;csv!BD188&amp;"–"&amp;csv!BF188&amp;"–"&amp;csv!BH188&amp;"–"&amp;csv!BJ188&amp;"–"&amp;csv!BL188&amp;"–"&amp;csv!BN188&amp;"–"&amp;csv!BP188&amp;"–"&amp;csv!BR188&amp;"–"&amp;csv!BT188&amp;"–"&amp;csv!BV188&amp;"–"&amp;csv!BX188&amp;"–"&amp;csv!BZ188&amp;"–"&amp;csv!CB188&amp;"–"&amp;csv!CD188&amp;"–"&amp;csv!CF188&amp;"–"&amp;csv!CH188&amp;"–"&amp;csv!CJ188&amp;"–"&amp;csv!CL188&amp;"–"&amp;csv!CN188&amp;"–"&amp;csv!CP188&amp;"–"&amp;csv!CR188&amp;"–"&amp;csv!CT188&amp;"–"&amp;csv!CV188&amp;"–"&amp;csv!CX187&amp;"–"&amp;csv!CZ187)</f>
        <v/>
      </c>
      <c r="F193" s="155" t="s">
        <v>0</v>
      </c>
      <c r="X193" s="155" t="s">
        <v>0</v>
      </c>
    </row>
    <row r="194" spans="1:24" x14ac:dyDescent="0.25">
      <c r="A194" s="155" t="s">
        <v>0</v>
      </c>
      <c r="B194" s="277" t="str">
        <f>IF(csv!F189="","",csv!T189)</f>
        <v/>
      </c>
      <c r="C194" s="278" t="str">
        <f>IF(csv!F189="","",csv!AO189)</f>
        <v/>
      </c>
      <c r="D194" s="278" t="str">
        <f>IF(csv!F189="","",csv!AP189&amp;"–"&amp;csv!AQ189&amp;"–"&amp;csv!AR189)</f>
        <v/>
      </c>
      <c r="E194" s="279" t="str">
        <f>IF(csv!AV189&amp;csv!AX189&amp;csv!AZ189&amp;csv!BB189&amp;csv!BD189="","",csv!AV189&amp;"–"&amp;csv!AX189&amp;"–"&amp;csv!AZ189&amp;"–"&amp;csv!BB189&amp;"–"&amp;csv!BD189&amp;"–"&amp;csv!BF189&amp;"–"&amp;csv!BH189&amp;"–"&amp;csv!BJ189&amp;"–"&amp;csv!BL189&amp;"–"&amp;csv!BN189&amp;"–"&amp;csv!BP189&amp;"–"&amp;csv!BR189&amp;"–"&amp;csv!BT189&amp;"–"&amp;csv!BV189&amp;"–"&amp;csv!BX189&amp;"–"&amp;csv!BZ189&amp;"–"&amp;csv!CB189&amp;"–"&amp;csv!CD189&amp;"–"&amp;csv!CF189&amp;"–"&amp;csv!CH189&amp;"–"&amp;csv!CJ189&amp;"–"&amp;csv!CL189&amp;"–"&amp;csv!CN189&amp;"–"&amp;csv!CP189&amp;"–"&amp;csv!CR189&amp;"–"&amp;csv!CT189&amp;"–"&amp;csv!CV189&amp;"–"&amp;csv!CX188&amp;"–"&amp;csv!CZ188)</f>
        <v/>
      </c>
      <c r="F194" s="155" t="s">
        <v>0</v>
      </c>
      <c r="X194" s="155" t="s">
        <v>0</v>
      </c>
    </row>
    <row r="195" spans="1:24" x14ac:dyDescent="0.25">
      <c r="A195" s="155" t="s">
        <v>0</v>
      </c>
      <c r="B195" s="277" t="str">
        <f>IF(csv!F190="","",csv!T190)</f>
        <v/>
      </c>
      <c r="C195" s="278" t="str">
        <f>IF(csv!F190="","",csv!AO190)</f>
        <v/>
      </c>
      <c r="D195" s="278" t="str">
        <f>IF(csv!F190="","",csv!AP190&amp;"–"&amp;csv!AQ190&amp;"–"&amp;csv!AR190)</f>
        <v/>
      </c>
      <c r="E195" s="279" t="str">
        <f>IF(csv!AV190&amp;csv!AX190&amp;csv!AZ190&amp;csv!BB190&amp;csv!BD190="","",csv!AV190&amp;"–"&amp;csv!AX190&amp;"–"&amp;csv!AZ190&amp;"–"&amp;csv!BB190&amp;"–"&amp;csv!BD190&amp;"–"&amp;csv!BF190&amp;"–"&amp;csv!BH190&amp;"–"&amp;csv!BJ190&amp;"–"&amp;csv!BL190&amp;"–"&amp;csv!BN190&amp;"–"&amp;csv!BP190&amp;"–"&amp;csv!BR190&amp;"–"&amp;csv!BT190&amp;"–"&amp;csv!BV190&amp;"–"&amp;csv!BX190&amp;"–"&amp;csv!BZ190&amp;"–"&amp;csv!CB190&amp;"–"&amp;csv!CD190&amp;"–"&amp;csv!CF190&amp;"–"&amp;csv!CH190&amp;"–"&amp;csv!CJ190&amp;"–"&amp;csv!CL190&amp;"–"&amp;csv!CN190&amp;"–"&amp;csv!CP190&amp;"–"&amp;csv!CR190&amp;"–"&amp;csv!CT190&amp;"–"&amp;csv!CV190&amp;"–"&amp;csv!CX189&amp;"–"&amp;csv!CZ189)</f>
        <v/>
      </c>
      <c r="F195" s="155" t="s">
        <v>0</v>
      </c>
      <c r="X195" s="155" t="s">
        <v>0</v>
      </c>
    </row>
    <row r="196" spans="1:24" x14ac:dyDescent="0.25">
      <c r="A196" s="155" t="s">
        <v>0</v>
      </c>
      <c r="B196" s="277" t="str">
        <f>IF(csv!F191="","",csv!T191)</f>
        <v/>
      </c>
      <c r="C196" s="278" t="str">
        <f>IF(csv!F191="","",csv!AO191)</f>
        <v/>
      </c>
      <c r="D196" s="278" t="str">
        <f>IF(csv!F191="","",csv!AP191&amp;"–"&amp;csv!AQ191&amp;"–"&amp;csv!AR191)</f>
        <v/>
      </c>
      <c r="E196" s="279" t="str">
        <f>IF(csv!AV191&amp;csv!AX191&amp;csv!AZ191&amp;csv!BB191&amp;csv!BD191="","",csv!AV191&amp;"–"&amp;csv!AX191&amp;"–"&amp;csv!AZ191&amp;"–"&amp;csv!BB191&amp;"–"&amp;csv!BD191&amp;"–"&amp;csv!BF191&amp;"–"&amp;csv!BH191&amp;"–"&amp;csv!BJ191&amp;"–"&amp;csv!BL191&amp;"–"&amp;csv!BN191&amp;"–"&amp;csv!BP191&amp;"–"&amp;csv!BR191&amp;"–"&amp;csv!BT191&amp;"–"&amp;csv!BV191&amp;"–"&amp;csv!BX191&amp;"–"&amp;csv!BZ191&amp;"–"&amp;csv!CB191&amp;"–"&amp;csv!CD191&amp;"–"&amp;csv!CF191&amp;"–"&amp;csv!CH191&amp;"–"&amp;csv!CJ191&amp;"–"&amp;csv!CL191&amp;"–"&amp;csv!CN191&amp;"–"&amp;csv!CP191&amp;"–"&amp;csv!CR191&amp;"–"&amp;csv!CT191&amp;"–"&amp;csv!CV191&amp;"–"&amp;csv!CX190&amp;"–"&amp;csv!CZ190)</f>
        <v/>
      </c>
      <c r="F196" s="155" t="s">
        <v>0</v>
      </c>
      <c r="X196" s="155" t="s">
        <v>0</v>
      </c>
    </row>
    <row r="197" spans="1:24" x14ac:dyDescent="0.25">
      <c r="A197" s="155" t="s">
        <v>0</v>
      </c>
      <c r="B197" s="277" t="str">
        <f>IF(csv!F192="","",csv!T192)</f>
        <v/>
      </c>
      <c r="C197" s="278" t="str">
        <f>IF(csv!F192="","",csv!AO192)</f>
        <v/>
      </c>
      <c r="D197" s="278" t="str">
        <f>IF(csv!F192="","",csv!AP192&amp;"–"&amp;csv!AQ192&amp;"–"&amp;csv!AR192)</f>
        <v/>
      </c>
      <c r="E197" s="279" t="str">
        <f>IF(csv!AV192&amp;csv!AX192&amp;csv!AZ192&amp;csv!BB192&amp;csv!BD192="","",csv!AV192&amp;"–"&amp;csv!AX192&amp;"–"&amp;csv!AZ192&amp;"–"&amp;csv!BB192&amp;"–"&amp;csv!BD192&amp;"–"&amp;csv!BF192&amp;"–"&amp;csv!BH192&amp;"–"&amp;csv!BJ192&amp;"–"&amp;csv!BL192&amp;"–"&amp;csv!BN192&amp;"–"&amp;csv!BP192&amp;"–"&amp;csv!BR192&amp;"–"&amp;csv!BT192&amp;"–"&amp;csv!BV192&amp;"–"&amp;csv!BX192&amp;"–"&amp;csv!BZ192&amp;"–"&amp;csv!CB192&amp;"–"&amp;csv!CD192&amp;"–"&amp;csv!CF192&amp;"–"&amp;csv!CH192&amp;"–"&amp;csv!CJ192&amp;"–"&amp;csv!CL192&amp;"–"&amp;csv!CN192&amp;"–"&amp;csv!CP192&amp;"–"&amp;csv!CR192&amp;"–"&amp;csv!CT192&amp;"–"&amp;csv!CV192&amp;"–"&amp;csv!CX191&amp;"–"&amp;csv!CZ191)</f>
        <v/>
      </c>
      <c r="F197" s="155" t="s">
        <v>0</v>
      </c>
      <c r="X197" s="155" t="s">
        <v>0</v>
      </c>
    </row>
    <row r="198" spans="1:24" x14ac:dyDescent="0.25">
      <c r="A198" s="155" t="s">
        <v>0</v>
      </c>
      <c r="B198" s="277" t="str">
        <f>IF(csv!F193="","",csv!T193)</f>
        <v/>
      </c>
      <c r="C198" s="278" t="str">
        <f>IF(csv!F193="","",csv!AO193)</f>
        <v/>
      </c>
      <c r="D198" s="278" t="str">
        <f>IF(csv!F193="","",csv!AP193&amp;"–"&amp;csv!AQ193&amp;"–"&amp;csv!AR193)</f>
        <v/>
      </c>
      <c r="E198" s="279" t="str">
        <f>IF(csv!AV193&amp;csv!AX193&amp;csv!AZ193&amp;csv!BB193&amp;csv!BD193="","",csv!AV193&amp;"–"&amp;csv!AX193&amp;"–"&amp;csv!AZ193&amp;"–"&amp;csv!BB193&amp;"–"&amp;csv!BD193&amp;"–"&amp;csv!BF193&amp;"–"&amp;csv!BH193&amp;"–"&amp;csv!BJ193&amp;"–"&amp;csv!BL193&amp;"–"&amp;csv!BN193&amp;"–"&amp;csv!BP193&amp;"–"&amp;csv!BR193&amp;"–"&amp;csv!BT193&amp;"–"&amp;csv!BV193&amp;"–"&amp;csv!BX193&amp;"–"&amp;csv!BZ193&amp;"–"&amp;csv!CB193&amp;"–"&amp;csv!CD193&amp;"–"&amp;csv!CF193&amp;"–"&amp;csv!CH193&amp;"–"&amp;csv!CJ193&amp;"–"&amp;csv!CL193&amp;"–"&amp;csv!CN193&amp;"–"&amp;csv!CP193&amp;"–"&amp;csv!CR193&amp;"–"&amp;csv!CT193&amp;"–"&amp;csv!CV193&amp;"–"&amp;csv!CX192&amp;"–"&amp;csv!CZ192)</f>
        <v/>
      </c>
      <c r="F198" s="155" t="s">
        <v>0</v>
      </c>
      <c r="X198" s="155" t="s">
        <v>0</v>
      </c>
    </row>
    <row r="199" spans="1:24" x14ac:dyDescent="0.25">
      <c r="A199" s="155" t="s">
        <v>0</v>
      </c>
      <c r="B199" s="277" t="str">
        <f>IF(csv!F194="","",csv!T194)</f>
        <v/>
      </c>
      <c r="C199" s="278" t="str">
        <f>IF(csv!F194="","",csv!AO194)</f>
        <v/>
      </c>
      <c r="D199" s="278" t="str">
        <f>IF(csv!F194="","",csv!AP194&amp;"–"&amp;csv!AQ194&amp;"–"&amp;csv!AR194)</f>
        <v/>
      </c>
      <c r="E199" s="279" t="str">
        <f>IF(csv!AV194&amp;csv!AX194&amp;csv!AZ194&amp;csv!BB194&amp;csv!BD194="","",csv!AV194&amp;"–"&amp;csv!AX194&amp;"–"&amp;csv!AZ194&amp;"–"&amp;csv!BB194&amp;"–"&amp;csv!BD194&amp;"–"&amp;csv!BF194&amp;"–"&amp;csv!BH194&amp;"–"&amp;csv!BJ194&amp;"–"&amp;csv!BL194&amp;"–"&amp;csv!BN194&amp;"–"&amp;csv!BP194&amp;"–"&amp;csv!BR194&amp;"–"&amp;csv!BT194&amp;"–"&amp;csv!BV194&amp;"–"&amp;csv!BX194&amp;"–"&amp;csv!BZ194&amp;"–"&amp;csv!CB194&amp;"–"&amp;csv!CD194&amp;"–"&amp;csv!CF194&amp;"–"&amp;csv!CH194&amp;"–"&amp;csv!CJ194&amp;"–"&amp;csv!CL194&amp;"–"&amp;csv!CN194&amp;"–"&amp;csv!CP194&amp;"–"&amp;csv!CR194&amp;"–"&amp;csv!CT194&amp;"–"&amp;csv!CV194&amp;"–"&amp;csv!CX193&amp;"–"&amp;csv!CZ193)</f>
        <v/>
      </c>
      <c r="F199" s="155" t="s">
        <v>0</v>
      </c>
      <c r="X199" s="155" t="s">
        <v>0</v>
      </c>
    </row>
    <row r="200" spans="1:24" x14ac:dyDescent="0.25">
      <c r="A200" s="155" t="s">
        <v>0</v>
      </c>
      <c r="B200" s="277" t="str">
        <f>IF(csv!F195="","",csv!T195)</f>
        <v/>
      </c>
      <c r="C200" s="278" t="str">
        <f>IF(csv!F195="","",csv!AO195)</f>
        <v/>
      </c>
      <c r="D200" s="278" t="str">
        <f>IF(csv!F195="","",csv!AP195&amp;"–"&amp;csv!AQ195&amp;"–"&amp;csv!AR195)</f>
        <v/>
      </c>
      <c r="E200" s="279" t="str">
        <f>IF(csv!AV195&amp;csv!AX195&amp;csv!AZ195&amp;csv!BB195&amp;csv!BD195="","",csv!AV195&amp;"–"&amp;csv!AX195&amp;"–"&amp;csv!AZ195&amp;"–"&amp;csv!BB195&amp;"–"&amp;csv!BD195&amp;"–"&amp;csv!BF195&amp;"–"&amp;csv!BH195&amp;"–"&amp;csv!BJ195&amp;"–"&amp;csv!BL195&amp;"–"&amp;csv!BN195&amp;"–"&amp;csv!BP195&amp;"–"&amp;csv!BR195&amp;"–"&amp;csv!BT195&amp;"–"&amp;csv!BV195&amp;"–"&amp;csv!BX195&amp;"–"&amp;csv!BZ195&amp;"–"&amp;csv!CB195&amp;"–"&amp;csv!CD195&amp;"–"&amp;csv!CF195&amp;"–"&amp;csv!CH195&amp;"–"&amp;csv!CJ195&amp;"–"&amp;csv!CL195&amp;"–"&amp;csv!CN195&amp;"–"&amp;csv!CP195&amp;"–"&amp;csv!CR195&amp;"–"&amp;csv!CT195&amp;"–"&amp;csv!CV195&amp;"–"&amp;csv!CX194&amp;"–"&amp;csv!CZ194)</f>
        <v/>
      </c>
      <c r="F200" s="155" t="s">
        <v>0</v>
      </c>
      <c r="X200" s="155" t="s">
        <v>0</v>
      </c>
    </row>
    <row r="201" spans="1:24" x14ac:dyDescent="0.25">
      <c r="A201" s="155" t="s">
        <v>0</v>
      </c>
      <c r="B201" s="277" t="str">
        <f>IF(csv!F196="","",csv!T196)</f>
        <v/>
      </c>
      <c r="C201" s="278" t="str">
        <f>IF(csv!F196="","",csv!AO196)</f>
        <v/>
      </c>
      <c r="D201" s="278" t="str">
        <f>IF(csv!F196="","",csv!AP196&amp;"–"&amp;csv!AQ196&amp;"–"&amp;csv!AR196)</f>
        <v/>
      </c>
      <c r="E201" s="279" t="str">
        <f>IF(csv!AV196&amp;csv!AX196&amp;csv!AZ196&amp;csv!BB196&amp;csv!BD196="","",csv!AV196&amp;"–"&amp;csv!AX196&amp;"–"&amp;csv!AZ196&amp;"–"&amp;csv!BB196&amp;"–"&amp;csv!BD196&amp;"–"&amp;csv!BF196&amp;"–"&amp;csv!BH196&amp;"–"&amp;csv!BJ196&amp;"–"&amp;csv!BL196&amp;"–"&amp;csv!BN196&amp;"–"&amp;csv!BP196&amp;"–"&amp;csv!BR196&amp;"–"&amp;csv!BT196&amp;"–"&amp;csv!BV196&amp;"–"&amp;csv!BX196&amp;"–"&amp;csv!BZ196&amp;"–"&amp;csv!CB196&amp;"–"&amp;csv!CD196&amp;"–"&amp;csv!CF196&amp;"–"&amp;csv!CH196&amp;"–"&amp;csv!CJ196&amp;"–"&amp;csv!CL196&amp;"–"&amp;csv!CN196&amp;"–"&amp;csv!CP196&amp;"–"&amp;csv!CR196&amp;"–"&amp;csv!CT196&amp;"–"&amp;csv!CV196&amp;"–"&amp;csv!CX195&amp;"–"&amp;csv!CZ195)</f>
        <v/>
      </c>
      <c r="F201" s="155" t="s">
        <v>0</v>
      </c>
      <c r="X201" s="155" t="s">
        <v>0</v>
      </c>
    </row>
    <row r="202" spans="1:24" x14ac:dyDescent="0.25">
      <c r="A202" s="155" t="s">
        <v>0</v>
      </c>
      <c r="B202" s="277" t="str">
        <f>IF(csv!F197="","",csv!T197)</f>
        <v/>
      </c>
      <c r="C202" s="278" t="str">
        <f>IF(csv!F197="","",csv!AO197)</f>
        <v/>
      </c>
      <c r="D202" s="278" t="str">
        <f>IF(csv!F197="","",csv!AP197&amp;"–"&amp;csv!AQ197&amp;"–"&amp;csv!AR197)</f>
        <v/>
      </c>
      <c r="E202" s="279" t="str">
        <f>IF(csv!AV197&amp;csv!AX197&amp;csv!AZ197&amp;csv!BB197&amp;csv!BD197="","",csv!AV197&amp;"–"&amp;csv!AX197&amp;"–"&amp;csv!AZ197&amp;"–"&amp;csv!BB197&amp;"–"&amp;csv!BD197&amp;"–"&amp;csv!BF197&amp;"–"&amp;csv!BH197&amp;"–"&amp;csv!BJ197&amp;"–"&amp;csv!BL197&amp;"–"&amp;csv!BN197&amp;"–"&amp;csv!BP197&amp;"–"&amp;csv!BR197&amp;"–"&amp;csv!BT197&amp;"–"&amp;csv!BV197&amp;"–"&amp;csv!BX197&amp;"–"&amp;csv!BZ197&amp;"–"&amp;csv!CB197&amp;"–"&amp;csv!CD197&amp;"–"&amp;csv!CF197&amp;"–"&amp;csv!CH197&amp;"–"&amp;csv!CJ197&amp;"–"&amp;csv!CL197&amp;"–"&amp;csv!CN197&amp;"–"&amp;csv!CP197&amp;"–"&amp;csv!CR197&amp;"–"&amp;csv!CT197&amp;"–"&amp;csv!CV197&amp;"–"&amp;csv!CX196&amp;"–"&amp;csv!CZ196)</f>
        <v/>
      </c>
      <c r="F202" s="155" t="s">
        <v>0</v>
      </c>
      <c r="X202" s="155" t="s">
        <v>0</v>
      </c>
    </row>
    <row r="203" spans="1:24" x14ac:dyDescent="0.25">
      <c r="A203" s="155" t="s">
        <v>0</v>
      </c>
      <c r="B203" s="277" t="str">
        <f>IF(csv!F198="","",csv!T198)</f>
        <v/>
      </c>
      <c r="C203" s="278" t="str">
        <f>IF(csv!F198="","",csv!AO198)</f>
        <v/>
      </c>
      <c r="D203" s="278" t="str">
        <f>IF(csv!F198="","",csv!AP198&amp;"–"&amp;csv!AQ198&amp;"–"&amp;csv!AR198)</f>
        <v/>
      </c>
      <c r="E203" s="279" t="str">
        <f>IF(csv!AV198&amp;csv!AX198&amp;csv!AZ198&amp;csv!BB198&amp;csv!BD198="","",csv!AV198&amp;"–"&amp;csv!AX198&amp;"–"&amp;csv!AZ198&amp;"–"&amp;csv!BB198&amp;"–"&amp;csv!BD198&amp;"–"&amp;csv!BF198&amp;"–"&amp;csv!BH198&amp;"–"&amp;csv!BJ198&amp;"–"&amp;csv!BL198&amp;"–"&amp;csv!BN198&amp;"–"&amp;csv!BP198&amp;"–"&amp;csv!BR198&amp;"–"&amp;csv!BT198&amp;"–"&amp;csv!BV198&amp;"–"&amp;csv!BX198&amp;"–"&amp;csv!BZ198&amp;"–"&amp;csv!CB198&amp;"–"&amp;csv!CD198&amp;"–"&amp;csv!CF198&amp;"–"&amp;csv!CH198&amp;"–"&amp;csv!CJ198&amp;"–"&amp;csv!CL198&amp;"–"&amp;csv!CN198&amp;"–"&amp;csv!CP198&amp;"–"&amp;csv!CR198&amp;"–"&amp;csv!CT198&amp;"–"&amp;csv!CV198&amp;"–"&amp;csv!CX197&amp;"–"&amp;csv!CZ197)</f>
        <v/>
      </c>
      <c r="F203" s="155" t="s">
        <v>0</v>
      </c>
      <c r="X203" s="155" t="s">
        <v>0</v>
      </c>
    </row>
    <row r="204" spans="1:24" x14ac:dyDescent="0.25">
      <c r="A204" s="155" t="s">
        <v>0</v>
      </c>
      <c r="B204" s="277" t="str">
        <f>IF(csv!F199="","",csv!T199)</f>
        <v/>
      </c>
      <c r="C204" s="278" t="str">
        <f>IF(csv!F199="","",csv!AO199)</f>
        <v/>
      </c>
      <c r="D204" s="278" t="str">
        <f>IF(csv!F199="","",csv!AP199&amp;"–"&amp;csv!AQ199&amp;"–"&amp;csv!AR199)</f>
        <v/>
      </c>
      <c r="E204" s="279" t="str">
        <f>IF(csv!AV199&amp;csv!AX199&amp;csv!AZ199&amp;csv!BB199&amp;csv!BD199="","",csv!AV199&amp;"–"&amp;csv!AX199&amp;"–"&amp;csv!AZ199&amp;"–"&amp;csv!BB199&amp;"–"&amp;csv!BD199&amp;"–"&amp;csv!BF199&amp;"–"&amp;csv!BH199&amp;"–"&amp;csv!BJ199&amp;"–"&amp;csv!BL199&amp;"–"&amp;csv!BN199&amp;"–"&amp;csv!BP199&amp;"–"&amp;csv!BR199&amp;"–"&amp;csv!BT199&amp;"–"&amp;csv!BV199&amp;"–"&amp;csv!BX199&amp;"–"&amp;csv!BZ199&amp;"–"&amp;csv!CB199&amp;"–"&amp;csv!CD199&amp;"–"&amp;csv!CF199&amp;"–"&amp;csv!CH199&amp;"–"&amp;csv!CJ199&amp;"–"&amp;csv!CL199&amp;"–"&amp;csv!CN199&amp;"–"&amp;csv!CP199&amp;"–"&amp;csv!CR199&amp;"–"&amp;csv!CT199&amp;"–"&amp;csv!CV199&amp;"–"&amp;csv!CX198&amp;"–"&amp;csv!CZ198)</f>
        <v/>
      </c>
      <c r="F204" s="155" t="s">
        <v>0</v>
      </c>
      <c r="X204" s="155" t="s">
        <v>0</v>
      </c>
    </row>
    <row r="205" spans="1:24" x14ac:dyDescent="0.25">
      <c r="A205" s="155" t="s">
        <v>0</v>
      </c>
      <c r="B205" s="277" t="str">
        <f>IF(csv!F200="","",csv!T200)</f>
        <v/>
      </c>
      <c r="C205" s="278" t="str">
        <f>IF(csv!F200="","",csv!AO200)</f>
        <v/>
      </c>
      <c r="D205" s="278" t="str">
        <f>IF(csv!F200="","",csv!AP200&amp;"–"&amp;csv!AQ200&amp;"–"&amp;csv!AR200)</f>
        <v/>
      </c>
      <c r="E205" s="279" t="str">
        <f>IF(csv!AV200&amp;csv!AX200&amp;csv!AZ200&amp;csv!BB200&amp;csv!BD200="","",csv!AV200&amp;"–"&amp;csv!AX200&amp;"–"&amp;csv!AZ200&amp;"–"&amp;csv!BB200&amp;"–"&amp;csv!BD200&amp;"–"&amp;csv!BF200&amp;"–"&amp;csv!BH200&amp;"–"&amp;csv!BJ200&amp;"–"&amp;csv!BL200&amp;"–"&amp;csv!BN200&amp;"–"&amp;csv!BP200&amp;"–"&amp;csv!BR200&amp;"–"&amp;csv!BT200&amp;"–"&amp;csv!BV200&amp;"–"&amp;csv!BX200&amp;"–"&amp;csv!BZ200&amp;"–"&amp;csv!CB200&amp;"–"&amp;csv!CD200&amp;"–"&amp;csv!CF200&amp;"–"&amp;csv!CH200&amp;"–"&amp;csv!CJ200&amp;"–"&amp;csv!CL200&amp;"–"&amp;csv!CN200&amp;"–"&amp;csv!CP200&amp;"–"&amp;csv!CR200&amp;"–"&amp;csv!CT200&amp;"–"&amp;csv!CV200&amp;"–"&amp;csv!CX199&amp;"–"&amp;csv!CZ199)</f>
        <v/>
      </c>
      <c r="F205" s="155" t="s">
        <v>0</v>
      </c>
      <c r="X205" s="155" t="s">
        <v>0</v>
      </c>
    </row>
    <row r="206" spans="1:24" x14ac:dyDescent="0.25">
      <c r="A206" s="155" t="s">
        <v>0</v>
      </c>
      <c r="B206" s="277" t="str">
        <f>IF(csv!F201="","",csv!T201)</f>
        <v/>
      </c>
      <c r="C206" s="278" t="str">
        <f>IF(csv!F201="","",csv!AO201)</f>
        <v/>
      </c>
      <c r="D206" s="278" t="str">
        <f>IF(csv!F201="","",csv!AP201&amp;"–"&amp;csv!AQ201&amp;"–"&amp;csv!AR201)</f>
        <v/>
      </c>
      <c r="E206" s="279" t="str">
        <f>IF(csv!AV201&amp;csv!AX201&amp;csv!AZ201&amp;csv!BB201&amp;csv!BD201="","",csv!AV201&amp;"–"&amp;csv!AX201&amp;"–"&amp;csv!AZ201&amp;"–"&amp;csv!BB201&amp;"–"&amp;csv!BD201&amp;"–"&amp;csv!BF201&amp;"–"&amp;csv!BH201&amp;"–"&amp;csv!BJ201&amp;"–"&amp;csv!BL201&amp;"–"&amp;csv!BN201&amp;"–"&amp;csv!BP201&amp;"–"&amp;csv!BR201&amp;"–"&amp;csv!BT201&amp;"–"&amp;csv!BV201&amp;"–"&amp;csv!BX201&amp;"–"&amp;csv!BZ201&amp;"–"&amp;csv!CB201&amp;"–"&amp;csv!CD201&amp;"–"&amp;csv!CF201&amp;"–"&amp;csv!CH201&amp;"–"&amp;csv!CJ201&amp;"–"&amp;csv!CL201&amp;"–"&amp;csv!CN201&amp;"–"&amp;csv!CP201&amp;"–"&amp;csv!CR201&amp;"–"&amp;csv!CT201&amp;"–"&amp;csv!CV201&amp;"–"&amp;csv!CX200&amp;"–"&amp;csv!CZ200)</f>
        <v/>
      </c>
      <c r="F206" s="155" t="s">
        <v>0</v>
      </c>
      <c r="X206" s="155" t="s">
        <v>0</v>
      </c>
    </row>
    <row r="207" spans="1:24" x14ac:dyDescent="0.25">
      <c r="A207" s="155" t="s">
        <v>0</v>
      </c>
      <c r="B207" s="277" t="str">
        <f>IF(csv!F202="","",csv!T202)</f>
        <v/>
      </c>
      <c r="C207" s="278" t="str">
        <f>IF(csv!F202="","",csv!AO202)</f>
        <v/>
      </c>
      <c r="D207" s="278" t="str">
        <f>IF(csv!F202="","",csv!AP202&amp;"–"&amp;csv!AQ202&amp;"–"&amp;csv!AR202)</f>
        <v/>
      </c>
      <c r="E207" s="279" t="str">
        <f>IF(csv!AV202&amp;csv!AX202&amp;csv!AZ202&amp;csv!BB202&amp;csv!BD202="","",csv!AV202&amp;"–"&amp;csv!AX202&amp;"–"&amp;csv!AZ202&amp;"–"&amp;csv!BB202&amp;"–"&amp;csv!BD202&amp;"–"&amp;csv!BF202&amp;"–"&amp;csv!BH202&amp;"–"&amp;csv!BJ202&amp;"–"&amp;csv!BL202&amp;"–"&amp;csv!BN202&amp;"–"&amp;csv!BP202&amp;"–"&amp;csv!BR202&amp;"–"&amp;csv!BT202&amp;"–"&amp;csv!BV202&amp;"–"&amp;csv!BX202&amp;"–"&amp;csv!BZ202&amp;"–"&amp;csv!CB202&amp;"–"&amp;csv!CD202&amp;"–"&amp;csv!CF202&amp;"–"&amp;csv!CH202&amp;"–"&amp;csv!CJ202&amp;"–"&amp;csv!CL202&amp;"–"&amp;csv!CN202&amp;"–"&amp;csv!CP202&amp;"–"&amp;csv!CR202&amp;"–"&amp;csv!CT202&amp;"–"&amp;csv!CV202&amp;"–"&amp;csv!CX201&amp;"–"&amp;csv!CZ201)</f>
        <v/>
      </c>
      <c r="F207" s="155" t="s">
        <v>0</v>
      </c>
      <c r="X207" s="155" t="s">
        <v>0</v>
      </c>
    </row>
    <row r="208" spans="1:24" x14ac:dyDescent="0.25">
      <c r="A208" s="155" t="s">
        <v>0</v>
      </c>
      <c r="B208" s="277" t="str">
        <f>IF(csv!F203="","",csv!T203)</f>
        <v/>
      </c>
      <c r="C208" s="278" t="str">
        <f>IF(csv!F203="","",csv!AO203)</f>
        <v/>
      </c>
      <c r="D208" s="278" t="str">
        <f>IF(csv!F203="","",csv!AP203&amp;"–"&amp;csv!AQ203&amp;"–"&amp;csv!AR203)</f>
        <v/>
      </c>
      <c r="E208" s="279" t="str">
        <f>IF(csv!AV203&amp;csv!AX203&amp;csv!AZ203&amp;csv!BB203&amp;csv!BD203="","",csv!AV203&amp;"–"&amp;csv!AX203&amp;"–"&amp;csv!AZ203&amp;"–"&amp;csv!BB203&amp;"–"&amp;csv!BD203&amp;"–"&amp;csv!BF203&amp;"–"&amp;csv!BH203&amp;"–"&amp;csv!BJ203&amp;"–"&amp;csv!BL203&amp;"–"&amp;csv!BN203&amp;"–"&amp;csv!BP203&amp;"–"&amp;csv!BR203&amp;"–"&amp;csv!BT203&amp;"–"&amp;csv!BV203&amp;"–"&amp;csv!BX203&amp;"–"&amp;csv!BZ203&amp;"–"&amp;csv!CB203&amp;"–"&amp;csv!CD203&amp;"–"&amp;csv!CF203&amp;"–"&amp;csv!CH203&amp;"–"&amp;csv!CJ203&amp;"–"&amp;csv!CL203&amp;"–"&amp;csv!CN203&amp;"–"&amp;csv!CP203&amp;"–"&amp;csv!CR203&amp;"–"&amp;csv!CT203&amp;"–"&amp;csv!CV203&amp;"–"&amp;csv!CX202&amp;"–"&amp;csv!CZ202)</f>
        <v/>
      </c>
      <c r="F208" s="155" t="s">
        <v>0</v>
      </c>
      <c r="X208" s="155" t="s">
        <v>0</v>
      </c>
    </row>
    <row r="209" spans="1:24" x14ac:dyDescent="0.25">
      <c r="A209" s="155" t="s">
        <v>0</v>
      </c>
      <c r="B209" s="277" t="str">
        <f>IF(csv!F204="","",csv!T204)</f>
        <v/>
      </c>
      <c r="C209" s="278" t="str">
        <f>IF(csv!F204="","",csv!AO204)</f>
        <v/>
      </c>
      <c r="D209" s="278" t="str">
        <f>IF(csv!F204="","",csv!AP204&amp;"–"&amp;csv!AQ204&amp;"–"&amp;csv!AR204)</f>
        <v/>
      </c>
      <c r="E209" s="279" t="str">
        <f>IF(csv!AV204&amp;csv!AX204&amp;csv!AZ204&amp;csv!BB204&amp;csv!BD204="","",csv!AV204&amp;"–"&amp;csv!AX204&amp;"–"&amp;csv!AZ204&amp;"–"&amp;csv!BB204&amp;"–"&amp;csv!BD204&amp;"–"&amp;csv!BF204&amp;"–"&amp;csv!BH204&amp;"–"&amp;csv!BJ204&amp;"–"&amp;csv!BL204&amp;"–"&amp;csv!BN204&amp;"–"&amp;csv!BP204&amp;"–"&amp;csv!BR204&amp;"–"&amp;csv!BT204&amp;"–"&amp;csv!BV204&amp;"–"&amp;csv!BX204&amp;"–"&amp;csv!BZ204&amp;"–"&amp;csv!CB204&amp;"–"&amp;csv!CD204&amp;"–"&amp;csv!CF204&amp;"–"&amp;csv!CH204&amp;"–"&amp;csv!CJ204&amp;"–"&amp;csv!CL204&amp;"–"&amp;csv!CN204&amp;"–"&amp;csv!CP204&amp;"–"&amp;csv!CR204&amp;"–"&amp;csv!CT204&amp;"–"&amp;csv!CV204&amp;"–"&amp;csv!CX203&amp;"–"&amp;csv!CZ203)</f>
        <v/>
      </c>
      <c r="F209" s="155" t="s">
        <v>0</v>
      </c>
      <c r="X209" s="155" t="s">
        <v>0</v>
      </c>
    </row>
    <row r="210" spans="1:24" x14ac:dyDescent="0.25">
      <c r="A210" s="155" t="s">
        <v>0</v>
      </c>
      <c r="B210" s="277" t="str">
        <f>IF(csv!F205="","",csv!T205)</f>
        <v/>
      </c>
      <c r="C210" s="278" t="str">
        <f>IF(csv!F205="","",csv!AO205)</f>
        <v/>
      </c>
      <c r="D210" s="278" t="str">
        <f>IF(csv!F205="","",csv!AP205&amp;"–"&amp;csv!AQ205&amp;"–"&amp;csv!AR205)</f>
        <v/>
      </c>
      <c r="E210" s="279" t="str">
        <f>IF(csv!AV205&amp;csv!AX205&amp;csv!AZ205&amp;csv!BB205&amp;csv!BD205="","",csv!AV205&amp;"–"&amp;csv!AX205&amp;"–"&amp;csv!AZ205&amp;"–"&amp;csv!BB205&amp;"–"&amp;csv!BD205&amp;"–"&amp;csv!BF205&amp;"–"&amp;csv!BH205&amp;"–"&amp;csv!BJ205&amp;"–"&amp;csv!BL205&amp;"–"&amp;csv!BN205&amp;"–"&amp;csv!BP205&amp;"–"&amp;csv!BR205&amp;"–"&amp;csv!BT205&amp;"–"&amp;csv!BV205&amp;"–"&amp;csv!BX205&amp;"–"&amp;csv!BZ205&amp;"–"&amp;csv!CB205&amp;"–"&amp;csv!CD205&amp;"–"&amp;csv!CF205&amp;"–"&amp;csv!CH205&amp;"–"&amp;csv!CJ205&amp;"–"&amp;csv!CL205&amp;"–"&amp;csv!CN205&amp;"–"&amp;csv!CP205&amp;"–"&amp;csv!CR205&amp;"–"&amp;csv!CT205&amp;"–"&amp;csv!CV205&amp;"–"&amp;csv!CX204&amp;"–"&amp;csv!CZ204)</f>
        <v/>
      </c>
      <c r="F210" s="155" t="s">
        <v>0</v>
      </c>
      <c r="X210" s="155" t="s">
        <v>0</v>
      </c>
    </row>
    <row r="211" spans="1:24" x14ac:dyDescent="0.25">
      <c r="A211" s="155" t="s">
        <v>0</v>
      </c>
      <c r="B211" s="277" t="str">
        <f>IF(csv!F206="","",csv!T206)</f>
        <v/>
      </c>
      <c r="C211" s="278" t="str">
        <f>IF(csv!F206="","",csv!AO206)</f>
        <v/>
      </c>
      <c r="D211" s="278" t="str">
        <f>IF(csv!F206="","",csv!AP206&amp;"–"&amp;csv!AQ206&amp;"–"&amp;csv!AR206)</f>
        <v/>
      </c>
      <c r="E211" s="279" t="str">
        <f>IF(csv!AV206&amp;csv!AX206&amp;csv!AZ206&amp;csv!BB206&amp;csv!BD206="","",csv!AV206&amp;"–"&amp;csv!AX206&amp;"–"&amp;csv!AZ206&amp;"–"&amp;csv!BB206&amp;"–"&amp;csv!BD206&amp;"–"&amp;csv!BF206&amp;"–"&amp;csv!BH206&amp;"–"&amp;csv!BJ206&amp;"–"&amp;csv!BL206&amp;"–"&amp;csv!BN206&amp;"–"&amp;csv!BP206&amp;"–"&amp;csv!BR206&amp;"–"&amp;csv!BT206&amp;"–"&amp;csv!BV206&amp;"–"&amp;csv!BX206&amp;"–"&amp;csv!BZ206&amp;"–"&amp;csv!CB206&amp;"–"&amp;csv!CD206&amp;"–"&amp;csv!CF206&amp;"–"&amp;csv!CH206&amp;"–"&amp;csv!CJ206&amp;"–"&amp;csv!CL206&amp;"–"&amp;csv!CN206&amp;"–"&amp;csv!CP206&amp;"–"&amp;csv!CR206&amp;"–"&amp;csv!CT206&amp;"–"&amp;csv!CV206&amp;"–"&amp;csv!CX205&amp;"–"&amp;csv!CZ205)</f>
        <v/>
      </c>
      <c r="F211" s="155" t="s">
        <v>0</v>
      </c>
      <c r="X211" s="155" t="s">
        <v>0</v>
      </c>
    </row>
    <row r="212" spans="1:24" x14ac:dyDescent="0.25">
      <c r="A212" s="155" t="s">
        <v>0</v>
      </c>
      <c r="B212" s="277" t="str">
        <f>IF(csv!F207="","",csv!T207)</f>
        <v/>
      </c>
      <c r="C212" s="278" t="str">
        <f>IF(csv!F207="","",csv!AO207)</f>
        <v/>
      </c>
      <c r="D212" s="278" t="str">
        <f>IF(csv!F207="","",csv!AP207&amp;"–"&amp;csv!AQ207&amp;"–"&amp;csv!AR207)</f>
        <v/>
      </c>
      <c r="E212" s="279" t="str">
        <f>IF(csv!AV207&amp;csv!AX207&amp;csv!AZ207&amp;csv!BB207&amp;csv!BD207="","",csv!AV207&amp;"–"&amp;csv!AX207&amp;"–"&amp;csv!AZ207&amp;"–"&amp;csv!BB207&amp;"–"&amp;csv!BD207&amp;"–"&amp;csv!BF207&amp;"–"&amp;csv!BH207&amp;"–"&amp;csv!BJ207&amp;"–"&amp;csv!BL207&amp;"–"&amp;csv!BN207&amp;"–"&amp;csv!BP207&amp;"–"&amp;csv!BR207&amp;"–"&amp;csv!BT207&amp;"–"&amp;csv!BV207&amp;"–"&amp;csv!BX207&amp;"–"&amp;csv!BZ207&amp;"–"&amp;csv!CB207&amp;"–"&amp;csv!CD207&amp;"–"&amp;csv!CF207&amp;"–"&amp;csv!CH207&amp;"–"&amp;csv!CJ207&amp;"–"&amp;csv!CL207&amp;"–"&amp;csv!CN207&amp;"–"&amp;csv!CP207&amp;"–"&amp;csv!CR207&amp;"–"&amp;csv!CT207&amp;"–"&amp;csv!CV207&amp;"–"&amp;csv!CX206&amp;"–"&amp;csv!CZ206)</f>
        <v/>
      </c>
      <c r="F212" s="155" t="s">
        <v>0</v>
      </c>
      <c r="X212" s="155" t="s">
        <v>0</v>
      </c>
    </row>
    <row r="213" spans="1:24" x14ac:dyDescent="0.25">
      <c r="A213" s="155" t="s">
        <v>0</v>
      </c>
      <c r="B213" s="277" t="str">
        <f>IF(csv!F208="","",csv!T208)</f>
        <v/>
      </c>
      <c r="C213" s="278" t="str">
        <f>IF(csv!F208="","",csv!AO208)</f>
        <v/>
      </c>
      <c r="D213" s="278" t="str">
        <f>IF(csv!F208="","",csv!AP208&amp;"–"&amp;csv!AQ208&amp;"–"&amp;csv!AR208)</f>
        <v/>
      </c>
      <c r="E213" s="279" t="str">
        <f>IF(csv!AV208&amp;csv!AX208&amp;csv!AZ208&amp;csv!BB208&amp;csv!BD208="","",csv!AV208&amp;"–"&amp;csv!AX208&amp;"–"&amp;csv!AZ208&amp;"–"&amp;csv!BB208&amp;"–"&amp;csv!BD208&amp;"–"&amp;csv!BF208&amp;"–"&amp;csv!BH208&amp;"–"&amp;csv!BJ208&amp;"–"&amp;csv!BL208&amp;"–"&amp;csv!BN208&amp;"–"&amp;csv!BP208&amp;"–"&amp;csv!BR208&amp;"–"&amp;csv!BT208&amp;"–"&amp;csv!BV208&amp;"–"&amp;csv!BX208&amp;"–"&amp;csv!BZ208&amp;"–"&amp;csv!CB208&amp;"–"&amp;csv!CD208&amp;"–"&amp;csv!CF208&amp;"–"&amp;csv!CH208&amp;"–"&amp;csv!CJ208&amp;"–"&amp;csv!CL208&amp;"–"&amp;csv!CN208&amp;"–"&amp;csv!CP208&amp;"–"&amp;csv!CR208&amp;"–"&amp;csv!CT208&amp;"–"&amp;csv!CV208&amp;"–"&amp;csv!CX207&amp;"–"&amp;csv!CZ207)</f>
        <v/>
      </c>
      <c r="F213" s="155" t="s">
        <v>0</v>
      </c>
      <c r="X213" s="155" t="s">
        <v>0</v>
      </c>
    </row>
    <row r="214" spans="1:24" x14ac:dyDescent="0.25">
      <c r="A214" s="155" t="s">
        <v>0</v>
      </c>
      <c r="B214" s="277" t="str">
        <f>IF(csv!F209="","",csv!T209)</f>
        <v/>
      </c>
      <c r="C214" s="278" t="str">
        <f>IF(csv!F209="","",csv!AO209)</f>
        <v/>
      </c>
      <c r="D214" s="278" t="str">
        <f>IF(csv!F209="","",csv!AP209&amp;"–"&amp;csv!AQ209&amp;"–"&amp;csv!AR209)</f>
        <v/>
      </c>
      <c r="E214" s="279" t="str">
        <f>IF(csv!AV209&amp;csv!AX209&amp;csv!AZ209&amp;csv!BB209&amp;csv!BD209="","",csv!AV209&amp;"–"&amp;csv!AX209&amp;"–"&amp;csv!AZ209&amp;"–"&amp;csv!BB209&amp;"–"&amp;csv!BD209&amp;"–"&amp;csv!BF209&amp;"–"&amp;csv!BH209&amp;"–"&amp;csv!BJ209&amp;"–"&amp;csv!BL209&amp;"–"&amp;csv!BN209&amp;"–"&amp;csv!BP209&amp;"–"&amp;csv!BR209&amp;"–"&amp;csv!BT209&amp;"–"&amp;csv!BV209&amp;"–"&amp;csv!BX209&amp;"–"&amp;csv!BZ209&amp;"–"&amp;csv!CB209&amp;"–"&amp;csv!CD209&amp;"–"&amp;csv!CF209&amp;"–"&amp;csv!CH209&amp;"–"&amp;csv!CJ209&amp;"–"&amp;csv!CL209&amp;"–"&amp;csv!CN209&amp;"–"&amp;csv!CP209&amp;"–"&amp;csv!CR209&amp;"–"&amp;csv!CT209&amp;"–"&amp;csv!CV209&amp;"–"&amp;csv!CX208&amp;"–"&amp;csv!CZ208)</f>
        <v/>
      </c>
      <c r="F214" s="155" t="s">
        <v>0</v>
      </c>
      <c r="X214" s="155" t="s">
        <v>0</v>
      </c>
    </row>
    <row r="215" spans="1:24" x14ac:dyDescent="0.25">
      <c r="A215" s="155" t="s">
        <v>0</v>
      </c>
      <c r="B215" s="277" t="str">
        <f>IF(csv!F210="","",csv!T210)</f>
        <v/>
      </c>
      <c r="C215" s="278" t="str">
        <f>IF(csv!F210="","",csv!AO210)</f>
        <v/>
      </c>
      <c r="D215" s="278" t="str">
        <f>IF(csv!F210="","",csv!AP210&amp;"–"&amp;csv!AQ210&amp;"–"&amp;csv!AR210)</f>
        <v/>
      </c>
      <c r="E215" s="279" t="str">
        <f>IF(csv!AV210&amp;csv!AX210&amp;csv!AZ210&amp;csv!BB210&amp;csv!BD210="","",csv!AV210&amp;"–"&amp;csv!AX210&amp;"–"&amp;csv!AZ210&amp;"–"&amp;csv!BB210&amp;"–"&amp;csv!BD210&amp;"–"&amp;csv!BF210&amp;"–"&amp;csv!BH210&amp;"–"&amp;csv!BJ210&amp;"–"&amp;csv!BL210&amp;"–"&amp;csv!BN210&amp;"–"&amp;csv!BP210&amp;"–"&amp;csv!BR210&amp;"–"&amp;csv!BT210&amp;"–"&amp;csv!BV210&amp;"–"&amp;csv!BX210&amp;"–"&amp;csv!BZ210&amp;"–"&amp;csv!CB210&amp;"–"&amp;csv!CD210&amp;"–"&amp;csv!CF210&amp;"–"&amp;csv!CH210&amp;"–"&amp;csv!CJ210&amp;"–"&amp;csv!CL210&amp;"–"&amp;csv!CN210&amp;"–"&amp;csv!CP210&amp;"–"&amp;csv!CR210&amp;"–"&amp;csv!CT210&amp;"–"&amp;csv!CV210&amp;"–"&amp;csv!CX209&amp;"–"&amp;csv!CZ209)</f>
        <v/>
      </c>
      <c r="F215" s="155" t="s">
        <v>0</v>
      </c>
      <c r="X215" s="155" t="s">
        <v>0</v>
      </c>
    </row>
    <row r="216" spans="1:24" x14ac:dyDescent="0.25">
      <c r="A216" s="155" t="s">
        <v>0</v>
      </c>
      <c r="B216" s="277" t="str">
        <f>IF(csv!F211="","",csv!T211)</f>
        <v/>
      </c>
      <c r="C216" s="278" t="str">
        <f>IF(csv!F211="","",csv!AO211)</f>
        <v/>
      </c>
      <c r="D216" s="278" t="str">
        <f>IF(csv!F211="","",csv!AP211&amp;"–"&amp;csv!AQ211&amp;"–"&amp;csv!AR211)</f>
        <v/>
      </c>
      <c r="E216" s="279" t="str">
        <f>IF(csv!AV211&amp;csv!AX211&amp;csv!AZ211&amp;csv!BB211&amp;csv!BD211="","",csv!AV211&amp;"–"&amp;csv!AX211&amp;"–"&amp;csv!AZ211&amp;"–"&amp;csv!BB211&amp;"–"&amp;csv!BD211&amp;"–"&amp;csv!BF211&amp;"–"&amp;csv!BH211&amp;"–"&amp;csv!BJ211&amp;"–"&amp;csv!BL211&amp;"–"&amp;csv!BN211&amp;"–"&amp;csv!BP211&amp;"–"&amp;csv!BR211&amp;"–"&amp;csv!BT211&amp;"–"&amp;csv!BV211&amp;"–"&amp;csv!BX211&amp;"–"&amp;csv!BZ211&amp;"–"&amp;csv!CB211&amp;"–"&amp;csv!CD211&amp;"–"&amp;csv!CF211&amp;"–"&amp;csv!CH211&amp;"–"&amp;csv!CJ211&amp;"–"&amp;csv!CL211&amp;"–"&amp;csv!CN211&amp;"–"&amp;csv!CP211&amp;"–"&amp;csv!CR211&amp;"–"&amp;csv!CT211&amp;"–"&amp;csv!CV211&amp;"–"&amp;csv!CX210&amp;"–"&amp;csv!CZ210)</f>
        <v/>
      </c>
      <c r="F216" s="155" t="s">
        <v>0</v>
      </c>
      <c r="X216" s="155" t="s">
        <v>0</v>
      </c>
    </row>
    <row r="217" spans="1:24" x14ac:dyDescent="0.25">
      <c r="A217" s="155" t="s">
        <v>0</v>
      </c>
      <c r="B217" s="277" t="str">
        <f>IF(csv!F212="","",csv!T212)</f>
        <v/>
      </c>
      <c r="C217" s="278" t="str">
        <f>IF(csv!F212="","",csv!AO212)</f>
        <v/>
      </c>
      <c r="D217" s="278" t="str">
        <f>IF(csv!F212="","",csv!AP212&amp;"–"&amp;csv!AQ212&amp;"–"&amp;csv!AR212)</f>
        <v/>
      </c>
      <c r="E217" s="279" t="str">
        <f>IF(csv!AV212&amp;csv!AX212&amp;csv!AZ212&amp;csv!BB212&amp;csv!BD212="","",csv!AV212&amp;"–"&amp;csv!AX212&amp;"–"&amp;csv!AZ212&amp;"–"&amp;csv!BB212&amp;"–"&amp;csv!BD212&amp;"–"&amp;csv!BF212&amp;"–"&amp;csv!BH212&amp;"–"&amp;csv!BJ212&amp;"–"&amp;csv!BL212&amp;"–"&amp;csv!BN212&amp;"–"&amp;csv!BP212&amp;"–"&amp;csv!BR212&amp;"–"&amp;csv!BT212&amp;"–"&amp;csv!BV212&amp;"–"&amp;csv!BX212&amp;"–"&amp;csv!BZ212&amp;"–"&amp;csv!CB212&amp;"–"&amp;csv!CD212&amp;"–"&amp;csv!CF212&amp;"–"&amp;csv!CH212&amp;"–"&amp;csv!CJ212&amp;"–"&amp;csv!CL212&amp;"–"&amp;csv!CN212&amp;"–"&amp;csv!CP212&amp;"–"&amp;csv!CR212&amp;"–"&amp;csv!CT212&amp;"–"&amp;csv!CV212&amp;"–"&amp;csv!CX211&amp;"–"&amp;csv!CZ211)</f>
        <v/>
      </c>
      <c r="F217" s="155" t="s">
        <v>0</v>
      </c>
      <c r="X217" s="155" t="s">
        <v>0</v>
      </c>
    </row>
    <row r="218" spans="1:24" x14ac:dyDescent="0.25">
      <c r="A218" s="155" t="s">
        <v>0</v>
      </c>
      <c r="B218" s="277" t="str">
        <f>IF(csv!F213="","",csv!T213)</f>
        <v/>
      </c>
      <c r="C218" s="278" t="str">
        <f>IF(csv!F213="","",csv!AO213)</f>
        <v/>
      </c>
      <c r="D218" s="278" t="str">
        <f>IF(csv!F213="","",csv!AP213&amp;"–"&amp;csv!AQ213&amp;"–"&amp;csv!AR213)</f>
        <v/>
      </c>
      <c r="E218" s="279" t="str">
        <f>IF(csv!AV213&amp;csv!AX213&amp;csv!AZ213&amp;csv!BB213&amp;csv!BD213="","",csv!AV213&amp;"–"&amp;csv!AX213&amp;"–"&amp;csv!AZ213&amp;"–"&amp;csv!BB213&amp;"–"&amp;csv!BD213&amp;"–"&amp;csv!BF213&amp;"–"&amp;csv!BH213&amp;"–"&amp;csv!BJ213&amp;"–"&amp;csv!BL213&amp;"–"&amp;csv!BN213&amp;"–"&amp;csv!BP213&amp;"–"&amp;csv!BR213&amp;"–"&amp;csv!BT213&amp;"–"&amp;csv!BV213&amp;"–"&amp;csv!BX213&amp;"–"&amp;csv!BZ213&amp;"–"&amp;csv!CB213&amp;"–"&amp;csv!CD213&amp;"–"&amp;csv!CF213&amp;"–"&amp;csv!CH213&amp;"–"&amp;csv!CJ213&amp;"–"&amp;csv!CL213&amp;"–"&amp;csv!CN213&amp;"–"&amp;csv!CP213&amp;"–"&amp;csv!CR213&amp;"–"&amp;csv!CT213&amp;"–"&amp;csv!CV213&amp;"–"&amp;csv!CX212&amp;"–"&amp;csv!CZ212)</f>
        <v/>
      </c>
      <c r="F218" s="155" t="s">
        <v>0</v>
      </c>
      <c r="X218" s="155" t="s">
        <v>0</v>
      </c>
    </row>
    <row r="219" spans="1:24" x14ac:dyDescent="0.25">
      <c r="A219" s="155" t="s">
        <v>0</v>
      </c>
      <c r="B219" s="277" t="str">
        <f>IF(csv!F214="","",csv!T214)</f>
        <v/>
      </c>
      <c r="C219" s="278" t="str">
        <f>IF(csv!F214="","",csv!AO214)</f>
        <v/>
      </c>
      <c r="D219" s="278" t="str">
        <f>IF(csv!F214="","",csv!AP214&amp;"–"&amp;csv!AQ214&amp;"–"&amp;csv!AR214)</f>
        <v/>
      </c>
      <c r="E219" s="279" t="str">
        <f>IF(csv!AV214&amp;csv!AX214&amp;csv!AZ214&amp;csv!BB214&amp;csv!BD214="","",csv!AV214&amp;"–"&amp;csv!AX214&amp;"–"&amp;csv!AZ214&amp;"–"&amp;csv!BB214&amp;"–"&amp;csv!BD214&amp;"–"&amp;csv!BF214&amp;"–"&amp;csv!BH214&amp;"–"&amp;csv!BJ214&amp;"–"&amp;csv!BL214&amp;"–"&amp;csv!BN214&amp;"–"&amp;csv!BP214&amp;"–"&amp;csv!BR214&amp;"–"&amp;csv!BT214&amp;"–"&amp;csv!BV214&amp;"–"&amp;csv!BX214&amp;"–"&amp;csv!BZ214&amp;"–"&amp;csv!CB214&amp;"–"&amp;csv!CD214&amp;"–"&amp;csv!CF214&amp;"–"&amp;csv!CH214&amp;"–"&amp;csv!CJ214&amp;"–"&amp;csv!CL214&amp;"–"&amp;csv!CN214&amp;"–"&amp;csv!CP214&amp;"–"&amp;csv!CR214&amp;"–"&amp;csv!CT214&amp;"–"&amp;csv!CV214&amp;"–"&amp;csv!CX213&amp;"–"&amp;csv!CZ213)</f>
        <v/>
      </c>
      <c r="F219" s="155" t="s">
        <v>0</v>
      </c>
      <c r="X219" s="155" t="s">
        <v>0</v>
      </c>
    </row>
    <row r="220" spans="1:24" x14ac:dyDescent="0.25">
      <c r="A220" s="155" t="s">
        <v>0</v>
      </c>
      <c r="B220" s="277" t="str">
        <f>IF(csv!F215="","",csv!T215)</f>
        <v/>
      </c>
      <c r="C220" s="278" t="str">
        <f>IF(csv!F215="","",csv!AO215)</f>
        <v/>
      </c>
      <c r="D220" s="278" t="str">
        <f>IF(csv!F215="","",csv!AP215&amp;"–"&amp;csv!AQ215&amp;"–"&amp;csv!AR215)</f>
        <v/>
      </c>
      <c r="E220" s="279" t="str">
        <f>IF(csv!AV215&amp;csv!AX215&amp;csv!AZ215&amp;csv!BB215&amp;csv!BD215="","",csv!AV215&amp;"–"&amp;csv!AX215&amp;"–"&amp;csv!AZ215&amp;"–"&amp;csv!BB215&amp;"–"&amp;csv!BD215&amp;"–"&amp;csv!BF215&amp;"–"&amp;csv!BH215&amp;"–"&amp;csv!BJ215&amp;"–"&amp;csv!BL215&amp;"–"&amp;csv!BN215&amp;"–"&amp;csv!BP215&amp;"–"&amp;csv!BR215&amp;"–"&amp;csv!BT215&amp;"–"&amp;csv!BV215&amp;"–"&amp;csv!BX215&amp;"–"&amp;csv!BZ215&amp;"–"&amp;csv!CB215&amp;"–"&amp;csv!CD215&amp;"–"&amp;csv!CF215&amp;"–"&amp;csv!CH215&amp;"–"&amp;csv!CJ215&amp;"–"&amp;csv!CL215&amp;"–"&amp;csv!CN215&amp;"–"&amp;csv!CP215&amp;"–"&amp;csv!CR215&amp;"–"&amp;csv!CT215&amp;"–"&amp;csv!CV215&amp;"–"&amp;csv!CX214&amp;"–"&amp;csv!CZ214)</f>
        <v/>
      </c>
      <c r="F220" s="155" t="s">
        <v>0</v>
      </c>
      <c r="X220" s="155" t="s">
        <v>0</v>
      </c>
    </row>
    <row r="221" spans="1:24" x14ac:dyDescent="0.25">
      <c r="A221" s="155" t="s">
        <v>0</v>
      </c>
      <c r="B221" s="277" t="str">
        <f>IF(csv!F216="","",csv!T216)</f>
        <v/>
      </c>
      <c r="C221" s="278" t="str">
        <f>IF(csv!F216="","",csv!AO216)</f>
        <v/>
      </c>
      <c r="D221" s="278" t="str">
        <f>IF(csv!F216="","",csv!AP216&amp;"–"&amp;csv!AQ216&amp;"–"&amp;csv!AR216)</f>
        <v/>
      </c>
      <c r="E221" s="279" t="str">
        <f>IF(csv!AV216&amp;csv!AX216&amp;csv!AZ216&amp;csv!BB216&amp;csv!BD216="","",csv!AV216&amp;"–"&amp;csv!AX216&amp;"–"&amp;csv!AZ216&amp;"–"&amp;csv!BB216&amp;"–"&amp;csv!BD216&amp;"–"&amp;csv!BF216&amp;"–"&amp;csv!BH216&amp;"–"&amp;csv!BJ216&amp;"–"&amp;csv!BL216&amp;"–"&amp;csv!BN216&amp;"–"&amp;csv!BP216&amp;"–"&amp;csv!BR216&amp;"–"&amp;csv!BT216&amp;"–"&amp;csv!BV216&amp;"–"&amp;csv!BX216&amp;"–"&amp;csv!BZ216&amp;"–"&amp;csv!CB216&amp;"–"&amp;csv!CD216&amp;"–"&amp;csv!CF216&amp;"–"&amp;csv!CH216&amp;"–"&amp;csv!CJ216&amp;"–"&amp;csv!CL216&amp;"–"&amp;csv!CN216&amp;"–"&amp;csv!CP216&amp;"–"&amp;csv!CR216&amp;"–"&amp;csv!CT216&amp;"–"&amp;csv!CV216&amp;"–"&amp;csv!CX215&amp;"–"&amp;csv!CZ215)</f>
        <v/>
      </c>
      <c r="F221" s="155" t="s">
        <v>0</v>
      </c>
      <c r="X221" s="155" t="s">
        <v>0</v>
      </c>
    </row>
    <row r="222" spans="1:24" x14ac:dyDescent="0.25">
      <c r="A222" s="155" t="s">
        <v>0</v>
      </c>
      <c r="B222" s="277" t="str">
        <f>IF(csv!F217="","",csv!T217)</f>
        <v/>
      </c>
      <c r="C222" s="278" t="str">
        <f>IF(csv!F217="","",csv!AO217)</f>
        <v/>
      </c>
      <c r="D222" s="278" t="str">
        <f>IF(csv!F217="","",csv!AP217&amp;"–"&amp;csv!AQ217&amp;"–"&amp;csv!AR217)</f>
        <v/>
      </c>
      <c r="E222" s="279" t="str">
        <f>IF(csv!AV217&amp;csv!AX217&amp;csv!AZ217&amp;csv!BB217&amp;csv!BD217="","",csv!AV217&amp;"–"&amp;csv!AX217&amp;"–"&amp;csv!AZ217&amp;"–"&amp;csv!BB217&amp;"–"&amp;csv!BD217&amp;"–"&amp;csv!BF217&amp;"–"&amp;csv!BH217&amp;"–"&amp;csv!BJ217&amp;"–"&amp;csv!BL217&amp;"–"&amp;csv!BN217&amp;"–"&amp;csv!BP217&amp;"–"&amp;csv!BR217&amp;"–"&amp;csv!BT217&amp;"–"&amp;csv!BV217&amp;"–"&amp;csv!BX217&amp;"–"&amp;csv!BZ217&amp;"–"&amp;csv!CB217&amp;"–"&amp;csv!CD217&amp;"–"&amp;csv!CF217&amp;"–"&amp;csv!CH217&amp;"–"&amp;csv!CJ217&amp;"–"&amp;csv!CL217&amp;"–"&amp;csv!CN217&amp;"–"&amp;csv!CP217&amp;"–"&amp;csv!CR217&amp;"–"&amp;csv!CT217&amp;"–"&amp;csv!CV217&amp;"–"&amp;csv!CX216&amp;"–"&amp;csv!CZ216)</f>
        <v/>
      </c>
      <c r="F222" s="155" t="s">
        <v>0</v>
      </c>
      <c r="X222" s="155" t="s">
        <v>0</v>
      </c>
    </row>
    <row r="223" spans="1:24" x14ac:dyDescent="0.25">
      <c r="A223" s="155" t="s">
        <v>0</v>
      </c>
      <c r="B223" s="277" t="str">
        <f>IF(csv!F218="","",csv!T218)</f>
        <v/>
      </c>
      <c r="C223" s="278" t="str">
        <f>IF(csv!F218="","",csv!AO218)</f>
        <v/>
      </c>
      <c r="D223" s="278" t="str">
        <f>IF(csv!F218="","",csv!AP218&amp;"–"&amp;csv!AQ218&amp;"–"&amp;csv!AR218)</f>
        <v/>
      </c>
      <c r="E223" s="279" t="str">
        <f>IF(csv!AV218&amp;csv!AX218&amp;csv!AZ218&amp;csv!BB218&amp;csv!BD218="","",csv!AV218&amp;"–"&amp;csv!AX218&amp;"–"&amp;csv!AZ218&amp;"–"&amp;csv!BB218&amp;"–"&amp;csv!BD218&amp;"–"&amp;csv!BF218&amp;"–"&amp;csv!BH218&amp;"–"&amp;csv!BJ218&amp;"–"&amp;csv!BL218&amp;"–"&amp;csv!BN218&amp;"–"&amp;csv!BP218&amp;"–"&amp;csv!BR218&amp;"–"&amp;csv!BT218&amp;"–"&amp;csv!BV218&amp;"–"&amp;csv!BX218&amp;"–"&amp;csv!BZ218&amp;"–"&amp;csv!CB218&amp;"–"&amp;csv!CD218&amp;"–"&amp;csv!CF218&amp;"–"&amp;csv!CH218&amp;"–"&amp;csv!CJ218&amp;"–"&amp;csv!CL218&amp;"–"&amp;csv!CN218&amp;"–"&amp;csv!CP218&amp;"–"&amp;csv!CR218&amp;"–"&amp;csv!CT218&amp;"–"&amp;csv!CV218&amp;"–"&amp;csv!CX217&amp;"–"&amp;csv!CZ217)</f>
        <v/>
      </c>
      <c r="F223" s="155" t="s">
        <v>0</v>
      </c>
      <c r="X223" s="155" t="s">
        <v>0</v>
      </c>
    </row>
    <row r="224" spans="1:24" x14ac:dyDescent="0.25">
      <c r="A224" s="155" t="s">
        <v>0</v>
      </c>
      <c r="B224" s="277" t="str">
        <f>IF(csv!F219="","",csv!T219)</f>
        <v/>
      </c>
      <c r="C224" s="278" t="str">
        <f>IF(csv!F219="","",csv!AO219)</f>
        <v/>
      </c>
      <c r="D224" s="278" t="str">
        <f>IF(csv!F219="","",csv!AP219&amp;"–"&amp;csv!AQ219&amp;"–"&amp;csv!AR219)</f>
        <v/>
      </c>
      <c r="E224" s="279" t="str">
        <f>IF(csv!AV219&amp;csv!AX219&amp;csv!AZ219&amp;csv!BB219&amp;csv!BD219="","",csv!AV219&amp;"–"&amp;csv!AX219&amp;"–"&amp;csv!AZ219&amp;"–"&amp;csv!BB219&amp;"–"&amp;csv!BD219&amp;"–"&amp;csv!BF219&amp;"–"&amp;csv!BH219&amp;"–"&amp;csv!BJ219&amp;"–"&amp;csv!BL219&amp;"–"&amp;csv!BN219&amp;"–"&amp;csv!BP219&amp;"–"&amp;csv!BR219&amp;"–"&amp;csv!BT219&amp;"–"&amp;csv!BV219&amp;"–"&amp;csv!BX219&amp;"–"&amp;csv!BZ219&amp;"–"&amp;csv!CB219&amp;"–"&amp;csv!CD219&amp;"–"&amp;csv!CF219&amp;"–"&amp;csv!CH219&amp;"–"&amp;csv!CJ219&amp;"–"&amp;csv!CL219&amp;"–"&amp;csv!CN219&amp;"–"&amp;csv!CP219&amp;"–"&amp;csv!CR219&amp;"–"&amp;csv!CT219&amp;"–"&amp;csv!CV219&amp;"–"&amp;csv!CX218&amp;"–"&amp;csv!CZ218)</f>
        <v/>
      </c>
      <c r="F224" s="155" t="s">
        <v>0</v>
      </c>
      <c r="X224" s="155" t="s">
        <v>0</v>
      </c>
    </row>
    <row r="225" spans="1:24" x14ac:dyDescent="0.25">
      <c r="A225" s="155" t="s">
        <v>0</v>
      </c>
      <c r="B225" s="277" t="str">
        <f>IF(csv!F220="","",csv!T220)</f>
        <v/>
      </c>
      <c r="C225" s="278" t="str">
        <f>IF(csv!F220="","",csv!AO220)</f>
        <v/>
      </c>
      <c r="D225" s="278" t="str">
        <f>IF(csv!F220="","",csv!AP220&amp;"–"&amp;csv!AQ220&amp;"–"&amp;csv!AR220)</f>
        <v/>
      </c>
      <c r="E225" s="279" t="str">
        <f>IF(csv!AV220&amp;csv!AX220&amp;csv!AZ220&amp;csv!BB220&amp;csv!BD220="","",csv!AV220&amp;"–"&amp;csv!AX220&amp;"–"&amp;csv!AZ220&amp;"–"&amp;csv!BB220&amp;"–"&amp;csv!BD220&amp;"–"&amp;csv!BF220&amp;"–"&amp;csv!BH220&amp;"–"&amp;csv!BJ220&amp;"–"&amp;csv!BL220&amp;"–"&amp;csv!BN220&amp;"–"&amp;csv!BP220&amp;"–"&amp;csv!BR220&amp;"–"&amp;csv!BT220&amp;"–"&amp;csv!BV220&amp;"–"&amp;csv!BX220&amp;"–"&amp;csv!BZ220&amp;"–"&amp;csv!CB220&amp;"–"&amp;csv!CD220&amp;"–"&amp;csv!CF220&amp;"–"&amp;csv!CH220&amp;"–"&amp;csv!CJ220&amp;"–"&amp;csv!CL220&amp;"–"&amp;csv!CN220&amp;"–"&amp;csv!CP220&amp;"–"&amp;csv!CR220&amp;"–"&amp;csv!CT220&amp;"–"&amp;csv!CV220&amp;"–"&amp;csv!CX219&amp;"–"&amp;csv!CZ219)</f>
        <v/>
      </c>
      <c r="F225" s="155" t="s">
        <v>0</v>
      </c>
      <c r="X225" s="155" t="s">
        <v>0</v>
      </c>
    </row>
    <row r="226" spans="1:24" x14ac:dyDescent="0.25">
      <c r="A226" s="155" t="s">
        <v>0</v>
      </c>
      <c r="B226" s="277" t="str">
        <f>IF(csv!F221="","",csv!T221)</f>
        <v/>
      </c>
      <c r="C226" s="278" t="str">
        <f>IF(csv!F221="","",csv!AO221)</f>
        <v/>
      </c>
      <c r="D226" s="278" t="str">
        <f>IF(csv!F221="","",csv!AP221&amp;"–"&amp;csv!AQ221&amp;"–"&amp;csv!AR221)</f>
        <v/>
      </c>
      <c r="E226" s="279" t="str">
        <f>IF(csv!AV221&amp;csv!AX221&amp;csv!AZ221&amp;csv!BB221&amp;csv!BD221="","",csv!AV221&amp;"–"&amp;csv!AX221&amp;"–"&amp;csv!AZ221&amp;"–"&amp;csv!BB221&amp;"–"&amp;csv!BD221&amp;"–"&amp;csv!BF221&amp;"–"&amp;csv!BH221&amp;"–"&amp;csv!BJ221&amp;"–"&amp;csv!BL221&amp;"–"&amp;csv!BN221&amp;"–"&amp;csv!BP221&amp;"–"&amp;csv!BR221&amp;"–"&amp;csv!BT221&amp;"–"&amp;csv!BV221&amp;"–"&amp;csv!BX221&amp;"–"&amp;csv!BZ221&amp;"–"&amp;csv!CB221&amp;"–"&amp;csv!CD221&amp;"–"&amp;csv!CF221&amp;"–"&amp;csv!CH221&amp;"–"&amp;csv!CJ221&amp;"–"&amp;csv!CL221&amp;"–"&amp;csv!CN221&amp;"–"&amp;csv!CP221&amp;"–"&amp;csv!CR221&amp;"–"&amp;csv!CT221&amp;"–"&amp;csv!CV221&amp;"–"&amp;csv!CX220&amp;"–"&amp;csv!CZ220)</f>
        <v/>
      </c>
      <c r="F226" s="155" t="s">
        <v>0</v>
      </c>
      <c r="X226" s="155" t="s">
        <v>0</v>
      </c>
    </row>
    <row r="227" spans="1:24" x14ac:dyDescent="0.25">
      <c r="A227" s="155" t="s">
        <v>0</v>
      </c>
      <c r="B227" s="277" t="str">
        <f>IF(csv!F222="","",csv!T222)</f>
        <v/>
      </c>
      <c r="C227" s="278" t="str">
        <f>IF(csv!F222="","",csv!AO222)</f>
        <v/>
      </c>
      <c r="D227" s="278" t="str">
        <f>IF(csv!F222="","",csv!AP222&amp;"–"&amp;csv!AQ222&amp;"–"&amp;csv!AR222)</f>
        <v/>
      </c>
      <c r="E227" s="279" t="str">
        <f>IF(csv!AV222&amp;csv!AX222&amp;csv!AZ222&amp;csv!BB222&amp;csv!BD222="","",csv!AV222&amp;"–"&amp;csv!AX222&amp;"–"&amp;csv!AZ222&amp;"–"&amp;csv!BB222&amp;"–"&amp;csv!BD222&amp;"–"&amp;csv!BF222&amp;"–"&amp;csv!BH222&amp;"–"&amp;csv!BJ222&amp;"–"&amp;csv!BL222&amp;"–"&amp;csv!BN222&amp;"–"&amp;csv!BP222&amp;"–"&amp;csv!BR222&amp;"–"&amp;csv!BT222&amp;"–"&amp;csv!BV222&amp;"–"&amp;csv!BX222&amp;"–"&amp;csv!BZ222&amp;"–"&amp;csv!CB222&amp;"–"&amp;csv!CD222&amp;"–"&amp;csv!CF222&amp;"–"&amp;csv!CH222&amp;"–"&amp;csv!CJ222&amp;"–"&amp;csv!CL222&amp;"–"&amp;csv!CN222&amp;"–"&amp;csv!CP222&amp;"–"&amp;csv!CR222&amp;"–"&amp;csv!CT222&amp;"–"&amp;csv!CV222&amp;"–"&amp;csv!CX221&amp;"–"&amp;csv!CZ221)</f>
        <v/>
      </c>
      <c r="F227" s="155" t="s">
        <v>0</v>
      </c>
      <c r="X227" s="155" t="s">
        <v>0</v>
      </c>
    </row>
    <row r="228" spans="1:24" x14ac:dyDescent="0.25">
      <c r="A228" s="155" t="s">
        <v>0</v>
      </c>
      <c r="B228" s="277" t="str">
        <f>IF(csv!F223="","",csv!T223)</f>
        <v/>
      </c>
      <c r="C228" s="278" t="str">
        <f>IF(csv!F223="","",csv!AO223)</f>
        <v/>
      </c>
      <c r="D228" s="278" t="str">
        <f>IF(csv!F223="","",csv!AP223&amp;"–"&amp;csv!AQ223&amp;"–"&amp;csv!AR223)</f>
        <v/>
      </c>
      <c r="E228" s="279" t="str">
        <f>IF(csv!AV223&amp;csv!AX223&amp;csv!AZ223&amp;csv!BB223&amp;csv!BD223="","",csv!AV223&amp;"–"&amp;csv!AX223&amp;"–"&amp;csv!AZ223&amp;"–"&amp;csv!BB223&amp;"–"&amp;csv!BD223&amp;"–"&amp;csv!BF223&amp;"–"&amp;csv!BH223&amp;"–"&amp;csv!BJ223&amp;"–"&amp;csv!BL223&amp;"–"&amp;csv!BN223&amp;"–"&amp;csv!BP223&amp;"–"&amp;csv!BR223&amp;"–"&amp;csv!BT223&amp;"–"&amp;csv!BV223&amp;"–"&amp;csv!BX223&amp;"–"&amp;csv!BZ223&amp;"–"&amp;csv!CB223&amp;"–"&amp;csv!CD223&amp;"–"&amp;csv!CF223&amp;"–"&amp;csv!CH223&amp;"–"&amp;csv!CJ223&amp;"–"&amp;csv!CL223&amp;"–"&amp;csv!CN223&amp;"–"&amp;csv!CP223&amp;"–"&amp;csv!CR223&amp;"–"&amp;csv!CT223&amp;"–"&amp;csv!CV223&amp;"–"&amp;csv!CX222&amp;"–"&amp;csv!CZ222)</f>
        <v/>
      </c>
      <c r="F228" s="155" t="s">
        <v>0</v>
      </c>
      <c r="X228" s="155" t="s">
        <v>0</v>
      </c>
    </row>
    <row r="229" spans="1:24" x14ac:dyDescent="0.25">
      <c r="A229" s="155" t="s">
        <v>0</v>
      </c>
      <c r="B229" s="277" t="str">
        <f>IF(csv!F224="","",csv!T224)</f>
        <v/>
      </c>
      <c r="C229" s="278" t="str">
        <f>IF(csv!F224="","",csv!AO224)</f>
        <v/>
      </c>
      <c r="D229" s="278" t="str">
        <f>IF(csv!F224="","",csv!AP224&amp;"–"&amp;csv!AQ224&amp;"–"&amp;csv!AR224)</f>
        <v/>
      </c>
      <c r="E229" s="279" t="str">
        <f>IF(csv!AV224&amp;csv!AX224&amp;csv!AZ224&amp;csv!BB224&amp;csv!BD224="","",csv!AV224&amp;"–"&amp;csv!AX224&amp;"–"&amp;csv!AZ224&amp;"–"&amp;csv!BB224&amp;"–"&amp;csv!BD224&amp;"–"&amp;csv!BF224&amp;"–"&amp;csv!BH224&amp;"–"&amp;csv!BJ224&amp;"–"&amp;csv!BL224&amp;"–"&amp;csv!BN224&amp;"–"&amp;csv!BP224&amp;"–"&amp;csv!BR224&amp;"–"&amp;csv!BT224&amp;"–"&amp;csv!BV224&amp;"–"&amp;csv!BX224&amp;"–"&amp;csv!BZ224&amp;"–"&amp;csv!CB224&amp;"–"&amp;csv!CD224&amp;"–"&amp;csv!CF224&amp;"–"&amp;csv!CH224&amp;"–"&amp;csv!CJ224&amp;"–"&amp;csv!CL224&amp;"–"&amp;csv!CN224&amp;"–"&amp;csv!CP224&amp;"–"&amp;csv!CR224&amp;"–"&amp;csv!CT224&amp;"–"&amp;csv!CV224&amp;"–"&amp;csv!CX223&amp;"–"&amp;csv!CZ223)</f>
        <v/>
      </c>
      <c r="F229" s="155" t="s">
        <v>0</v>
      </c>
      <c r="X229" s="155" t="s">
        <v>0</v>
      </c>
    </row>
    <row r="230" spans="1:24" x14ac:dyDescent="0.25">
      <c r="A230" s="155" t="s">
        <v>0</v>
      </c>
      <c r="B230" s="277" t="str">
        <f>IF(csv!F225="","",csv!T225)</f>
        <v/>
      </c>
      <c r="C230" s="278" t="str">
        <f>IF(csv!F225="","",csv!AO225)</f>
        <v/>
      </c>
      <c r="D230" s="278" t="str">
        <f>IF(csv!F225="","",csv!AP225&amp;"–"&amp;csv!AQ225&amp;"–"&amp;csv!AR225)</f>
        <v/>
      </c>
      <c r="E230" s="279" t="str">
        <f>IF(csv!AV225&amp;csv!AX225&amp;csv!AZ225&amp;csv!BB225&amp;csv!BD225="","",csv!AV225&amp;"–"&amp;csv!AX225&amp;"–"&amp;csv!AZ225&amp;"–"&amp;csv!BB225&amp;"–"&amp;csv!BD225&amp;"–"&amp;csv!BF225&amp;"–"&amp;csv!BH225&amp;"–"&amp;csv!BJ225&amp;"–"&amp;csv!BL225&amp;"–"&amp;csv!BN225&amp;"–"&amp;csv!BP225&amp;"–"&amp;csv!BR225&amp;"–"&amp;csv!BT225&amp;"–"&amp;csv!BV225&amp;"–"&amp;csv!BX225&amp;"–"&amp;csv!BZ225&amp;"–"&amp;csv!CB225&amp;"–"&amp;csv!CD225&amp;"–"&amp;csv!CF225&amp;"–"&amp;csv!CH225&amp;"–"&amp;csv!CJ225&amp;"–"&amp;csv!CL225&amp;"–"&amp;csv!CN225&amp;"–"&amp;csv!CP225&amp;"–"&amp;csv!CR225&amp;"–"&amp;csv!CT225&amp;"–"&amp;csv!CV225&amp;"–"&amp;csv!CX224&amp;"–"&amp;csv!CZ224)</f>
        <v/>
      </c>
      <c r="F230" s="155" t="s">
        <v>0</v>
      </c>
      <c r="X230" s="155" t="s">
        <v>0</v>
      </c>
    </row>
    <row r="231" spans="1:24" x14ac:dyDescent="0.25">
      <c r="A231" s="155" t="s">
        <v>0</v>
      </c>
      <c r="B231" s="277" t="str">
        <f>IF(csv!F226="","",csv!T226)</f>
        <v/>
      </c>
      <c r="C231" s="278" t="str">
        <f>IF(csv!F226="","",csv!AO226)</f>
        <v/>
      </c>
      <c r="D231" s="278" t="str">
        <f>IF(csv!F226="","",csv!AP226&amp;"–"&amp;csv!AQ226&amp;"–"&amp;csv!AR226)</f>
        <v/>
      </c>
      <c r="E231" s="279" t="str">
        <f>IF(csv!AV226&amp;csv!AX226&amp;csv!AZ226&amp;csv!BB226&amp;csv!BD226="","",csv!AV226&amp;"–"&amp;csv!AX226&amp;"–"&amp;csv!AZ226&amp;"–"&amp;csv!BB226&amp;"–"&amp;csv!BD226&amp;"–"&amp;csv!BF226&amp;"–"&amp;csv!BH226&amp;"–"&amp;csv!BJ226&amp;"–"&amp;csv!BL226&amp;"–"&amp;csv!BN226&amp;"–"&amp;csv!BP226&amp;"–"&amp;csv!BR226&amp;"–"&amp;csv!BT226&amp;"–"&amp;csv!BV226&amp;"–"&amp;csv!BX226&amp;"–"&amp;csv!BZ226&amp;"–"&amp;csv!CB226&amp;"–"&amp;csv!CD226&amp;"–"&amp;csv!CF226&amp;"–"&amp;csv!CH226&amp;"–"&amp;csv!CJ226&amp;"–"&amp;csv!CL226&amp;"–"&amp;csv!CN226&amp;"–"&amp;csv!CP226&amp;"–"&amp;csv!CR226&amp;"–"&amp;csv!CT226&amp;"–"&amp;csv!CV226&amp;"–"&amp;csv!CX225&amp;"–"&amp;csv!CZ225)</f>
        <v/>
      </c>
      <c r="F231" s="155" t="s">
        <v>0</v>
      </c>
      <c r="X231" s="155" t="s">
        <v>0</v>
      </c>
    </row>
    <row r="232" spans="1:24" x14ac:dyDescent="0.25">
      <c r="A232" s="155" t="s">
        <v>0</v>
      </c>
      <c r="B232" s="277" t="str">
        <f>IF(csv!F227="","",csv!T227)</f>
        <v/>
      </c>
      <c r="C232" s="278" t="str">
        <f>IF(csv!F227="","",csv!AO227)</f>
        <v/>
      </c>
      <c r="D232" s="278" t="str">
        <f>IF(csv!F227="","",csv!AP227&amp;"–"&amp;csv!AQ227&amp;"–"&amp;csv!AR227)</f>
        <v/>
      </c>
      <c r="E232" s="279" t="str">
        <f>IF(csv!AV227&amp;csv!AX227&amp;csv!AZ227&amp;csv!BB227&amp;csv!BD227="","",csv!AV227&amp;"–"&amp;csv!AX227&amp;"–"&amp;csv!AZ227&amp;"–"&amp;csv!BB227&amp;"–"&amp;csv!BD227&amp;"–"&amp;csv!BF227&amp;"–"&amp;csv!BH227&amp;"–"&amp;csv!BJ227&amp;"–"&amp;csv!BL227&amp;"–"&amp;csv!BN227&amp;"–"&amp;csv!BP227&amp;"–"&amp;csv!BR227&amp;"–"&amp;csv!BT227&amp;"–"&amp;csv!BV227&amp;"–"&amp;csv!BX227&amp;"–"&amp;csv!BZ227&amp;"–"&amp;csv!CB227&amp;"–"&amp;csv!CD227&amp;"–"&amp;csv!CF227&amp;"–"&amp;csv!CH227&amp;"–"&amp;csv!CJ227&amp;"–"&amp;csv!CL227&amp;"–"&amp;csv!CN227&amp;"–"&amp;csv!CP227&amp;"–"&amp;csv!CR227&amp;"–"&amp;csv!CT227&amp;"–"&amp;csv!CV227&amp;"–"&amp;csv!CX226&amp;"–"&amp;csv!CZ226)</f>
        <v/>
      </c>
      <c r="F232" s="155" t="s">
        <v>0</v>
      </c>
      <c r="X232" s="155" t="s">
        <v>0</v>
      </c>
    </row>
    <row r="233" spans="1:24" x14ac:dyDescent="0.25">
      <c r="A233" s="155" t="s">
        <v>0</v>
      </c>
      <c r="B233" s="277" t="str">
        <f>IF(csv!F228="","",csv!T228)</f>
        <v/>
      </c>
      <c r="C233" s="278" t="str">
        <f>IF(csv!F228="","",csv!AO228)</f>
        <v/>
      </c>
      <c r="D233" s="278" t="str">
        <f>IF(csv!F228="","",csv!AP228&amp;"–"&amp;csv!AQ228&amp;"–"&amp;csv!AR228)</f>
        <v/>
      </c>
      <c r="E233" s="279" t="str">
        <f>IF(csv!AV228&amp;csv!AX228&amp;csv!AZ228&amp;csv!BB228&amp;csv!BD228="","",csv!AV228&amp;"–"&amp;csv!AX228&amp;"–"&amp;csv!AZ228&amp;"–"&amp;csv!BB228&amp;"–"&amp;csv!BD228&amp;"–"&amp;csv!BF228&amp;"–"&amp;csv!BH228&amp;"–"&amp;csv!BJ228&amp;"–"&amp;csv!BL228&amp;"–"&amp;csv!BN228&amp;"–"&amp;csv!BP228&amp;"–"&amp;csv!BR228&amp;"–"&amp;csv!BT228&amp;"–"&amp;csv!BV228&amp;"–"&amp;csv!BX228&amp;"–"&amp;csv!BZ228&amp;"–"&amp;csv!CB228&amp;"–"&amp;csv!CD228&amp;"–"&amp;csv!CF228&amp;"–"&amp;csv!CH228&amp;"–"&amp;csv!CJ228&amp;"–"&amp;csv!CL228&amp;"–"&amp;csv!CN228&amp;"–"&amp;csv!CP228&amp;"–"&amp;csv!CR228&amp;"–"&amp;csv!CT228&amp;"–"&amp;csv!CV228&amp;"–"&amp;csv!CX227&amp;"–"&amp;csv!CZ227)</f>
        <v/>
      </c>
      <c r="F233" s="155" t="s">
        <v>0</v>
      </c>
      <c r="X233" s="155" t="s">
        <v>0</v>
      </c>
    </row>
    <row r="234" spans="1:24" x14ac:dyDescent="0.25">
      <c r="A234" s="155" t="s">
        <v>0</v>
      </c>
      <c r="B234" s="277" t="str">
        <f>IF(csv!F229="","",csv!T229)</f>
        <v/>
      </c>
      <c r="C234" s="278" t="str">
        <f>IF(csv!F229="","",csv!AO229)</f>
        <v/>
      </c>
      <c r="D234" s="278" t="str">
        <f>IF(csv!F229="","",csv!AP229&amp;"–"&amp;csv!AQ229&amp;"–"&amp;csv!AR229)</f>
        <v/>
      </c>
      <c r="E234" s="279" t="str">
        <f>IF(csv!AV229&amp;csv!AX229&amp;csv!AZ229&amp;csv!BB229&amp;csv!BD229="","",csv!AV229&amp;"–"&amp;csv!AX229&amp;"–"&amp;csv!AZ229&amp;"–"&amp;csv!BB229&amp;"–"&amp;csv!BD229&amp;"–"&amp;csv!BF229&amp;"–"&amp;csv!BH229&amp;"–"&amp;csv!BJ229&amp;"–"&amp;csv!BL229&amp;"–"&amp;csv!BN229&amp;"–"&amp;csv!BP229&amp;"–"&amp;csv!BR229&amp;"–"&amp;csv!BT229&amp;"–"&amp;csv!BV229&amp;"–"&amp;csv!BX229&amp;"–"&amp;csv!BZ229&amp;"–"&amp;csv!CB229&amp;"–"&amp;csv!CD229&amp;"–"&amp;csv!CF229&amp;"–"&amp;csv!CH229&amp;"–"&amp;csv!CJ229&amp;"–"&amp;csv!CL229&amp;"–"&amp;csv!CN229&amp;"–"&amp;csv!CP229&amp;"–"&amp;csv!CR229&amp;"–"&amp;csv!CT229&amp;"–"&amp;csv!CV229&amp;"–"&amp;csv!CX228&amp;"–"&amp;csv!CZ228)</f>
        <v/>
      </c>
      <c r="F234" s="155" t="s">
        <v>0</v>
      </c>
      <c r="X234" s="155" t="s">
        <v>0</v>
      </c>
    </row>
    <row r="235" spans="1:24" x14ac:dyDescent="0.25">
      <c r="A235" s="155" t="s">
        <v>0</v>
      </c>
      <c r="B235" s="277" t="str">
        <f>IF(csv!F230="","",csv!T230)</f>
        <v/>
      </c>
      <c r="C235" s="278" t="str">
        <f>IF(csv!F230="","",csv!AO230)</f>
        <v/>
      </c>
      <c r="D235" s="278" t="str">
        <f>IF(csv!F230="","",csv!AP230&amp;"–"&amp;csv!AQ230&amp;"–"&amp;csv!AR230)</f>
        <v/>
      </c>
      <c r="E235" s="279" t="str">
        <f>IF(csv!AV230&amp;csv!AX230&amp;csv!AZ230&amp;csv!BB230&amp;csv!BD230="","",csv!AV230&amp;"–"&amp;csv!AX230&amp;"–"&amp;csv!AZ230&amp;"–"&amp;csv!BB230&amp;"–"&amp;csv!BD230&amp;"–"&amp;csv!BF230&amp;"–"&amp;csv!BH230&amp;"–"&amp;csv!BJ230&amp;"–"&amp;csv!BL230&amp;"–"&amp;csv!BN230&amp;"–"&amp;csv!BP230&amp;"–"&amp;csv!BR230&amp;"–"&amp;csv!BT230&amp;"–"&amp;csv!BV230&amp;"–"&amp;csv!BX230&amp;"–"&amp;csv!BZ230&amp;"–"&amp;csv!CB230&amp;"–"&amp;csv!CD230&amp;"–"&amp;csv!CF230&amp;"–"&amp;csv!CH230&amp;"–"&amp;csv!CJ230&amp;"–"&amp;csv!CL230&amp;"–"&amp;csv!CN230&amp;"–"&amp;csv!CP230&amp;"–"&amp;csv!CR230&amp;"–"&amp;csv!CT230&amp;"–"&amp;csv!CV230&amp;"–"&amp;csv!CX229&amp;"–"&amp;csv!CZ229)</f>
        <v/>
      </c>
      <c r="F235" s="155" t="s">
        <v>0</v>
      </c>
      <c r="X235" s="155" t="s">
        <v>0</v>
      </c>
    </row>
    <row r="236" spans="1:24" x14ac:dyDescent="0.25">
      <c r="A236" s="155" t="s">
        <v>0</v>
      </c>
      <c r="B236" s="277" t="str">
        <f>IF(csv!F231="","",csv!T231)</f>
        <v/>
      </c>
      <c r="C236" s="278" t="str">
        <f>IF(csv!F231="","",csv!AO231)</f>
        <v/>
      </c>
      <c r="D236" s="278" t="str">
        <f>IF(csv!F231="","",csv!AP231&amp;"–"&amp;csv!AQ231&amp;"–"&amp;csv!AR231)</f>
        <v/>
      </c>
      <c r="E236" s="279" t="str">
        <f>IF(csv!AV231&amp;csv!AX231&amp;csv!AZ231&amp;csv!BB231&amp;csv!BD231="","",csv!AV231&amp;"–"&amp;csv!AX231&amp;"–"&amp;csv!AZ231&amp;"–"&amp;csv!BB231&amp;"–"&amp;csv!BD231&amp;"–"&amp;csv!BF231&amp;"–"&amp;csv!BH231&amp;"–"&amp;csv!BJ231&amp;"–"&amp;csv!BL231&amp;"–"&amp;csv!BN231&amp;"–"&amp;csv!BP231&amp;"–"&amp;csv!BR231&amp;"–"&amp;csv!BT231&amp;"–"&amp;csv!BV231&amp;"–"&amp;csv!BX231&amp;"–"&amp;csv!BZ231&amp;"–"&amp;csv!CB231&amp;"–"&amp;csv!CD231&amp;"–"&amp;csv!CF231&amp;"–"&amp;csv!CH231&amp;"–"&amp;csv!CJ231&amp;"–"&amp;csv!CL231&amp;"–"&amp;csv!CN231&amp;"–"&amp;csv!CP231&amp;"–"&amp;csv!CR231&amp;"–"&amp;csv!CT231&amp;"–"&amp;csv!CV231&amp;"–"&amp;csv!CX230&amp;"–"&amp;csv!CZ230)</f>
        <v/>
      </c>
      <c r="F236" s="155" t="s">
        <v>0</v>
      </c>
      <c r="X236" s="155" t="s">
        <v>0</v>
      </c>
    </row>
    <row r="237" spans="1:24" x14ac:dyDescent="0.25">
      <c r="A237" s="155" t="s">
        <v>0</v>
      </c>
      <c r="B237" s="277" t="str">
        <f>IF(csv!F232="","",csv!T232)</f>
        <v/>
      </c>
      <c r="C237" s="278" t="str">
        <f>IF(csv!F232="","",csv!AO232)</f>
        <v/>
      </c>
      <c r="D237" s="278" t="str">
        <f>IF(csv!F232="","",csv!AP232&amp;"–"&amp;csv!AQ232&amp;"–"&amp;csv!AR232)</f>
        <v/>
      </c>
      <c r="E237" s="279" t="str">
        <f>IF(csv!AV232&amp;csv!AX232&amp;csv!AZ232&amp;csv!BB232&amp;csv!BD232="","",csv!AV232&amp;"–"&amp;csv!AX232&amp;"–"&amp;csv!AZ232&amp;"–"&amp;csv!BB232&amp;"–"&amp;csv!BD232&amp;"–"&amp;csv!BF232&amp;"–"&amp;csv!BH232&amp;"–"&amp;csv!BJ232&amp;"–"&amp;csv!BL232&amp;"–"&amp;csv!BN232&amp;"–"&amp;csv!BP232&amp;"–"&amp;csv!BR232&amp;"–"&amp;csv!BT232&amp;"–"&amp;csv!BV232&amp;"–"&amp;csv!BX232&amp;"–"&amp;csv!BZ232&amp;"–"&amp;csv!CB232&amp;"–"&amp;csv!CD232&amp;"–"&amp;csv!CF232&amp;"–"&amp;csv!CH232&amp;"–"&amp;csv!CJ232&amp;"–"&amp;csv!CL232&amp;"–"&amp;csv!CN232&amp;"–"&amp;csv!CP232&amp;"–"&amp;csv!CR232&amp;"–"&amp;csv!CT232&amp;"–"&amp;csv!CV232&amp;"–"&amp;csv!CX231&amp;"–"&amp;csv!CZ231)</f>
        <v/>
      </c>
      <c r="F237" s="155" t="s">
        <v>0</v>
      </c>
      <c r="X237" s="155" t="s">
        <v>0</v>
      </c>
    </row>
    <row r="238" spans="1:24" x14ac:dyDescent="0.25">
      <c r="A238" s="155" t="s">
        <v>0</v>
      </c>
      <c r="B238" s="277" t="str">
        <f>IF(csv!F233="","",csv!T233)</f>
        <v/>
      </c>
      <c r="C238" s="278" t="str">
        <f>IF(csv!F233="","",csv!AO233)</f>
        <v/>
      </c>
      <c r="D238" s="278" t="str">
        <f>IF(csv!F233="","",csv!AP233&amp;"–"&amp;csv!AQ233&amp;"–"&amp;csv!AR233)</f>
        <v/>
      </c>
      <c r="E238" s="279" t="str">
        <f>IF(csv!AV233&amp;csv!AX233&amp;csv!AZ233&amp;csv!BB233&amp;csv!BD233="","",csv!AV233&amp;"–"&amp;csv!AX233&amp;"–"&amp;csv!AZ233&amp;"–"&amp;csv!BB233&amp;"–"&amp;csv!BD233&amp;"–"&amp;csv!BF233&amp;"–"&amp;csv!BH233&amp;"–"&amp;csv!BJ233&amp;"–"&amp;csv!BL233&amp;"–"&amp;csv!BN233&amp;"–"&amp;csv!BP233&amp;"–"&amp;csv!BR233&amp;"–"&amp;csv!BT233&amp;"–"&amp;csv!BV233&amp;"–"&amp;csv!BX233&amp;"–"&amp;csv!BZ233&amp;"–"&amp;csv!CB233&amp;"–"&amp;csv!CD233&amp;"–"&amp;csv!CF233&amp;"–"&amp;csv!CH233&amp;"–"&amp;csv!CJ233&amp;"–"&amp;csv!CL233&amp;"–"&amp;csv!CN233&amp;"–"&amp;csv!CP233&amp;"–"&amp;csv!CR233&amp;"–"&amp;csv!CT233&amp;"–"&amp;csv!CV233&amp;"–"&amp;csv!CX232&amp;"–"&amp;csv!CZ232)</f>
        <v/>
      </c>
      <c r="F238" s="155" t="s">
        <v>0</v>
      </c>
      <c r="X238" s="155" t="s">
        <v>0</v>
      </c>
    </row>
    <row r="239" spans="1:24" x14ac:dyDescent="0.25">
      <c r="A239" s="155" t="s">
        <v>0</v>
      </c>
      <c r="B239" s="277" t="str">
        <f>IF(csv!F234="","",csv!T234)</f>
        <v/>
      </c>
      <c r="C239" s="278" t="str">
        <f>IF(csv!F234="","",csv!AO234)</f>
        <v/>
      </c>
      <c r="D239" s="278" t="str">
        <f>IF(csv!F234="","",csv!AP234&amp;"–"&amp;csv!AQ234&amp;"–"&amp;csv!AR234)</f>
        <v/>
      </c>
      <c r="E239" s="279" t="str">
        <f>IF(csv!AV234&amp;csv!AX234&amp;csv!AZ234&amp;csv!BB234&amp;csv!BD234="","",csv!AV234&amp;"–"&amp;csv!AX234&amp;"–"&amp;csv!AZ234&amp;"–"&amp;csv!BB234&amp;"–"&amp;csv!BD234&amp;"–"&amp;csv!BF234&amp;"–"&amp;csv!BH234&amp;"–"&amp;csv!BJ234&amp;"–"&amp;csv!BL234&amp;"–"&amp;csv!BN234&amp;"–"&amp;csv!BP234&amp;"–"&amp;csv!BR234&amp;"–"&amp;csv!BT234&amp;"–"&amp;csv!BV234&amp;"–"&amp;csv!BX234&amp;"–"&amp;csv!BZ234&amp;"–"&amp;csv!CB234&amp;"–"&amp;csv!CD234&amp;"–"&amp;csv!CF234&amp;"–"&amp;csv!CH234&amp;"–"&amp;csv!CJ234&amp;"–"&amp;csv!CL234&amp;"–"&amp;csv!CN234&amp;"–"&amp;csv!CP234&amp;"–"&amp;csv!CR234&amp;"–"&amp;csv!CT234&amp;"–"&amp;csv!CV234&amp;"–"&amp;csv!CX233&amp;"–"&amp;csv!CZ233)</f>
        <v/>
      </c>
      <c r="F239" s="155" t="s">
        <v>0</v>
      </c>
      <c r="X239" s="155" t="s">
        <v>0</v>
      </c>
    </row>
    <row r="240" spans="1:24" x14ac:dyDescent="0.25">
      <c r="A240" s="155" t="s">
        <v>0</v>
      </c>
      <c r="B240" s="277" t="str">
        <f>IF(csv!F235="","",csv!T235)</f>
        <v/>
      </c>
      <c r="C240" s="278" t="str">
        <f>IF(csv!F235="","",csv!AO235)</f>
        <v/>
      </c>
      <c r="D240" s="278" t="str">
        <f>IF(csv!F235="","",csv!AP235&amp;"–"&amp;csv!AQ235&amp;"–"&amp;csv!AR235)</f>
        <v/>
      </c>
      <c r="E240" s="279" t="str">
        <f>IF(csv!AV235&amp;csv!AX235&amp;csv!AZ235&amp;csv!BB235&amp;csv!BD235="","",csv!AV235&amp;"–"&amp;csv!AX235&amp;"–"&amp;csv!AZ235&amp;"–"&amp;csv!BB235&amp;"–"&amp;csv!BD235&amp;"–"&amp;csv!BF235&amp;"–"&amp;csv!BH235&amp;"–"&amp;csv!BJ235&amp;"–"&amp;csv!BL235&amp;"–"&amp;csv!BN235&amp;"–"&amp;csv!BP235&amp;"–"&amp;csv!BR235&amp;"–"&amp;csv!BT235&amp;"–"&amp;csv!BV235&amp;"–"&amp;csv!BX235&amp;"–"&amp;csv!BZ235&amp;"–"&amp;csv!CB235&amp;"–"&amp;csv!CD235&amp;"–"&amp;csv!CF235&amp;"–"&amp;csv!CH235&amp;"–"&amp;csv!CJ235&amp;"–"&amp;csv!CL235&amp;"–"&amp;csv!CN235&amp;"–"&amp;csv!CP235&amp;"–"&amp;csv!CR235&amp;"–"&amp;csv!CT235&amp;"–"&amp;csv!CV235&amp;"–"&amp;csv!CX234&amp;"–"&amp;csv!CZ234)</f>
        <v/>
      </c>
      <c r="F240" s="155" t="s">
        <v>0</v>
      </c>
      <c r="X240" s="155" t="s">
        <v>0</v>
      </c>
    </row>
    <row r="241" spans="1:24" x14ac:dyDescent="0.25">
      <c r="A241" s="155" t="s">
        <v>0</v>
      </c>
      <c r="B241" s="277" t="str">
        <f>IF(csv!F236="","",csv!T236)</f>
        <v/>
      </c>
      <c r="C241" s="278" t="str">
        <f>IF(csv!F236="","",csv!AO236)</f>
        <v/>
      </c>
      <c r="D241" s="278" t="str">
        <f>IF(csv!F236="","",csv!AP236&amp;"–"&amp;csv!AQ236&amp;"–"&amp;csv!AR236)</f>
        <v/>
      </c>
      <c r="E241" s="279" t="str">
        <f>IF(csv!AV236&amp;csv!AX236&amp;csv!AZ236&amp;csv!BB236&amp;csv!BD236="","",csv!AV236&amp;"–"&amp;csv!AX236&amp;"–"&amp;csv!AZ236&amp;"–"&amp;csv!BB236&amp;"–"&amp;csv!BD236&amp;"–"&amp;csv!BF236&amp;"–"&amp;csv!BH236&amp;"–"&amp;csv!BJ236&amp;"–"&amp;csv!BL236&amp;"–"&amp;csv!BN236&amp;"–"&amp;csv!BP236&amp;"–"&amp;csv!BR236&amp;"–"&amp;csv!BT236&amp;"–"&amp;csv!BV236&amp;"–"&amp;csv!BX236&amp;"–"&amp;csv!BZ236&amp;"–"&amp;csv!CB236&amp;"–"&amp;csv!CD236&amp;"–"&amp;csv!CF236&amp;"–"&amp;csv!CH236&amp;"–"&amp;csv!CJ236&amp;"–"&amp;csv!CL236&amp;"–"&amp;csv!CN236&amp;"–"&amp;csv!CP236&amp;"–"&amp;csv!CR236&amp;"–"&amp;csv!CT236&amp;"–"&amp;csv!CV236&amp;"–"&amp;csv!CX235&amp;"–"&amp;csv!CZ235)</f>
        <v/>
      </c>
      <c r="F241" s="155" t="s">
        <v>0</v>
      </c>
      <c r="X241" s="155" t="s">
        <v>0</v>
      </c>
    </row>
    <row r="242" spans="1:24" x14ac:dyDescent="0.25">
      <c r="A242" s="155" t="s">
        <v>0</v>
      </c>
      <c r="B242" s="277" t="str">
        <f>IF(csv!F237="","",csv!T237)</f>
        <v/>
      </c>
      <c r="C242" s="278" t="str">
        <f>IF(csv!F237="","",csv!AO237)</f>
        <v/>
      </c>
      <c r="D242" s="278" t="str">
        <f>IF(csv!F237="","",csv!AP237&amp;"–"&amp;csv!AQ237&amp;"–"&amp;csv!AR237)</f>
        <v/>
      </c>
      <c r="E242" s="279" t="str">
        <f>IF(csv!AV237&amp;csv!AX237&amp;csv!AZ237&amp;csv!BB237&amp;csv!BD237="","",csv!AV237&amp;"–"&amp;csv!AX237&amp;"–"&amp;csv!AZ237&amp;"–"&amp;csv!BB237&amp;"–"&amp;csv!BD237&amp;"–"&amp;csv!BF237&amp;"–"&amp;csv!BH237&amp;"–"&amp;csv!BJ237&amp;"–"&amp;csv!BL237&amp;"–"&amp;csv!BN237&amp;"–"&amp;csv!BP237&amp;"–"&amp;csv!BR237&amp;"–"&amp;csv!BT237&amp;"–"&amp;csv!BV237&amp;"–"&amp;csv!BX237&amp;"–"&amp;csv!BZ237&amp;"–"&amp;csv!CB237&amp;"–"&amp;csv!CD237&amp;"–"&amp;csv!CF237&amp;"–"&amp;csv!CH237&amp;"–"&amp;csv!CJ237&amp;"–"&amp;csv!CL237&amp;"–"&amp;csv!CN237&amp;"–"&amp;csv!CP237&amp;"–"&amp;csv!CR237&amp;"–"&amp;csv!CT237&amp;"–"&amp;csv!CV237&amp;"–"&amp;csv!CX236&amp;"–"&amp;csv!CZ236)</f>
        <v/>
      </c>
      <c r="F242" s="155" t="s">
        <v>0</v>
      </c>
      <c r="X242" s="155" t="s">
        <v>0</v>
      </c>
    </row>
    <row r="243" spans="1:24" x14ac:dyDescent="0.25">
      <c r="A243" s="155" t="s">
        <v>0</v>
      </c>
      <c r="B243" s="277" t="str">
        <f>IF(csv!F238="","",csv!T238)</f>
        <v/>
      </c>
      <c r="C243" s="278" t="str">
        <f>IF(csv!F238="","",csv!AO238)</f>
        <v/>
      </c>
      <c r="D243" s="278" t="str">
        <f>IF(csv!F238="","",csv!AP238&amp;"–"&amp;csv!AQ238&amp;"–"&amp;csv!AR238)</f>
        <v/>
      </c>
      <c r="E243" s="279" t="str">
        <f>IF(csv!AV238&amp;csv!AX238&amp;csv!AZ238&amp;csv!BB238&amp;csv!BD238="","",csv!AV238&amp;"–"&amp;csv!AX238&amp;"–"&amp;csv!AZ238&amp;"–"&amp;csv!BB238&amp;"–"&amp;csv!BD238&amp;"–"&amp;csv!BF238&amp;"–"&amp;csv!BH238&amp;"–"&amp;csv!BJ238&amp;"–"&amp;csv!BL238&amp;"–"&amp;csv!BN238&amp;"–"&amp;csv!BP238&amp;"–"&amp;csv!BR238&amp;"–"&amp;csv!BT238&amp;"–"&amp;csv!BV238&amp;"–"&amp;csv!BX238&amp;"–"&amp;csv!BZ238&amp;"–"&amp;csv!CB238&amp;"–"&amp;csv!CD238&amp;"–"&amp;csv!CF238&amp;"–"&amp;csv!CH238&amp;"–"&amp;csv!CJ238&amp;"–"&amp;csv!CL238&amp;"–"&amp;csv!CN238&amp;"–"&amp;csv!CP238&amp;"–"&amp;csv!CR238&amp;"–"&amp;csv!CT238&amp;"–"&amp;csv!CV238&amp;"–"&amp;csv!CX237&amp;"–"&amp;csv!CZ237)</f>
        <v/>
      </c>
      <c r="F243" s="155" t="s">
        <v>0</v>
      </c>
      <c r="X243" s="155" t="s">
        <v>0</v>
      </c>
    </row>
    <row r="244" spans="1:24" x14ac:dyDescent="0.25">
      <c r="A244" s="155" t="s">
        <v>0</v>
      </c>
      <c r="B244" s="277" t="str">
        <f>IF(csv!F239="","",csv!T239)</f>
        <v/>
      </c>
      <c r="C244" s="278" t="str">
        <f>IF(csv!F239="","",csv!AO239)</f>
        <v/>
      </c>
      <c r="D244" s="278" t="str">
        <f>IF(csv!F239="","",csv!AP239&amp;"–"&amp;csv!AQ239&amp;"–"&amp;csv!AR239)</f>
        <v/>
      </c>
      <c r="E244" s="279" t="str">
        <f>IF(csv!AV239&amp;csv!AX239&amp;csv!AZ239&amp;csv!BB239&amp;csv!BD239="","",csv!AV239&amp;"–"&amp;csv!AX239&amp;"–"&amp;csv!AZ239&amp;"–"&amp;csv!BB239&amp;"–"&amp;csv!BD239&amp;"–"&amp;csv!BF239&amp;"–"&amp;csv!BH239&amp;"–"&amp;csv!BJ239&amp;"–"&amp;csv!BL239&amp;"–"&amp;csv!BN239&amp;"–"&amp;csv!BP239&amp;"–"&amp;csv!BR239&amp;"–"&amp;csv!BT239&amp;"–"&amp;csv!BV239&amp;"–"&amp;csv!BX239&amp;"–"&amp;csv!BZ239&amp;"–"&amp;csv!CB239&amp;"–"&amp;csv!CD239&amp;"–"&amp;csv!CF239&amp;"–"&amp;csv!CH239&amp;"–"&amp;csv!CJ239&amp;"–"&amp;csv!CL239&amp;"–"&amp;csv!CN239&amp;"–"&amp;csv!CP239&amp;"–"&amp;csv!CR239&amp;"–"&amp;csv!CT239&amp;"–"&amp;csv!CV239&amp;"–"&amp;csv!CX238&amp;"–"&amp;csv!CZ238)</f>
        <v/>
      </c>
      <c r="F244" s="155" t="s">
        <v>0</v>
      </c>
      <c r="X244" s="155" t="s">
        <v>0</v>
      </c>
    </row>
    <row r="245" spans="1:24" x14ac:dyDescent="0.25">
      <c r="A245" s="155" t="s">
        <v>0</v>
      </c>
      <c r="B245" s="277" t="str">
        <f>IF(csv!F240="","",csv!T240)</f>
        <v/>
      </c>
      <c r="C245" s="278" t="str">
        <f>IF(csv!F240="","",csv!AO240)</f>
        <v/>
      </c>
      <c r="D245" s="278" t="str">
        <f>IF(csv!F240="","",csv!AP240&amp;"–"&amp;csv!AQ240&amp;"–"&amp;csv!AR240)</f>
        <v/>
      </c>
      <c r="E245" s="279" t="str">
        <f>IF(csv!AV240&amp;csv!AX240&amp;csv!AZ240&amp;csv!BB240&amp;csv!BD240="","",csv!AV240&amp;"–"&amp;csv!AX240&amp;"–"&amp;csv!AZ240&amp;"–"&amp;csv!BB240&amp;"–"&amp;csv!BD240&amp;"–"&amp;csv!BF240&amp;"–"&amp;csv!BH240&amp;"–"&amp;csv!BJ240&amp;"–"&amp;csv!BL240&amp;"–"&amp;csv!BN240&amp;"–"&amp;csv!BP240&amp;"–"&amp;csv!BR240&amp;"–"&amp;csv!BT240&amp;"–"&amp;csv!BV240&amp;"–"&amp;csv!BX240&amp;"–"&amp;csv!BZ240&amp;"–"&amp;csv!CB240&amp;"–"&amp;csv!CD240&amp;"–"&amp;csv!CF240&amp;"–"&amp;csv!CH240&amp;"–"&amp;csv!CJ240&amp;"–"&amp;csv!CL240&amp;"–"&amp;csv!CN240&amp;"–"&amp;csv!CP240&amp;"–"&amp;csv!CR240&amp;"–"&amp;csv!CT240&amp;"–"&amp;csv!CV240&amp;"–"&amp;csv!CX239&amp;"–"&amp;csv!CZ239)</f>
        <v/>
      </c>
      <c r="F245" s="155" t="s">
        <v>0</v>
      </c>
      <c r="X245" s="155" t="s">
        <v>0</v>
      </c>
    </row>
    <row r="246" spans="1:24" x14ac:dyDescent="0.25">
      <c r="A246" s="155" t="s">
        <v>0</v>
      </c>
      <c r="B246" s="277" t="str">
        <f>IF(csv!F241="","",csv!T241)</f>
        <v/>
      </c>
      <c r="C246" s="278" t="str">
        <f>IF(csv!F241="","",csv!AO241)</f>
        <v/>
      </c>
      <c r="D246" s="278" t="str">
        <f>IF(csv!F241="","",csv!AP241&amp;"–"&amp;csv!AQ241&amp;"–"&amp;csv!AR241)</f>
        <v/>
      </c>
      <c r="E246" s="279" t="str">
        <f>IF(csv!AV241&amp;csv!AX241&amp;csv!AZ241&amp;csv!BB241&amp;csv!BD241="","",csv!AV241&amp;"–"&amp;csv!AX241&amp;"–"&amp;csv!AZ241&amp;"–"&amp;csv!BB241&amp;"–"&amp;csv!BD241&amp;"–"&amp;csv!BF241&amp;"–"&amp;csv!BH241&amp;"–"&amp;csv!BJ241&amp;"–"&amp;csv!BL241&amp;"–"&amp;csv!BN241&amp;"–"&amp;csv!BP241&amp;"–"&amp;csv!BR241&amp;"–"&amp;csv!BT241&amp;"–"&amp;csv!BV241&amp;"–"&amp;csv!BX241&amp;"–"&amp;csv!BZ241&amp;"–"&amp;csv!CB241&amp;"–"&amp;csv!CD241&amp;"–"&amp;csv!CF241&amp;"–"&amp;csv!CH241&amp;"–"&amp;csv!CJ241&amp;"–"&amp;csv!CL241&amp;"–"&amp;csv!CN241&amp;"–"&amp;csv!CP241&amp;"–"&amp;csv!CR241&amp;"–"&amp;csv!CT241&amp;"–"&amp;csv!CV241&amp;"–"&amp;csv!CX240&amp;"–"&amp;csv!CZ240)</f>
        <v/>
      </c>
      <c r="F246" s="155" t="s">
        <v>0</v>
      </c>
      <c r="X246" s="155" t="s">
        <v>0</v>
      </c>
    </row>
    <row r="247" spans="1:24" x14ac:dyDescent="0.25">
      <c r="A247" s="155" t="s">
        <v>0</v>
      </c>
      <c r="B247" s="277" t="str">
        <f>IF(csv!F242="","",csv!T242)</f>
        <v/>
      </c>
      <c r="C247" s="278" t="str">
        <f>IF(csv!F242="","",csv!AO242)</f>
        <v/>
      </c>
      <c r="D247" s="278" t="str">
        <f>IF(csv!F242="","",csv!AP242&amp;"–"&amp;csv!AQ242&amp;"–"&amp;csv!AR242)</f>
        <v/>
      </c>
      <c r="E247" s="279" t="str">
        <f>IF(csv!AV242&amp;csv!AX242&amp;csv!AZ242&amp;csv!BB242&amp;csv!BD242="","",csv!AV242&amp;"–"&amp;csv!AX242&amp;"–"&amp;csv!AZ242&amp;"–"&amp;csv!BB242&amp;"–"&amp;csv!BD242&amp;"–"&amp;csv!BF242&amp;"–"&amp;csv!BH242&amp;"–"&amp;csv!BJ242&amp;"–"&amp;csv!BL242&amp;"–"&amp;csv!BN242&amp;"–"&amp;csv!BP242&amp;"–"&amp;csv!BR242&amp;"–"&amp;csv!BT242&amp;"–"&amp;csv!BV242&amp;"–"&amp;csv!BX242&amp;"–"&amp;csv!BZ242&amp;"–"&amp;csv!CB242&amp;"–"&amp;csv!CD242&amp;"–"&amp;csv!CF242&amp;"–"&amp;csv!CH242&amp;"–"&amp;csv!CJ242&amp;"–"&amp;csv!CL242&amp;"–"&amp;csv!CN242&amp;"–"&amp;csv!CP242&amp;"–"&amp;csv!CR242&amp;"–"&amp;csv!CT242&amp;"–"&amp;csv!CV242&amp;"–"&amp;csv!CX241&amp;"–"&amp;csv!CZ241)</f>
        <v/>
      </c>
      <c r="F247" s="155" t="s">
        <v>0</v>
      </c>
      <c r="X247" s="155" t="s">
        <v>0</v>
      </c>
    </row>
    <row r="248" spans="1:24" x14ac:dyDescent="0.25">
      <c r="A248" s="155" t="s">
        <v>0</v>
      </c>
      <c r="B248" s="277" t="str">
        <f>IF(csv!F243="","",csv!T243)</f>
        <v/>
      </c>
      <c r="C248" s="278" t="str">
        <f>IF(csv!F243="","",csv!AO243)</f>
        <v/>
      </c>
      <c r="D248" s="278" t="str">
        <f>IF(csv!F243="","",csv!AP243&amp;"–"&amp;csv!AQ243&amp;"–"&amp;csv!AR243)</f>
        <v/>
      </c>
      <c r="E248" s="279" t="str">
        <f>IF(csv!AV243&amp;csv!AX243&amp;csv!AZ243&amp;csv!BB243&amp;csv!BD243="","",csv!AV243&amp;"–"&amp;csv!AX243&amp;"–"&amp;csv!AZ243&amp;"–"&amp;csv!BB243&amp;"–"&amp;csv!BD243&amp;"–"&amp;csv!BF243&amp;"–"&amp;csv!BH243&amp;"–"&amp;csv!BJ243&amp;"–"&amp;csv!BL243&amp;"–"&amp;csv!BN243&amp;"–"&amp;csv!BP243&amp;"–"&amp;csv!BR243&amp;"–"&amp;csv!BT243&amp;"–"&amp;csv!BV243&amp;"–"&amp;csv!BX243&amp;"–"&amp;csv!BZ243&amp;"–"&amp;csv!CB243&amp;"–"&amp;csv!CD243&amp;"–"&amp;csv!CF243&amp;"–"&amp;csv!CH243&amp;"–"&amp;csv!CJ243&amp;"–"&amp;csv!CL243&amp;"–"&amp;csv!CN243&amp;"–"&amp;csv!CP243&amp;"–"&amp;csv!CR243&amp;"–"&amp;csv!CT243&amp;"–"&amp;csv!CV243&amp;"–"&amp;csv!CX242&amp;"–"&amp;csv!CZ242)</f>
        <v/>
      </c>
      <c r="F248" s="155" t="s">
        <v>0</v>
      </c>
      <c r="X248" s="155" t="s">
        <v>0</v>
      </c>
    </row>
    <row r="249" spans="1:24" x14ac:dyDescent="0.25">
      <c r="A249" s="155" t="s">
        <v>0</v>
      </c>
      <c r="B249" s="277" t="str">
        <f>IF(csv!F244="","",csv!T244)</f>
        <v/>
      </c>
      <c r="C249" s="278" t="str">
        <f>IF(csv!F244="","",csv!AO244)</f>
        <v/>
      </c>
      <c r="D249" s="278" t="str">
        <f>IF(csv!F244="","",csv!AP244&amp;"–"&amp;csv!AQ244&amp;"–"&amp;csv!AR244)</f>
        <v/>
      </c>
      <c r="E249" s="279" t="str">
        <f>IF(csv!AV244&amp;csv!AX244&amp;csv!AZ244&amp;csv!BB244&amp;csv!BD244="","",csv!AV244&amp;"–"&amp;csv!AX244&amp;"–"&amp;csv!AZ244&amp;"–"&amp;csv!BB244&amp;"–"&amp;csv!BD244&amp;"–"&amp;csv!BF244&amp;"–"&amp;csv!BH244&amp;"–"&amp;csv!BJ244&amp;"–"&amp;csv!BL244&amp;"–"&amp;csv!BN244&amp;"–"&amp;csv!BP244&amp;"–"&amp;csv!BR244&amp;"–"&amp;csv!BT244&amp;"–"&amp;csv!BV244&amp;"–"&amp;csv!BX244&amp;"–"&amp;csv!BZ244&amp;"–"&amp;csv!CB244&amp;"–"&amp;csv!CD244&amp;"–"&amp;csv!CF244&amp;"–"&amp;csv!CH244&amp;"–"&amp;csv!CJ244&amp;"–"&amp;csv!CL244&amp;"–"&amp;csv!CN244&amp;"–"&amp;csv!CP244&amp;"–"&amp;csv!CR244&amp;"–"&amp;csv!CT244&amp;"–"&amp;csv!CV244&amp;"–"&amp;csv!CX243&amp;"–"&amp;csv!CZ243)</f>
        <v/>
      </c>
      <c r="F249" s="155" t="s">
        <v>0</v>
      </c>
      <c r="X249" s="155" t="s">
        <v>0</v>
      </c>
    </row>
    <row r="250" spans="1:24" x14ac:dyDescent="0.25">
      <c r="A250" s="155" t="s">
        <v>0</v>
      </c>
      <c r="B250" s="277" t="str">
        <f>IF(csv!F245="","",csv!T245)</f>
        <v/>
      </c>
      <c r="C250" s="278" t="str">
        <f>IF(csv!F245="","",csv!AO245)</f>
        <v/>
      </c>
      <c r="D250" s="278" t="str">
        <f>IF(csv!F245="","",csv!AP245&amp;"–"&amp;csv!AQ245&amp;"–"&amp;csv!AR245)</f>
        <v/>
      </c>
      <c r="E250" s="279" t="str">
        <f>IF(csv!AV245&amp;csv!AX245&amp;csv!AZ245&amp;csv!BB245&amp;csv!BD245="","",csv!AV245&amp;"–"&amp;csv!AX245&amp;"–"&amp;csv!AZ245&amp;"–"&amp;csv!BB245&amp;"–"&amp;csv!BD245&amp;"–"&amp;csv!BF245&amp;"–"&amp;csv!BH245&amp;"–"&amp;csv!BJ245&amp;"–"&amp;csv!BL245&amp;"–"&amp;csv!BN245&amp;"–"&amp;csv!BP245&amp;"–"&amp;csv!BR245&amp;"–"&amp;csv!BT245&amp;"–"&amp;csv!BV245&amp;"–"&amp;csv!BX245&amp;"–"&amp;csv!BZ245&amp;"–"&amp;csv!CB245&amp;"–"&amp;csv!CD245&amp;"–"&amp;csv!CF245&amp;"–"&amp;csv!CH245&amp;"–"&amp;csv!CJ245&amp;"–"&amp;csv!CL245&amp;"–"&amp;csv!CN245&amp;"–"&amp;csv!CP245&amp;"–"&amp;csv!CR245&amp;"–"&amp;csv!CT245&amp;"–"&amp;csv!CV245&amp;"–"&amp;csv!CX244&amp;"–"&amp;csv!CZ244)</f>
        <v/>
      </c>
      <c r="F250" s="155" t="s">
        <v>0</v>
      </c>
      <c r="X250" s="155" t="s">
        <v>0</v>
      </c>
    </row>
    <row r="251" spans="1:24" x14ac:dyDescent="0.25">
      <c r="A251" s="155" t="s">
        <v>0</v>
      </c>
      <c r="B251" s="277" t="str">
        <f>IF(csv!F246="","",csv!T246)</f>
        <v/>
      </c>
      <c r="C251" s="278" t="str">
        <f>IF(csv!F246="","",csv!AO246)</f>
        <v/>
      </c>
      <c r="D251" s="278" t="str">
        <f>IF(csv!F246="","",csv!AP246&amp;"–"&amp;csv!AQ246&amp;"–"&amp;csv!AR246)</f>
        <v/>
      </c>
      <c r="E251" s="279" t="str">
        <f>IF(csv!AV246&amp;csv!AX246&amp;csv!AZ246&amp;csv!BB246&amp;csv!BD246="","",csv!AV246&amp;"–"&amp;csv!AX246&amp;"–"&amp;csv!AZ246&amp;"–"&amp;csv!BB246&amp;"–"&amp;csv!BD246&amp;"–"&amp;csv!BF246&amp;"–"&amp;csv!BH246&amp;"–"&amp;csv!BJ246&amp;"–"&amp;csv!BL246&amp;"–"&amp;csv!BN246&amp;"–"&amp;csv!BP246&amp;"–"&amp;csv!BR246&amp;"–"&amp;csv!BT246&amp;"–"&amp;csv!BV246&amp;"–"&amp;csv!BX246&amp;"–"&amp;csv!BZ246&amp;"–"&amp;csv!CB246&amp;"–"&amp;csv!CD246&amp;"–"&amp;csv!CF246&amp;"–"&amp;csv!CH246&amp;"–"&amp;csv!CJ246&amp;"–"&amp;csv!CL246&amp;"–"&amp;csv!CN246&amp;"–"&amp;csv!CP246&amp;"–"&amp;csv!CR246&amp;"–"&amp;csv!CT246&amp;"–"&amp;csv!CV246&amp;"–"&amp;csv!CX245&amp;"–"&amp;csv!CZ245)</f>
        <v/>
      </c>
      <c r="F251" s="155" t="s">
        <v>0</v>
      </c>
      <c r="X251" s="155" t="s">
        <v>0</v>
      </c>
    </row>
    <row r="252" spans="1:24" x14ac:dyDescent="0.25">
      <c r="A252" s="155" t="s">
        <v>0</v>
      </c>
      <c r="B252" s="277" t="str">
        <f>IF(csv!F247="","",csv!T247)</f>
        <v/>
      </c>
      <c r="C252" s="278" t="str">
        <f>IF(csv!F247="","",csv!AO247)</f>
        <v/>
      </c>
      <c r="D252" s="278" t="str">
        <f>IF(csv!F247="","",csv!AP247&amp;"–"&amp;csv!AQ247&amp;"–"&amp;csv!AR247)</f>
        <v/>
      </c>
      <c r="E252" s="279" t="str">
        <f>IF(csv!AV247&amp;csv!AX247&amp;csv!AZ247&amp;csv!BB247&amp;csv!BD247="","",csv!AV247&amp;"–"&amp;csv!AX247&amp;"–"&amp;csv!AZ247&amp;"–"&amp;csv!BB247&amp;"–"&amp;csv!BD247&amp;"–"&amp;csv!BF247&amp;"–"&amp;csv!BH247&amp;"–"&amp;csv!BJ247&amp;"–"&amp;csv!BL247&amp;"–"&amp;csv!BN247&amp;"–"&amp;csv!BP247&amp;"–"&amp;csv!BR247&amp;"–"&amp;csv!BT247&amp;"–"&amp;csv!BV247&amp;"–"&amp;csv!BX247&amp;"–"&amp;csv!BZ247&amp;"–"&amp;csv!CB247&amp;"–"&amp;csv!CD247&amp;"–"&amp;csv!CF247&amp;"–"&amp;csv!CH247&amp;"–"&amp;csv!CJ247&amp;"–"&amp;csv!CL247&amp;"–"&amp;csv!CN247&amp;"–"&amp;csv!CP247&amp;"–"&amp;csv!CR247&amp;"–"&amp;csv!CT247&amp;"–"&amp;csv!CV247&amp;"–"&amp;csv!CX246&amp;"–"&amp;csv!CZ246)</f>
        <v/>
      </c>
      <c r="F252" s="155" t="s">
        <v>0</v>
      </c>
      <c r="X252" s="155" t="s">
        <v>0</v>
      </c>
    </row>
    <row r="253" spans="1:24" x14ac:dyDescent="0.25">
      <c r="A253" s="155" t="s">
        <v>0</v>
      </c>
      <c r="B253" s="277" t="str">
        <f>IF(csv!F248="","",csv!T248)</f>
        <v/>
      </c>
      <c r="C253" s="278" t="str">
        <f>IF(csv!F248="","",csv!AO248)</f>
        <v/>
      </c>
      <c r="D253" s="278" t="str">
        <f>IF(csv!F248="","",csv!AP248&amp;"–"&amp;csv!AQ248&amp;"–"&amp;csv!AR248)</f>
        <v/>
      </c>
      <c r="E253" s="279" t="str">
        <f>IF(csv!AV248&amp;csv!AX248&amp;csv!AZ248&amp;csv!BB248&amp;csv!BD248="","",csv!AV248&amp;"–"&amp;csv!AX248&amp;"–"&amp;csv!AZ248&amp;"–"&amp;csv!BB248&amp;"–"&amp;csv!BD248&amp;"–"&amp;csv!BF248&amp;"–"&amp;csv!BH248&amp;"–"&amp;csv!BJ248&amp;"–"&amp;csv!BL248&amp;"–"&amp;csv!BN248&amp;"–"&amp;csv!BP248&amp;"–"&amp;csv!BR248&amp;"–"&amp;csv!BT248&amp;"–"&amp;csv!BV248&amp;"–"&amp;csv!BX248&amp;"–"&amp;csv!BZ248&amp;"–"&amp;csv!CB248&amp;"–"&amp;csv!CD248&amp;"–"&amp;csv!CF248&amp;"–"&amp;csv!CH248&amp;"–"&amp;csv!CJ248&amp;"–"&amp;csv!CL248&amp;"–"&amp;csv!CN248&amp;"–"&amp;csv!CP248&amp;"–"&amp;csv!CR248&amp;"–"&amp;csv!CT248&amp;"–"&amp;csv!CV248&amp;"–"&amp;csv!CX247&amp;"–"&amp;csv!CZ247)</f>
        <v/>
      </c>
      <c r="F253" s="155" t="s">
        <v>0</v>
      </c>
      <c r="X253" s="155" t="s">
        <v>0</v>
      </c>
    </row>
    <row r="254" spans="1:24" x14ac:dyDescent="0.25">
      <c r="A254" s="155" t="s">
        <v>0</v>
      </c>
      <c r="B254" s="277" t="str">
        <f>IF(csv!F249="","",csv!T249)</f>
        <v/>
      </c>
      <c r="C254" s="278" t="str">
        <f>IF(csv!F249="","",csv!AO249)</f>
        <v/>
      </c>
      <c r="D254" s="278" t="str">
        <f>IF(csv!F249="","",csv!AP249&amp;"–"&amp;csv!AQ249&amp;"–"&amp;csv!AR249)</f>
        <v/>
      </c>
      <c r="E254" s="279" t="str">
        <f>IF(csv!AV249&amp;csv!AX249&amp;csv!AZ249&amp;csv!BB249&amp;csv!BD249="","",csv!AV249&amp;"–"&amp;csv!AX249&amp;"–"&amp;csv!AZ249&amp;"–"&amp;csv!BB249&amp;"–"&amp;csv!BD249&amp;"–"&amp;csv!BF249&amp;"–"&amp;csv!BH249&amp;"–"&amp;csv!BJ249&amp;"–"&amp;csv!BL249&amp;"–"&amp;csv!BN249&amp;"–"&amp;csv!BP249&amp;"–"&amp;csv!BR249&amp;"–"&amp;csv!BT249&amp;"–"&amp;csv!BV249&amp;"–"&amp;csv!BX249&amp;"–"&amp;csv!BZ249&amp;"–"&amp;csv!CB249&amp;"–"&amp;csv!CD249&amp;"–"&amp;csv!CF249&amp;"–"&amp;csv!CH249&amp;"–"&amp;csv!CJ249&amp;"–"&amp;csv!CL249&amp;"–"&amp;csv!CN249&amp;"–"&amp;csv!CP249&amp;"–"&amp;csv!CR249&amp;"–"&amp;csv!CT249&amp;"–"&amp;csv!CV249&amp;"–"&amp;csv!CX248&amp;"–"&amp;csv!CZ248)</f>
        <v/>
      </c>
      <c r="F254" s="155" t="s">
        <v>0</v>
      </c>
      <c r="X254" s="155" t="s">
        <v>0</v>
      </c>
    </row>
    <row r="255" spans="1:24" x14ac:dyDescent="0.25">
      <c r="A255" s="155" t="s">
        <v>0</v>
      </c>
      <c r="B255" s="277" t="str">
        <f>IF(csv!F250="","",csv!T250)</f>
        <v/>
      </c>
      <c r="C255" s="278" t="str">
        <f>IF(csv!F250="","",csv!AO250)</f>
        <v/>
      </c>
      <c r="D255" s="278" t="str">
        <f>IF(csv!F250="","",csv!AP250&amp;"–"&amp;csv!AQ250&amp;"–"&amp;csv!AR250)</f>
        <v/>
      </c>
      <c r="E255" s="279" t="str">
        <f>IF(csv!AV250&amp;csv!AX250&amp;csv!AZ250&amp;csv!BB250&amp;csv!BD250="","",csv!AV250&amp;"–"&amp;csv!AX250&amp;"–"&amp;csv!AZ250&amp;"–"&amp;csv!BB250&amp;"–"&amp;csv!BD250&amp;"–"&amp;csv!BF250&amp;"–"&amp;csv!BH250&amp;"–"&amp;csv!BJ250&amp;"–"&amp;csv!BL250&amp;"–"&amp;csv!BN250&amp;"–"&amp;csv!BP250&amp;"–"&amp;csv!BR250&amp;"–"&amp;csv!BT250&amp;"–"&amp;csv!BV250&amp;"–"&amp;csv!BX250&amp;"–"&amp;csv!BZ250&amp;"–"&amp;csv!CB250&amp;"–"&amp;csv!CD250&amp;"–"&amp;csv!CF250&amp;"–"&amp;csv!CH250&amp;"–"&amp;csv!CJ250&amp;"–"&amp;csv!CL250&amp;"–"&amp;csv!CN250&amp;"–"&amp;csv!CP250&amp;"–"&amp;csv!CR250&amp;"–"&amp;csv!CT250&amp;"–"&amp;csv!CV250&amp;"–"&amp;csv!CX249&amp;"–"&amp;csv!CZ249)</f>
        <v/>
      </c>
      <c r="F255" s="155" t="s">
        <v>0</v>
      </c>
      <c r="X255" s="155" t="s">
        <v>0</v>
      </c>
    </row>
    <row r="256" spans="1:24" x14ac:dyDescent="0.25">
      <c r="A256" s="155" t="s">
        <v>0</v>
      </c>
      <c r="B256" s="277" t="str">
        <f>IF(csv!F251="","",csv!T251)</f>
        <v/>
      </c>
      <c r="C256" s="278" t="str">
        <f>IF(csv!F251="","",csv!AO251)</f>
        <v/>
      </c>
      <c r="D256" s="278" t="str">
        <f>IF(csv!F251="","",csv!AP251&amp;"–"&amp;csv!AQ251&amp;"–"&amp;csv!AR251)</f>
        <v/>
      </c>
      <c r="E256" s="279" t="str">
        <f>IF(csv!AV251&amp;csv!AX251&amp;csv!AZ251&amp;csv!BB251&amp;csv!BD251="","",csv!AV251&amp;"–"&amp;csv!AX251&amp;"–"&amp;csv!AZ251&amp;"–"&amp;csv!BB251&amp;"–"&amp;csv!BD251&amp;"–"&amp;csv!BF251&amp;"–"&amp;csv!BH251&amp;"–"&amp;csv!BJ251&amp;"–"&amp;csv!BL251&amp;"–"&amp;csv!BN251&amp;"–"&amp;csv!BP251&amp;"–"&amp;csv!BR251&amp;"–"&amp;csv!BT251&amp;"–"&amp;csv!BV251&amp;"–"&amp;csv!BX251&amp;"–"&amp;csv!BZ251&amp;"–"&amp;csv!CB251&amp;"–"&amp;csv!CD251&amp;"–"&amp;csv!CF251&amp;"–"&amp;csv!CH251&amp;"–"&amp;csv!CJ251&amp;"–"&amp;csv!CL251&amp;"–"&amp;csv!CN251&amp;"–"&amp;csv!CP251&amp;"–"&amp;csv!CR251&amp;"–"&amp;csv!CT251&amp;"–"&amp;csv!CV251&amp;"–"&amp;csv!CX250&amp;"–"&amp;csv!CZ250)</f>
        <v/>
      </c>
      <c r="F256" s="155" t="s">
        <v>0</v>
      </c>
      <c r="X256" s="155" t="s">
        <v>0</v>
      </c>
    </row>
    <row r="257" spans="1:24" x14ac:dyDescent="0.25">
      <c r="A257" s="155" t="s">
        <v>0</v>
      </c>
      <c r="B257" s="277" t="str">
        <f>IF(csv!F252="","",csv!T252)</f>
        <v/>
      </c>
      <c r="C257" s="278" t="str">
        <f>IF(csv!F252="","",csv!AO252)</f>
        <v/>
      </c>
      <c r="D257" s="278" t="str">
        <f>IF(csv!F252="","",csv!AP252&amp;"–"&amp;csv!AQ252&amp;"–"&amp;csv!AR252)</f>
        <v/>
      </c>
      <c r="E257" s="279" t="str">
        <f>IF(csv!AV252&amp;csv!AX252&amp;csv!AZ252&amp;csv!BB252&amp;csv!BD252="","",csv!AV252&amp;"–"&amp;csv!AX252&amp;"–"&amp;csv!AZ252&amp;"–"&amp;csv!BB252&amp;"–"&amp;csv!BD252&amp;"–"&amp;csv!BF252&amp;"–"&amp;csv!BH252&amp;"–"&amp;csv!BJ252&amp;"–"&amp;csv!BL252&amp;"–"&amp;csv!BN252&amp;"–"&amp;csv!BP252&amp;"–"&amp;csv!BR252&amp;"–"&amp;csv!BT252&amp;"–"&amp;csv!BV252&amp;"–"&amp;csv!BX252&amp;"–"&amp;csv!BZ252&amp;"–"&amp;csv!CB252&amp;"–"&amp;csv!CD252&amp;"–"&amp;csv!CF252&amp;"–"&amp;csv!CH252&amp;"–"&amp;csv!CJ252&amp;"–"&amp;csv!CL252&amp;"–"&amp;csv!CN252&amp;"–"&amp;csv!CP252&amp;"–"&amp;csv!CR252&amp;"–"&amp;csv!CT252&amp;"–"&amp;csv!CV252&amp;"–"&amp;csv!CX251&amp;"–"&amp;csv!CZ251)</f>
        <v/>
      </c>
      <c r="F257" s="155" t="s">
        <v>0</v>
      </c>
      <c r="X257" s="155" t="s">
        <v>0</v>
      </c>
    </row>
    <row r="258" spans="1:24" x14ac:dyDescent="0.25">
      <c r="A258" s="155" t="s">
        <v>0</v>
      </c>
      <c r="B258" s="277" t="str">
        <f>IF(csv!F253="","",csv!T253)</f>
        <v/>
      </c>
      <c r="C258" s="278" t="str">
        <f>IF(csv!F253="","",csv!AO253)</f>
        <v/>
      </c>
      <c r="D258" s="278" t="str">
        <f>IF(csv!F253="","",csv!AP253&amp;"–"&amp;csv!AQ253&amp;"–"&amp;csv!AR253)</f>
        <v/>
      </c>
      <c r="E258" s="279" t="str">
        <f>IF(csv!AV253&amp;csv!AX253&amp;csv!AZ253&amp;csv!BB253&amp;csv!BD253="","",csv!AV253&amp;"–"&amp;csv!AX253&amp;"–"&amp;csv!AZ253&amp;"–"&amp;csv!BB253&amp;"–"&amp;csv!BD253&amp;"–"&amp;csv!BF253&amp;"–"&amp;csv!BH253&amp;"–"&amp;csv!BJ253&amp;"–"&amp;csv!BL253&amp;"–"&amp;csv!BN253&amp;"–"&amp;csv!BP253&amp;"–"&amp;csv!BR253&amp;"–"&amp;csv!BT253&amp;"–"&amp;csv!BV253&amp;"–"&amp;csv!BX253&amp;"–"&amp;csv!BZ253&amp;"–"&amp;csv!CB253&amp;"–"&amp;csv!CD253&amp;"–"&amp;csv!CF253&amp;"–"&amp;csv!CH253&amp;"–"&amp;csv!CJ253&amp;"–"&amp;csv!CL253&amp;"–"&amp;csv!CN253&amp;"–"&amp;csv!CP253&amp;"–"&amp;csv!CR253&amp;"–"&amp;csv!CT253&amp;"–"&amp;csv!CV253&amp;"–"&amp;csv!CX252&amp;"–"&amp;csv!CZ252)</f>
        <v/>
      </c>
      <c r="F258" s="155" t="s">
        <v>0</v>
      </c>
      <c r="X258" s="155" t="s">
        <v>0</v>
      </c>
    </row>
    <row r="259" spans="1:24" x14ac:dyDescent="0.25">
      <c r="A259" s="155" t="s">
        <v>0</v>
      </c>
      <c r="B259" s="277" t="str">
        <f>IF(csv!F254="","",csv!T254)</f>
        <v/>
      </c>
      <c r="C259" s="278" t="str">
        <f>IF(csv!F254="","",csv!AO254)</f>
        <v/>
      </c>
      <c r="D259" s="278" t="str">
        <f>IF(csv!F254="","",csv!AP254&amp;"–"&amp;csv!AQ254&amp;"–"&amp;csv!AR254)</f>
        <v/>
      </c>
      <c r="E259" s="279" t="str">
        <f>IF(csv!AV254&amp;csv!AX254&amp;csv!AZ254&amp;csv!BB254&amp;csv!BD254="","",csv!AV254&amp;"–"&amp;csv!AX254&amp;"–"&amp;csv!AZ254&amp;"–"&amp;csv!BB254&amp;"–"&amp;csv!BD254&amp;"–"&amp;csv!BF254&amp;"–"&amp;csv!BH254&amp;"–"&amp;csv!BJ254&amp;"–"&amp;csv!BL254&amp;"–"&amp;csv!BN254&amp;"–"&amp;csv!BP254&amp;"–"&amp;csv!BR254&amp;"–"&amp;csv!BT254&amp;"–"&amp;csv!BV254&amp;"–"&amp;csv!BX254&amp;"–"&amp;csv!BZ254&amp;"–"&amp;csv!CB254&amp;"–"&amp;csv!CD254&amp;"–"&amp;csv!CF254&amp;"–"&amp;csv!CH254&amp;"–"&amp;csv!CJ254&amp;"–"&amp;csv!CL254&amp;"–"&amp;csv!CN254&amp;"–"&amp;csv!CP254&amp;"–"&amp;csv!CR254&amp;"–"&amp;csv!CT254&amp;"–"&amp;csv!CV254&amp;"–"&amp;csv!CX253&amp;"–"&amp;csv!CZ253)</f>
        <v/>
      </c>
      <c r="F259" s="155" t="s">
        <v>0</v>
      </c>
      <c r="X259" s="155" t="s">
        <v>0</v>
      </c>
    </row>
    <row r="260" spans="1:24" x14ac:dyDescent="0.25">
      <c r="A260" s="155" t="s">
        <v>0</v>
      </c>
      <c r="B260" s="277" t="str">
        <f>IF(csv!F255="","",csv!T255)</f>
        <v/>
      </c>
      <c r="C260" s="278" t="str">
        <f>IF(csv!F255="","",csv!AO255)</f>
        <v/>
      </c>
      <c r="D260" s="278" t="str">
        <f>IF(csv!F255="","",csv!AP255&amp;"–"&amp;csv!AQ255&amp;"–"&amp;csv!AR255)</f>
        <v/>
      </c>
      <c r="E260" s="279" t="str">
        <f>IF(csv!AV255&amp;csv!AX255&amp;csv!AZ255&amp;csv!BB255&amp;csv!BD255="","",csv!AV255&amp;"–"&amp;csv!AX255&amp;"–"&amp;csv!AZ255&amp;"–"&amp;csv!BB255&amp;"–"&amp;csv!BD255&amp;"–"&amp;csv!BF255&amp;"–"&amp;csv!BH255&amp;"–"&amp;csv!BJ255&amp;"–"&amp;csv!BL255&amp;"–"&amp;csv!BN255&amp;"–"&amp;csv!BP255&amp;"–"&amp;csv!BR255&amp;"–"&amp;csv!BT255&amp;"–"&amp;csv!BV255&amp;"–"&amp;csv!BX255&amp;"–"&amp;csv!BZ255&amp;"–"&amp;csv!CB255&amp;"–"&amp;csv!CD255&amp;"–"&amp;csv!CF255&amp;"–"&amp;csv!CH255&amp;"–"&amp;csv!CJ255&amp;"–"&amp;csv!CL255&amp;"–"&amp;csv!CN255&amp;"–"&amp;csv!CP255&amp;"–"&amp;csv!CR255&amp;"–"&amp;csv!CT255&amp;"–"&amp;csv!CV255&amp;"–"&amp;csv!CX254&amp;"–"&amp;csv!CZ254)</f>
        <v/>
      </c>
      <c r="F260" s="155" t="s">
        <v>0</v>
      </c>
      <c r="X260" s="155" t="s">
        <v>0</v>
      </c>
    </row>
    <row r="261" spans="1:24" x14ac:dyDescent="0.25">
      <c r="A261" s="155" t="s">
        <v>0</v>
      </c>
      <c r="B261" s="277" t="str">
        <f>IF(csv!F256="","",csv!T256)</f>
        <v/>
      </c>
      <c r="C261" s="278" t="str">
        <f>IF(csv!F256="","",csv!AO256)</f>
        <v/>
      </c>
      <c r="D261" s="278" t="str">
        <f>IF(csv!F256="","",csv!AP256&amp;"–"&amp;csv!AQ256&amp;"–"&amp;csv!AR256)</f>
        <v/>
      </c>
      <c r="E261" s="279" t="str">
        <f>IF(csv!AV256&amp;csv!AX256&amp;csv!AZ256&amp;csv!BB256&amp;csv!BD256="","",csv!AV256&amp;"–"&amp;csv!AX256&amp;"–"&amp;csv!AZ256&amp;"–"&amp;csv!BB256&amp;"–"&amp;csv!BD256&amp;"–"&amp;csv!BF256&amp;"–"&amp;csv!BH256&amp;"–"&amp;csv!BJ256&amp;"–"&amp;csv!BL256&amp;"–"&amp;csv!BN256&amp;"–"&amp;csv!BP256&amp;"–"&amp;csv!BR256&amp;"–"&amp;csv!BT256&amp;"–"&amp;csv!BV256&amp;"–"&amp;csv!BX256&amp;"–"&amp;csv!BZ256&amp;"–"&amp;csv!CB256&amp;"–"&amp;csv!CD256&amp;"–"&amp;csv!CF256&amp;"–"&amp;csv!CH256&amp;"–"&amp;csv!CJ256&amp;"–"&amp;csv!CL256&amp;"–"&amp;csv!CN256&amp;"–"&amp;csv!CP256&amp;"–"&amp;csv!CR256&amp;"–"&amp;csv!CT256&amp;"–"&amp;csv!CV256&amp;"–"&amp;csv!CX255&amp;"–"&amp;csv!CZ255)</f>
        <v/>
      </c>
      <c r="F261" s="155" t="s">
        <v>0</v>
      </c>
      <c r="X261" s="155" t="s">
        <v>0</v>
      </c>
    </row>
    <row r="262" spans="1:24" x14ac:dyDescent="0.25">
      <c r="A262" s="155" t="s">
        <v>0</v>
      </c>
      <c r="B262" s="277" t="str">
        <f>IF(csv!F257="","",csv!T257)</f>
        <v/>
      </c>
      <c r="C262" s="278" t="str">
        <f>IF(csv!F257="","",csv!AO257)</f>
        <v/>
      </c>
      <c r="D262" s="278" t="str">
        <f>IF(csv!F257="","",csv!AP257&amp;"–"&amp;csv!AQ257&amp;"–"&amp;csv!AR257)</f>
        <v/>
      </c>
      <c r="E262" s="279" t="str">
        <f>IF(csv!AV257&amp;csv!AX257&amp;csv!AZ257&amp;csv!BB257&amp;csv!BD257="","",csv!AV257&amp;"–"&amp;csv!AX257&amp;"–"&amp;csv!AZ257&amp;"–"&amp;csv!BB257&amp;"–"&amp;csv!BD257&amp;"–"&amp;csv!BF257&amp;"–"&amp;csv!BH257&amp;"–"&amp;csv!BJ257&amp;"–"&amp;csv!BL257&amp;"–"&amp;csv!BN257&amp;"–"&amp;csv!BP257&amp;"–"&amp;csv!BR257&amp;"–"&amp;csv!BT257&amp;"–"&amp;csv!BV257&amp;"–"&amp;csv!BX257&amp;"–"&amp;csv!BZ257&amp;"–"&amp;csv!CB257&amp;"–"&amp;csv!CD257&amp;"–"&amp;csv!CF257&amp;"–"&amp;csv!CH257&amp;"–"&amp;csv!CJ257&amp;"–"&amp;csv!CL257&amp;"–"&amp;csv!CN257&amp;"–"&amp;csv!CP257&amp;"–"&amp;csv!CR257&amp;"–"&amp;csv!CT257&amp;"–"&amp;csv!CV257&amp;"–"&amp;csv!CX256&amp;"–"&amp;csv!CZ256)</f>
        <v/>
      </c>
      <c r="F262" s="155" t="s">
        <v>0</v>
      </c>
      <c r="X262" s="155" t="s">
        <v>0</v>
      </c>
    </row>
    <row r="263" spans="1:24" x14ac:dyDescent="0.25">
      <c r="A263" s="155" t="s">
        <v>0</v>
      </c>
      <c r="B263" s="277" t="str">
        <f>IF(csv!F258="","",csv!T258)</f>
        <v/>
      </c>
      <c r="C263" s="278" t="str">
        <f>IF(csv!F258="","",csv!AO258)</f>
        <v/>
      </c>
      <c r="D263" s="278" t="str">
        <f>IF(csv!F258="","",csv!AP258&amp;"–"&amp;csv!AQ258&amp;"–"&amp;csv!AR258)</f>
        <v/>
      </c>
      <c r="E263" s="279" t="str">
        <f>IF(csv!AV258&amp;csv!AX258&amp;csv!AZ258&amp;csv!BB258&amp;csv!BD258="","",csv!AV258&amp;"–"&amp;csv!AX258&amp;"–"&amp;csv!AZ258&amp;"–"&amp;csv!BB258&amp;"–"&amp;csv!BD258&amp;"–"&amp;csv!BF258&amp;"–"&amp;csv!BH258&amp;"–"&amp;csv!BJ258&amp;"–"&amp;csv!BL258&amp;"–"&amp;csv!BN258&amp;"–"&amp;csv!BP258&amp;"–"&amp;csv!BR258&amp;"–"&amp;csv!BT258&amp;"–"&amp;csv!BV258&amp;"–"&amp;csv!BX258&amp;"–"&amp;csv!BZ258&amp;"–"&amp;csv!CB258&amp;"–"&amp;csv!CD258&amp;"–"&amp;csv!CF258&amp;"–"&amp;csv!CH258&amp;"–"&amp;csv!CJ258&amp;"–"&amp;csv!CL258&amp;"–"&amp;csv!CN258&amp;"–"&amp;csv!CP258&amp;"–"&amp;csv!CR258&amp;"–"&amp;csv!CT258&amp;"–"&amp;csv!CV258&amp;"–"&amp;csv!CX257&amp;"–"&amp;csv!CZ257)</f>
        <v/>
      </c>
      <c r="F263" s="155" t="s">
        <v>0</v>
      </c>
      <c r="X263" s="155" t="s">
        <v>0</v>
      </c>
    </row>
    <row r="264" spans="1:24" x14ac:dyDescent="0.25">
      <c r="A264" s="155" t="s">
        <v>0</v>
      </c>
      <c r="B264" s="277" t="str">
        <f>IF(csv!F259="","",csv!T259)</f>
        <v/>
      </c>
      <c r="C264" s="278" t="str">
        <f>IF(csv!F259="","",csv!AO259)</f>
        <v/>
      </c>
      <c r="D264" s="278" t="str">
        <f>IF(csv!F259="","",csv!AP259&amp;"–"&amp;csv!AQ259&amp;"–"&amp;csv!AR259)</f>
        <v/>
      </c>
      <c r="E264" s="279" t="str">
        <f>IF(csv!AV259&amp;csv!AX259&amp;csv!AZ259&amp;csv!BB259&amp;csv!BD259="","",csv!AV259&amp;"–"&amp;csv!AX259&amp;"–"&amp;csv!AZ259&amp;"–"&amp;csv!BB259&amp;"–"&amp;csv!BD259&amp;"–"&amp;csv!BF259&amp;"–"&amp;csv!BH259&amp;"–"&amp;csv!BJ259&amp;"–"&amp;csv!BL259&amp;"–"&amp;csv!BN259&amp;"–"&amp;csv!BP259&amp;"–"&amp;csv!BR259&amp;"–"&amp;csv!BT259&amp;"–"&amp;csv!BV259&amp;"–"&amp;csv!BX259&amp;"–"&amp;csv!BZ259&amp;"–"&amp;csv!CB259&amp;"–"&amp;csv!CD259&amp;"–"&amp;csv!CF259&amp;"–"&amp;csv!CH259&amp;"–"&amp;csv!CJ259&amp;"–"&amp;csv!CL259&amp;"–"&amp;csv!CN259&amp;"–"&amp;csv!CP259&amp;"–"&amp;csv!CR259&amp;"–"&amp;csv!CT259&amp;"–"&amp;csv!CV259&amp;"–"&amp;csv!CX258&amp;"–"&amp;csv!CZ258)</f>
        <v/>
      </c>
      <c r="F264" s="155" t="s">
        <v>0</v>
      </c>
      <c r="X264" s="155" t="s">
        <v>0</v>
      </c>
    </row>
    <row r="265" spans="1:24" x14ac:dyDescent="0.25">
      <c r="A265" s="155" t="s">
        <v>0</v>
      </c>
      <c r="B265" s="277" t="str">
        <f>IF(csv!F260="","",csv!T260)</f>
        <v/>
      </c>
      <c r="C265" s="278" t="str">
        <f>IF(csv!F260="","",csv!AO260)</f>
        <v/>
      </c>
      <c r="D265" s="278" t="str">
        <f>IF(csv!F260="","",csv!AP260&amp;"–"&amp;csv!AQ260&amp;"–"&amp;csv!AR260)</f>
        <v/>
      </c>
      <c r="E265" s="279" t="str">
        <f>IF(csv!AV260&amp;csv!AX260&amp;csv!AZ260&amp;csv!BB260&amp;csv!BD260="","",csv!AV260&amp;"–"&amp;csv!AX260&amp;"–"&amp;csv!AZ260&amp;"–"&amp;csv!BB260&amp;"–"&amp;csv!BD260&amp;"–"&amp;csv!BF260&amp;"–"&amp;csv!BH260&amp;"–"&amp;csv!BJ260&amp;"–"&amp;csv!BL260&amp;"–"&amp;csv!BN260&amp;"–"&amp;csv!BP260&amp;"–"&amp;csv!BR260&amp;"–"&amp;csv!BT260&amp;"–"&amp;csv!BV260&amp;"–"&amp;csv!BX260&amp;"–"&amp;csv!BZ260&amp;"–"&amp;csv!CB260&amp;"–"&amp;csv!CD260&amp;"–"&amp;csv!CF260&amp;"–"&amp;csv!CH260&amp;"–"&amp;csv!CJ260&amp;"–"&amp;csv!CL260&amp;"–"&amp;csv!CN260&amp;"–"&amp;csv!CP260&amp;"–"&amp;csv!CR260&amp;"–"&amp;csv!CT260&amp;"–"&amp;csv!CV260&amp;"–"&amp;csv!CX259&amp;"–"&amp;csv!CZ259)</f>
        <v/>
      </c>
      <c r="F265" s="155" t="s">
        <v>0</v>
      </c>
      <c r="X265" s="155" t="s">
        <v>0</v>
      </c>
    </row>
    <row r="266" spans="1:24" x14ac:dyDescent="0.25">
      <c r="A266" s="155" t="s">
        <v>0</v>
      </c>
      <c r="B266" s="277" t="str">
        <f>IF(csv!F261="","",csv!T261)</f>
        <v/>
      </c>
      <c r="C266" s="278" t="str">
        <f>IF(csv!F261="","",csv!AO261)</f>
        <v/>
      </c>
      <c r="D266" s="278" t="str">
        <f>IF(csv!F261="","",csv!AP261&amp;"–"&amp;csv!AQ261&amp;"–"&amp;csv!AR261)</f>
        <v/>
      </c>
      <c r="E266" s="279" t="str">
        <f>IF(csv!AV261&amp;csv!AX261&amp;csv!AZ261&amp;csv!BB261&amp;csv!BD261="","",csv!AV261&amp;"–"&amp;csv!AX261&amp;"–"&amp;csv!AZ261&amp;"–"&amp;csv!BB261&amp;"–"&amp;csv!BD261&amp;"–"&amp;csv!BF261&amp;"–"&amp;csv!BH261&amp;"–"&amp;csv!BJ261&amp;"–"&amp;csv!BL261&amp;"–"&amp;csv!BN261&amp;"–"&amp;csv!BP261&amp;"–"&amp;csv!BR261&amp;"–"&amp;csv!BT261&amp;"–"&amp;csv!BV261&amp;"–"&amp;csv!BX261&amp;"–"&amp;csv!BZ261&amp;"–"&amp;csv!CB261&amp;"–"&amp;csv!CD261&amp;"–"&amp;csv!CF261&amp;"–"&amp;csv!CH261&amp;"–"&amp;csv!CJ261&amp;"–"&amp;csv!CL261&amp;"–"&amp;csv!CN261&amp;"–"&amp;csv!CP261&amp;"–"&amp;csv!CR261&amp;"–"&amp;csv!CT261&amp;"–"&amp;csv!CV261&amp;"–"&amp;csv!CX260&amp;"–"&amp;csv!CZ260)</f>
        <v/>
      </c>
      <c r="F266" s="155" t="s">
        <v>0</v>
      </c>
      <c r="X266" s="155" t="s">
        <v>0</v>
      </c>
    </row>
    <row r="267" spans="1:24" x14ac:dyDescent="0.25">
      <c r="A267" s="155" t="s">
        <v>0</v>
      </c>
      <c r="B267" s="277" t="str">
        <f>IF(csv!F262="","",csv!T262)</f>
        <v/>
      </c>
      <c r="C267" s="278" t="str">
        <f>IF(csv!F262="","",csv!AO262)</f>
        <v/>
      </c>
      <c r="D267" s="278" t="str">
        <f>IF(csv!F262="","",csv!AP262&amp;"–"&amp;csv!AQ262&amp;"–"&amp;csv!AR262)</f>
        <v/>
      </c>
      <c r="E267" s="279" t="str">
        <f>IF(csv!AV262&amp;csv!AX262&amp;csv!AZ262&amp;csv!BB262&amp;csv!BD262="","",csv!AV262&amp;"–"&amp;csv!AX262&amp;"–"&amp;csv!AZ262&amp;"–"&amp;csv!BB262&amp;"–"&amp;csv!BD262&amp;"–"&amp;csv!BF262&amp;"–"&amp;csv!BH262&amp;"–"&amp;csv!BJ262&amp;"–"&amp;csv!BL262&amp;"–"&amp;csv!BN262&amp;"–"&amp;csv!BP262&amp;"–"&amp;csv!BR262&amp;"–"&amp;csv!BT262&amp;"–"&amp;csv!BV262&amp;"–"&amp;csv!BX262&amp;"–"&amp;csv!BZ262&amp;"–"&amp;csv!CB262&amp;"–"&amp;csv!CD262&amp;"–"&amp;csv!CF262&amp;"–"&amp;csv!CH262&amp;"–"&amp;csv!CJ262&amp;"–"&amp;csv!CL262&amp;"–"&amp;csv!CN262&amp;"–"&amp;csv!CP262&amp;"–"&amp;csv!CR262&amp;"–"&amp;csv!CT262&amp;"–"&amp;csv!CV262&amp;"–"&amp;csv!CX261&amp;"–"&amp;csv!CZ261)</f>
        <v/>
      </c>
      <c r="F267" s="155" t="s">
        <v>0</v>
      </c>
      <c r="X267" s="155" t="s">
        <v>0</v>
      </c>
    </row>
    <row r="268" spans="1:24" x14ac:dyDescent="0.25">
      <c r="A268" s="155" t="s">
        <v>0</v>
      </c>
      <c r="B268" s="277" t="str">
        <f>IF(csv!F263="","",csv!T263)</f>
        <v/>
      </c>
      <c r="C268" s="278" t="str">
        <f>IF(csv!F263="","",csv!AO263)</f>
        <v/>
      </c>
      <c r="D268" s="278" t="str">
        <f>IF(csv!F263="","",csv!AP263&amp;"–"&amp;csv!AQ263&amp;"–"&amp;csv!AR263)</f>
        <v/>
      </c>
      <c r="E268" s="279" t="str">
        <f>IF(csv!AV263&amp;csv!AX263&amp;csv!AZ263&amp;csv!BB263&amp;csv!BD263="","",csv!AV263&amp;"–"&amp;csv!AX263&amp;"–"&amp;csv!AZ263&amp;"–"&amp;csv!BB263&amp;"–"&amp;csv!BD263&amp;"–"&amp;csv!BF263&amp;"–"&amp;csv!BH263&amp;"–"&amp;csv!BJ263&amp;"–"&amp;csv!BL263&amp;"–"&amp;csv!BN263&amp;"–"&amp;csv!BP263&amp;"–"&amp;csv!BR263&amp;"–"&amp;csv!BT263&amp;"–"&amp;csv!BV263&amp;"–"&amp;csv!BX263&amp;"–"&amp;csv!BZ263&amp;"–"&amp;csv!CB263&amp;"–"&amp;csv!CD263&amp;"–"&amp;csv!CF263&amp;"–"&amp;csv!CH263&amp;"–"&amp;csv!CJ263&amp;"–"&amp;csv!CL263&amp;"–"&amp;csv!CN263&amp;"–"&amp;csv!CP263&amp;"–"&amp;csv!CR263&amp;"–"&amp;csv!CT263&amp;"–"&amp;csv!CV263&amp;"–"&amp;csv!CX262&amp;"–"&amp;csv!CZ262)</f>
        <v/>
      </c>
      <c r="F268" s="155" t="s">
        <v>0</v>
      </c>
      <c r="X268" s="155" t="s">
        <v>0</v>
      </c>
    </row>
    <row r="269" spans="1:24" x14ac:dyDescent="0.25">
      <c r="A269" s="155" t="s">
        <v>0</v>
      </c>
      <c r="B269" s="277" t="str">
        <f>IF(csv!F264="","",csv!T264)</f>
        <v/>
      </c>
      <c r="C269" s="278" t="str">
        <f>IF(csv!F264="","",csv!AO264)</f>
        <v/>
      </c>
      <c r="D269" s="278" t="str">
        <f>IF(csv!F264="","",csv!AP264&amp;"–"&amp;csv!AQ264&amp;"–"&amp;csv!AR264)</f>
        <v/>
      </c>
      <c r="E269" s="279" t="str">
        <f>IF(csv!AV264&amp;csv!AX264&amp;csv!AZ264&amp;csv!BB264&amp;csv!BD264="","",csv!AV264&amp;"–"&amp;csv!AX264&amp;"–"&amp;csv!AZ264&amp;"–"&amp;csv!BB264&amp;"–"&amp;csv!BD264&amp;"–"&amp;csv!BF264&amp;"–"&amp;csv!BH264&amp;"–"&amp;csv!BJ264&amp;"–"&amp;csv!BL264&amp;"–"&amp;csv!BN264&amp;"–"&amp;csv!BP264&amp;"–"&amp;csv!BR264&amp;"–"&amp;csv!BT264&amp;"–"&amp;csv!BV264&amp;"–"&amp;csv!BX264&amp;"–"&amp;csv!BZ264&amp;"–"&amp;csv!CB264&amp;"–"&amp;csv!CD264&amp;"–"&amp;csv!CF264&amp;"–"&amp;csv!CH264&amp;"–"&amp;csv!CJ264&amp;"–"&amp;csv!CL264&amp;"–"&amp;csv!CN264&amp;"–"&amp;csv!CP264&amp;"–"&amp;csv!CR264&amp;"–"&amp;csv!CT264&amp;"–"&amp;csv!CV264&amp;"–"&amp;csv!CX263&amp;"–"&amp;csv!CZ263)</f>
        <v/>
      </c>
      <c r="F269" s="155" t="s">
        <v>0</v>
      </c>
      <c r="X269" s="155" t="s">
        <v>0</v>
      </c>
    </row>
    <row r="270" spans="1:24" x14ac:dyDescent="0.25">
      <c r="A270" s="155" t="s">
        <v>0</v>
      </c>
      <c r="B270" s="277" t="str">
        <f>IF(csv!F265="","",csv!T265)</f>
        <v/>
      </c>
      <c r="C270" s="278" t="str">
        <f>IF(csv!F265="","",csv!AO265)</f>
        <v/>
      </c>
      <c r="D270" s="278" t="str">
        <f>IF(csv!F265="","",csv!AP265&amp;"–"&amp;csv!AQ265&amp;"–"&amp;csv!AR265)</f>
        <v/>
      </c>
      <c r="E270" s="279" t="str">
        <f>IF(csv!AV265&amp;csv!AX265&amp;csv!AZ265&amp;csv!BB265&amp;csv!BD265="","",csv!AV265&amp;"–"&amp;csv!AX265&amp;"–"&amp;csv!AZ265&amp;"–"&amp;csv!BB265&amp;"–"&amp;csv!BD265&amp;"–"&amp;csv!BF265&amp;"–"&amp;csv!BH265&amp;"–"&amp;csv!BJ265&amp;"–"&amp;csv!BL265&amp;"–"&amp;csv!BN265&amp;"–"&amp;csv!BP265&amp;"–"&amp;csv!BR265&amp;"–"&amp;csv!BT265&amp;"–"&amp;csv!BV265&amp;"–"&amp;csv!BX265&amp;"–"&amp;csv!BZ265&amp;"–"&amp;csv!CB265&amp;"–"&amp;csv!CD265&amp;"–"&amp;csv!CF265&amp;"–"&amp;csv!CH265&amp;"–"&amp;csv!CJ265&amp;"–"&amp;csv!CL265&amp;"–"&amp;csv!CN265&amp;"–"&amp;csv!CP265&amp;"–"&amp;csv!CR265&amp;"–"&amp;csv!CT265&amp;"–"&amp;csv!CV265&amp;"–"&amp;csv!CX264&amp;"–"&amp;csv!CZ264)</f>
        <v/>
      </c>
      <c r="F270" s="155" t="s">
        <v>0</v>
      </c>
      <c r="X270" s="155" t="s">
        <v>0</v>
      </c>
    </row>
    <row r="271" spans="1:24" x14ac:dyDescent="0.25">
      <c r="A271" s="155" t="s">
        <v>0</v>
      </c>
      <c r="B271" s="277" t="str">
        <f>IF(csv!F266="","",csv!T266)</f>
        <v/>
      </c>
      <c r="C271" s="278" t="str">
        <f>IF(csv!F266="","",csv!AO266)</f>
        <v/>
      </c>
      <c r="D271" s="278" t="str">
        <f>IF(csv!F266="","",csv!AP266&amp;"–"&amp;csv!AQ266&amp;"–"&amp;csv!AR266)</f>
        <v/>
      </c>
      <c r="E271" s="279" t="str">
        <f>IF(csv!AV266&amp;csv!AX266&amp;csv!AZ266&amp;csv!BB266&amp;csv!BD266="","",csv!AV266&amp;"–"&amp;csv!AX266&amp;"–"&amp;csv!AZ266&amp;"–"&amp;csv!BB266&amp;"–"&amp;csv!BD266&amp;"–"&amp;csv!BF266&amp;"–"&amp;csv!BH266&amp;"–"&amp;csv!BJ266&amp;"–"&amp;csv!BL266&amp;"–"&amp;csv!BN266&amp;"–"&amp;csv!BP266&amp;"–"&amp;csv!BR266&amp;"–"&amp;csv!BT266&amp;"–"&amp;csv!BV266&amp;"–"&amp;csv!BX266&amp;"–"&amp;csv!BZ266&amp;"–"&amp;csv!CB266&amp;"–"&amp;csv!CD266&amp;"–"&amp;csv!CF266&amp;"–"&amp;csv!CH266&amp;"–"&amp;csv!CJ266&amp;"–"&amp;csv!CL266&amp;"–"&amp;csv!CN266&amp;"–"&amp;csv!CP266&amp;"–"&amp;csv!CR266&amp;"–"&amp;csv!CT266&amp;"–"&amp;csv!CV266&amp;"–"&amp;csv!CX265&amp;"–"&amp;csv!CZ265)</f>
        <v/>
      </c>
      <c r="F271" s="155" t="s">
        <v>0</v>
      </c>
      <c r="X271" s="155" t="s">
        <v>0</v>
      </c>
    </row>
    <row r="272" spans="1:24" x14ac:dyDescent="0.25">
      <c r="A272" s="155" t="s">
        <v>0</v>
      </c>
      <c r="B272" s="277" t="str">
        <f>IF(csv!F267="","",csv!T267)</f>
        <v/>
      </c>
      <c r="C272" s="278" t="str">
        <f>IF(csv!F267="","",csv!AO267)</f>
        <v/>
      </c>
      <c r="D272" s="278" t="str">
        <f>IF(csv!F267="","",csv!AP267&amp;"–"&amp;csv!AQ267&amp;"–"&amp;csv!AR267)</f>
        <v/>
      </c>
      <c r="E272" s="279" t="str">
        <f>IF(csv!AV267&amp;csv!AX267&amp;csv!AZ267&amp;csv!BB267&amp;csv!BD267="","",csv!AV267&amp;"–"&amp;csv!AX267&amp;"–"&amp;csv!AZ267&amp;"–"&amp;csv!BB267&amp;"–"&amp;csv!BD267&amp;"–"&amp;csv!BF267&amp;"–"&amp;csv!BH267&amp;"–"&amp;csv!BJ267&amp;"–"&amp;csv!BL267&amp;"–"&amp;csv!BN267&amp;"–"&amp;csv!BP267&amp;"–"&amp;csv!BR267&amp;"–"&amp;csv!BT267&amp;"–"&amp;csv!BV267&amp;"–"&amp;csv!BX267&amp;"–"&amp;csv!BZ267&amp;"–"&amp;csv!CB267&amp;"–"&amp;csv!CD267&amp;"–"&amp;csv!CF267&amp;"–"&amp;csv!CH267&amp;"–"&amp;csv!CJ267&amp;"–"&amp;csv!CL267&amp;"–"&amp;csv!CN267&amp;"–"&amp;csv!CP267&amp;"–"&amp;csv!CR267&amp;"–"&amp;csv!CT267&amp;"–"&amp;csv!CV267&amp;"–"&amp;csv!CX266&amp;"–"&amp;csv!CZ266)</f>
        <v/>
      </c>
      <c r="F272" s="155" t="s">
        <v>0</v>
      </c>
      <c r="X272" s="155" t="s">
        <v>0</v>
      </c>
    </row>
    <row r="273" spans="1:24" x14ac:dyDescent="0.25">
      <c r="A273" s="155" t="s">
        <v>0</v>
      </c>
      <c r="B273" s="277" t="str">
        <f>IF(csv!F268="","",csv!T268)</f>
        <v/>
      </c>
      <c r="C273" s="278" t="str">
        <f>IF(csv!F268="","",csv!AO268)</f>
        <v/>
      </c>
      <c r="D273" s="278" t="str">
        <f>IF(csv!F268="","",csv!AP268&amp;"–"&amp;csv!AQ268&amp;"–"&amp;csv!AR268)</f>
        <v/>
      </c>
      <c r="E273" s="279" t="str">
        <f>IF(csv!AV268&amp;csv!AX268&amp;csv!AZ268&amp;csv!BB268&amp;csv!BD268="","",csv!AV268&amp;"–"&amp;csv!AX268&amp;"–"&amp;csv!AZ268&amp;"–"&amp;csv!BB268&amp;"–"&amp;csv!BD268&amp;"–"&amp;csv!BF268&amp;"–"&amp;csv!BH268&amp;"–"&amp;csv!BJ268&amp;"–"&amp;csv!BL268&amp;"–"&amp;csv!BN268&amp;"–"&amp;csv!BP268&amp;"–"&amp;csv!BR268&amp;"–"&amp;csv!BT268&amp;"–"&amp;csv!BV268&amp;"–"&amp;csv!BX268&amp;"–"&amp;csv!BZ268&amp;"–"&amp;csv!CB268&amp;"–"&amp;csv!CD268&amp;"–"&amp;csv!CF268&amp;"–"&amp;csv!CH268&amp;"–"&amp;csv!CJ268&amp;"–"&amp;csv!CL268&amp;"–"&amp;csv!CN268&amp;"–"&amp;csv!CP268&amp;"–"&amp;csv!CR268&amp;"–"&amp;csv!CT268&amp;"–"&amp;csv!CV268&amp;"–"&amp;csv!CX267&amp;"–"&amp;csv!CZ267)</f>
        <v/>
      </c>
      <c r="F273" s="155" t="s">
        <v>0</v>
      </c>
      <c r="X273" s="155" t="s">
        <v>0</v>
      </c>
    </row>
    <row r="274" spans="1:24" x14ac:dyDescent="0.25">
      <c r="A274" s="155" t="s">
        <v>0</v>
      </c>
      <c r="B274" s="277" t="str">
        <f>IF(csv!F269="","",csv!T269)</f>
        <v/>
      </c>
      <c r="C274" s="278" t="str">
        <f>IF(csv!F269="","",csv!AO269)</f>
        <v/>
      </c>
      <c r="D274" s="278" t="str">
        <f>IF(csv!F269="","",csv!AP269&amp;"–"&amp;csv!AQ269&amp;"–"&amp;csv!AR269)</f>
        <v/>
      </c>
      <c r="E274" s="279" t="str">
        <f>IF(csv!AV269&amp;csv!AX269&amp;csv!AZ269&amp;csv!BB269&amp;csv!BD269="","",csv!AV269&amp;"–"&amp;csv!AX269&amp;"–"&amp;csv!AZ269&amp;"–"&amp;csv!BB269&amp;"–"&amp;csv!BD269&amp;"–"&amp;csv!BF269&amp;"–"&amp;csv!BH269&amp;"–"&amp;csv!BJ269&amp;"–"&amp;csv!BL269&amp;"–"&amp;csv!BN269&amp;"–"&amp;csv!BP269&amp;"–"&amp;csv!BR269&amp;"–"&amp;csv!BT269&amp;"–"&amp;csv!BV269&amp;"–"&amp;csv!BX269&amp;"–"&amp;csv!BZ269&amp;"–"&amp;csv!CB269&amp;"–"&amp;csv!CD269&amp;"–"&amp;csv!CF269&amp;"–"&amp;csv!CH269&amp;"–"&amp;csv!CJ269&amp;"–"&amp;csv!CL269&amp;"–"&amp;csv!CN269&amp;"–"&amp;csv!CP269&amp;"–"&amp;csv!CR269&amp;"–"&amp;csv!CT269&amp;"–"&amp;csv!CV269&amp;"–"&amp;csv!CX268&amp;"–"&amp;csv!CZ268)</f>
        <v/>
      </c>
      <c r="F274" s="155" t="s">
        <v>0</v>
      </c>
      <c r="X274" s="155" t="s">
        <v>0</v>
      </c>
    </row>
    <row r="275" spans="1:24" x14ac:dyDescent="0.25">
      <c r="A275" s="155" t="s">
        <v>0</v>
      </c>
      <c r="B275" s="277" t="str">
        <f>IF(csv!F270="","",csv!T270)</f>
        <v/>
      </c>
      <c r="C275" s="278" t="str">
        <f>IF(csv!F270="","",csv!AO270)</f>
        <v/>
      </c>
      <c r="D275" s="278" t="str">
        <f>IF(csv!F270="","",csv!AP270&amp;"–"&amp;csv!AQ270&amp;"–"&amp;csv!AR270)</f>
        <v/>
      </c>
      <c r="E275" s="279" t="str">
        <f>IF(csv!AV270&amp;csv!AX270&amp;csv!AZ270&amp;csv!BB270&amp;csv!BD270="","",csv!AV270&amp;"–"&amp;csv!AX270&amp;"–"&amp;csv!AZ270&amp;"–"&amp;csv!BB270&amp;"–"&amp;csv!BD270&amp;"–"&amp;csv!BF270&amp;"–"&amp;csv!BH270&amp;"–"&amp;csv!BJ270&amp;"–"&amp;csv!BL270&amp;"–"&amp;csv!BN270&amp;"–"&amp;csv!BP270&amp;"–"&amp;csv!BR270&amp;"–"&amp;csv!BT270&amp;"–"&amp;csv!BV270&amp;"–"&amp;csv!BX270&amp;"–"&amp;csv!BZ270&amp;"–"&amp;csv!CB270&amp;"–"&amp;csv!CD270&amp;"–"&amp;csv!CF270&amp;"–"&amp;csv!CH270&amp;"–"&amp;csv!CJ270&amp;"–"&amp;csv!CL270&amp;"–"&amp;csv!CN270&amp;"–"&amp;csv!CP270&amp;"–"&amp;csv!CR270&amp;"–"&amp;csv!CT270&amp;"–"&amp;csv!CV270&amp;"–"&amp;csv!CX269&amp;"–"&amp;csv!CZ269)</f>
        <v/>
      </c>
      <c r="F275" s="155" t="s">
        <v>0</v>
      </c>
      <c r="X275" s="155" t="s">
        <v>0</v>
      </c>
    </row>
    <row r="276" spans="1:24" x14ac:dyDescent="0.25">
      <c r="A276" s="155" t="s">
        <v>0</v>
      </c>
      <c r="B276" s="277" t="str">
        <f>IF(csv!F271="","",csv!T271)</f>
        <v/>
      </c>
      <c r="C276" s="278" t="str">
        <f>IF(csv!F271="","",csv!AO271)</f>
        <v/>
      </c>
      <c r="D276" s="278" t="str">
        <f>IF(csv!F271="","",csv!AP271&amp;"–"&amp;csv!AQ271&amp;"–"&amp;csv!AR271)</f>
        <v/>
      </c>
      <c r="E276" s="279" t="str">
        <f>IF(csv!AV271&amp;csv!AX271&amp;csv!AZ271&amp;csv!BB271&amp;csv!BD271="","",csv!AV271&amp;"–"&amp;csv!AX271&amp;"–"&amp;csv!AZ271&amp;"–"&amp;csv!BB271&amp;"–"&amp;csv!BD271&amp;"–"&amp;csv!BF271&amp;"–"&amp;csv!BH271&amp;"–"&amp;csv!BJ271&amp;"–"&amp;csv!BL271&amp;"–"&amp;csv!BN271&amp;"–"&amp;csv!BP271&amp;"–"&amp;csv!BR271&amp;"–"&amp;csv!BT271&amp;"–"&amp;csv!BV271&amp;"–"&amp;csv!BX271&amp;"–"&amp;csv!BZ271&amp;"–"&amp;csv!CB271&amp;"–"&amp;csv!CD271&amp;"–"&amp;csv!CF271&amp;"–"&amp;csv!CH271&amp;"–"&amp;csv!CJ271&amp;"–"&amp;csv!CL271&amp;"–"&amp;csv!CN271&amp;"–"&amp;csv!CP271&amp;"–"&amp;csv!CR271&amp;"–"&amp;csv!CT271&amp;"–"&amp;csv!CV271&amp;"–"&amp;csv!CX270&amp;"–"&amp;csv!CZ270)</f>
        <v/>
      </c>
      <c r="F276" s="155" t="s">
        <v>0</v>
      </c>
      <c r="X276" s="155" t="s">
        <v>0</v>
      </c>
    </row>
    <row r="277" spans="1:24" x14ac:dyDescent="0.25">
      <c r="A277" s="155" t="s">
        <v>0</v>
      </c>
      <c r="B277" s="277" t="str">
        <f>IF(csv!F272="","",csv!T272)</f>
        <v/>
      </c>
      <c r="C277" s="278" t="str">
        <f>IF(csv!F272="","",csv!AO272)</f>
        <v/>
      </c>
      <c r="D277" s="278" t="str">
        <f>IF(csv!F272="","",csv!AP272&amp;"–"&amp;csv!AQ272&amp;"–"&amp;csv!AR272)</f>
        <v/>
      </c>
      <c r="E277" s="279" t="str">
        <f>IF(csv!AV272&amp;csv!AX272&amp;csv!AZ272&amp;csv!BB272&amp;csv!BD272="","",csv!AV272&amp;"–"&amp;csv!AX272&amp;"–"&amp;csv!AZ272&amp;"–"&amp;csv!BB272&amp;"–"&amp;csv!BD272&amp;"–"&amp;csv!BF272&amp;"–"&amp;csv!BH272&amp;"–"&amp;csv!BJ272&amp;"–"&amp;csv!BL272&amp;"–"&amp;csv!BN272&amp;"–"&amp;csv!BP272&amp;"–"&amp;csv!BR272&amp;"–"&amp;csv!BT272&amp;"–"&amp;csv!BV272&amp;"–"&amp;csv!BX272&amp;"–"&amp;csv!BZ272&amp;"–"&amp;csv!CB272&amp;"–"&amp;csv!CD272&amp;"–"&amp;csv!CF272&amp;"–"&amp;csv!CH272&amp;"–"&amp;csv!CJ272&amp;"–"&amp;csv!CL272&amp;"–"&amp;csv!CN272&amp;"–"&amp;csv!CP272&amp;"–"&amp;csv!CR272&amp;"–"&amp;csv!CT272&amp;"–"&amp;csv!CV272&amp;"–"&amp;csv!CX271&amp;"–"&amp;csv!CZ271)</f>
        <v/>
      </c>
      <c r="F277" s="155" t="s">
        <v>0</v>
      </c>
      <c r="X277" s="155" t="s">
        <v>0</v>
      </c>
    </row>
    <row r="278" spans="1:24" x14ac:dyDescent="0.25">
      <c r="A278" s="155" t="s">
        <v>0</v>
      </c>
      <c r="B278" s="277" t="str">
        <f>IF(csv!F273="","",csv!T273)</f>
        <v/>
      </c>
      <c r="C278" s="278" t="str">
        <f>IF(csv!F273="","",csv!AO273)</f>
        <v/>
      </c>
      <c r="D278" s="278" t="str">
        <f>IF(csv!F273="","",csv!AP273&amp;"–"&amp;csv!AQ273&amp;"–"&amp;csv!AR273)</f>
        <v/>
      </c>
      <c r="E278" s="279" t="str">
        <f>IF(csv!AV273&amp;csv!AX273&amp;csv!AZ273&amp;csv!BB273&amp;csv!BD273="","",csv!AV273&amp;"–"&amp;csv!AX273&amp;"–"&amp;csv!AZ273&amp;"–"&amp;csv!BB273&amp;"–"&amp;csv!BD273&amp;"–"&amp;csv!BF273&amp;"–"&amp;csv!BH273&amp;"–"&amp;csv!BJ273&amp;"–"&amp;csv!BL273&amp;"–"&amp;csv!BN273&amp;"–"&amp;csv!BP273&amp;"–"&amp;csv!BR273&amp;"–"&amp;csv!BT273&amp;"–"&amp;csv!BV273&amp;"–"&amp;csv!BX273&amp;"–"&amp;csv!BZ273&amp;"–"&amp;csv!CB273&amp;"–"&amp;csv!CD273&amp;"–"&amp;csv!CF273&amp;"–"&amp;csv!CH273&amp;"–"&amp;csv!CJ273&amp;"–"&amp;csv!CL273&amp;"–"&amp;csv!CN273&amp;"–"&amp;csv!CP273&amp;"–"&amp;csv!CR273&amp;"–"&amp;csv!CT273&amp;"–"&amp;csv!CV273&amp;"–"&amp;csv!CX272&amp;"–"&amp;csv!CZ272)</f>
        <v/>
      </c>
      <c r="F278" s="155" t="s">
        <v>0</v>
      </c>
      <c r="X278" s="155" t="s">
        <v>0</v>
      </c>
    </row>
    <row r="279" spans="1:24" x14ac:dyDescent="0.25">
      <c r="A279" s="155" t="s">
        <v>0</v>
      </c>
      <c r="B279" s="277" t="str">
        <f>IF(csv!F274="","",csv!T274)</f>
        <v/>
      </c>
      <c r="C279" s="278" t="str">
        <f>IF(csv!F274="","",csv!AO274)</f>
        <v/>
      </c>
      <c r="D279" s="278" t="str">
        <f>IF(csv!F274="","",csv!AP274&amp;"–"&amp;csv!AQ274&amp;"–"&amp;csv!AR274)</f>
        <v/>
      </c>
      <c r="E279" s="279" t="str">
        <f>IF(csv!AV274&amp;csv!AX274&amp;csv!AZ274&amp;csv!BB274&amp;csv!BD274="","",csv!AV274&amp;"–"&amp;csv!AX274&amp;"–"&amp;csv!AZ274&amp;"–"&amp;csv!BB274&amp;"–"&amp;csv!BD274&amp;"–"&amp;csv!BF274&amp;"–"&amp;csv!BH274&amp;"–"&amp;csv!BJ274&amp;"–"&amp;csv!BL274&amp;"–"&amp;csv!BN274&amp;"–"&amp;csv!BP274&amp;"–"&amp;csv!BR274&amp;"–"&amp;csv!BT274&amp;"–"&amp;csv!BV274&amp;"–"&amp;csv!BX274&amp;"–"&amp;csv!BZ274&amp;"–"&amp;csv!CB274&amp;"–"&amp;csv!CD274&amp;"–"&amp;csv!CF274&amp;"–"&amp;csv!CH274&amp;"–"&amp;csv!CJ274&amp;"–"&amp;csv!CL274&amp;"–"&amp;csv!CN274&amp;"–"&amp;csv!CP274&amp;"–"&amp;csv!CR274&amp;"–"&amp;csv!CT274&amp;"–"&amp;csv!CV274&amp;"–"&amp;csv!CX273&amp;"–"&amp;csv!CZ273)</f>
        <v/>
      </c>
      <c r="F279" s="155" t="s">
        <v>0</v>
      </c>
      <c r="X279" s="155" t="s">
        <v>0</v>
      </c>
    </row>
    <row r="280" spans="1:24" x14ac:dyDescent="0.25">
      <c r="A280" s="155" t="s">
        <v>0</v>
      </c>
      <c r="B280" s="277" t="str">
        <f>IF(csv!F275="","",csv!T275)</f>
        <v/>
      </c>
      <c r="C280" s="278" t="str">
        <f>IF(csv!F275="","",csv!AO275)</f>
        <v/>
      </c>
      <c r="D280" s="278" t="str">
        <f>IF(csv!F275="","",csv!AP275&amp;"–"&amp;csv!AQ275&amp;"–"&amp;csv!AR275)</f>
        <v/>
      </c>
      <c r="E280" s="279" t="str">
        <f>IF(csv!AV275&amp;csv!AX275&amp;csv!AZ275&amp;csv!BB275&amp;csv!BD275="","",csv!AV275&amp;"–"&amp;csv!AX275&amp;"–"&amp;csv!AZ275&amp;"–"&amp;csv!BB275&amp;"–"&amp;csv!BD275&amp;"–"&amp;csv!BF275&amp;"–"&amp;csv!BH275&amp;"–"&amp;csv!BJ275&amp;"–"&amp;csv!BL275&amp;"–"&amp;csv!BN275&amp;"–"&amp;csv!BP275&amp;"–"&amp;csv!BR275&amp;"–"&amp;csv!BT275&amp;"–"&amp;csv!BV275&amp;"–"&amp;csv!BX275&amp;"–"&amp;csv!BZ275&amp;"–"&amp;csv!CB275&amp;"–"&amp;csv!CD275&amp;"–"&amp;csv!CF275&amp;"–"&amp;csv!CH275&amp;"–"&amp;csv!CJ275&amp;"–"&amp;csv!CL275&amp;"–"&amp;csv!CN275&amp;"–"&amp;csv!CP275&amp;"–"&amp;csv!CR275&amp;"–"&amp;csv!CT275&amp;"–"&amp;csv!CV275&amp;"–"&amp;csv!CX274&amp;"–"&amp;csv!CZ274)</f>
        <v/>
      </c>
      <c r="F280" s="155" t="s">
        <v>0</v>
      </c>
      <c r="X280" s="155" t="s">
        <v>0</v>
      </c>
    </row>
    <row r="281" spans="1:24" x14ac:dyDescent="0.25">
      <c r="A281" s="155" t="s">
        <v>0</v>
      </c>
      <c r="B281" s="277" t="str">
        <f>IF(csv!F276="","",csv!T276)</f>
        <v/>
      </c>
      <c r="C281" s="278" t="str">
        <f>IF(csv!F276="","",csv!AO276)</f>
        <v/>
      </c>
      <c r="D281" s="278" t="str">
        <f>IF(csv!F276="","",csv!AP276&amp;"–"&amp;csv!AQ276&amp;"–"&amp;csv!AR276)</f>
        <v/>
      </c>
      <c r="E281" s="279" t="str">
        <f>IF(csv!AV276&amp;csv!AX276&amp;csv!AZ276&amp;csv!BB276&amp;csv!BD276="","",csv!AV276&amp;"–"&amp;csv!AX276&amp;"–"&amp;csv!AZ276&amp;"–"&amp;csv!BB276&amp;"–"&amp;csv!BD276&amp;"–"&amp;csv!BF276&amp;"–"&amp;csv!BH276&amp;"–"&amp;csv!BJ276&amp;"–"&amp;csv!BL276&amp;"–"&amp;csv!BN276&amp;"–"&amp;csv!BP276&amp;"–"&amp;csv!BR276&amp;"–"&amp;csv!BT276&amp;"–"&amp;csv!BV276&amp;"–"&amp;csv!BX276&amp;"–"&amp;csv!BZ276&amp;"–"&amp;csv!CB276&amp;"–"&amp;csv!CD276&amp;"–"&amp;csv!CF276&amp;"–"&amp;csv!CH276&amp;"–"&amp;csv!CJ276&amp;"–"&amp;csv!CL276&amp;"–"&amp;csv!CN276&amp;"–"&amp;csv!CP276&amp;"–"&amp;csv!CR276&amp;"–"&amp;csv!CT276&amp;"–"&amp;csv!CV276&amp;"–"&amp;csv!CX275&amp;"–"&amp;csv!CZ275)</f>
        <v/>
      </c>
      <c r="F281" s="155" t="s">
        <v>0</v>
      </c>
      <c r="X281" s="155" t="s">
        <v>0</v>
      </c>
    </row>
    <row r="282" spans="1:24" x14ac:dyDescent="0.25">
      <c r="A282" s="155" t="s">
        <v>0</v>
      </c>
      <c r="B282" s="277" t="str">
        <f>IF(csv!F277="","",csv!T277)</f>
        <v/>
      </c>
      <c r="C282" s="278" t="str">
        <f>IF(csv!F277="","",csv!AO277)</f>
        <v/>
      </c>
      <c r="D282" s="278" t="str">
        <f>IF(csv!F277="","",csv!AP277&amp;"–"&amp;csv!AQ277&amp;"–"&amp;csv!AR277)</f>
        <v/>
      </c>
      <c r="E282" s="279" t="str">
        <f>IF(csv!AV277&amp;csv!AX277&amp;csv!AZ277&amp;csv!BB277&amp;csv!BD277="","",csv!AV277&amp;"–"&amp;csv!AX277&amp;"–"&amp;csv!AZ277&amp;"–"&amp;csv!BB277&amp;"–"&amp;csv!BD277&amp;"–"&amp;csv!BF277&amp;"–"&amp;csv!BH277&amp;"–"&amp;csv!BJ277&amp;"–"&amp;csv!BL277&amp;"–"&amp;csv!BN277&amp;"–"&amp;csv!BP277&amp;"–"&amp;csv!BR277&amp;"–"&amp;csv!BT277&amp;"–"&amp;csv!BV277&amp;"–"&amp;csv!BX277&amp;"–"&amp;csv!BZ277&amp;"–"&amp;csv!CB277&amp;"–"&amp;csv!CD277&amp;"–"&amp;csv!CF277&amp;"–"&amp;csv!CH277&amp;"–"&amp;csv!CJ277&amp;"–"&amp;csv!CL277&amp;"–"&amp;csv!CN277&amp;"–"&amp;csv!CP277&amp;"–"&amp;csv!CR277&amp;"–"&amp;csv!CT277&amp;"–"&amp;csv!CV277&amp;"–"&amp;csv!CX276&amp;"–"&amp;csv!CZ276)</f>
        <v/>
      </c>
      <c r="F282" s="155" t="s">
        <v>0</v>
      </c>
      <c r="X282" s="155" t="s">
        <v>0</v>
      </c>
    </row>
    <row r="283" spans="1:24" x14ac:dyDescent="0.25">
      <c r="A283" s="155" t="s">
        <v>0</v>
      </c>
      <c r="B283" s="277" t="str">
        <f>IF(csv!F278="","",csv!T278)</f>
        <v/>
      </c>
      <c r="C283" s="278" t="str">
        <f>IF(csv!F278="","",csv!AO278)</f>
        <v/>
      </c>
      <c r="D283" s="278" t="str">
        <f>IF(csv!F278="","",csv!AP278&amp;"–"&amp;csv!AQ278&amp;"–"&amp;csv!AR278)</f>
        <v/>
      </c>
      <c r="E283" s="279" t="str">
        <f>IF(csv!AV278&amp;csv!AX278&amp;csv!AZ278&amp;csv!BB278&amp;csv!BD278="","",csv!AV278&amp;"–"&amp;csv!AX278&amp;"–"&amp;csv!AZ278&amp;"–"&amp;csv!BB278&amp;"–"&amp;csv!BD278&amp;"–"&amp;csv!BF278&amp;"–"&amp;csv!BH278&amp;"–"&amp;csv!BJ278&amp;"–"&amp;csv!BL278&amp;"–"&amp;csv!BN278&amp;"–"&amp;csv!BP278&amp;"–"&amp;csv!BR278&amp;"–"&amp;csv!BT278&amp;"–"&amp;csv!BV278&amp;"–"&amp;csv!BX278&amp;"–"&amp;csv!BZ278&amp;"–"&amp;csv!CB278&amp;"–"&amp;csv!CD278&amp;"–"&amp;csv!CF278&amp;"–"&amp;csv!CH278&amp;"–"&amp;csv!CJ278&amp;"–"&amp;csv!CL278&amp;"–"&amp;csv!CN278&amp;"–"&amp;csv!CP278&amp;"–"&amp;csv!CR278&amp;"–"&amp;csv!CT278&amp;"–"&amp;csv!CV278&amp;"–"&amp;csv!CX277&amp;"–"&amp;csv!CZ277)</f>
        <v/>
      </c>
      <c r="F283" s="155" t="s">
        <v>0</v>
      </c>
      <c r="X283" s="155" t="s">
        <v>0</v>
      </c>
    </row>
    <row r="284" spans="1:24" x14ac:dyDescent="0.25">
      <c r="A284" s="155" t="s">
        <v>0</v>
      </c>
      <c r="B284" s="277" t="str">
        <f>IF(csv!F279="","",csv!T279)</f>
        <v/>
      </c>
      <c r="C284" s="278" t="str">
        <f>IF(csv!F279="","",csv!AO279)</f>
        <v/>
      </c>
      <c r="D284" s="278" t="str">
        <f>IF(csv!F279="","",csv!AP279&amp;"–"&amp;csv!AQ279&amp;"–"&amp;csv!AR279)</f>
        <v/>
      </c>
      <c r="E284" s="279" t="str">
        <f>IF(csv!AV279&amp;csv!AX279&amp;csv!AZ279&amp;csv!BB279&amp;csv!BD279="","",csv!AV279&amp;"–"&amp;csv!AX279&amp;"–"&amp;csv!AZ279&amp;"–"&amp;csv!BB279&amp;"–"&amp;csv!BD279&amp;"–"&amp;csv!BF279&amp;"–"&amp;csv!BH279&amp;"–"&amp;csv!BJ279&amp;"–"&amp;csv!BL279&amp;"–"&amp;csv!BN279&amp;"–"&amp;csv!BP279&amp;"–"&amp;csv!BR279&amp;"–"&amp;csv!BT279&amp;"–"&amp;csv!BV279&amp;"–"&amp;csv!BX279&amp;"–"&amp;csv!BZ279&amp;"–"&amp;csv!CB279&amp;"–"&amp;csv!CD279&amp;"–"&amp;csv!CF279&amp;"–"&amp;csv!CH279&amp;"–"&amp;csv!CJ279&amp;"–"&amp;csv!CL279&amp;"–"&amp;csv!CN279&amp;"–"&amp;csv!CP279&amp;"–"&amp;csv!CR279&amp;"–"&amp;csv!CT279&amp;"–"&amp;csv!CV279&amp;"–"&amp;csv!CX278&amp;"–"&amp;csv!CZ278)</f>
        <v/>
      </c>
      <c r="F284" s="155" t="s">
        <v>0</v>
      </c>
      <c r="X284" s="155" t="s">
        <v>0</v>
      </c>
    </row>
    <row r="285" spans="1:24" x14ac:dyDescent="0.25">
      <c r="A285" s="155" t="s">
        <v>0</v>
      </c>
      <c r="B285" s="277" t="str">
        <f>IF(csv!F280="","",csv!T280)</f>
        <v/>
      </c>
      <c r="C285" s="278" t="str">
        <f>IF(csv!F280="","",csv!AO280)</f>
        <v/>
      </c>
      <c r="D285" s="278" t="str">
        <f>IF(csv!F280="","",csv!AP280&amp;"–"&amp;csv!AQ280&amp;"–"&amp;csv!AR280)</f>
        <v/>
      </c>
      <c r="E285" s="279" t="str">
        <f>IF(csv!AV280&amp;csv!AX280&amp;csv!AZ280&amp;csv!BB280&amp;csv!BD280="","",csv!AV280&amp;"–"&amp;csv!AX280&amp;"–"&amp;csv!AZ280&amp;"–"&amp;csv!BB280&amp;"–"&amp;csv!BD280&amp;"–"&amp;csv!BF280&amp;"–"&amp;csv!BH280&amp;"–"&amp;csv!BJ280&amp;"–"&amp;csv!BL280&amp;"–"&amp;csv!BN280&amp;"–"&amp;csv!BP280&amp;"–"&amp;csv!BR280&amp;"–"&amp;csv!BT280&amp;"–"&amp;csv!BV280&amp;"–"&amp;csv!BX280&amp;"–"&amp;csv!BZ280&amp;"–"&amp;csv!CB280&amp;"–"&amp;csv!CD280&amp;"–"&amp;csv!CF280&amp;"–"&amp;csv!CH280&amp;"–"&amp;csv!CJ280&amp;"–"&amp;csv!CL280&amp;"–"&amp;csv!CN280&amp;"–"&amp;csv!CP280&amp;"–"&amp;csv!CR280&amp;"–"&amp;csv!CT280&amp;"–"&amp;csv!CV280&amp;"–"&amp;csv!CX279&amp;"–"&amp;csv!CZ279)</f>
        <v/>
      </c>
      <c r="F285" s="155" t="s">
        <v>0</v>
      </c>
      <c r="X285" s="155" t="s">
        <v>0</v>
      </c>
    </row>
    <row r="286" spans="1:24" x14ac:dyDescent="0.25">
      <c r="A286" s="155" t="s">
        <v>0</v>
      </c>
      <c r="B286" s="277" t="str">
        <f>IF(csv!F281="","",csv!T281)</f>
        <v/>
      </c>
      <c r="C286" s="278" t="str">
        <f>IF(csv!F281="","",csv!AO281)</f>
        <v/>
      </c>
      <c r="D286" s="278" t="str">
        <f>IF(csv!F281="","",csv!AP281&amp;"–"&amp;csv!AQ281&amp;"–"&amp;csv!AR281)</f>
        <v/>
      </c>
      <c r="E286" s="279" t="str">
        <f>IF(csv!AV281&amp;csv!AX281&amp;csv!AZ281&amp;csv!BB281&amp;csv!BD281="","",csv!AV281&amp;"–"&amp;csv!AX281&amp;"–"&amp;csv!AZ281&amp;"–"&amp;csv!BB281&amp;"–"&amp;csv!BD281&amp;"–"&amp;csv!BF281&amp;"–"&amp;csv!BH281&amp;"–"&amp;csv!BJ281&amp;"–"&amp;csv!BL281&amp;"–"&amp;csv!BN281&amp;"–"&amp;csv!BP281&amp;"–"&amp;csv!BR281&amp;"–"&amp;csv!BT281&amp;"–"&amp;csv!BV281&amp;"–"&amp;csv!BX281&amp;"–"&amp;csv!BZ281&amp;"–"&amp;csv!CB281&amp;"–"&amp;csv!CD281&amp;"–"&amp;csv!CF281&amp;"–"&amp;csv!CH281&amp;"–"&amp;csv!CJ281&amp;"–"&amp;csv!CL281&amp;"–"&amp;csv!CN281&amp;"–"&amp;csv!CP281&amp;"–"&amp;csv!CR281&amp;"–"&amp;csv!CT281&amp;"–"&amp;csv!CV281&amp;"–"&amp;csv!CX280&amp;"–"&amp;csv!CZ280)</f>
        <v/>
      </c>
      <c r="F286" s="155" t="s">
        <v>0</v>
      </c>
      <c r="X286" s="155" t="s">
        <v>0</v>
      </c>
    </row>
    <row r="287" spans="1:24" x14ac:dyDescent="0.25">
      <c r="A287" s="155" t="s">
        <v>0</v>
      </c>
      <c r="B287" s="277" t="str">
        <f>IF(csv!F282="","",csv!T282)</f>
        <v/>
      </c>
      <c r="C287" s="278" t="str">
        <f>IF(csv!F282="","",csv!AO282)</f>
        <v/>
      </c>
      <c r="D287" s="278" t="str">
        <f>IF(csv!F282="","",csv!AP282&amp;"–"&amp;csv!AQ282&amp;"–"&amp;csv!AR282)</f>
        <v/>
      </c>
      <c r="E287" s="279" t="str">
        <f>IF(csv!AV282&amp;csv!AX282&amp;csv!AZ282&amp;csv!BB282&amp;csv!BD282="","",csv!AV282&amp;"–"&amp;csv!AX282&amp;"–"&amp;csv!AZ282&amp;"–"&amp;csv!BB282&amp;"–"&amp;csv!BD282&amp;"–"&amp;csv!BF282&amp;"–"&amp;csv!BH282&amp;"–"&amp;csv!BJ282&amp;"–"&amp;csv!BL282&amp;"–"&amp;csv!BN282&amp;"–"&amp;csv!BP282&amp;"–"&amp;csv!BR282&amp;"–"&amp;csv!BT282&amp;"–"&amp;csv!BV282&amp;"–"&amp;csv!BX282&amp;"–"&amp;csv!BZ282&amp;"–"&amp;csv!CB282&amp;"–"&amp;csv!CD282&amp;"–"&amp;csv!CF282&amp;"–"&amp;csv!CH282&amp;"–"&amp;csv!CJ282&amp;"–"&amp;csv!CL282&amp;"–"&amp;csv!CN282&amp;"–"&amp;csv!CP282&amp;"–"&amp;csv!CR282&amp;"–"&amp;csv!CT282&amp;"–"&amp;csv!CV282&amp;"–"&amp;csv!CX281&amp;"–"&amp;csv!CZ281)</f>
        <v/>
      </c>
      <c r="F287" s="155" t="s">
        <v>0</v>
      </c>
      <c r="X287" s="155" t="s">
        <v>0</v>
      </c>
    </row>
    <row r="288" spans="1:24" x14ac:dyDescent="0.25">
      <c r="A288" s="155" t="s">
        <v>0</v>
      </c>
      <c r="B288" s="277" t="str">
        <f>IF(csv!F283="","",csv!T283)</f>
        <v/>
      </c>
      <c r="C288" s="278" t="str">
        <f>IF(csv!F283="","",csv!AO283)</f>
        <v/>
      </c>
      <c r="D288" s="278" t="str">
        <f>IF(csv!F283="","",csv!AP283&amp;"–"&amp;csv!AQ283&amp;"–"&amp;csv!AR283)</f>
        <v/>
      </c>
      <c r="E288" s="279" t="str">
        <f>IF(csv!AV283&amp;csv!AX283&amp;csv!AZ283&amp;csv!BB283&amp;csv!BD283="","",csv!AV283&amp;"–"&amp;csv!AX283&amp;"–"&amp;csv!AZ283&amp;"–"&amp;csv!BB283&amp;"–"&amp;csv!BD283&amp;"–"&amp;csv!BF283&amp;"–"&amp;csv!BH283&amp;"–"&amp;csv!BJ283&amp;"–"&amp;csv!BL283&amp;"–"&amp;csv!BN283&amp;"–"&amp;csv!BP283&amp;"–"&amp;csv!BR283&amp;"–"&amp;csv!BT283&amp;"–"&amp;csv!BV283&amp;"–"&amp;csv!BX283&amp;"–"&amp;csv!BZ283&amp;"–"&amp;csv!CB283&amp;"–"&amp;csv!CD283&amp;"–"&amp;csv!CF283&amp;"–"&amp;csv!CH283&amp;"–"&amp;csv!CJ283&amp;"–"&amp;csv!CL283&amp;"–"&amp;csv!CN283&amp;"–"&amp;csv!CP283&amp;"–"&amp;csv!CR283&amp;"–"&amp;csv!CT283&amp;"–"&amp;csv!CV283&amp;"–"&amp;csv!CX282&amp;"–"&amp;csv!CZ282)</f>
        <v/>
      </c>
      <c r="F288" s="155" t="s">
        <v>0</v>
      </c>
      <c r="X288" s="155" t="s">
        <v>0</v>
      </c>
    </row>
    <row r="289" spans="1:24" x14ac:dyDescent="0.25">
      <c r="A289" s="155" t="s">
        <v>0</v>
      </c>
      <c r="B289" s="277" t="str">
        <f>IF(csv!F284="","",csv!T284)</f>
        <v/>
      </c>
      <c r="C289" s="278" t="str">
        <f>IF(csv!F284="","",csv!AO284)</f>
        <v/>
      </c>
      <c r="D289" s="278" t="str">
        <f>IF(csv!F284="","",csv!AP284&amp;"–"&amp;csv!AQ284&amp;"–"&amp;csv!AR284)</f>
        <v/>
      </c>
      <c r="E289" s="279" t="str">
        <f>IF(csv!AV284&amp;csv!AX284&amp;csv!AZ284&amp;csv!BB284&amp;csv!BD284="","",csv!AV284&amp;"–"&amp;csv!AX284&amp;"–"&amp;csv!AZ284&amp;"–"&amp;csv!BB284&amp;"–"&amp;csv!BD284&amp;"–"&amp;csv!BF284&amp;"–"&amp;csv!BH284&amp;"–"&amp;csv!BJ284&amp;"–"&amp;csv!BL284&amp;"–"&amp;csv!BN284&amp;"–"&amp;csv!BP284&amp;"–"&amp;csv!BR284&amp;"–"&amp;csv!BT284&amp;"–"&amp;csv!BV284&amp;"–"&amp;csv!BX284&amp;"–"&amp;csv!BZ284&amp;"–"&amp;csv!CB284&amp;"–"&amp;csv!CD284&amp;"–"&amp;csv!CF284&amp;"–"&amp;csv!CH284&amp;"–"&amp;csv!CJ284&amp;"–"&amp;csv!CL284&amp;"–"&amp;csv!CN284&amp;"–"&amp;csv!CP284&amp;"–"&amp;csv!CR284&amp;"–"&amp;csv!CT284&amp;"–"&amp;csv!CV284&amp;"–"&amp;csv!CX283&amp;"–"&amp;csv!CZ283)</f>
        <v/>
      </c>
      <c r="F289" s="155" t="s">
        <v>0</v>
      </c>
      <c r="X289" s="155" t="s">
        <v>0</v>
      </c>
    </row>
    <row r="290" spans="1:24" x14ac:dyDescent="0.25">
      <c r="A290" s="155" t="s">
        <v>0</v>
      </c>
      <c r="B290" s="277" t="str">
        <f>IF(csv!F285="","",csv!T285)</f>
        <v/>
      </c>
      <c r="C290" s="278" t="str">
        <f>IF(csv!F285="","",csv!AO285)</f>
        <v/>
      </c>
      <c r="D290" s="278" t="str">
        <f>IF(csv!F285="","",csv!AP285&amp;"–"&amp;csv!AQ285&amp;"–"&amp;csv!AR285)</f>
        <v/>
      </c>
      <c r="E290" s="279" t="str">
        <f>IF(csv!AV285&amp;csv!AX285&amp;csv!AZ285&amp;csv!BB285&amp;csv!BD285="","",csv!AV285&amp;"–"&amp;csv!AX285&amp;"–"&amp;csv!AZ285&amp;"–"&amp;csv!BB285&amp;"–"&amp;csv!BD285&amp;"–"&amp;csv!BF285&amp;"–"&amp;csv!BH285&amp;"–"&amp;csv!BJ285&amp;"–"&amp;csv!BL285&amp;"–"&amp;csv!BN285&amp;"–"&amp;csv!BP285&amp;"–"&amp;csv!BR285&amp;"–"&amp;csv!BT285&amp;"–"&amp;csv!BV285&amp;"–"&amp;csv!BX285&amp;"–"&amp;csv!BZ285&amp;"–"&amp;csv!CB285&amp;"–"&amp;csv!CD285&amp;"–"&amp;csv!CF285&amp;"–"&amp;csv!CH285&amp;"–"&amp;csv!CJ285&amp;"–"&amp;csv!CL285&amp;"–"&amp;csv!CN285&amp;"–"&amp;csv!CP285&amp;"–"&amp;csv!CR285&amp;"–"&amp;csv!CT285&amp;"–"&amp;csv!CV285&amp;"–"&amp;csv!CX284&amp;"–"&amp;csv!CZ284)</f>
        <v/>
      </c>
      <c r="F290" s="155" t="s">
        <v>0</v>
      </c>
      <c r="X290" s="155" t="s">
        <v>0</v>
      </c>
    </row>
    <row r="291" spans="1:24" x14ac:dyDescent="0.25">
      <c r="A291" s="155" t="s">
        <v>0</v>
      </c>
      <c r="B291" s="277" t="str">
        <f>IF(csv!F286="","",csv!T286)</f>
        <v/>
      </c>
      <c r="C291" s="278" t="str">
        <f>IF(csv!F286="","",csv!AO286)</f>
        <v/>
      </c>
      <c r="D291" s="278" t="str">
        <f>IF(csv!F286="","",csv!AP286&amp;"–"&amp;csv!AQ286&amp;"–"&amp;csv!AR286)</f>
        <v/>
      </c>
      <c r="E291" s="279" t="str">
        <f>IF(csv!AV286&amp;csv!AX286&amp;csv!AZ286&amp;csv!BB286&amp;csv!BD286="","",csv!AV286&amp;"–"&amp;csv!AX286&amp;"–"&amp;csv!AZ286&amp;"–"&amp;csv!BB286&amp;"–"&amp;csv!BD286&amp;"–"&amp;csv!BF286&amp;"–"&amp;csv!BH286&amp;"–"&amp;csv!BJ286&amp;"–"&amp;csv!BL286&amp;"–"&amp;csv!BN286&amp;"–"&amp;csv!BP286&amp;"–"&amp;csv!BR286&amp;"–"&amp;csv!BT286&amp;"–"&amp;csv!BV286&amp;"–"&amp;csv!BX286&amp;"–"&amp;csv!BZ286&amp;"–"&amp;csv!CB286&amp;"–"&amp;csv!CD286&amp;"–"&amp;csv!CF286&amp;"–"&amp;csv!CH286&amp;"–"&amp;csv!CJ286&amp;"–"&amp;csv!CL286&amp;"–"&amp;csv!CN286&amp;"–"&amp;csv!CP286&amp;"–"&amp;csv!CR286&amp;"–"&amp;csv!CT286&amp;"–"&amp;csv!CV286&amp;"–"&amp;csv!CX285&amp;"–"&amp;csv!CZ285)</f>
        <v/>
      </c>
      <c r="F291" s="155" t="s">
        <v>0</v>
      </c>
      <c r="X291" s="155" t="s">
        <v>0</v>
      </c>
    </row>
    <row r="292" spans="1:24" x14ac:dyDescent="0.25">
      <c r="A292" s="155" t="s">
        <v>0</v>
      </c>
      <c r="B292" s="277" t="str">
        <f>IF(csv!F287="","",csv!T287)</f>
        <v/>
      </c>
      <c r="C292" s="278" t="str">
        <f>IF(csv!F287="","",csv!AO287)</f>
        <v/>
      </c>
      <c r="D292" s="278" t="str">
        <f>IF(csv!F287="","",csv!AP287&amp;"–"&amp;csv!AQ287&amp;"–"&amp;csv!AR287)</f>
        <v/>
      </c>
      <c r="E292" s="279" t="str">
        <f>IF(csv!AV287&amp;csv!AX287&amp;csv!AZ287&amp;csv!BB287&amp;csv!BD287="","",csv!AV287&amp;"–"&amp;csv!AX287&amp;"–"&amp;csv!AZ287&amp;"–"&amp;csv!BB287&amp;"–"&amp;csv!BD287&amp;"–"&amp;csv!BF287&amp;"–"&amp;csv!BH287&amp;"–"&amp;csv!BJ287&amp;"–"&amp;csv!BL287&amp;"–"&amp;csv!BN287&amp;"–"&amp;csv!BP287&amp;"–"&amp;csv!BR287&amp;"–"&amp;csv!BT287&amp;"–"&amp;csv!BV287&amp;"–"&amp;csv!BX287&amp;"–"&amp;csv!BZ287&amp;"–"&amp;csv!CB287&amp;"–"&amp;csv!CD287&amp;"–"&amp;csv!CF287&amp;"–"&amp;csv!CH287&amp;"–"&amp;csv!CJ287&amp;"–"&amp;csv!CL287&amp;"–"&amp;csv!CN287&amp;"–"&amp;csv!CP287&amp;"–"&amp;csv!CR287&amp;"–"&amp;csv!CT287&amp;"–"&amp;csv!CV287&amp;"–"&amp;csv!CX286&amp;"–"&amp;csv!CZ286)</f>
        <v/>
      </c>
      <c r="F292" s="155" t="s">
        <v>0</v>
      </c>
      <c r="X292" s="155" t="s">
        <v>0</v>
      </c>
    </row>
    <row r="293" spans="1:24" x14ac:dyDescent="0.25">
      <c r="A293" s="155" t="s">
        <v>0</v>
      </c>
      <c r="B293" s="277" t="str">
        <f>IF(csv!F288="","",csv!T288)</f>
        <v/>
      </c>
      <c r="C293" s="278" t="str">
        <f>IF(csv!F288="","",csv!AO288)</f>
        <v/>
      </c>
      <c r="D293" s="278" t="str">
        <f>IF(csv!F288="","",csv!AP288&amp;"–"&amp;csv!AQ288&amp;"–"&amp;csv!AR288)</f>
        <v/>
      </c>
      <c r="E293" s="279" t="str">
        <f>IF(csv!AV288&amp;csv!AX288&amp;csv!AZ288&amp;csv!BB288&amp;csv!BD288="","",csv!AV288&amp;"–"&amp;csv!AX288&amp;"–"&amp;csv!AZ288&amp;"–"&amp;csv!BB288&amp;"–"&amp;csv!BD288&amp;"–"&amp;csv!BF288&amp;"–"&amp;csv!BH288&amp;"–"&amp;csv!BJ288&amp;"–"&amp;csv!BL288&amp;"–"&amp;csv!BN288&amp;"–"&amp;csv!BP288&amp;"–"&amp;csv!BR288&amp;"–"&amp;csv!BT288&amp;"–"&amp;csv!BV288&amp;"–"&amp;csv!BX288&amp;"–"&amp;csv!BZ288&amp;"–"&amp;csv!CB288&amp;"–"&amp;csv!CD288&amp;"–"&amp;csv!CF288&amp;"–"&amp;csv!CH288&amp;"–"&amp;csv!CJ288&amp;"–"&amp;csv!CL288&amp;"–"&amp;csv!CN288&amp;"–"&amp;csv!CP288&amp;"–"&amp;csv!CR288&amp;"–"&amp;csv!CT288&amp;"–"&amp;csv!CV288&amp;"–"&amp;csv!CX287&amp;"–"&amp;csv!CZ287)</f>
        <v/>
      </c>
      <c r="F293" s="155" t="s">
        <v>0</v>
      </c>
      <c r="X293" s="155" t="s">
        <v>0</v>
      </c>
    </row>
    <row r="294" spans="1:24" x14ac:dyDescent="0.25">
      <c r="A294" s="155" t="s">
        <v>0</v>
      </c>
      <c r="B294" s="277" t="str">
        <f>IF(csv!F289="","",csv!T289)</f>
        <v/>
      </c>
      <c r="C294" s="278" t="str">
        <f>IF(csv!F289="","",csv!AO289)</f>
        <v/>
      </c>
      <c r="D294" s="278" t="str">
        <f>IF(csv!F289="","",csv!AP289&amp;"–"&amp;csv!AQ289&amp;"–"&amp;csv!AR289)</f>
        <v/>
      </c>
      <c r="E294" s="279" t="str">
        <f>IF(csv!AV289&amp;csv!AX289&amp;csv!AZ289&amp;csv!BB289&amp;csv!BD289="","",csv!AV289&amp;"–"&amp;csv!AX289&amp;"–"&amp;csv!AZ289&amp;"–"&amp;csv!BB289&amp;"–"&amp;csv!BD289&amp;"–"&amp;csv!BF289&amp;"–"&amp;csv!BH289&amp;"–"&amp;csv!BJ289&amp;"–"&amp;csv!BL289&amp;"–"&amp;csv!BN289&amp;"–"&amp;csv!BP289&amp;"–"&amp;csv!BR289&amp;"–"&amp;csv!BT289&amp;"–"&amp;csv!BV289&amp;"–"&amp;csv!BX289&amp;"–"&amp;csv!BZ289&amp;"–"&amp;csv!CB289&amp;"–"&amp;csv!CD289&amp;"–"&amp;csv!CF289&amp;"–"&amp;csv!CH289&amp;"–"&amp;csv!CJ289&amp;"–"&amp;csv!CL289&amp;"–"&amp;csv!CN289&amp;"–"&amp;csv!CP289&amp;"–"&amp;csv!CR289&amp;"–"&amp;csv!CT289&amp;"–"&amp;csv!CV289&amp;"–"&amp;csv!CX288&amp;"–"&amp;csv!CZ288)</f>
        <v/>
      </c>
      <c r="F294" s="155" t="s">
        <v>0</v>
      </c>
      <c r="X294" s="155" t="s">
        <v>0</v>
      </c>
    </row>
    <row r="295" spans="1:24" x14ac:dyDescent="0.25">
      <c r="A295" s="155" t="s">
        <v>0</v>
      </c>
      <c r="B295" s="277" t="str">
        <f>IF(csv!F290="","",csv!T290)</f>
        <v/>
      </c>
      <c r="C295" s="278" t="str">
        <f>IF(csv!F290="","",csv!AO290)</f>
        <v/>
      </c>
      <c r="D295" s="278" t="str">
        <f>IF(csv!F290="","",csv!AP290&amp;"–"&amp;csv!AQ290&amp;"–"&amp;csv!AR290)</f>
        <v/>
      </c>
      <c r="E295" s="279" t="str">
        <f>IF(csv!AV290&amp;csv!AX290&amp;csv!AZ290&amp;csv!BB290&amp;csv!BD290="","",csv!AV290&amp;"–"&amp;csv!AX290&amp;"–"&amp;csv!AZ290&amp;"–"&amp;csv!BB290&amp;"–"&amp;csv!BD290&amp;"–"&amp;csv!BF290&amp;"–"&amp;csv!BH290&amp;"–"&amp;csv!BJ290&amp;"–"&amp;csv!BL290&amp;"–"&amp;csv!BN290&amp;"–"&amp;csv!BP290&amp;"–"&amp;csv!BR290&amp;"–"&amp;csv!BT290&amp;"–"&amp;csv!BV290&amp;"–"&amp;csv!BX290&amp;"–"&amp;csv!BZ290&amp;"–"&amp;csv!CB290&amp;"–"&amp;csv!CD290&amp;"–"&amp;csv!CF290&amp;"–"&amp;csv!CH290&amp;"–"&amp;csv!CJ290&amp;"–"&amp;csv!CL290&amp;"–"&amp;csv!CN290&amp;"–"&amp;csv!CP290&amp;"–"&amp;csv!CR290&amp;"–"&amp;csv!CT290&amp;"–"&amp;csv!CV290&amp;"–"&amp;csv!CX289&amp;"–"&amp;csv!CZ289)</f>
        <v/>
      </c>
      <c r="F295" s="155" t="s">
        <v>0</v>
      </c>
      <c r="X295" s="155" t="s">
        <v>0</v>
      </c>
    </row>
    <row r="296" spans="1:24" x14ac:dyDescent="0.25">
      <c r="A296" s="155" t="s">
        <v>0</v>
      </c>
      <c r="B296" s="277" t="str">
        <f>IF(csv!F291="","",csv!T291)</f>
        <v/>
      </c>
      <c r="C296" s="278" t="str">
        <f>IF(csv!F291="","",csv!AO291)</f>
        <v/>
      </c>
      <c r="D296" s="278" t="str">
        <f>IF(csv!F291="","",csv!AP291&amp;"–"&amp;csv!AQ291&amp;"–"&amp;csv!AR291)</f>
        <v/>
      </c>
      <c r="E296" s="279" t="str">
        <f>IF(csv!AV291&amp;csv!AX291&amp;csv!AZ291&amp;csv!BB291&amp;csv!BD291="","",csv!AV291&amp;"–"&amp;csv!AX291&amp;"–"&amp;csv!AZ291&amp;"–"&amp;csv!BB291&amp;"–"&amp;csv!BD291&amp;"–"&amp;csv!BF291&amp;"–"&amp;csv!BH291&amp;"–"&amp;csv!BJ291&amp;"–"&amp;csv!BL291&amp;"–"&amp;csv!BN291&amp;"–"&amp;csv!BP291&amp;"–"&amp;csv!BR291&amp;"–"&amp;csv!BT291&amp;"–"&amp;csv!BV291&amp;"–"&amp;csv!BX291&amp;"–"&amp;csv!BZ291&amp;"–"&amp;csv!CB291&amp;"–"&amp;csv!CD291&amp;"–"&amp;csv!CF291&amp;"–"&amp;csv!CH291&amp;"–"&amp;csv!CJ291&amp;"–"&amp;csv!CL291&amp;"–"&amp;csv!CN291&amp;"–"&amp;csv!CP291&amp;"–"&amp;csv!CR291&amp;"–"&amp;csv!CT291&amp;"–"&amp;csv!CV291&amp;"–"&amp;csv!CX290&amp;"–"&amp;csv!CZ290)</f>
        <v/>
      </c>
      <c r="F296" s="155" t="s">
        <v>0</v>
      </c>
      <c r="X296" s="155" t="s">
        <v>0</v>
      </c>
    </row>
    <row r="297" spans="1:24" x14ac:dyDescent="0.25">
      <c r="A297" s="155" t="s">
        <v>0</v>
      </c>
      <c r="B297" s="277" t="str">
        <f>IF(csv!F292="","",csv!T292)</f>
        <v/>
      </c>
      <c r="C297" s="278" t="str">
        <f>IF(csv!F292="","",csv!AO292)</f>
        <v/>
      </c>
      <c r="D297" s="278" t="str">
        <f>IF(csv!F292="","",csv!AP292&amp;"–"&amp;csv!AQ292&amp;"–"&amp;csv!AR292)</f>
        <v/>
      </c>
      <c r="E297" s="279" t="str">
        <f>IF(csv!AV292&amp;csv!AX292&amp;csv!AZ292&amp;csv!BB292&amp;csv!BD292="","",csv!AV292&amp;"–"&amp;csv!AX292&amp;"–"&amp;csv!AZ292&amp;"–"&amp;csv!BB292&amp;"–"&amp;csv!BD292&amp;"–"&amp;csv!BF292&amp;"–"&amp;csv!BH292&amp;"–"&amp;csv!BJ292&amp;"–"&amp;csv!BL292&amp;"–"&amp;csv!BN292&amp;"–"&amp;csv!BP292&amp;"–"&amp;csv!BR292&amp;"–"&amp;csv!BT292&amp;"–"&amp;csv!BV292&amp;"–"&amp;csv!BX292&amp;"–"&amp;csv!BZ292&amp;"–"&amp;csv!CB292&amp;"–"&amp;csv!CD292&amp;"–"&amp;csv!CF292&amp;"–"&amp;csv!CH292&amp;"–"&amp;csv!CJ292&amp;"–"&amp;csv!CL292&amp;"–"&amp;csv!CN292&amp;"–"&amp;csv!CP292&amp;"–"&amp;csv!CR292&amp;"–"&amp;csv!CT292&amp;"–"&amp;csv!CV292&amp;"–"&amp;csv!CX291&amp;"–"&amp;csv!CZ291)</f>
        <v/>
      </c>
      <c r="F297" s="155" t="s">
        <v>0</v>
      </c>
      <c r="X297" s="155" t="s">
        <v>0</v>
      </c>
    </row>
    <row r="298" spans="1:24" x14ac:dyDescent="0.25">
      <c r="A298" s="155" t="s">
        <v>0</v>
      </c>
      <c r="B298" s="277" t="str">
        <f>IF(csv!F293="","",csv!T293)</f>
        <v/>
      </c>
      <c r="C298" s="278" t="str">
        <f>IF(csv!F293="","",csv!AO293)</f>
        <v/>
      </c>
      <c r="D298" s="278" t="str">
        <f>IF(csv!F293="","",csv!AP293&amp;"–"&amp;csv!AQ293&amp;"–"&amp;csv!AR293)</f>
        <v/>
      </c>
      <c r="E298" s="279" t="str">
        <f>IF(csv!AV293&amp;csv!AX293&amp;csv!AZ293&amp;csv!BB293&amp;csv!BD293="","",csv!AV293&amp;"–"&amp;csv!AX293&amp;"–"&amp;csv!AZ293&amp;"–"&amp;csv!BB293&amp;"–"&amp;csv!BD293&amp;"–"&amp;csv!BF293&amp;"–"&amp;csv!BH293&amp;"–"&amp;csv!BJ293&amp;"–"&amp;csv!BL293&amp;"–"&amp;csv!BN293&amp;"–"&amp;csv!BP293&amp;"–"&amp;csv!BR293&amp;"–"&amp;csv!BT293&amp;"–"&amp;csv!BV293&amp;"–"&amp;csv!BX293&amp;"–"&amp;csv!BZ293&amp;"–"&amp;csv!CB293&amp;"–"&amp;csv!CD293&amp;"–"&amp;csv!CF293&amp;"–"&amp;csv!CH293&amp;"–"&amp;csv!CJ293&amp;"–"&amp;csv!CL293&amp;"–"&amp;csv!CN293&amp;"–"&amp;csv!CP293&amp;"–"&amp;csv!CR293&amp;"–"&amp;csv!CT293&amp;"–"&amp;csv!CV293&amp;"–"&amp;csv!CX292&amp;"–"&amp;csv!CZ292)</f>
        <v/>
      </c>
      <c r="F298" s="155" t="s">
        <v>0</v>
      </c>
      <c r="X298" s="155" t="s">
        <v>0</v>
      </c>
    </row>
    <row r="299" spans="1:24" x14ac:dyDescent="0.25">
      <c r="A299" s="155" t="s">
        <v>0</v>
      </c>
      <c r="B299" s="277" t="str">
        <f>IF(csv!F294="","",csv!T294)</f>
        <v/>
      </c>
      <c r="C299" s="278" t="str">
        <f>IF(csv!F294="","",csv!AO294)</f>
        <v/>
      </c>
      <c r="D299" s="278" t="str">
        <f>IF(csv!F294="","",csv!AP294&amp;"–"&amp;csv!AQ294&amp;"–"&amp;csv!AR294)</f>
        <v/>
      </c>
      <c r="E299" s="279" t="str">
        <f>IF(csv!AV294&amp;csv!AX294&amp;csv!AZ294&amp;csv!BB294&amp;csv!BD294="","",csv!AV294&amp;"–"&amp;csv!AX294&amp;"–"&amp;csv!AZ294&amp;"–"&amp;csv!BB294&amp;"–"&amp;csv!BD294&amp;"–"&amp;csv!BF294&amp;"–"&amp;csv!BH294&amp;"–"&amp;csv!BJ294&amp;"–"&amp;csv!BL294&amp;"–"&amp;csv!BN294&amp;"–"&amp;csv!BP294&amp;"–"&amp;csv!BR294&amp;"–"&amp;csv!BT294&amp;"–"&amp;csv!BV294&amp;"–"&amp;csv!BX294&amp;"–"&amp;csv!BZ294&amp;"–"&amp;csv!CB294&amp;"–"&amp;csv!CD294&amp;"–"&amp;csv!CF294&amp;"–"&amp;csv!CH294&amp;"–"&amp;csv!CJ294&amp;"–"&amp;csv!CL294&amp;"–"&amp;csv!CN294&amp;"–"&amp;csv!CP294&amp;"–"&amp;csv!CR294&amp;"–"&amp;csv!CT294&amp;"–"&amp;csv!CV294&amp;"–"&amp;csv!CX293&amp;"–"&amp;csv!CZ293)</f>
        <v/>
      </c>
      <c r="F299" s="155" t="s">
        <v>0</v>
      </c>
      <c r="X299" s="155" t="s">
        <v>0</v>
      </c>
    </row>
    <row r="300" spans="1:24" x14ac:dyDescent="0.25">
      <c r="A300" s="155" t="s">
        <v>0</v>
      </c>
      <c r="B300" s="277" t="str">
        <f>IF(csv!F295="","",csv!T295)</f>
        <v/>
      </c>
      <c r="C300" s="278" t="str">
        <f>IF(csv!F295="","",csv!AO295)</f>
        <v/>
      </c>
      <c r="D300" s="278" t="str">
        <f>IF(csv!F295="","",csv!AP295&amp;"–"&amp;csv!AQ295&amp;"–"&amp;csv!AR295)</f>
        <v/>
      </c>
      <c r="E300" s="279" t="str">
        <f>IF(csv!AV295&amp;csv!AX295&amp;csv!AZ295&amp;csv!BB295&amp;csv!BD295="","",csv!AV295&amp;"–"&amp;csv!AX295&amp;"–"&amp;csv!AZ295&amp;"–"&amp;csv!BB295&amp;"–"&amp;csv!BD295&amp;"–"&amp;csv!BF295&amp;"–"&amp;csv!BH295&amp;"–"&amp;csv!BJ295&amp;"–"&amp;csv!BL295&amp;"–"&amp;csv!BN295&amp;"–"&amp;csv!BP295&amp;"–"&amp;csv!BR295&amp;"–"&amp;csv!BT295&amp;"–"&amp;csv!BV295&amp;"–"&amp;csv!BX295&amp;"–"&amp;csv!BZ295&amp;"–"&amp;csv!CB295&amp;"–"&amp;csv!CD295&amp;"–"&amp;csv!CF295&amp;"–"&amp;csv!CH295&amp;"–"&amp;csv!CJ295&amp;"–"&amp;csv!CL295&amp;"–"&amp;csv!CN295&amp;"–"&amp;csv!CP295&amp;"–"&amp;csv!CR295&amp;"–"&amp;csv!CT295&amp;"–"&amp;csv!CV295&amp;"–"&amp;csv!CX294&amp;"–"&amp;csv!CZ294)</f>
        <v/>
      </c>
      <c r="F300" s="155" t="s">
        <v>0</v>
      </c>
      <c r="X300" s="155" t="s">
        <v>0</v>
      </c>
    </row>
    <row r="301" spans="1:24" x14ac:dyDescent="0.25">
      <c r="A301" s="155" t="s">
        <v>0</v>
      </c>
      <c r="B301" s="277" t="str">
        <f>IF(csv!F296="","",csv!T296)</f>
        <v/>
      </c>
      <c r="C301" s="278" t="str">
        <f>IF(csv!F296="","",csv!AO296)</f>
        <v/>
      </c>
      <c r="D301" s="278" t="str">
        <f>IF(csv!F296="","",csv!AP296&amp;"–"&amp;csv!AQ296&amp;"–"&amp;csv!AR296)</f>
        <v/>
      </c>
      <c r="E301" s="279" t="str">
        <f>IF(csv!AV296&amp;csv!AX296&amp;csv!AZ296&amp;csv!BB296&amp;csv!BD296="","",csv!AV296&amp;"–"&amp;csv!AX296&amp;"–"&amp;csv!AZ296&amp;"–"&amp;csv!BB296&amp;"–"&amp;csv!BD296&amp;"–"&amp;csv!BF296&amp;"–"&amp;csv!BH296&amp;"–"&amp;csv!BJ296&amp;"–"&amp;csv!BL296&amp;"–"&amp;csv!BN296&amp;"–"&amp;csv!BP296&amp;"–"&amp;csv!BR296&amp;"–"&amp;csv!BT296&amp;"–"&amp;csv!BV296&amp;"–"&amp;csv!BX296&amp;"–"&amp;csv!BZ296&amp;"–"&amp;csv!CB296&amp;"–"&amp;csv!CD296&amp;"–"&amp;csv!CF296&amp;"–"&amp;csv!CH296&amp;"–"&amp;csv!CJ296&amp;"–"&amp;csv!CL296&amp;"–"&amp;csv!CN296&amp;"–"&amp;csv!CP296&amp;"–"&amp;csv!CR296&amp;"–"&amp;csv!CT296&amp;"–"&amp;csv!CV296&amp;"–"&amp;csv!CX295&amp;"–"&amp;csv!CZ295)</f>
        <v/>
      </c>
      <c r="F301" s="155" t="s">
        <v>0</v>
      </c>
      <c r="X301" s="155" t="s">
        <v>0</v>
      </c>
    </row>
    <row r="302" spans="1:24" x14ac:dyDescent="0.25">
      <c r="A302" s="155" t="s">
        <v>0</v>
      </c>
      <c r="B302" s="277" t="str">
        <f>IF(csv!F297="","",csv!T297)</f>
        <v/>
      </c>
      <c r="C302" s="278" t="str">
        <f>IF(csv!F297="","",csv!AO297)</f>
        <v/>
      </c>
      <c r="D302" s="278" t="str">
        <f>IF(csv!F297="","",csv!AP297&amp;"–"&amp;csv!AQ297&amp;"–"&amp;csv!AR297)</f>
        <v/>
      </c>
      <c r="E302" s="279" t="str">
        <f>IF(csv!AV297&amp;csv!AX297&amp;csv!AZ297&amp;csv!BB297&amp;csv!BD297="","",csv!AV297&amp;"–"&amp;csv!AX297&amp;"–"&amp;csv!AZ297&amp;"–"&amp;csv!BB297&amp;"–"&amp;csv!BD297&amp;"–"&amp;csv!BF297&amp;"–"&amp;csv!BH297&amp;"–"&amp;csv!BJ297&amp;"–"&amp;csv!BL297&amp;"–"&amp;csv!BN297&amp;"–"&amp;csv!BP297&amp;"–"&amp;csv!BR297&amp;"–"&amp;csv!BT297&amp;"–"&amp;csv!BV297&amp;"–"&amp;csv!BX297&amp;"–"&amp;csv!BZ297&amp;"–"&amp;csv!CB297&amp;"–"&amp;csv!CD297&amp;"–"&amp;csv!CF297&amp;"–"&amp;csv!CH297&amp;"–"&amp;csv!CJ297&amp;"–"&amp;csv!CL297&amp;"–"&amp;csv!CN297&amp;"–"&amp;csv!CP297&amp;"–"&amp;csv!CR297&amp;"–"&amp;csv!CT297&amp;"–"&amp;csv!CV297&amp;"–"&amp;csv!CX296&amp;"–"&amp;csv!CZ296)</f>
        <v/>
      </c>
      <c r="F302" s="155" t="s">
        <v>0</v>
      </c>
      <c r="X302" s="155" t="s">
        <v>0</v>
      </c>
    </row>
    <row r="303" spans="1:24" x14ac:dyDescent="0.25">
      <c r="A303" s="155" t="s">
        <v>0</v>
      </c>
      <c r="B303" s="277" t="str">
        <f>IF(csv!F298="","",csv!T298)</f>
        <v/>
      </c>
      <c r="C303" s="278" t="str">
        <f>IF(csv!F298="","",csv!AO298)</f>
        <v/>
      </c>
      <c r="D303" s="278" t="str">
        <f>IF(csv!F298="","",csv!AP298&amp;"–"&amp;csv!AQ298&amp;"–"&amp;csv!AR298)</f>
        <v/>
      </c>
      <c r="E303" s="279" t="str">
        <f>IF(csv!AV298&amp;csv!AX298&amp;csv!AZ298&amp;csv!BB298&amp;csv!BD298="","",csv!AV298&amp;"–"&amp;csv!AX298&amp;"–"&amp;csv!AZ298&amp;"–"&amp;csv!BB298&amp;"–"&amp;csv!BD298&amp;"–"&amp;csv!BF298&amp;"–"&amp;csv!BH298&amp;"–"&amp;csv!BJ298&amp;"–"&amp;csv!BL298&amp;"–"&amp;csv!BN298&amp;"–"&amp;csv!BP298&amp;"–"&amp;csv!BR298&amp;"–"&amp;csv!BT298&amp;"–"&amp;csv!BV298&amp;"–"&amp;csv!BX298&amp;"–"&amp;csv!BZ298&amp;"–"&amp;csv!CB298&amp;"–"&amp;csv!CD298&amp;"–"&amp;csv!CF298&amp;"–"&amp;csv!CH298&amp;"–"&amp;csv!CJ298&amp;"–"&amp;csv!CL298&amp;"–"&amp;csv!CN298&amp;"–"&amp;csv!CP298&amp;"–"&amp;csv!CR298&amp;"–"&amp;csv!CT298&amp;"–"&amp;csv!CV298&amp;"–"&amp;csv!CX297&amp;"–"&amp;csv!CZ297)</f>
        <v/>
      </c>
      <c r="F303" s="155" t="s">
        <v>0</v>
      </c>
      <c r="X303" s="155" t="s">
        <v>0</v>
      </c>
    </row>
    <row r="304" spans="1:24" x14ac:dyDescent="0.25">
      <c r="A304" s="155" t="s">
        <v>0</v>
      </c>
      <c r="B304" s="277" t="str">
        <f>IF(csv!F299="","",csv!T299)</f>
        <v/>
      </c>
      <c r="C304" s="278" t="str">
        <f>IF(csv!F299="","",csv!AO299)</f>
        <v/>
      </c>
      <c r="D304" s="278" t="str">
        <f>IF(csv!F299="","",csv!AP299&amp;"–"&amp;csv!AQ299&amp;"–"&amp;csv!AR299)</f>
        <v/>
      </c>
      <c r="E304" s="279" t="str">
        <f>IF(csv!AV299&amp;csv!AX299&amp;csv!AZ299&amp;csv!BB299&amp;csv!BD299="","",csv!AV299&amp;"–"&amp;csv!AX299&amp;"–"&amp;csv!AZ299&amp;"–"&amp;csv!BB299&amp;"–"&amp;csv!BD299&amp;"–"&amp;csv!BF299&amp;"–"&amp;csv!BH299&amp;"–"&amp;csv!BJ299&amp;"–"&amp;csv!BL299&amp;"–"&amp;csv!BN299&amp;"–"&amp;csv!BP299&amp;"–"&amp;csv!BR299&amp;"–"&amp;csv!BT299&amp;"–"&amp;csv!BV299&amp;"–"&amp;csv!BX299&amp;"–"&amp;csv!BZ299&amp;"–"&amp;csv!CB299&amp;"–"&amp;csv!CD299&amp;"–"&amp;csv!CF299&amp;"–"&amp;csv!CH299&amp;"–"&amp;csv!CJ299&amp;"–"&amp;csv!CL299&amp;"–"&amp;csv!CN299&amp;"–"&amp;csv!CP299&amp;"–"&amp;csv!CR299&amp;"–"&amp;csv!CT299&amp;"–"&amp;csv!CV299&amp;"–"&amp;csv!CX298&amp;"–"&amp;csv!CZ298)</f>
        <v/>
      </c>
      <c r="F304" s="155" t="s">
        <v>0</v>
      </c>
      <c r="X304" s="155" t="s">
        <v>0</v>
      </c>
    </row>
    <row r="305" spans="1:24" x14ac:dyDescent="0.25">
      <c r="A305" s="155" t="s">
        <v>0</v>
      </c>
      <c r="B305" s="277" t="str">
        <f>IF(csv!F300="","",csv!T300)</f>
        <v/>
      </c>
      <c r="C305" s="278" t="str">
        <f>IF(csv!F300="","",csv!AO300)</f>
        <v/>
      </c>
      <c r="D305" s="278" t="str">
        <f>IF(csv!F300="","",csv!AP300&amp;"–"&amp;csv!AQ300&amp;"–"&amp;csv!AR300)</f>
        <v/>
      </c>
      <c r="E305" s="279" t="str">
        <f>IF(csv!AV300&amp;csv!AX300&amp;csv!AZ300&amp;csv!BB300&amp;csv!BD300="","",csv!AV300&amp;"–"&amp;csv!AX300&amp;"–"&amp;csv!AZ300&amp;"–"&amp;csv!BB300&amp;"–"&amp;csv!BD300&amp;"–"&amp;csv!BF300&amp;"–"&amp;csv!BH300&amp;"–"&amp;csv!BJ300&amp;"–"&amp;csv!BL300&amp;"–"&amp;csv!BN300&amp;"–"&amp;csv!BP300&amp;"–"&amp;csv!BR300&amp;"–"&amp;csv!BT300&amp;"–"&amp;csv!BV300&amp;"–"&amp;csv!BX300&amp;"–"&amp;csv!BZ300&amp;"–"&amp;csv!CB300&amp;"–"&amp;csv!CD300&amp;"–"&amp;csv!CF300&amp;"–"&amp;csv!CH300&amp;"–"&amp;csv!CJ300&amp;"–"&amp;csv!CL300&amp;"–"&amp;csv!CN300&amp;"–"&amp;csv!CP300&amp;"–"&amp;csv!CR300&amp;"–"&amp;csv!CT300&amp;"–"&amp;csv!CV300&amp;"–"&amp;csv!CX299&amp;"–"&amp;csv!CZ299)</f>
        <v/>
      </c>
      <c r="F305" s="155" t="s">
        <v>0</v>
      </c>
      <c r="X305" s="155" t="s">
        <v>0</v>
      </c>
    </row>
    <row r="306" spans="1:24" x14ac:dyDescent="0.25">
      <c r="A306" s="155" t="s">
        <v>0</v>
      </c>
      <c r="B306" s="277" t="str">
        <f>IF(csv!F301="","",csv!T301)</f>
        <v/>
      </c>
      <c r="C306" s="278" t="str">
        <f>IF(csv!F301="","",csv!AO301)</f>
        <v/>
      </c>
      <c r="D306" s="278" t="str">
        <f>IF(csv!F301="","",csv!AP301&amp;"–"&amp;csv!AQ301&amp;"–"&amp;csv!AR301)</f>
        <v/>
      </c>
      <c r="E306" s="279" t="str">
        <f>IF(csv!AV301&amp;csv!AX301&amp;csv!AZ301&amp;csv!BB301&amp;csv!BD301="","",csv!AV301&amp;"–"&amp;csv!AX301&amp;"–"&amp;csv!AZ301&amp;"–"&amp;csv!BB301&amp;"–"&amp;csv!BD301&amp;"–"&amp;csv!BF301&amp;"–"&amp;csv!BH301&amp;"–"&amp;csv!BJ301&amp;"–"&amp;csv!BL301&amp;"–"&amp;csv!BN301&amp;"–"&amp;csv!BP301&amp;"–"&amp;csv!BR301&amp;"–"&amp;csv!BT301&amp;"–"&amp;csv!BV301&amp;"–"&amp;csv!BX301&amp;"–"&amp;csv!BZ301&amp;"–"&amp;csv!CB301&amp;"–"&amp;csv!CD301&amp;"–"&amp;csv!CF301&amp;"–"&amp;csv!CH301&amp;"–"&amp;csv!CJ301&amp;"–"&amp;csv!CL301&amp;"–"&amp;csv!CN301&amp;"–"&amp;csv!CP301&amp;"–"&amp;csv!CR301&amp;"–"&amp;csv!CT301&amp;"–"&amp;csv!CV301&amp;"–"&amp;csv!CX300&amp;"–"&amp;csv!CZ300)</f>
        <v/>
      </c>
      <c r="F306" s="155" t="s">
        <v>0</v>
      </c>
      <c r="X306" s="155" t="s">
        <v>0</v>
      </c>
    </row>
    <row r="307" spans="1:24" x14ac:dyDescent="0.25">
      <c r="A307" s="155" t="s">
        <v>0</v>
      </c>
      <c r="B307" s="277" t="str">
        <f>IF(csv!F302="","",csv!T302)</f>
        <v/>
      </c>
      <c r="C307" s="278" t="str">
        <f>IF(csv!F302="","",csv!AO302)</f>
        <v/>
      </c>
      <c r="D307" s="278" t="str">
        <f>IF(csv!F302="","",csv!AP302&amp;"–"&amp;csv!AQ302&amp;"–"&amp;csv!AR302)</f>
        <v/>
      </c>
      <c r="E307" s="279" t="str">
        <f>IF(csv!AV302&amp;csv!AX302&amp;csv!AZ302&amp;csv!BB302&amp;csv!BD302="","",csv!AV302&amp;"–"&amp;csv!AX302&amp;"–"&amp;csv!AZ302&amp;"–"&amp;csv!BB302&amp;"–"&amp;csv!BD302&amp;"–"&amp;csv!BF302&amp;"–"&amp;csv!BH302&amp;"–"&amp;csv!BJ302&amp;"–"&amp;csv!BL302&amp;"–"&amp;csv!BN302&amp;"–"&amp;csv!BP302&amp;"–"&amp;csv!BR302&amp;"–"&amp;csv!BT302&amp;"–"&amp;csv!BV302&amp;"–"&amp;csv!BX302&amp;"–"&amp;csv!BZ302&amp;"–"&amp;csv!CB302&amp;"–"&amp;csv!CD302&amp;"–"&amp;csv!CF302&amp;"–"&amp;csv!CH302&amp;"–"&amp;csv!CJ302&amp;"–"&amp;csv!CL302&amp;"–"&amp;csv!CN302&amp;"–"&amp;csv!CP302&amp;"–"&amp;csv!CR302&amp;"–"&amp;csv!CT302&amp;"–"&amp;csv!CV302&amp;"–"&amp;csv!CX301&amp;"–"&amp;csv!CZ301)</f>
        <v/>
      </c>
      <c r="F307" s="155" t="s">
        <v>0</v>
      </c>
      <c r="X307" s="155" t="s">
        <v>0</v>
      </c>
    </row>
    <row r="308" spans="1:24" x14ac:dyDescent="0.25">
      <c r="A308" s="155" t="s">
        <v>0</v>
      </c>
      <c r="B308" s="277" t="str">
        <f>IF(csv!F303="","",csv!T303)</f>
        <v/>
      </c>
      <c r="C308" s="278" t="str">
        <f>IF(csv!F303="","",csv!AO303)</f>
        <v/>
      </c>
      <c r="D308" s="278" t="str">
        <f>IF(csv!F303="","",csv!AP303&amp;"–"&amp;csv!AQ303&amp;"–"&amp;csv!AR303)</f>
        <v/>
      </c>
      <c r="E308" s="279" t="str">
        <f>IF(csv!AV303&amp;csv!AX303&amp;csv!AZ303&amp;csv!BB303&amp;csv!BD303="","",csv!AV303&amp;"–"&amp;csv!AX303&amp;"–"&amp;csv!AZ303&amp;"–"&amp;csv!BB303&amp;"–"&amp;csv!BD303&amp;"–"&amp;csv!BF303&amp;"–"&amp;csv!BH303&amp;"–"&amp;csv!BJ303&amp;"–"&amp;csv!BL303&amp;"–"&amp;csv!BN303&amp;"–"&amp;csv!BP303&amp;"–"&amp;csv!BR303&amp;"–"&amp;csv!BT303&amp;"–"&amp;csv!BV303&amp;"–"&amp;csv!BX303&amp;"–"&amp;csv!BZ303&amp;"–"&amp;csv!CB303&amp;"–"&amp;csv!CD303&amp;"–"&amp;csv!CF303&amp;"–"&amp;csv!CH303&amp;"–"&amp;csv!CJ303&amp;"–"&amp;csv!CL303&amp;"–"&amp;csv!CN303&amp;"–"&amp;csv!CP303&amp;"–"&amp;csv!CR303&amp;"–"&amp;csv!CT303&amp;"–"&amp;csv!CV303&amp;"–"&amp;csv!CX302&amp;"–"&amp;csv!CZ302)</f>
        <v/>
      </c>
      <c r="F308" s="155" t="s">
        <v>0</v>
      </c>
      <c r="X308" s="155" t="s">
        <v>0</v>
      </c>
    </row>
    <row r="309" spans="1:24" x14ac:dyDescent="0.25">
      <c r="A309" s="155" t="s">
        <v>0</v>
      </c>
      <c r="B309" s="277" t="str">
        <f>IF(csv!F304="","",csv!T304)</f>
        <v/>
      </c>
      <c r="C309" s="278" t="str">
        <f>IF(csv!F304="","",csv!AO304)</f>
        <v/>
      </c>
      <c r="D309" s="278" t="str">
        <f>IF(csv!F304="","",csv!AP304&amp;"–"&amp;csv!AQ304&amp;"–"&amp;csv!AR304)</f>
        <v/>
      </c>
      <c r="E309" s="279" t="str">
        <f>IF(csv!AV304&amp;csv!AX304&amp;csv!AZ304&amp;csv!BB304&amp;csv!BD304="","",csv!AV304&amp;"–"&amp;csv!AX304&amp;"–"&amp;csv!AZ304&amp;"–"&amp;csv!BB304&amp;"–"&amp;csv!BD304&amp;"–"&amp;csv!BF304&amp;"–"&amp;csv!BH304&amp;"–"&amp;csv!BJ304&amp;"–"&amp;csv!BL304&amp;"–"&amp;csv!BN304&amp;"–"&amp;csv!BP304&amp;"–"&amp;csv!BR304&amp;"–"&amp;csv!BT304&amp;"–"&amp;csv!BV304&amp;"–"&amp;csv!BX304&amp;"–"&amp;csv!BZ304&amp;"–"&amp;csv!CB304&amp;"–"&amp;csv!CD304&amp;"–"&amp;csv!CF304&amp;"–"&amp;csv!CH304&amp;"–"&amp;csv!CJ304&amp;"–"&amp;csv!CL304&amp;"–"&amp;csv!CN304&amp;"–"&amp;csv!CP304&amp;"–"&amp;csv!CR304&amp;"–"&amp;csv!CT304&amp;"–"&amp;csv!CV304&amp;"–"&amp;csv!CX303&amp;"–"&amp;csv!CZ303)</f>
        <v/>
      </c>
      <c r="F309" s="155" t="s">
        <v>0</v>
      </c>
      <c r="X309" s="155" t="s">
        <v>0</v>
      </c>
    </row>
    <row r="310" spans="1:24" x14ac:dyDescent="0.25">
      <c r="A310" s="155" t="s">
        <v>0</v>
      </c>
      <c r="B310" s="277" t="str">
        <f>IF(csv!F305="","",csv!T305)</f>
        <v/>
      </c>
      <c r="C310" s="278" t="str">
        <f>IF(csv!F305="","",csv!AO305)</f>
        <v/>
      </c>
      <c r="D310" s="278" t="str">
        <f>IF(csv!F305="","",csv!AP305&amp;"–"&amp;csv!AQ305&amp;"–"&amp;csv!AR305)</f>
        <v/>
      </c>
      <c r="E310" s="279" t="str">
        <f>IF(csv!AV305&amp;csv!AX305&amp;csv!AZ305&amp;csv!BB305&amp;csv!BD305="","",csv!AV305&amp;"–"&amp;csv!AX305&amp;"–"&amp;csv!AZ305&amp;"–"&amp;csv!BB305&amp;"–"&amp;csv!BD305&amp;"–"&amp;csv!BF305&amp;"–"&amp;csv!BH305&amp;"–"&amp;csv!BJ305&amp;"–"&amp;csv!BL305&amp;"–"&amp;csv!BN305&amp;"–"&amp;csv!BP305&amp;"–"&amp;csv!BR305&amp;"–"&amp;csv!BT305&amp;"–"&amp;csv!BV305&amp;"–"&amp;csv!BX305&amp;"–"&amp;csv!BZ305&amp;"–"&amp;csv!CB305&amp;"–"&amp;csv!CD305&amp;"–"&amp;csv!CF305&amp;"–"&amp;csv!CH305&amp;"–"&amp;csv!CJ305&amp;"–"&amp;csv!CL305&amp;"–"&amp;csv!CN305&amp;"–"&amp;csv!CP305&amp;"–"&amp;csv!CR305&amp;"–"&amp;csv!CT305&amp;"–"&amp;csv!CV305&amp;"–"&amp;csv!CX304&amp;"–"&amp;csv!CZ304)</f>
        <v/>
      </c>
      <c r="F310" s="155" t="s">
        <v>0</v>
      </c>
      <c r="X310" s="155" t="s">
        <v>0</v>
      </c>
    </row>
    <row r="311" spans="1:24" x14ac:dyDescent="0.25">
      <c r="A311" s="155" t="s">
        <v>0</v>
      </c>
      <c r="B311" s="277" t="str">
        <f>IF(csv!F306="","",csv!T306)</f>
        <v/>
      </c>
      <c r="C311" s="278" t="str">
        <f>IF(csv!F306="","",csv!AO306)</f>
        <v/>
      </c>
      <c r="D311" s="278" t="str">
        <f>IF(csv!F306="","",csv!AP306&amp;"–"&amp;csv!AQ306&amp;"–"&amp;csv!AR306)</f>
        <v/>
      </c>
      <c r="E311" s="279" t="str">
        <f>IF(csv!AV306&amp;csv!AX306&amp;csv!AZ306&amp;csv!BB306&amp;csv!BD306="","",csv!AV306&amp;"–"&amp;csv!AX306&amp;"–"&amp;csv!AZ306&amp;"–"&amp;csv!BB306&amp;"–"&amp;csv!BD306&amp;"–"&amp;csv!BF306&amp;"–"&amp;csv!BH306&amp;"–"&amp;csv!BJ306&amp;"–"&amp;csv!BL306&amp;"–"&amp;csv!BN306&amp;"–"&amp;csv!BP306&amp;"–"&amp;csv!BR306&amp;"–"&amp;csv!BT306&amp;"–"&amp;csv!BV306&amp;"–"&amp;csv!BX306&amp;"–"&amp;csv!BZ306&amp;"–"&amp;csv!CB306&amp;"–"&amp;csv!CD306&amp;"–"&amp;csv!CF306&amp;"–"&amp;csv!CH306&amp;"–"&amp;csv!CJ306&amp;"–"&amp;csv!CL306&amp;"–"&amp;csv!CN306&amp;"–"&amp;csv!CP306&amp;"–"&amp;csv!CR306&amp;"–"&amp;csv!CT306&amp;"–"&amp;csv!CV306&amp;"–"&amp;csv!CX305&amp;"–"&amp;csv!CZ305)</f>
        <v/>
      </c>
      <c r="F311" s="155" t="s">
        <v>0</v>
      </c>
      <c r="X311" s="155" t="s">
        <v>0</v>
      </c>
    </row>
    <row r="312" spans="1:24" x14ac:dyDescent="0.25">
      <c r="A312" s="155" t="s">
        <v>0</v>
      </c>
      <c r="B312" s="277" t="str">
        <f>IF(csv!F307="","",csv!T307)</f>
        <v/>
      </c>
      <c r="C312" s="278" t="str">
        <f>IF(csv!F307="","",csv!AO307)</f>
        <v/>
      </c>
      <c r="D312" s="278" t="str">
        <f>IF(csv!F307="","",csv!AP307&amp;"–"&amp;csv!AQ307&amp;"–"&amp;csv!AR307)</f>
        <v/>
      </c>
      <c r="E312" s="279" t="str">
        <f>IF(csv!AV307&amp;csv!AX307&amp;csv!AZ307&amp;csv!BB307&amp;csv!BD307="","",csv!AV307&amp;"–"&amp;csv!AX307&amp;"–"&amp;csv!AZ307&amp;"–"&amp;csv!BB307&amp;"–"&amp;csv!BD307&amp;"–"&amp;csv!BF307&amp;"–"&amp;csv!BH307&amp;"–"&amp;csv!BJ307&amp;"–"&amp;csv!BL307&amp;"–"&amp;csv!BN307&amp;"–"&amp;csv!BP307&amp;"–"&amp;csv!BR307&amp;"–"&amp;csv!BT307&amp;"–"&amp;csv!BV307&amp;"–"&amp;csv!BX307&amp;"–"&amp;csv!BZ307&amp;"–"&amp;csv!CB307&amp;"–"&amp;csv!CD307&amp;"–"&amp;csv!CF307&amp;"–"&amp;csv!CH307&amp;"–"&amp;csv!CJ307&amp;"–"&amp;csv!CL307&amp;"–"&amp;csv!CN307&amp;"–"&amp;csv!CP307&amp;"–"&amp;csv!CR307&amp;"–"&amp;csv!CT307&amp;"–"&amp;csv!CV307&amp;"–"&amp;csv!CX306&amp;"–"&amp;csv!CZ306)</f>
        <v/>
      </c>
      <c r="F312" s="155" t="s">
        <v>0</v>
      </c>
      <c r="X312" s="155" t="s">
        <v>0</v>
      </c>
    </row>
    <row r="313" spans="1:24" x14ac:dyDescent="0.25">
      <c r="A313" s="155" t="s">
        <v>0</v>
      </c>
      <c r="B313" s="277" t="str">
        <f>IF(csv!F308="","",csv!T308)</f>
        <v/>
      </c>
      <c r="C313" s="278" t="str">
        <f>IF(csv!F308="","",csv!AO308)</f>
        <v/>
      </c>
      <c r="D313" s="278" t="str">
        <f>IF(csv!F308="","",csv!AP308&amp;"–"&amp;csv!AQ308&amp;"–"&amp;csv!AR308)</f>
        <v/>
      </c>
      <c r="E313" s="279" t="str">
        <f>IF(csv!AV308&amp;csv!AX308&amp;csv!AZ308&amp;csv!BB308&amp;csv!BD308="","",csv!AV308&amp;"–"&amp;csv!AX308&amp;"–"&amp;csv!AZ308&amp;"–"&amp;csv!BB308&amp;"–"&amp;csv!BD308&amp;"–"&amp;csv!BF308&amp;"–"&amp;csv!BH308&amp;"–"&amp;csv!BJ308&amp;"–"&amp;csv!BL308&amp;"–"&amp;csv!BN308&amp;"–"&amp;csv!BP308&amp;"–"&amp;csv!BR308&amp;"–"&amp;csv!BT308&amp;"–"&amp;csv!BV308&amp;"–"&amp;csv!BX308&amp;"–"&amp;csv!BZ308&amp;"–"&amp;csv!CB308&amp;"–"&amp;csv!CD308&amp;"–"&amp;csv!CF308&amp;"–"&amp;csv!CH308&amp;"–"&amp;csv!CJ308&amp;"–"&amp;csv!CL308&amp;"–"&amp;csv!CN308&amp;"–"&amp;csv!CP308&amp;"–"&amp;csv!CR308&amp;"–"&amp;csv!CT308&amp;"–"&amp;csv!CV308&amp;"–"&amp;csv!CX307&amp;"–"&amp;csv!CZ307)</f>
        <v/>
      </c>
      <c r="F313" s="155" t="s">
        <v>0</v>
      </c>
      <c r="X313" s="155" t="s">
        <v>0</v>
      </c>
    </row>
    <row r="314" spans="1:24" x14ac:dyDescent="0.25">
      <c r="A314" s="155" t="s">
        <v>0</v>
      </c>
      <c r="B314" s="277" t="str">
        <f>IF(csv!F309="","",csv!T309)</f>
        <v/>
      </c>
      <c r="C314" s="278" t="str">
        <f>IF(csv!F309="","",csv!AO309)</f>
        <v/>
      </c>
      <c r="D314" s="278" t="str">
        <f>IF(csv!F309="","",csv!AP309&amp;"–"&amp;csv!AQ309&amp;"–"&amp;csv!AR309)</f>
        <v/>
      </c>
      <c r="E314" s="279" t="str">
        <f>IF(csv!AV309&amp;csv!AX309&amp;csv!AZ309&amp;csv!BB309&amp;csv!BD309="","",csv!AV309&amp;"–"&amp;csv!AX309&amp;"–"&amp;csv!AZ309&amp;"–"&amp;csv!BB309&amp;"–"&amp;csv!BD309&amp;"–"&amp;csv!BF309&amp;"–"&amp;csv!BH309&amp;"–"&amp;csv!BJ309&amp;"–"&amp;csv!BL309&amp;"–"&amp;csv!BN309&amp;"–"&amp;csv!BP309&amp;"–"&amp;csv!BR309&amp;"–"&amp;csv!BT309&amp;"–"&amp;csv!BV309&amp;"–"&amp;csv!BX309&amp;"–"&amp;csv!BZ309&amp;"–"&amp;csv!CB309&amp;"–"&amp;csv!CD309&amp;"–"&amp;csv!CF309&amp;"–"&amp;csv!CH309&amp;"–"&amp;csv!CJ309&amp;"–"&amp;csv!CL309&amp;"–"&amp;csv!CN309&amp;"–"&amp;csv!CP309&amp;"–"&amp;csv!CR309&amp;"–"&amp;csv!CT309&amp;"–"&amp;csv!CV309&amp;"–"&amp;csv!CX308&amp;"–"&amp;csv!CZ308)</f>
        <v/>
      </c>
      <c r="F314" s="155" t="s">
        <v>0</v>
      </c>
      <c r="X314" s="155" t="s">
        <v>0</v>
      </c>
    </row>
    <row r="315" spans="1:24" x14ac:dyDescent="0.25">
      <c r="A315" s="155" t="s">
        <v>0</v>
      </c>
      <c r="B315" s="277" t="str">
        <f>IF(csv!F310="","",csv!T310)</f>
        <v/>
      </c>
      <c r="C315" s="278" t="str">
        <f>IF(csv!F310="","",csv!AO310)</f>
        <v/>
      </c>
      <c r="D315" s="278" t="str">
        <f>IF(csv!F310="","",csv!AP310&amp;"–"&amp;csv!AQ310&amp;"–"&amp;csv!AR310)</f>
        <v/>
      </c>
      <c r="E315" s="279" t="str">
        <f>IF(csv!AV310&amp;csv!AX310&amp;csv!AZ310&amp;csv!BB310&amp;csv!BD310="","",csv!AV310&amp;"–"&amp;csv!AX310&amp;"–"&amp;csv!AZ310&amp;"–"&amp;csv!BB310&amp;"–"&amp;csv!BD310&amp;"–"&amp;csv!BF310&amp;"–"&amp;csv!BH310&amp;"–"&amp;csv!BJ310&amp;"–"&amp;csv!BL310&amp;"–"&amp;csv!BN310&amp;"–"&amp;csv!BP310&amp;"–"&amp;csv!BR310&amp;"–"&amp;csv!BT310&amp;"–"&amp;csv!BV310&amp;"–"&amp;csv!BX310&amp;"–"&amp;csv!BZ310&amp;"–"&amp;csv!CB310&amp;"–"&amp;csv!CD310&amp;"–"&amp;csv!CF310&amp;"–"&amp;csv!CH310&amp;"–"&amp;csv!CJ310&amp;"–"&amp;csv!CL310&amp;"–"&amp;csv!CN310&amp;"–"&amp;csv!CP310&amp;"–"&amp;csv!CR310&amp;"–"&amp;csv!CT310&amp;"–"&amp;csv!CV310&amp;"–"&amp;csv!CX309&amp;"–"&amp;csv!CZ309)</f>
        <v/>
      </c>
      <c r="F315" s="155" t="s">
        <v>0</v>
      </c>
      <c r="X315" s="155" t="s">
        <v>0</v>
      </c>
    </row>
    <row r="316" spans="1:24" x14ac:dyDescent="0.25">
      <c r="A316" s="155" t="s">
        <v>0</v>
      </c>
      <c r="B316" s="277" t="str">
        <f>IF(csv!F311="","",csv!T311)</f>
        <v/>
      </c>
      <c r="C316" s="278" t="str">
        <f>IF(csv!F311="","",csv!AO311)</f>
        <v/>
      </c>
      <c r="D316" s="278" t="str">
        <f>IF(csv!F311="","",csv!AP311&amp;"–"&amp;csv!AQ311&amp;"–"&amp;csv!AR311)</f>
        <v/>
      </c>
      <c r="E316" s="279" t="str">
        <f>IF(csv!AV311&amp;csv!AX311&amp;csv!AZ311&amp;csv!BB311&amp;csv!BD311="","",csv!AV311&amp;"–"&amp;csv!AX311&amp;"–"&amp;csv!AZ311&amp;"–"&amp;csv!BB311&amp;"–"&amp;csv!BD311&amp;"–"&amp;csv!BF311&amp;"–"&amp;csv!BH311&amp;"–"&amp;csv!BJ311&amp;"–"&amp;csv!BL311&amp;"–"&amp;csv!BN311&amp;"–"&amp;csv!BP311&amp;"–"&amp;csv!BR311&amp;"–"&amp;csv!BT311&amp;"–"&amp;csv!BV311&amp;"–"&amp;csv!BX311&amp;"–"&amp;csv!BZ311&amp;"–"&amp;csv!CB311&amp;"–"&amp;csv!CD311&amp;"–"&amp;csv!CF311&amp;"–"&amp;csv!CH311&amp;"–"&amp;csv!CJ311&amp;"–"&amp;csv!CL311&amp;"–"&amp;csv!CN311&amp;"–"&amp;csv!CP311&amp;"–"&amp;csv!CR311&amp;"–"&amp;csv!CT311&amp;"–"&amp;csv!CV311&amp;"–"&amp;csv!CX310&amp;"–"&amp;csv!CZ310)</f>
        <v/>
      </c>
      <c r="F316" s="155" t="s">
        <v>0</v>
      </c>
      <c r="X316" s="155" t="s">
        <v>0</v>
      </c>
    </row>
    <row r="317" spans="1:24" x14ac:dyDescent="0.25">
      <c r="A317" s="155" t="s">
        <v>0</v>
      </c>
      <c r="B317" s="277" t="str">
        <f>IF(csv!F312="","",csv!T312)</f>
        <v/>
      </c>
      <c r="C317" s="278" t="str">
        <f>IF(csv!F312="","",csv!AO312)</f>
        <v/>
      </c>
      <c r="D317" s="278" t="str">
        <f>IF(csv!F312="","",csv!AP312&amp;"–"&amp;csv!AQ312&amp;"–"&amp;csv!AR312)</f>
        <v/>
      </c>
      <c r="E317" s="279" t="str">
        <f>IF(csv!AV312&amp;csv!AX312&amp;csv!AZ312&amp;csv!BB312&amp;csv!BD312="","",csv!AV312&amp;"–"&amp;csv!AX312&amp;"–"&amp;csv!AZ312&amp;"–"&amp;csv!BB312&amp;"–"&amp;csv!BD312&amp;"–"&amp;csv!BF312&amp;"–"&amp;csv!BH312&amp;"–"&amp;csv!BJ312&amp;"–"&amp;csv!BL312&amp;"–"&amp;csv!BN312&amp;"–"&amp;csv!BP312&amp;"–"&amp;csv!BR312&amp;"–"&amp;csv!BT312&amp;"–"&amp;csv!BV312&amp;"–"&amp;csv!BX312&amp;"–"&amp;csv!BZ312&amp;"–"&amp;csv!CB312&amp;"–"&amp;csv!CD312&amp;"–"&amp;csv!CF312&amp;"–"&amp;csv!CH312&amp;"–"&amp;csv!CJ312&amp;"–"&amp;csv!CL312&amp;"–"&amp;csv!CN312&amp;"–"&amp;csv!CP312&amp;"–"&amp;csv!CR312&amp;"–"&amp;csv!CT312&amp;"–"&amp;csv!CV312&amp;"–"&amp;csv!CX311&amp;"–"&amp;csv!CZ311)</f>
        <v/>
      </c>
      <c r="F317" s="155" t="s">
        <v>0</v>
      </c>
      <c r="X317" s="155" t="s">
        <v>0</v>
      </c>
    </row>
    <row r="318" spans="1:24" x14ac:dyDescent="0.25">
      <c r="A318" s="155" t="s">
        <v>0</v>
      </c>
      <c r="B318" s="277" t="str">
        <f>IF(csv!F313="","",csv!T313)</f>
        <v/>
      </c>
      <c r="C318" s="278" t="str">
        <f>IF(csv!F313="","",csv!AO313)</f>
        <v/>
      </c>
      <c r="D318" s="278" t="str">
        <f>IF(csv!F313="","",csv!AP313&amp;"–"&amp;csv!AQ313&amp;"–"&amp;csv!AR313)</f>
        <v/>
      </c>
      <c r="E318" s="279" t="str">
        <f>IF(csv!AV313&amp;csv!AX313&amp;csv!AZ313&amp;csv!BB313&amp;csv!BD313="","",csv!AV313&amp;"–"&amp;csv!AX313&amp;"–"&amp;csv!AZ313&amp;"–"&amp;csv!BB313&amp;"–"&amp;csv!BD313&amp;"–"&amp;csv!BF313&amp;"–"&amp;csv!BH313&amp;"–"&amp;csv!BJ313&amp;"–"&amp;csv!BL313&amp;"–"&amp;csv!BN313&amp;"–"&amp;csv!BP313&amp;"–"&amp;csv!BR313&amp;"–"&amp;csv!BT313&amp;"–"&amp;csv!BV313&amp;"–"&amp;csv!BX313&amp;"–"&amp;csv!BZ313&amp;"–"&amp;csv!CB313&amp;"–"&amp;csv!CD313&amp;"–"&amp;csv!CF313&amp;"–"&amp;csv!CH313&amp;"–"&amp;csv!CJ313&amp;"–"&amp;csv!CL313&amp;"–"&amp;csv!CN313&amp;"–"&amp;csv!CP313&amp;"–"&amp;csv!CR313&amp;"–"&amp;csv!CT313&amp;"–"&amp;csv!CV313&amp;"–"&amp;csv!CX312&amp;"–"&amp;csv!CZ312)</f>
        <v/>
      </c>
      <c r="F318" s="155" t="s">
        <v>0</v>
      </c>
      <c r="X318" s="155" t="s">
        <v>0</v>
      </c>
    </row>
    <row r="319" spans="1:24" x14ac:dyDescent="0.25">
      <c r="A319" s="155" t="s">
        <v>0</v>
      </c>
      <c r="B319" s="277" t="str">
        <f>IF(csv!F314="","",csv!T314)</f>
        <v/>
      </c>
      <c r="C319" s="278" t="str">
        <f>IF(csv!F314="","",csv!AO314)</f>
        <v/>
      </c>
      <c r="D319" s="278" t="str">
        <f>IF(csv!F314="","",csv!AP314&amp;"–"&amp;csv!AQ314&amp;"–"&amp;csv!AR314)</f>
        <v/>
      </c>
      <c r="E319" s="279" t="str">
        <f>IF(csv!AV314&amp;csv!AX314&amp;csv!AZ314&amp;csv!BB314&amp;csv!BD314="","",csv!AV314&amp;"–"&amp;csv!AX314&amp;"–"&amp;csv!AZ314&amp;"–"&amp;csv!BB314&amp;"–"&amp;csv!BD314&amp;"–"&amp;csv!BF314&amp;"–"&amp;csv!BH314&amp;"–"&amp;csv!BJ314&amp;"–"&amp;csv!BL314&amp;"–"&amp;csv!BN314&amp;"–"&amp;csv!BP314&amp;"–"&amp;csv!BR314&amp;"–"&amp;csv!BT314&amp;"–"&amp;csv!BV314&amp;"–"&amp;csv!BX314&amp;"–"&amp;csv!BZ314&amp;"–"&amp;csv!CB314&amp;"–"&amp;csv!CD314&amp;"–"&amp;csv!CF314&amp;"–"&amp;csv!CH314&amp;"–"&amp;csv!CJ314&amp;"–"&amp;csv!CL314&amp;"–"&amp;csv!CN314&amp;"–"&amp;csv!CP314&amp;"–"&amp;csv!CR314&amp;"–"&amp;csv!CT314&amp;"–"&amp;csv!CV314&amp;"–"&amp;csv!CX313&amp;"–"&amp;csv!CZ313)</f>
        <v/>
      </c>
      <c r="F319" s="155" t="s">
        <v>0</v>
      </c>
      <c r="X319" s="155" t="s">
        <v>0</v>
      </c>
    </row>
    <row r="320" spans="1:24" x14ac:dyDescent="0.25">
      <c r="A320" s="155" t="s">
        <v>0</v>
      </c>
      <c r="B320" s="277" t="str">
        <f>IF(csv!F315="","",csv!T315)</f>
        <v/>
      </c>
      <c r="C320" s="278" t="str">
        <f>IF(csv!F315="","",csv!AO315)</f>
        <v/>
      </c>
      <c r="D320" s="278" t="str">
        <f>IF(csv!F315="","",csv!AP315&amp;"–"&amp;csv!AQ315&amp;"–"&amp;csv!AR315)</f>
        <v/>
      </c>
      <c r="E320" s="279" t="str">
        <f>IF(csv!AV315&amp;csv!AX315&amp;csv!AZ315&amp;csv!BB315&amp;csv!BD315="","",csv!AV315&amp;"–"&amp;csv!AX315&amp;"–"&amp;csv!AZ315&amp;"–"&amp;csv!BB315&amp;"–"&amp;csv!BD315&amp;"–"&amp;csv!BF315&amp;"–"&amp;csv!BH315&amp;"–"&amp;csv!BJ315&amp;"–"&amp;csv!BL315&amp;"–"&amp;csv!BN315&amp;"–"&amp;csv!BP315&amp;"–"&amp;csv!BR315&amp;"–"&amp;csv!BT315&amp;"–"&amp;csv!BV315&amp;"–"&amp;csv!BX315&amp;"–"&amp;csv!BZ315&amp;"–"&amp;csv!CB315&amp;"–"&amp;csv!CD315&amp;"–"&amp;csv!CF315&amp;"–"&amp;csv!CH315&amp;"–"&amp;csv!CJ315&amp;"–"&amp;csv!CL315&amp;"–"&amp;csv!CN315&amp;"–"&amp;csv!CP315&amp;"–"&amp;csv!CR315&amp;"–"&amp;csv!CT315&amp;"–"&amp;csv!CV315&amp;"–"&amp;csv!CX314&amp;"–"&amp;csv!CZ314)</f>
        <v/>
      </c>
      <c r="F320" s="155" t="s">
        <v>0</v>
      </c>
      <c r="X320" s="155" t="s">
        <v>0</v>
      </c>
    </row>
    <row r="321" spans="1:24" x14ac:dyDescent="0.25">
      <c r="A321" s="155" t="s">
        <v>0</v>
      </c>
      <c r="B321" s="277" t="str">
        <f>IF(csv!F316="","",csv!T316)</f>
        <v/>
      </c>
      <c r="C321" s="278" t="str">
        <f>IF(csv!F316="","",csv!AO316)</f>
        <v/>
      </c>
      <c r="D321" s="278" t="str">
        <f>IF(csv!F316="","",csv!AP316&amp;"–"&amp;csv!AQ316&amp;"–"&amp;csv!AR316)</f>
        <v/>
      </c>
      <c r="E321" s="279" t="str">
        <f>IF(csv!AV316&amp;csv!AX316&amp;csv!AZ316&amp;csv!BB316&amp;csv!BD316="","",csv!AV316&amp;"–"&amp;csv!AX316&amp;"–"&amp;csv!AZ316&amp;"–"&amp;csv!BB316&amp;"–"&amp;csv!BD316&amp;"–"&amp;csv!BF316&amp;"–"&amp;csv!BH316&amp;"–"&amp;csv!BJ316&amp;"–"&amp;csv!BL316&amp;"–"&amp;csv!BN316&amp;"–"&amp;csv!BP316&amp;"–"&amp;csv!BR316&amp;"–"&amp;csv!BT316&amp;"–"&amp;csv!BV316&amp;"–"&amp;csv!BX316&amp;"–"&amp;csv!BZ316&amp;"–"&amp;csv!CB316&amp;"–"&amp;csv!CD316&amp;"–"&amp;csv!CF316&amp;"–"&amp;csv!CH316&amp;"–"&amp;csv!CJ316&amp;"–"&amp;csv!CL316&amp;"–"&amp;csv!CN316&amp;"–"&amp;csv!CP316&amp;"–"&amp;csv!CR316&amp;"–"&amp;csv!CT316&amp;"–"&amp;csv!CV316&amp;"–"&amp;csv!CX315&amp;"–"&amp;csv!CZ315)</f>
        <v/>
      </c>
      <c r="F321" s="155" t="s">
        <v>0</v>
      </c>
      <c r="X321" s="155" t="s">
        <v>0</v>
      </c>
    </row>
    <row r="322" spans="1:24" x14ac:dyDescent="0.25">
      <c r="A322" s="155" t="s">
        <v>0</v>
      </c>
      <c r="B322" s="277" t="str">
        <f>IF(csv!F317="","",csv!T317)</f>
        <v/>
      </c>
      <c r="C322" s="278" t="str">
        <f>IF(csv!F317="","",csv!AO317)</f>
        <v/>
      </c>
      <c r="D322" s="278" t="str">
        <f>IF(csv!F317="","",csv!AP317&amp;"–"&amp;csv!AQ317&amp;"–"&amp;csv!AR317)</f>
        <v/>
      </c>
      <c r="E322" s="279" t="str">
        <f>IF(csv!AV317&amp;csv!AX317&amp;csv!AZ317&amp;csv!BB317&amp;csv!BD317="","",csv!AV317&amp;"–"&amp;csv!AX317&amp;"–"&amp;csv!AZ317&amp;"–"&amp;csv!BB317&amp;"–"&amp;csv!BD317&amp;"–"&amp;csv!BF317&amp;"–"&amp;csv!BH317&amp;"–"&amp;csv!BJ317&amp;"–"&amp;csv!BL317&amp;"–"&amp;csv!BN317&amp;"–"&amp;csv!BP317&amp;"–"&amp;csv!BR317&amp;"–"&amp;csv!BT317&amp;"–"&amp;csv!BV317&amp;"–"&amp;csv!BX317&amp;"–"&amp;csv!BZ317&amp;"–"&amp;csv!CB317&amp;"–"&amp;csv!CD317&amp;"–"&amp;csv!CF317&amp;"–"&amp;csv!CH317&amp;"–"&amp;csv!CJ317&amp;"–"&amp;csv!CL317&amp;"–"&amp;csv!CN317&amp;"–"&amp;csv!CP317&amp;"–"&amp;csv!CR317&amp;"–"&amp;csv!CT317&amp;"–"&amp;csv!CV317&amp;"–"&amp;csv!CX316&amp;"–"&amp;csv!CZ316)</f>
        <v/>
      </c>
      <c r="F322" s="155" t="s">
        <v>0</v>
      </c>
      <c r="X322" s="155" t="s">
        <v>0</v>
      </c>
    </row>
    <row r="323" spans="1:24" x14ac:dyDescent="0.25">
      <c r="A323" s="155" t="s">
        <v>0</v>
      </c>
      <c r="B323" s="277" t="str">
        <f>IF(csv!F318="","",csv!T318)</f>
        <v/>
      </c>
      <c r="C323" s="278" t="str">
        <f>IF(csv!F318="","",csv!AO318)</f>
        <v/>
      </c>
      <c r="D323" s="278" t="str">
        <f>IF(csv!F318="","",csv!AP318&amp;"–"&amp;csv!AQ318&amp;"–"&amp;csv!AR318)</f>
        <v/>
      </c>
      <c r="E323" s="279" t="str">
        <f>IF(csv!AV318&amp;csv!AX318&amp;csv!AZ318&amp;csv!BB318&amp;csv!BD318="","",csv!AV318&amp;"–"&amp;csv!AX318&amp;"–"&amp;csv!AZ318&amp;"–"&amp;csv!BB318&amp;"–"&amp;csv!BD318&amp;"–"&amp;csv!BF318&amp;"–"&amp;csv!BH318&amp;"–"&amp;csv!BJ318&amp;"–"&amp;csv!BL318&amp;"–"&amp;csv!BN318&amp;"–"&amp;csv!BP318&amp;"–"&amp;csv!BR318&amp;"–"&amp;csv!BT318&amp;"–"&amp;csv!BV318&amp;"–"&amp;csv!BX318&amp;"–"&amp;csv!BZ318&amp;"–"&amp;csv!CB318&amp;"–"&amp;csv!CD318&amp;"–"&amp;csv!CF318&amp;"–"&amp;csv!CH318&amp;"–"&amp;csv!CJ318&amp;"–"&amp;csv!CL318&amp;"–"&amp;csv!CN318&amp;"–"&amp;csv!CP318&amp;"–"&amp;csv!CR318&amp;"–"&amp;csv!CT318&amp;"–"&amp;csv!CV318&amp;"–"&amp;csv!CX317&amp;"–"&amp;csv!CZ317)</f>
        <v/>
      </c>
      <c r="F323" s="155" t="s">
        <v>0</v>
      </c>
      <c r="X323" s="155" t="s">
        <v>0</v>
      </c>
    </row>
    <row r="324" spans="1:24" x14ac:dyDescent="0.25">
      <c r="A324" s="155" t="s">
        <v>0</v>
      </c>
      <c r="B324" s="277" t="str">
        <f>IF(csv!F319="","",csv!T319)</f>
        <v/>
      </c>
      <c r="C324" s="278" t="str">
        <f>IF(csv!F319="","",csv!AO319)</f>
        <v/>
      </c>
      <c r="D324" s="278" t="str">
        <f>IF(csv!F319="","",csv!AP319&amp;"–"&amp;csv!AQ319&amp;"–"&amp;csv!AR319)</f>
        <v/>
      </c>
      <c r="E324" s="279" t="str">
        <f>IF(csv!AV319&amp;csv!AX319&amp;csv!AZ319&amp;csv!BB319&amp;csv!BD319="","",csv!AV319&amp;"–"&amp;csv!AX319&amp;"–"&amp;csv!AZ319&amp;"–"&amp;csv!BB319&amp;"–"&amp;csv!BD319&amp;"–"&amp;csv!BF319&amp;"–"&amp;csv!BH319&amp;"–"&amp;csv!BJ319&amp;"–"&amp;csv!BL319&amp;"–"&amp;csv!BN319&amp;"–"&amp;csv!BP319&amp;"–"&amp;csv!BR319&amp;"–"&amp;csv!BT319&amp;"–"&amp;csv!BV319&amp;"–"&amp;csv!BX319&amp;"–"&amp;csv!BZ319&amp;"–"&amp;csv!CB319&amp;"–"&amp;csv!CD319&amp;"–"&amp;csv!CF319&amp;"–"&amp;csv!CH319&amp;"–"&amp;csv!CJ319&amp;"–"&amp;csv!CL319&amp;"–"&amp;csv!CN319&amp;"–"&amp;csv!CP319&amp;"–"&amp;csv!CR319&amp;"–"&amp;csv!CT319&amp;"–"&amp;csv!CV319&amp;"–"&amp;csv!CX318&amp;"–"&amp;csv!CZ318)</f>
        <v/>
      </c>
      <c r="F324" s="155" t="s">
        <v>0</v>
      </c>
      <c r="X324" s="155" t="s">
        <v>0</v>
      </c>
    </row>
    <row r="325" spans="1:24" x14ac:dyDescent="0.25">
      <c r="A325" s="155" t="s">
        <v>0</v>
      </c>
      <c r="B325" s="277" t="str">
        <f>IF(csv!F320="","",csv!T320)</f>
        <v/>
      </c>
      <c r="C325" s="278" t="str">
        <f>IF(csv!F320="","",csv!AO320)</f>
        <v/>
      </c>
      <c r="D325" s="278" t="str">
        <f>IF(csv!F320="","",csv!AP320&amp;"–"&amp;csv!AQ320&amp;"–"&amp;csv!AR320)</f>
        <v/>
      </c>
      <c r="E325" s="279" t="str">
        <f>IF(csv!AV320&amp;csv!AX320&amp;csv!AZ320&amp;csv!BB320&amp;csv!BD320="","",csv!AV320&amp;"–"&amp;csv!AX320&amp;"–"&amp;csv!AZ320&amp;"–"&amp;csv!BB320&amp;"–"&amp;csv!BD320&amp;"–"&amp;csv!BF320&amp;"–"&amp;csv!BH320&amp;"–"&amp;csv!BJ320&amp;"–"&amp;csv!BL320&amp;"–"&amp;csv!BN320&amp;"–"&amp;csv!BP320&amp;"–"&amp;csv!BR320&amp;"–"&amp;csv!BT320&amp;"–"&amp;csv!BV320&amp;"–"&amp;csv!BX320&amp;"–"&amp;csv!BZ320&amp;"–"&amp;csv!CB320&amp;"–"&amp;csv!CD320&amp;"–"&amp;csv!CF320&amp;"–"&amp;csv!CH320&amp;"–"&amp;csv!CJ320&amp;"–"&amp;csv!CL320&amp;"–"&amp;csv!CN320&amp;"–"&amp;csv!CP320&amp;"–"&amp;csv!CR320&amp;"–"&amp;csv!CT320&amp;"–"&amp;csv!CV320&amp;"–"&amp;csv!CX319&amp;"–"&amp;csv!CZ319)</f>
        <v/>
      </c>
      <c r="F325" s="155" t="s">
        <v>0</v>
      </c>
      <c r="X325" s="155" t="s">
        <v>0</v>
      </c>
    </row>
    <row r="326" spans="1:24" x14ac:dyDescent="0.25">
      <c r="A326" s="155" t="s">
        <v>0</v>
      </c>
      <c r="B326" s="277" t="str">
        <f>IF(csv!F321="","",csv!T321)</f>
        <v/>
      </c>
      <c r="C326" s="278" t="str">
        <f>IF(csv!F321="","",csv!AO321)</f>
        <v/>
      </c>
      <c r="D326" s="278" t="str">
        <f>IF(csv!F321="","",csv!AP321&amp;"–"&amp;csv!AQ321&amp;"–"&amp;csv!AR321)</f>
        <v/>
      </c>
      <c r="E326" s="279" t="str">
        <f>IF(csv!AV321&amp;csv!AX321&amp;csv!AZ321&amp;csv!BB321&amp;csv!BD321="","",csv!AV321&amp;"–"&amp;csv!AX321&amp;"–"&amp;csv!AZ321&amp;"–"&amp;csv!BB321&amp;"–"&amp;csv!BD321&amp;"–"&amp;csv!BF321&amp;"–"&amp;csv!BH321&amp;"–"&amp;csv!BJ321&amp;"–"&amp;csv!BL321&amp;"–"&amp;csv!BN321&amp;"–"&amp;csv!BP321&amp;"–"&amp;csv!BR321&amp;"–"&amp;csv!BT321&amp;"–"&amp;csv!BV321&amp;"–"&amp;csv!BX321&amp;"–"&amp;csv!BZ321&amp;"–"&amp;csv!CB321&amp;"–"&amp;csv!CD321&amp;"–"&amp;csv!CF321&amp;"–"&amp;csv!CH321&amp;"–"&amp;csv!CJ321&amp;"–"&amp;csv!CL321&amp;"–"&amp;csv!CN321&amp;"–"&amp;csv!CP321&amp;"–"&amp;csv!CR321&amp;"–"&amp;csv!CT321&amp;"–"&amp;csv!CV321&amp;"–"&amp;csv!CX320&amp;"–"&amp;csv!CZ320)</f>
        <v/>
      </c>
      <c r="F326" s="155" t="s">
        <v>0</v>
      </c>
      <c r="X326" s="155" t="s">
        <v>0</v>
      </c>
    </row>
    <row r="327" spans="1:24" x14ac:dyDescent="0.25">
      <c r="A327" s="155" t="s">
        <v>0</v>
      </c>
      <c r="B327" s="277" t="str">
        <f>IF(csv!F322="","",csv!T322)</f>
        <v/>
      </c>
      <c r="C327" s="278" t="str">
        <f>IF(csv!F322="","",csv!AO322)</f>
        <v/>
      </c>
      <c r="D327" s="278" t="str">
        <f>IF(csv!F322="","",csv!AP322&amp;"–"&amp;csv!AQ322&amp;"–"&amp;csv!AR322)</f>
        <v/>
      </c>
      <c r="E327" s="279" t="str">
        <f>IF(csv!AV322&amp;csv!AX322&amp;csv!AZ322&amp;csv!BB322&amp;csv!BD322="","",csv!AV322&amp;"–"&amp;csv!AX322&amp;"–"&amp;csv!AZ322&amp;"–"&amp;csv!BB322&amp;"–"&amp;csv!BD322&amp;"–"&amp;csv!BF322&amp;"–"&amp;csv!BH322&amp;"–"&amp;csv!BJ322&amp;"–"&amp;csv!BL322&amp;"–"&amp;csv!BN322&amp;"–"&amp;csv!BP322&amp;"–"&amp;csv!BR322&amp;"–"&amp;csv!BT322&amp;"–"&amp;csv!BV322&amp;"–"&amp;csv!BX322&amp;"–"&amp;csv!BZ322&amp;"–"&amp;csv!CB322&amp;"–"&amp;csv!CD322&amp;"–"&amp;csv!CF322&amp;"–"&amp;csv!CH322&amp;"–"&amp;csv!CJ322&amp;"–"&amp;csv!CL322&amp;"–"&amp;csv!CN322&amp;"–"&amp;csv!CP322&amp;"–"&amp;csv!CR322&amp;"–"&amp;csv!CT322&amp;"–"&amp;csv!CV322&amp;"–"&amp;csv!CX321&amp;"–"&amp;csv!CZ321)</f>
        <v/>
      </c>
      <c r="F327" s="155" t="s">
        <v>0</v>
      </c>
      <c r="X327" s="155" t="s">
        <v>0</v>
      </c>
    </row>
    <row r="328" spans="1:24" x14ac:dyDescent="0.25">
      <c r="A328" s="155" t="s">
        <v>0</v>
      </c>
      <c r="B328" s="277" t="str">
        <f>IF(csv!F323="","",csv!T323)</f>
        <v/>
      </c>
      <c r="C328" s="278" t="str">
        <f>IF(csv!F323="","",csv!AO323)</f>
        <v/>
      </c>
      <c r="D328" s="278" t="str">
        <f>IF(csv!F323="","",csv!AP323&amp;"–"&amp;csv!AQ323&amp;"–"&amp;csv!AR323)</f>
        <v/>
      </c>
      <c r="E328" s="279" t="str">
        <f>IF(csv!AV323&amp;csv!AX323&amp;csv!AZ323&amp;csv!BB323&amp;csv!BD323="","",csv!AV323&amp;"–"&amp;csv!AX323&amp;"–"&amp;csv!AZ323&amp;"–"&amp;csv!BB323&amp;"–"&amp;csv!BD323&amp;"–"&amp;csv!BF323&amp;"–"&amp;csv!BH323&amp;"–"&amp;csv!BJ323&amp;"–"&amp;csv!BL323&amp;"–"&amp;csv!BN323&amp;"–"&amp;csv!BP323&amp;"–"&amp;csv!BR323&amp;"–"&amp;csv!BT323&amp;"–"&amp;csv!BV323&amp;"–"&amp;csv!BX323&amp;"–"&amp;csv!BZ323&amp;"–"&amp;csv!CB323&amp;"–"&amp;csv!CD323&amp;"–"&amp;csv!CF323&amp;"–"&amp;csv!CH323&amp;"–"&amp;csv!CJ323&amp;"–"&amp;csv!CL323&amp;"–"&amp;csv!CN323&amp;"–"&amp;csv!CP323&amp;"–"&amp;csv!CR323&amp;"–"&amp;csv!CT323&amp;"–"&amp;csv!CV323&amp;"–"&amp;csv!CX322&amp;"–"&amp;csv!CZ322)</f>
        <v/>
      </c>
      <c r="F328" s="155" t="s">
        <v>0</v>
      </c>
      <c r="X328" s="155" t="s">
        <v>0</v>
      </c>
    </row>
    <row r="329" spans="1:24" x14ac:dyDescent="0.25">
      <c r="A329" s="155" t="s">
        <v>0</v>
      </c>
      <c r="B329" s="277" t="str">
        <f>IF(csv!F324="","",csv!T324)</f>
        <v/>
      </c>
      <c r="C329" s="278" t="str">
        <f>IF(csv!F324="","",csv!AO324)</f>
        <v/>
      </c>
      <c r="D329" s="278" t="str">
        <f>IF(csv!F324="","",csv!AP324&amp;"–"&amp;csv!AQ324&amp;"–"&amp;csv!AR324)</f>
        <v/>
      </c>
      <c r="E329" s="279" t="str">
        <f>IF(csv!AV324&amp;csv!AX324&amp;csv!AZ324&amp;csv!BB324&amp;csv!BD324="","",csv!AV324&amp;"–"&amp;csv!AX324&amp;"–"&amp;csv!AZ324&amp;"–"&amp;csv!BB324&amp;"–"&amp;csv!BD324&amp;"–"&amp;csv!BF324&amp;"–"&amp;csv!BH324&amp;"–"&amp;csv!BJ324&amp;"–"&amp;csv!BL324&amp;"–"&amp;csv!BN324&amp;"–"&amp;csv!BP324&amp;"–"&amp;csv!BR324&amp;"–"&amp;csv!BT324&amp;"–"&amp;csv!BV324&amp;"–"&amp;csv!BX324&amp;"–"&amp;csv!BZ324&amp;"–"&amp;csv!CB324&amp;"–"&amp;csv!CD324&amp;"–"&amp;csv!CF324&amp;"–"&amp;csv!CH324&amp;"–"&amp;csv!CJ324&amp;"–"&amp;csv!CL324&amp;"–"&amp;csv!CN324&amp;"–"&amp;csv!CP324&amp;"–"&amp;csv!CR324&amp;"–"&amp;csv!CT324&amp;"–"&amp;csv!CV324&amp;"–"&amp;csv!CX323&amp;"–"&amp;csv!CZ323)</f>
        <v/>
      </c>
      <c r="F329" s="155" t="s">
        <v>0</v>
      </c>
      <c r="X329" s="155" t="s">
        <v>0</v>
      </c>
    </row>
    <row r="330" spans="1:24" x14ac:dyDescent="0.25">
      <c r="A330" s="155" t="s">
        <v>0</v>
      </c>
      <c r="B330" s="277" t="str">
        <f>IF(csv!F325="","",csv!T325)</f>
        <v/>
      </c>
      <c r="C330" s="278" t="str">
        <f>IF(csv!F325="","",csv!AO325)</f>
        <v/>
      </c>
      <c r="D330" s="278" t="str">
        <f>IF(csv!F325="","",csv!AP325&amp;"–"&amp;csv!AQ325&amp;"–"&amp;csv!AR325)</f>
        <v/>
      </c>
      <c r="E330" s="279" t="str">
        <f>IF(csv!AV325&amp;csv!AX325&amp;csv!AZ325&amp;csv!BB325&amp;csv!BD325="","",csv!AV325&amp;"–"&amp;csv!AX325&amp;"–"&amp;csv!AZ325&amp;"–"&amp;csv!BB325&amp;"–"&amp;csv!BD325&amp;"–"&amp;csv!BF325&amp;"–"&amp;csv!BH325&amp;"–"&amp;csv!BJ325&amp;"–"&amp;csv!BL325&amp;"–"&amp;csv!BN325&amp;"–"&amp;csv!BP325&amp;"–"&amp;csv!BR325&amp;"–"&amp;csv!BT325&amp;"–"&amp;csv!BV325&amp;"–"&amp;csv!BX325&amp;"–"&amp;csv!BZ325&amp;"–"&amp;csv!CB325&amp;"–"&amp;csv!CD325&amp;"–"&amp;csv!CF325&amp;"–"&amp;csv!CH325&amp;"–"&amp;csv!CJ325&amp;"–"&amp;csv!CL325&amp;"–"&amp;csv!CN325&amp;"–"&amp;csv!CP325&amp;"–"&amp;csv!CR325&amp;"–"&amp;csv!CT325&amp;"–"&amp;csv!CV325&amp;"–"&amp;csv!CX324&amp;"–"&amp;csv!CZ324)</f>
        <v/>
      </c>
      <c r="F330" s="155" t="s">
        <v>0</v>
      </c>
      <c r="X330" s="155" t="s">
        <v>0</v>
      </c>
    </row>
    <row r="331" spans="1:24" x14ac:dyDescent="0.25">
      <c r="A331" s="155" t="s">
        <v>0</v>
      </c>
      <c r="B331" s="277" t="str">
        <f>IF(csv!F326="","",csv!T326)</f>
        <v/>
      </c>
      <c r="C331" s="278" t="str">
        <f>IF(csv!F326="","",csv!AO326)</f>
        <v/>
      </c>
      <c r="D331" s="278" t="str">
        <f>IF(csv!F326="","",csv!AP326&amp;"–"&amp;csv!AQ326&amp;"–"&amp;csv!AR326)</f>
        <v/>
      </c>
      <c r="E331" s="279" t="str">
        <f>IF(csv!AV326&amp;csv!AX326&amp;csv!AZ326&amp;csv!BB326&amp;csv!BD326="","",csv!AV326&amp;"–"&amp;csv!AX326&amp;"–"&amp;csv!AZ326&amp;"–"&amp;csv!BB326&amp;"–"&amp;csv!BD326&amp;"–"&amp;csv!BF326&amp;"–"&amp;csv!BH326&amp;"–"&amp;csv!BJ326&amp;"–"&amp;csv!BL326&amp;"–"&amp;csv!BN326&amp;"–"&amp;csv!BP326&amp;"–"&amp;csv!BR326&amp;"–"&amp;csv!BT326&amp;"–"&amp;csv!BV326&amp;"–"&amp;csv!BX326&amp;"–"&amp;csv!BZ326&amp;"–"&amp;csv!CB326&amp;"–"&amp;csv!CD326&amp;"–"&amp;csv!CF326&amp;"–"&amp;csv!CH326&amp;"–"&amp;csv!CJ326&amp;"–"&amp;csv!CL326&amp;"–"&amp;csv!CN326&amp;"–"&amp;csv!CP326&amp;"–"&amp;csv!CR326&amp;"–"&amp;csv!CT326&amp;"–"&amp;csv!CV326&amp;"–"&amp;csv!CX325&amp;"–"&amp;csv!CZ325)</f>
        <v/>
      </c>
      <c r="F331" s="155" t="s">
        <v>0</v>
      </c>
      <c r="X331" s="155" t="s">
        <v>0</v>
      </c>
    </row>
    <row r="332" spans="1:24" x14ac:dyDescent="0.25">
      <c r="A332" s="155" t="s">
        <v>0</v>
      </c>
      <c r="B332" s="277" t="str">
        <f>IF(csv!F327="","",csv!T327)</f>
        <v/>
      </c>
      <c r="C332" s="278" t="str">
        <f>IF(csv!F327="","",csv!AO327)</f>
        <v/>
      </c>
      <c r="D332" s="278" t="str">
        <f>IF(csv!F327="","",csv!AP327&amp;"–"&amp;csv!AQ327&amp;"–"&amp;csv!AR327)</f>
        <v/>
      </c>
      <c r="E332" s="279" t="str">
        <f>IF(csv!AV327&amp;csv!AX327&amp;csv!AZ327&amp;csv!BB327&amp;csv!BD327="","",csv!AV327&amp;"–"&amp;csv!AX327&amp;"–"&amp;csv!AZ327&amp;"–"&amp;csv!BB327&amp;"–"&amp;csv!BD327&amp;"–"&amp;csv!BF327&amp;"–"&amp;csv!BH327&amp;"–"&amp;csv!BJ327&amp;"–"&amp;csv!BL327&amp;"–"&amp;csv!BN327&amp;"–"&amp;csv!BP327&amp;"–"&amp;csv!BR327&amp;"–"&amp;csv!BT327&amp;"–"&amp;csv!BV327&amp;"–"&amp;csv!BX327&amp;"–"&amp;csv!BZ327&amp;"–"&amp;csv!CB327&amp;"–"&amp;csv!CD327&amp;"–"&amp;csv!CF327&amp;"–"&amp;csv!CH327&amp;"–"&amp;csv!CJ327&amp;"–"&amp;csv!CL327&amp;"–"&amp;csv!CN327&amp;"–"&amp;csv!CP327&amp;"–"&amp;csv!CR327&amp;"–"&amp;csv!CT327&amp;"–"&amp;csv!CV327&amp;"–"&amp;csv!CX326&amp;"–"&amp;csv!CZ326)</f>
        <v/>
      </c>
      <c r="F332" s="155" t="s">
        <v>0</v>
      </c>
      <c r="X332" s="155" t="s">
        <v>0</v>
      </c>
    </row>
    <row r="333" spans="1:24" x14ac:dyDescent="0.25">
      <c r="A333" s="155" t="s">
        <v>0</v>
      </c>
      <c r="B333" s="277" t="str">
        <f>IF(csv!F328="","",csv!T328)</f>
        <v/>
      </c>
      <c r="C333" s="278" t="str">
        <f>IF(csv!F328="","",csv!AO328)</f>
        <v/>
      </c>
      <c r="D333" s="278" t="str">
        <f>IF(csv!F328="","",csv!AP328&amp;"–"&amp;csv!AQ328&amp;"–"&amp;csv!AR328)</f>
        <v/>
      </c>
      <c r="E333" s="279" t="str">
        <f>IF(csv!AV328&amp;csv!AX328&amp;csv!AZ328&amp;csv!BB328&amp;csv!BD328="","",csv!AV328&amp;"–"&amp;csv!AX328&amp;"–"&amp;csv!AZ328&amp;"–"&amp;csv!BB328&amp;"–"&amp;csv!BD328&amp;"–"&amp;csv!BF328&amp;"–"&amp;csv!BH328&amp;"–"&amp;csv!BJ328&amp;"–"&amp;csv!BL328&amp;"–"&amp;csv!BN328&amp;"–"&amp;csv!BP328&amp;"–"&amp;csv!BR328&amp;"–"&amp;csv!BT328&amp;"–"&amp;csv!BV328&amp;"–"&amp;csv!BX328&amp;"–"&amp;csv!BZ328&amp;"–"&amp;csv!CB328&amp;"–"&amp;csv!CD328&amp;"–"&amp;csv!CF328&amp;"–"&amp;csv!CH328&amp;"–"&amp;csv!CJ328&amp;"–"&amp;csv!CL328&amp;"–"&amp;csv!CN328&amp;"–"&amp;csv!CP328&amp;"–"&amp;csv!CR328&amp;"–"&amp;csv!CT328&amp;"–"&amp;csv!CV328&amp;"–"&amp;csv!CX327&amp;"–"&amp;csv!CZ327)</f>
        <v/>
      </c>
      <c r="F333" s="155" t="s">
        <v>0</v>
      </c>
      <c r="X333" s="155" t="s">
        <v>0</v>
      </c>
    </row>
    <row r="334" spans="1:24" x14ac:dyDescent="0.25">
      <c r="A334" s="155" t="s">
        <v>0</v>
      </c>
      <c r="B334" s="277" t="str">
        <f>IF(csv!F329="","",csv!T329)</f>
        <v/>
      </c>
      <c r="C334" s="278" t="str">
        <f>IF(csv!F329="","",csv!AO329)</f>
        <v/>
      </c>
      <c r="D334" s="278" t="str">
        <f>IF(csv!F329="","",csv!AP329&amp;"–"&amp;csv!AQ329&amp;"–"&amp;csv!AR329)</f>
        <v/>
      </c>
      <c r="E334" s="279" t="str">
        <f>IF(csv!AV329&amp;csv!AX329&amp;csv!AZ329&amp;csv!BB329&amp;csv!BD329="","",csv!AV329&amp;"–"&amp;csv!AX329&amp;"–"&amp;csv!AZ329&amp;"–"&amp;csv!BB329&amp;"–"&amp;csv!BD329&amp;"–"&amp;csv!BF329&amp;"–"&amp;csv!BH329&amp;"–"&amp;csv!BJ329&amp;"–"&amp;csv!BL329&amp;"–"&amp;csv!BN329&amp;"–"&amp;csv!BP329&amp;"–"&amp;csv!BR329&amp;"–"&amp;csv!BT329&amp;"–"&amp;csv!BV329&amp;"–"&amp;csv!BX329&amp;"–"&amp;csv!BZ329&amp;"–"&amp;csv!CB329&amp;"–"&amp;csv!CD329&amp;"–"&amp;csv!CF329&amp;"–"&amp;csv!CH329&amp;"–"&amp;csv!CJ329&amp;"–"&amp;csv!CL329&amp;"–"&amp;csv!CN329&amp;"–"&amp;csv!CP329&amp;"–"&amp;csv!CR329&amp;"–"&amp;csv!CT329&amp;"–"&amp;csv!CV329&amp;"–"&amp;csv!CX328&amp;"–"&amp;csv!CZ328)</f>
        <v/>
      </c>
      <c r="F334" s="155" t="s">
        <v>0</v>
      </c>
      <c r="X334" s="155" t="s">
        <v>0</v>
      </c>
    </row>
    <row r="335" spans="1:24" x14ac:dyDescent="0.25">
      <c r="A335" s="155" t="s">
        <v>0</v>
      </c>
      <c r="B335" s="277" t="str">
        <f>IF(csv!F330="","",csv!T330)</f>
        <v/>
      </c>
      <c r="C335" s="278" t="str">
        <f>IF(csv!F330="","",csv!AO330)</f>
        <v/>
      </c>
      <c r="D335" s="278" t="str">
        <f>IF(csv!F330="","",csv!AP330&amp;"–"&amp;csv!AQ330&amp;"–"&amp;csv!AR330)</f>
        <v/>
      </c>
      <c r="E335" s="279" t="str">
        <f>IF(csv!AV330&amp;csv!AX330&amp;csv!AZ330&amp;csv!BB330&amp;csv!BD330="","",csv!AV330&amp;"–"&amp;csv!AX330&amp;"–"&amp;csv!AZ330&amp;"–"&amp;csv!BB330&amp;"–"&amp;csv!BD330&amp;"–"&amp;csv!BF330&amp;"–"&amp;csv!BH330&amp;"–"&amp;csv!BJ330&amp;"–"&amp;csv!BL330&amp;"–"&amp;csv!BN330&amp;"–"&amp;csv!BP330&amp;"–"&amp;csv!BR330&amp;"–"&amp;csv!BT330&amp;"–"&amp;csv!BV330&amp;"–"&amp;csv!BX330&amp;"–"&amp;csv!BZ330&amp;"–"&amp;csv!CB330&amp;"–"&amp;csv!CD330&amp;"–"&amp;csv!CF330&amp;"–"&amp;csv!CH330&amp;"–"&amp;csv!CJ330&amp;"–"&amp;csv!CL330&amp;"–"&amp;csv!CN330&amp;"–"&amp;csv!CP330&amp;"–"&amp;csv!CR330&amp;"–"&amp;csv!CT330&amp;"–"&amp;csv!CV330&amp;"–"&amp;csv!CX329&amp;"–"&amp;csv!CZ329)</f>
        <v/>
      </c>
      <c r="F335" s="155" t="s">
        <v>0</v>
      </c>
      <c r="X335" s="155" t="s">
        <v>0</v>
      </c>
    </row>
    <row r="336" spans="1:24" x14ac:dyDescent="0.25">
      <c r="A336" s="155" t="s">
        <v>0</v>
      </c>
      <c r="B336" s="277" t="str">
        <f>IF(csv!F331="","",csv!T331)</f>
        <v/>
      </c>
      <c r="C336" s="278" t="str">
        <f>IF(csv!F331="","",csv!AO331)</f>
        <v/>
      </c>
      <c r="D336" s="278" t="str">
        <f>IF(csv!F331="","",csv!AP331&amp;"–"&amp;csv!AQ331&amp;"–"&amp;csv!AR331)</f>
        <v/>
      </c>
      <c r="E336" s="279" t="str">
        <f>IF(csv!AV331&amp;csv!AX331&amp;csv!AZ331&amp;csv!BB331&amp;csv!BD331="","",csv!AV331&amp;"–"&amp;csv!AX331&amp;"–"&amp;csv!AZ331&amp;"–"&amp;csv!BB331&amp;"–"&amp;csv!BD331&amp;"–"&amp;csv!BF331&amp;"–"&amp;csv!BH331&amp;"–"&amp;csv!BJ331&amp;"–"&amp;csv!BL331&amp;"–"&amp;csv!BN331&amp;"–"&amp;csv!BP331&amp;"–"&amp;csv!BR331&amp;"–"&amp;csv!BT331&amp;"–"&amp;csv!BV331&amp;"–"&amp;csv!BX331&amp;"–"&amp;csv!BZ331&amp;"–"&amp;csv!CB331&amp;"–"&amp;csv!CD331&amp;"–"&amp;csv!CF331&amp;"–"&amp;csv!CH331&amp;"–"&amp;csv!CJ331&amp;"–"&amp;csv!CL331&amp;"–"&amp;csv!CN331&amp;"–"&amp;csv!CP331&amp;"–"&amp;csv!CR331&amp;"–"&amp;csv!CT331&amp;"–"&amp;csv!CV331&amp;"–"&amp;csv!CX330&amp;"–"&amp;csv!CZ330)</f>
        <v/>
      </c>
      <c r="F336" s="155" t="s">
        <v>0</v>
      </c>
      <c r="X336" s="155" t="s">
        <v>0</v>
      </c>
    </row>
    <row r="337" spans="1:24" x14ac:dyDescent="0.25">
      <c r="A337" s="155" t="s">
        <v>0</v>
      </c>
      <c r="B337" s="277" t="str">
        <f>IF(csv!F332="","",csv!T332)</f>
        <v/>
      </c>
      <c r="C337" s="278" t="str">
        <f>IF(csv!F332="","",csv!AO332)</f>
        <v/>
      </c>
      <c r="D337" s="278" t="str">
        <f>IF(csv!F332="","",csv!AP332&amp;"–"&amp;csv!AQ332&amp;"–"&amp;csv!AR332)</f>
        <v/>
      </c>
      <c r="E337" s="279" t="str">
        <f>IF(csv!AV332&amp;csv!AX332&amp;csv!AZ332&amp;csv!BB332&amp;csv!BD332="","",csv!AV332&amp;"–"&amp;csv!AX332&amp;"–"&amp;csv!AZ332&amp;"–"&amp;csv!BB332&amp;"–"&amp;csv!BD332&amp;"–"&amp;csv!BF332&amp;"–"&amp;csv!BH332&amp;"–"&amp;csv!BJ332&amp;"–"&amp;csv!BL332&amp;"–"&amp;csv!BN332&amp;"–"&amp;csv!BP332&amp;"–"&amp;csv!BR332&amp;"–"&amp;csv!BT332&amp;"–"&amp;csv!BV332&amp;"–"&amp;csv!BX332&amp;"–"&amp;csv!BZ332&amp;"–"&amp;csv!CB332&amp;"–"&amp;csv!CD332&amp;"–"&amp;csv!CF332&amp;"–"&amp;csv!CH332&amp;"–"&amp;csv!CJ332&amp;"–"&amp;csv!CL332&amp;"–"&amp;csv!CN332&amp;"–"&amp;csv!CP332&amp;"–"&amp;csv!CR332&amp;"–"&amp;csv!CT332&amp;"–"&amp;csv!CV332&amp;"–"&amp;csv!CX331&amp;"–"&amp;csv!CZ331)</f>
        <v/>
      </c>
      <c r="F337" s="155" t="s">
        <v>0</v>
      </c>
      <c r="X337" s="155" t="s">
        <v>0</v>
      </c>
    </row>
    <row r="338" spans="1:24" x14ac:dyDescent="0.25">
      <c r="A338" s="155" t="s">
        <v>0</v>
      </c>
      <c r="B338" s="277" t="str">
        <f>IF(csv!F333="","",csv!T333)</f>
        <v/>
      </c>
      <c r="C338" s="278" t="str">
        <f>IF(csv!F333="","",csv!AO333)</f>
        <v/>
      </c>
      <c r="D338" s="278" t="str">
        <f>IF(csv!F333="","",csv!AP333&amp;"–"&amp;csv!AQ333&amp;"–"&amp;csv!AR333)</f>
        <v/>
      </c>
      <c r="E338" s="279" t="str">
        <f>IF(csv!AV333&amp;csv!AX333&amp;csv!AZ333&amp;csv!BB333&amp;csv!BD333="","",csv!AV333&amp;"–"&amp;csv!AX333&amp;"–"&amp;csv!AZ333&amp;"–"&amp;csv!BB333&amp;"–"&amp;csv!BD333&amp;"–"&amp;csv!BF333&amp;"–"&amp;csv!BH333&amp;"–"&amp;csv!BJ333&amp;"–"&amp;csv!BL333&amp;"–"&amp;csv!BN333&amp;"–"&amp;csv!BP333&amp;"–"&amp;csv!BR333&amp;"–"&amp;csv!BT333&amp;"–"&amp;csv!BV333&amp;"–"&amp;csv!BX333&amp;"–"&amp;csv!BZ333&amp;"–"&amp;csv!CB333&amp;"–"&amp;csv!CD333&amp;"–"&amp;csv!CF333&amp;"–"&amp;csv!CH333&amp;"–"&amp;csv!CJ333&amp;"–"&amp;csv!CL333&amp;"–"&amp;csv!CN333&amp;"–"&amp;csv!CP333&amp;"–"&amp;csv!CR333&amp;"–"&amp;csv!CT333&amp;"–"&amp;csv!CV333&amp;"–"&amp;csv!CX332&amp;"–"&amp;csv!CZ332)</f>
        <v/>
      </c>
      <c r="F338" s="155" t="s">
        <v>0</v>
      </c>
      <c r="X338" s="155" t="s">
        <v>0</v>
      </c>
    </row>
    <row r="339" spans="1:24" x14ac:dyDescent="0.25">
      <c r="A339" s="155" t="s">
        <v>0</v>
      </c>
      <c r="B339" s="277" t="str">
        <f>IF(csv!F334="","",csv!T334)</f>
        <v/>
      </c>
      <c r="C339" s="278" t="str">
        <f>IF(csv!F334="","",csv!AO334)</f>
        <v/>
      </c>
      <c r="D339" s="278" t="str">
        <f>IF(csv!F334="","",csv!AP334&amp;"–"&amp;csv!AQ334&amp;"–"&amp;csv!AR334)</f>
        <v/>
      </c>
      <c r="E339" s="279" t="str">
        <f>IF(csv!AV334&amp;csv!AX334&amp;csv!AZ334&amp;csv!BB334&amp;csv!BD334="","",csv!AV334&amp;"–"&amp;csv!AX334&amp;"–"&amp;csv!AZ334&amp;"–"&amp;csv!BB334&amp;"–"&amp;csv!BD334&amp;"–"&amp;csv!BF334&amp;"–"&amp;csv!BH334&amp;"–"&amp;csv!BJ334&amp;"–"&amp;csv!BL334&amp;"–"&amp;csv!BN334&amp;"–"&amp;csv!BP334&amp;"–"&amp;csv!BR334&amp;"–"&amp;csv!BT334&amp;"–"&amp;csv!BV334&amp;"–"&amp;csv!BX334&amp;"–"&amp;csv!BZ334&amp;"–"&amp;csv!CB334&amp;"–"&amp;csv!CD334&amp;"–"&amp;csv!CF334&amp;"–"&amp;csv!CH334&amp;"–"&amp;csv!CJ334&amp;"–"&amp;csv!CL334&amp;"–"&amp;csv!CN334&amp;"–"&amp;csv!CP334&amp;"–"&amp;csv!CR334&amp;"–"&amp;csv!CT334&amp;"–"&amp;csv!CV334&amp;"–"&amp;csv!CX333&amp;"–"&amp;csv!CZ333)</f>
        <v/>
      </c>
      <c r="F339" s="155" t="s">
        <v>0</v>
      </c>
      <c r="X339" s="155" t="s">
        <v>0</v>
      </c>
    </row>
    <row r="340" spans="1:24" x14ac:dyDescent="0.25">
      <c r="A340" s="155" t="s">
        <v>0</v>
      </c>
      <c r="B340" s="277" t="str">
        <f>IF(csv!F335="","",csv!T335)</f>
        <v/>
      </c>
      <c r="C340" s="278" t="str">
        <f>IF(csv!F335="","",csv!AO335)</f>
        <v/>
      </c>
      <c r="D340" s="278" t="str">
        <f>IF(csv!F335="","",csv!AP335&amp;"–"&amp;csv!AQ335&amp;"–"&amp;csv!AR335)</f>
        <v/>
      </c>
      <c r="E340" s="279" t="str">
        <f>IF(csv!AV335&amp;csv!AX335&amp;csv!AZ335&amp;csv!BB335&amp;csv!BD335="","",csv!AV335&amp;"–"&amp;csv!AX335&amp;"–"&amp;csv!AZ335&amp;"–"&amp;csv!BB335&amp;"–"&amp;csv!BD335&amp;"–"&amp;csv!BF335&amp;"–"&amp;csv!BH335&amp;"–"&amp;csv!BJ335&amp;"–"&amp;csv!BL335&amp;"–"&amp;csv!BN335&amp;"–"&amp;csv!BP335&amp;"–"&amp;csv!BR335&amp;"–"&amp;csv!BT335&amp;"–"&amp;csv!BV335&amp;"–"&amp;csv!BX335&amp;"–"&amp;csv!BZ335&amp;"–"&amp;csv!CB335&amp;"–"&amp;csv!CD335&amp;"–"&amp;csv!CF335&amp;"–"&amp;csv!CH335&amp;"–"&amp;csv!CJ335&amp;"–"&amp;csv!CL335&amp;"–"&amp;csv!CN335&amp;"–"&amp;csv!CP335&amp;"–"&amp;csv!CR335&amp;"–"&amp;csv!CT335&amp;"–"&amp;csv!CV335&amp;"–"&amp;csv!CX334&amp;"–"&amp;csv!CZ334)</f>
        <v/>
      </c>
      <c r="F340" s="155" t="s">
        <v>0</v>
      </c>
      <c r="X340" s="155" t="s">
        <v>0</v>
      </c>
    </row>
    <row r="341" spans="1:24" x14ac:dyDescent="0.25">
      <c r="A341" s="155" t="s">
        <v>0</v>
      </c>
      <c r="B341" s="277" t="str">
        <f>IF(csv!F336="","",csv!T336)</f>
        <v/>
      </c>
      <c r="C341" s="278" t="str">
        <f>IF(csv!F336="","",csv!AO336)</f>
        <v/>
      </c>
      <c r="D341" s="278" t="str">
        <f>IF(csv!F336="","",csv!AP336&amp;"–"&amp;csv!AQ336&amp;"–"&amp;csv!AR336)</f>
        <v/>
      </c>
      <c r="E341" s="279" t="str">
        <f>IF(csv!AV336&amp;csv!AX336&amp;csv!AZ336&amp;csv!BB336&amp;csv!BD336="","",csv!AV336&amp;"–"&amp;csv!AX336&amp;"–"&amp;csv!AZ336&amp;"–"&amp;csv!BB336&amp;"–"&amp;csv!BD336&amp;"–"&amp;csv!BF336&amp;"–"&amp;csv!BH336&amp;"–"&amp;csv!BJ336&amp;"–"&amp;csv!BL336&amp;"–"&amp;csv!BN336&amp;"–"&amp;csv!BP336&amp;"–"&amp;csv!BR336&amp;"–"&amp;csv!BT336&amp;"–"&amp;csv!BV336&amp;"–"&amp;csv!BX336&amp;"–"&amp;csv!BZ336&amp;"–"&amp;csv!CB336&amp;"–"&amp;csv!CD336&amp;"–"&amp;csv!CF336&amp;"–"&amp;csv!CH336&amp;"–"&amp;csv!CJ336&amp;"–"&amp;csv!CL336&amp;"–"&amp;csv!CN336&amp;"–"&amp;csv!CP336&amp;"–"&amp;csv!CR336&amp;"–"&amp;csv!CT336&amp;"–"&amp;csv!CV336&amp;"–"&amp;csv!CX335&amp;"–"&amp;csv!CZ335)</f>
        <v/>
      </c>
      <c r="F341" s="155" t="s">
        <v>0</v>
      </c>
      <c r="X341" s="155" t="s">
        <v>0</v>
      </c>
    </row>
    <row r="342" spans="1:24" x14ac:dyDescent="0.25">
      <c r="A342" s="155" t="s">
        <v>0</v>
      </c>
      <c r="B342" s="277" t="str">
        <f>IF(csv!F337="","",csv!T337)</f>
        <v/>
      </c>
      <c r="C342" s="278" t="str">
        <f>IF(csv!F337="","",csv!AO337)</f>
        <v/>
      </c>
      <c r="D342" s="278" t="str">
        <f>IF(csv!F337="","",csv!AP337&amp;"–"&amp;csv!AQ337&amp;"–"&amp;csv!AR337)</f>
        <v/>
      </c>
      <c r="E342" s="279" t="str">
        <f>IF(csv!AV337&amp;csv!AX337&amp;csv!AZ337&amp;csv!BB337&amp;csv!BD337="","",csv!AV337&amp;"–"&amp;csv!AX337&amp;"–"&amp;csv!AZ337&amp;"–"&amp;csv!BB337&amp;"–"&amp;csv!BD337&amp;"–"&amp;csv!BF337&amp;"–"&amp;csv!BH337&amp;"–"&amp;csv!BJ337&amp;"–"&amp;csv!BL337&amp;"–"&amp;csv!BN337&amp;"–"&amp;csv!BP337&amp;"–"&amp;csv!BR337&amp;"–"&amp;csv!BT337&amp;"–"&amp;csv!BV337&amp;"–"&amp;csv!BX337&amp;"–"&amp;csv!BZ337&amp;"–"&amp;csv!CB337&amp;"–"&amp;csv!CD337&amp;"–"&amp;csv!CF337&amp;"–"&amp;csv!CH337&amp;"–"&amp;csv!CJ337&amp;"–"&amp;csv!CL337&amp;"–"&amp;csv!CN337&amp;"–"&amp;csv!CP337&amp;"–"&amp;csv!CR337&amp;"–"&amp;csv!CT337&amp;"–"&amp;csv!CV337&amp;"–"&amp;csv!CX336&amp;"–"&amp;csv!CZ336)</f>
        <v/>
      </c>
      <c r="F342" s="155" t="s">
        <v>0</v>
      </c>
      <c r="X342" s="155" t="s">
        <v>0</v>
      </c>
    </row>
    <row r="343" spans="1:24" x14ac:dyDescent="0.25">
      <c r="A343" s="155" t="s">
        <v>0</v>
      </c>
      <c r="B343" s="277" t="str">
        <f>IF(csv!F338="","",csv!T338)</f>
        <v/>
      </c>
      <c r="C343" s="278" t="str">
        <f>IF(csv!F338="","",csv!AO338)</f>
        <v/>
      </c>
      <c r="D343" s="278" t="str">
        <f>IF(csv!F338="","",csv!AP338&amp;"–"&amp;csv!AQ338&amp;"–"&amp;csv!AR338)</f>
        <v/>
      </c>
      <c r="E343" s="279" t="str">
        <f>IF(csv!AV338&amp;csv!AX338&amp;csv!AZ338&amp;csv!BB338&amp;csv!BD338="","",csv!AV338&amp;"–"&amp;csv!AX338&amp;"–"&amp;csv!AZ338&amp;"–"&amp;csv!BB338&amp;"–"&amp;csv!BD338&amp;"–"&amp;csv!BF338&amp;"–"&amp;csv!BH338&amp;"–"&amp;csv!BJ338&amp;"–"&amp;csv!BL338&amp;"–"&amp;csv!BN338&amp;"–"&amp;csv!BP338&amp;"–"&amp;csv!BR338&amp;"–"&amp;csv!BT338&amp;"–"&amp;csv!BV338&amp;"–"&amp;csv!BX338&amp;"–"&amp;csv!BZ338&amp;"–"&amp;csv!CB338&amp;"–"&amp;csv!CD338&amp;"–"&amp;csv!CF338&amp;"–"&amp;csv!CH338&amp;"–"&amp;csv!CJ338&amp;"–"&amp;csv!CL338&amp;"–"&amp;csv!CN338&amp;"–"&amp;csv!CP338&amp;"–"&amp;csv!CR338&amp;"–"&amp;csv!CT338&amp;"–"&amp;csv!CV338&amp;"–"&amp;csv!CX337&amp;"–"&amp;csv!CZ337)</f>
        <v/>
      </c>
      <c r="F343" s="155" t="s">
        <v>0</v>
      </c>
      <c r="X343" s="155" t="s">
        <v>0</v>
      </c>
    </row>
    <row r="344" spans="1:24" x14ac:dyDescent="0.25">
      <c r="A344" s="155" t="s">
        <v>0</v>
      </c>
      <c r="B344" s="277" t="str">
        <f>IF(csv!F339="","",csv!T339)</f>
        <v/>
      </c>
      <c r="C344" s="278" t="str">
        <f>IF(csv!F339="","",csv!AO339)</f>
        <v/>
      </c>
      <c r="D344" s="278" t="str">
        <f>IF(csv!F339="","",csv!AP339&amp;"–"&amp;csv!AQ339&amp;"–"&amp;csv!AR339)</f>
        <v/>
      </c>
      <c r="E344" s="279" t="str">
        <f>IF(csv!AV339&amp;csv!AX339&amp;csv!AZ339&amp;csv!BB339&amp;csv!BD339="","",csv!AV339&amp;"–"&amp;csv!AX339&amp;"–"&amp;csv!AZ339&amp;"–"&amp;csv!BB339&amp;"–"&amp;csv!BD339&amp;"–"&amp;csv!BF339&amp;"–"&amp;csv!BH339&amp;"–"&amp;csv!BJ339&amp;"–"&amp;csv!BL339&amp;"–"&amp;csv!BN339&amp;"–"&amp;csv!BP339&amp;"–"&amp;csv!BR339&amp;"–"&amp;csv!BT339&amp;"–"&amp;csv!BV339&amp;"–"&amp;csv!BX339&amp;"–"&amp;csv!BZ339&amp;"–"&amp;csv!CB339&amp;"–"&amp;csv!CD339&amp;"–"&amp;csv!CF339&amp;"–"&amp;csv!CH339&amp;"–"&amp;csv!CJ339&amp;"–"&amp;csv!CL339&amp;"–"&amp;csv!CN339&amp;"–"&amp;csv!CP339&amp;"–"&amp;csv!CR339&amp;"–"&amp;csv!CT339&amp;"–"&amp;csv!CV339&amp;"–"&amp;csv!CX338&amp;"–"&amp;csv!CZ338)</f>
        <v/>
      </c>
      <c r="F344" s="155" t="s">
        <v>0</v>
      </c>
      <c r="X344" s="155" t="s">
        <v>0</v>
      </c>
    </row>
    <row r="345" spans="1:24" x14ac:dyDescent="0.25">
      <c r="A345" s="155" t="s">
        <v>0</v>
      </c>
      <c r="B345" s="277" t="str">
        <f>IF(csv!F340="","",csv!T340)</f>
        <v/>
      </c>
      <c r="C345" s="278" t="str">
        <f>IF(csv!F340="","",csv!AO340)</f>
        <v/>
      </c>
      <c r="D345" s="278" t="str">
        <f>IF(csv!F340="","",csv!AP340&amp;"–"&amp;csv!AQ340&amp;"–"&amp;csv!AR340)</f>
        <v/>
      </c>
      <c r="E345" s="279" t="str">
        <f>IF(csv!AV340&amp;csv!AX340&amp;csv!AZ340&amp;csv!BB340&amp;csv!BD340="","",csv!AV340&amp;"–"&amp;csv!AX340&amp;"–"&amp;csv!AZ340&amp;"–"&amp;csv!BB340&amp;"–"&amp;csv!BD340&amp;"–"&amp;csv!BF340&amp;"–"&amp;csv!BH340&amp;"–"&amp;csv!BJ340&amp;"–"&amp;csv!BL340&amp;"–"&amp;csv!BN340&amp;"–"&amp;csv!BP340&amp;"–"&amp;csv!BR340&amp;"–"&amp;csv!BT340&amp;"–"&amp;csv!BV340&amp;"–"&amp;csv!BX340&amp;"–"&amp;csv!BZ340&amp;"–"&amp;csv!CB340&amp;"–"&amp;csv!CD340&amp;"–"&amp;csv!CF340&amp;"–"&amp;csv!CH340&amp;"–"&amp;csv!CJ340&amp;"–"&amp;csv!CL340&amp;"–"&amp;csv!CN340&amp;"–"&amp;csv!CP340&amp;"–"&amp;csv!CR340&amp;"–"&amp;csv!CT340&amp;"–"&amp;csv!CV340&amp;"–"&amp;csv!CX339&amp;"–"&amp;csv!CZ339)</f>
        <v/>
      </c>
      <c r="F345" s="155" t="s">
        <v>0</v>
      </c>
      <c r="X345" s="155" t="s">
        <v>0</v>
      </c>
    </row>
    <row r="346" spans="1:24" x14ac:dyDescent="0.25">
      <c r="A346" s="155" t="s">
        <v>0</v>
      </c>
      <c r="B346" s="277" t="str">
        <f>IF(csv!F341="","",csv!T341)</f>
        <v/>
      </c>
      <c r="C346" s="278" t="str">
        <f>IF(csv!F341="","",csv!AO341)</f>
        <v/>
      </c>
      <c r="D346" s="278" t="str">
        <f>IF(csv!F341="","",csv!AP341&amp;"–"&amp;csv!AQ341&amp;"–"&amp;csv!AR341)</f>
        <v/>
      </c>
      <c r="E346" s="279" t="str">
        <f>IF(csv!AV341&amp;csv!AX341&amp;csv!AZ341&amp;csv!BB341&amp;csv!BD341="","",csv!AV341&amp;"–"&amp;csv!AX341&amp;"–"&amp;csv!AZ341&amp;"–"&amp;csv!BB341&amp;"–"&amp;csv!BD341&amp;"–"&amp;csv!BF341&amp;"–"&amp;csv!BH341&amp;"–"&amp;csv!BJ341&amp;"–"&amp;csv!BL341&amp;"–"&amp;csv!BN341&amp;"–"&amp;csv!BP341&amp;"–"&amp;csv!BR341&amp;"–"&amp;csv!BT341&amp;"–"&amp;csv!BV341&amp;"–"&amp;csv!BX341&amp;"–"&amp;csv!BZ341&amp;"–"&amp;csv!CB341&amp;"–"&amp;csv!CD341&amp;"–"&amp;csv!CF341&amp;"–"&amp;csv!CH341&amp;"–"&amp;csv!CJ341&amp;"–"&amp;csv!CL341&amp;"–"&amp;csv!CN341&amp;"–"&amp;csv!CP341&amp;"–"&amp;csv!CR341&amp;"–"&amp;csv!CT341&amp;"–"&amp;csv!CV341&amp;"–"&amp;csv!CX340&amp;"–"&amp;csv!CZ340)</f>
        <v/>
      </c>
      <c r="F346" s="155" t="s">
        <v>0</v>
      </c>
      <c r="X346" s="155" t="s">
        <v>0</v>
      </c>
    </row>
    <row r="347" spans="1:24" x14ac:dyDescent="0.25">
      <c r="A347" s="155" t="s">
        <v>0</v>
      </c>
      <c r="B347" s="277" t="str">
        <f>IF(csv!F342="","",csv!T342)</f>
        <v/>
      </c>
      <c r="C347" s="278" t="str">
        <f>IF(csv!F342="","",csv!AO342)</f>
        <v/>
      </c>
      <c r="D347" s="278" t="str">
        <f>IF(csv!F342="","",csv!AP342&amp;"–"&amp;csv!AQ342&amp;"–"&amp;csv!AR342)</f>
        <v/>
      </c>
      <c r="E347" s="279" t="str">
        <f>IF(csv!AV342&amp;csv!AX342&amp;csv!AZ342&amp;csv!BB342&amp;csv!BD342="","",csv!AV342&amp;"–"&amp;csv!AX342&amp;"–"&amp;csv!AZ342&amp;"–"&amp;csv!BB342&amp;"–"&amp;csv!BD342&amp;"–"&amp;csv!BF342&amp;"–"&amp;csv!BH342&amp;"–"&amp;csv!BJ342&amp;"–"&amp;csv!BL342&amp;"–"&amp;csv!BN342&amp;"–"&amp;csv!BP342&amp;"–"&amp;csv!BR342&amp;"–"&amp;csv!BT342&amp;"–"&amp;csv!BV342&amp;"–"&amp;csv!BX342&amp;"–"&amp;csv!BZ342&amp;"–"&amp;csv!CB342&amp;"–"&amp;csv!CD342&amp;"–"&amp;csv!CF342&amp;"–"&amp;csv!CH342&amp;"–"&amp;csv!CJ342&amp;"–"&amp;csv!CL342&amp;"–"&amp;csv!CN342&amp;"–"&amp;csv!CP342&amp;"–"&amp;csv!CR342&amp;"–"&amp;csv!CT342&amp;"–"&amp;csv!CV342&amp;"–"&amp;csv!CX341&amp;"–"&amp;csv!CZ341)</f>
        <v/>
      </c>
      <c r="F347" s="155" t="s">
        <v>0</v>
      </c>
      <c r="X347" s="155" t="s">
        <v>0</v>
      </c>
    </row>
    <row r="348" spans="1:24" x14ac:dyDescent="0.25">
      <c r="A348" s="155" t="s">
        <v>0</v>
      </c>
      <c r="B348" s="277" t="str">
        <f>IF(csv!F343="","",csv!T343)</f>
        <v/>
      </c>
      <c r="C348" s="278" t="str">
        <f>IF(csv!F343="","",csv!AO343)</f>
        <v/>
      </c>
      <c r="D348" s="278" t="str">
        <f>IF(csv!F343="","",csv!AP343&amp;"–"&amp;csv!AQ343&amp;"–"&amp;csv!AR343)</f>
        <v/>
      </c>
      <c r="E348" s="279" t="str">
        <f>IF(csv!AV343&amp;csv!AX343&amp;csv!AZ343&amp;csv!BB343&amp;csv!BD343="","",csv!AV343&amp;"–"&amp;csv!AX343&amp;"–"&amp;csv!AZ343&amp;"–"&amp;csv!BB343&amp;"–"&amp;csv!BD343&amp;"–"&amp;csv!BF343&amp;"–"&amp;csv!BH343&amp;"–"&amp;csv!BJ343&amp;"–"&amp;csv!BL343&amp;"–"&amp;csv!BN343&amp;"–"&amp;csv!BP343&amp;"–"&amp;csv!BR343&amp;"–"&amp;csv!BT343&amp;"–"&amp;csv!BV343&amp;"–"&amp;csv!BX343&amp;"–"&amp;csv!BZ343&amp;"–"&amp;csv!CB343&amp;"–"&amp;csv!CD343&amp;"–"&amp;csv!CF343&amp;"–"&amp;csv!CH343&amp;"–"&amp;csv!CJ343&amp;"–"&amp;csv!CL343&amp;"–"&amp;csv!CN343&amp;"–"&amp;csv!CP343&amp;"–"&amp;csv!CR343&amp;"–"&amp;csv!CT343&amp;"–"&amp;csv!CV343&amp;"–"&amp;csv!CX342&amp;"–"&amp;csv!CZ342)</f>
        <v/>
      </c>
      <c r="F348" s="155" t="s">
        <v>0</v>
      </c>
      <c r="X348" s="155" t="s">
        <v>0</v>
      </c>
    </row>
    <row r="349" spans="1:24" x14ac:dyDescent="0.25">
      <c r="A349" s="155" t="s">
        <v>0</v>
      </c>
      <c r="B349" s="277" t="str">
        <f>IF(csv!F344="","",csv!T344)</f>
        <v/>
      </c>
      <c r="C349" s="278" t="str">
        <f>IF(csv!F344="","",csv!AO344)</f>
        <v/>
      </c>
      <c r="D349" s="278" t="str">
        <f>IF(csv!F344="","",csv!AP344&amp;"–"&amp;csv!AQ344&amp;"–"&amp;csv!AR344)</f>
        <v/>
      </c>
      <c r="E349" s="279" t="str">
        <f>IF(csv!AV344&amp;csv!AX344&amp;csv!AZ344&amp;csv!BB344&amp;csv!BD344="","",csv!AV344&amp;"–"&amp;csv!AX344&amp;"–"&amp;csv!AZ344&amp;"–"&amp;csv!BB344&amp;"–"&amp;csv!BD344&amp;"–"&amp;csv!BF344&amp;"–"&amp;csv!BH344&amp;"–"&amp;csv!BJ344&amp;"–"&amp;csv!BL344&amp;"–"&amp;csv!BN344&amp;"–"&amp;csv!BP344&amp;"–"&amp;csv!BR344&amp;"–"&amp;csv!BT344&amp;"–"&amp;csv!BV344&amp;"–"&amp;csv!BX344&amp;"–"&amp;csv!BZ344&amp;"–"&amp;csv!CB344&amp;"–"&amp;csv!CD344&amp;"–"&amp;csv!CF344&amp;"–"&amp;csv!CH344&amp;"–"&amp;csv!CJ344&amp;"–"&amp;csv!CL344&amp;"–"&amp;csv!CN344&amp;"–"&amp;csv!CP344&amp;"–"&amp;csv!CR344&amp;"–"&amp;csv!CT344&amp;"–"&amp;csv!CV344&amp;"–"&amp;csv!CX343&amp;"–"&amp;csv!CZ343)</f>
        <v/>
      </c>
      <c r="F349" s="155" t="s">
        <v>0</v>
      </c>
      <c r="X349" s="155" t="s">
        <v>0</v>
      </c>
    </row>
    <row r="350" spans="1:24" x14ac:dyDescent="0.25">
      <c r="A350" s="155" t="s">
        <v>0</v>
      </c>
      <c r="B350" s="277" t="str">
        <f>IF(csv!F345="","",csv!T345)</f>
        <v/>
      </c>
      <c r="C350" s="278" t="str">
        <f>IF(csv!F345="","",csv!AO345)</f>
        <v/>
      </c>
      <c r="D350" s="278" t="str">
        <f>IF(csv!F345="","",csv!AP345&amp;"–"&amp;csv!AQ345&amp;"–"&amp;csv!AR345)</f>
        <v/>
      </c>
      <c r="E350" s="279" t="str">
        <f>IF(csv!AV345&amp;csv!AX345&amp;csv!AZ345&amp;csv!BB345&amp;csv!BD345="","",csv!AV345&amp;"–"&amp;csv!AX345&amp;"–"&amp;csv!AZ345&amp;"–"&amp;csv!BB345&amp;"–"&amp;csv!BD345&amp;"–"&amp;csv!BF345&amp;"–"&amp;csv!BH345&amp;"–"&amp;csv!BJ345&amp;"–"&amp;csv!BL345&amp;"–"&amp;csv!BN345&amp;"–"&amp;csv!BP345&amp;"–"&amp;csv!BR345&amp;"–"&amp;csv!BT345&amp;"–"&amp;csv!BV345&amp;"–"&amp;csv!BX345&amp;"–"&amp;csv!BZ345&amp;"–"&amp;csv!CB345&amp;"–"&amp;csv!CD345&amp;"–"&amp;csv!CF345&amp;"–"&amp;csv!CH345&amp;"–"&amp;csv!CJ345&amp;"–"&amp;csv!CL345&amp;"–"&amp;csv!CN345&amp;"–"&amp;csv!CP345&amp;"–"&amp;csv!CR345&amp;"–"&amp;csv!CT345&amp;"–"&amp;csv!CV345&amp;"–"&amp;csv!CX344&amp;"–"&amp;csv!CZ344)</f>
        <v/>
      </c>
      <c r="F350" s="155" t="s">
        <v>0</v>
      </c>
      <c r="X350" s="155" t="s">
        <v>0</v>
      </c>
    </row>
    <row r="351" spans="1:24" x14ac:dyDescent="0.25">
      <c r="A351" s="155" t="s">
        <v>0</v>
      </c>
      <c r="B351" s="277" t="str">
        <f>IF(csv!F346="","",csv!T346)</f>
        <v/>
      </c>
      <c r="C351" s="278" t="str">
        <f>IF(csv!F346="","",csv!AO346)</f>
        <v/>
      </c>
      <c r="D351" s="278" t="str">
        <f>IF(csv!F346="","",csv!AP346&amp;"–"&amp;csv!AQ346&amp;"–"&amp;csv!AR346)</f>
        <v/>
      </c>
      <c r="E351" s="279" t="str">
        <f>IF(csv!AV346&amp;csv!AX346&amp;csv!AZ346&amp;csv!BB346&amp;csv!BD346="","",csv!AV346&amp;"–"&amp;csv!AX346&amp;"–"&amp;csv!AZ346&amp;"–"&amp;csv!BB346&amp;"–"&amp;csv!BD346&amp;"–"&amp;csv!BF346&amp;"–"&amp;csv!BH346&amp;"–"&amp;csv!BJ346&amp;"–"&amp;csv!BL346&amp;"–"&amp;csv!BN346&amp;"–"&amp;csv!BP346&amp;"–"&amp;csv!BR346&amp;"–"&amp;csv!BT346&amp;"–"&amp;csv!BV346&amp;"–"&amp;csv!BX346&amp;"–"&amp;csv!BZ346&amp;"–"&amp;csv!CB346&amp;"–"&amp;csv!CD346&amp;"–"&amp;csv!CF346&amp;"–"&amp;csv!CH346&amp;"–"&amp;csv!CJ346&amp;"–"&amp;csv!CL346&amp;"–"&amp;csv!CN346&amp;"–"&amp;csv!CP346&amp;"–"&amp;csv!CR346&amp;"–"&amp;csv!CT346&amp;"–"&amp;csv!CV346&amp;"–"&amp;csv!CX345&amp;"–"&amp;csv!CZ345)</f>
        <v/>
      </c>
      <c r="F351" s="155" t="s">
        <v>0</v>
      </c>
      <c r="X351" s="155" t="s">
        <v>0</v>
      </c>
    </row>
    <row r="352" spans="1:24" x14ac:dyDescent="0.25">
      <c r="A352" s="155" t="s">
        <v>0</v>
      </c>
      <c r="B352" s="277" t="str">
        <f>IF(csv!F347="","",csv!T347)</f>
        <v/>
      </c>
      <c r="C352" s="278" t="str">
        <f>IF(csv!F347="","",csv!AO347)</f>
        <v/>
      </c>
      <c r="D352" s="278" t="str">
        <f>IF(csv!F347="","",csv!AP347&amp;"–"&amp;csv!AQ347&amp;"–"&amp;csv!AR347)</f>
        <v/>
      </c>
      <c r="E352" s="279" t="str">
        <f>IF(csv!AV347&amp;csv!AX347&amp;csv!AZ347&amp;csv!BB347&amp;csv!BD347="","",csv!AV347&amp;"–"&amp;csv!AX347&amp;"–"&amp;csv!AZ347&amp;"–"&amp;csv!BB347&amp;"–"&amp;csv!BD347&amp;"–"&amp;csv!BF347&amp;"–"&amp;csv!BH347&amp;"–"&amp;csv!BJ347&amp;"–"&amp;csv!BL347&amp;"–"&amp;csv!BN347&amp;"–"&amp;csv!BP347&amp;"–"&amp;csv!BR347&amp;"–"&amp;csv!BT347&amp;"–"&amp;csv!BV347&amp;"–"&amp;csv!BX347&amp;"–"&amp;csv!BZ347&amp;"–"&amp;csv!CB347&amp;"–"&amp;csv!CD347&amp;"–"&amp;csv!CF347&amp;"–"&amp;csv!CH347&amp;"–"&amp;csv!CJ347&amp;"–"&amp;csv!CL347&amp;"–"&amp;csv!CN347&amp;"–"&amp;csv!CP347&amp;"–"&amp;csv!CR347&amp;"–"&amp;csv!CT347&amp;"–"&amp;csv!CV347&amp;"–"&amp;csv!CX346&amp;"–"&amp;csv!CZ346)</f>
        <v/>
      </c>
      <c r="F352" s="155" t="s">
        <v>0</v>
      </c>
      <c r="X352" s="155" t="s">
        <v>0</v>
      </c>
    </row>
    <row r="353" spans="1:24" x14ac:dyDescent="0.25">
      <c r="A353" s="155" t="s">
        <v>0</v>
      </c>
      <c r="B353" s="277" t="str">
        <f>IF(csv!F348="","",csv!T348)</f>
        <v/>
      </c>
      <c r="C353" s="278" t="str">
        <f>IF(csv!F348="","",csv!AO348)</f>
        <v/>
      </c>
      <c r="D353" s="278" t="str">
        <f>IF(csv!F348="","",csv!AP348&amp;"–"&amp;csv!AQ348&amp;"–"&amp;csv!AR348)</f>
        <v/>
      </c>
      <c r="E353" s="279" t="str">
        <f>IF(csv!AV348&amp;csv!AX348&amp;csv!AZ348&amp;csv!BB348&amp;csv!BD348="","",csv!AV348&amp;"–"&amp;csv!AX348&amp;"–"&amp;csv!AZ348&amp;"–"&amp;csv!BB348&amp;"–"&amp;csv!BD348&amp;"–"&amp;csv!BF348&amp;"–"&amp;csv!BH348&amp;"–"&amp;csv!BJ348&amp;"–"&amp;csv!BL348&amp;"–"&amp;csv!BN348&amp;"–"&amp;csv!BP348&amp;"–"&amp;csv!BR348&amp;"–"&amp;csv!BT348&amp;"–"&amp;csv!BV348&amp;"–"&amp;csv!BX348&amp;"–"&amp;csv!BZ348&amp;"–"&amp;csv!CB348&amp;"–"&amp;csv!CD348&amp;"–"&amp;csv!CF348&amp;"–"&amp;csv!CH348&amp;"–"&amp;csv!CJ348&amp;"–"&amp;csv!CL348&amp;"–"&amp;csv!CN348&amp;"–"&amp;csv!CP348&amp;"–"&amp;csv!CR348&amp;"–"&amp;csv!CT348&amp;"–"&amp;csv!CV348&amp;"–"&amp;csv!CX347&amp;"–"&amp;csv!CZ347)</f>
        <v/>
      </c>
      <c r="F353" s="155" t="s">
        <v>0</v>
      </c>
      <c r="X353" s="155" t="s">
        <v>0</v>
      </c>
    </row>
    <row r="354" spans="1:24" x14ac:dyDescent="0.25">
      <c r="A354" s="155" t="s">
        <v>0</v>
      </c>
      <c r="B354" s="277" t="str">
        <f>IF(csv!F349="","",csv!T349)</f>
        <v/>
      </c>
      <c r="C354" s="278" t="str">
        <f>IF(csv!F349="","",csv!AO349)</f>
        <v/>
      </c>
      <c r="D354" s="278" t="str">
        <f>IF(csv!F349="","",csv!AP349&amp;"–"&amp;csv!AQ349&amp;"–"&amp;csv!AR349)</f>
        <v/>
      </c>
      <c r="E354" s="279" t="str">
        <f>IF(csv!AV349&amp;csv!AX349&amp;csv!AZ349&amp;csv!BB349&amp;csv!BD349="","",csv!AV349&amp;"–"&amp;csv!AX349&amp;"–"&amp;csv!AZ349&amp;"–"&amp;csv!BB349&amp;"–"&amp;csv!BD349&amp;"–"&amp;csv!BF349&amp;"–"&amp;csv!BH349&amp;"–"&amp;csv!BJ349&amp;"–"&amp;csv!BL349&amp;"–"&amp;csv!BN349&amp;"–"&amp;csv!BP349&amp;"–"&amp;csv!BR349&amp;"–"&amp;csv!BT349&amp;"–"&amp;csv!BV349&amp;"–"&amp;csv!BX349&amp;"–"&amp;csv!BZ349&amp;"–"&amp;csv!CB349&amp;"–"&amp;csv!CD349&amp;"–"&amp;csv!CF349&amp;"–"&amp;csv!CH349&amp;"–"&amp;csv!CJ349&amp;"–"&amp;csv!CL349&amp;"–"&amp;csv!CN349&amp;"–"&amp;csv!CP349&amp;"–"&amp;csv!CR349&amp;"–"&amp;csv!CT349&amp;"–"&amp;csv!CV349&amp;"–"&amp;csv!CX348&amp;"–"&amp;csv!CZ348)</f>
        <v/>
      </c>
      <c r="F354" s="155" t="s">
        <v>0</v>
      </c>
      <c r="X354" s="155" t="s">
        <v>0</v>
      </c>
    </row>
    <row r="355" spans="1:24" x14ac:dyDescent="0.25">
      <c r="A355" s="155" t="s">
        <v>0</v>
      </c>
      <c r="B355" s="277" t="str">
        <f>IF(csv!F350="","",csv!T350)</f>
        <v/>
      </c>
      <c r="C355" s="278" t="str">
        <f>IF(csv!F350="","",csv!AO350)</f>
        <v/>
      </c>
      <c r="D355" s="278" t="str">
        <f>IF(csv!F350="","",csv!AP350&amp;"–"&amp;csv!AQ350&amp;"–"&amp;csv!AR350)</f>
        <v/>
      </c>
      <c r="E355" s="279" t="str">
        <f>IF(csv!AV350&amp;csv!AX350&amp;csv!AZ350&amp;csv!BB350&amp;csv!BD350="","",csv!AV350&amp;"–"&amp;csv!AX350&amp;"–"&amp;csv!AZ350&amp;"–"&amp;csv!BB350&amp;"–"&amp;csv!BD350&amp;"–"&amp;csv!BF350&amp;"–"&amp;csv!BH350&amp;"–"&amp;csv!BJ350&amp;"–"&amp;csv!BL350&amp;"–"&amp;csv!BN350&amp;"–"&amp;csv!BP350&amp;"–"&amp;csv!BR350&amp;"–"&amp;csv!BT350&amp;"–"&amp;csv!BV350&amp;"–"&amp;csv!BX350&amp;"–"&amp;csv!BZ350&amp;"–"&amp;csv!CB350&amp;"–"&amp;csv!CD350&amp;"–"&amp;csv!CF350&amp;"–"&amp;csv!CH350&amp;"–"&amp;csv!CJ350&amp;"–"&amp;csv!CL350&amp;"–"&amp;csv!CN350&amp;"–"&amp;csv!CP350&amp;"–"&amp;csv!CR350&amp;"–"&amp;csv!CT350&amp;"–"&amp;csv!CV350&amp;"–"&amp;csv!CX349&amp;"–"&amp;csv!CZ349)</f>
        <v/>
      </c>
      <c r="F355" s="155" t="s">
        <v>0</v>
      </c>
      <c r="X355" s="155" t="s">
        <v>0</v>
      </c>
    </row>
    <row r="356" spans="1:24" x14ac:dyDescent="0.25">
      <c r="A356" s="155" t="s">
        <v>0</v>
      </c>
      <c r="B356" s="277" t="str">
        <f>IF(csv!F351="","",csv!T351)</f>
        <v/>
      </c>
      <c r="C356" s="278" t="str">
        <f>IF(csv!F351="","",csv!AO351)</f>
        <v/>
      </c>
      <c r="D356" s="278" t="str">
        <f>IF(csv!F351="","",csv!AP351&amp;"–"&amp;csv!AQ351&amp;"–"&amp;csv!AR351)</f>
        <v/>
      </c>
      <c r="E356" s="279" t="str">
        <f>IF(csv!AV351&amp;csv!AX351&amp;csv!AZ351&amp;csv!BB351&amp;csv!BD351="","",csv!AV351&amp;"–"&amp;csv!AX351&amp;"–"&amp;csv!AZ351&amp;"–"&amp;csv!BB351&amp;"–"&amp;csv!BD351&amp;"–"&amp;csv!BF351&amp;"–"&amp;csv!BH351&amp;"–"&amp;csv!BJ351&amp;"–"&amp;csv!BL351&amp;"–"&amp;csv!BN351&amp;"–"&amp;csv!BP351&amp;"–"&amp;csv!BR351&amp;"–"&amp;csv!BT351&amp;"–"&amp;csv!BV351&amp;"–"&amp;csv!BX351&amp;"–"&amp;csv!BZ351&amp;"–"&amp;csv!CB351&amp;"–"&amp;csv!CD351&amp;"–"&amp;csv!CF351&amp;"–"&amp;csv!CH351&amp;"–"&amp;csv!CJ351&amp;"–"&amp;csv!CL351&amp;"–"&amp;csv!CN351&amp;"–"&amp;csv!CP351&amp;"–"&amp;csv!CR351&amp;"–"&amp;csv!CT351&amp;"–"&amp;csv!CV351&amp;"–"&amp;csv!CX350&amp;"–"&amp;csv!CZ350)</f>
        <v/>
      </c>
      <c r="F356" s="155" t="s">
        <v>0</v>
      </c>
      <c r="X356" s="155" t="s">
        <v>0</v>
      </c>
    </row>
    <row r="357" spans="1:24" x14ac:dyDescent="0.25">
      <c r="A357" s="155" t="s">
        <v>0</v>
      </c>
      <c r="B357" s="277" t="str">
        <f>IF(csv!F352="","",csv!T352)</f>
        <v/>
      </c>
      <c r="C357" s="278" t="str">
        <f>IF(csv!F352="","",csv!AO352)</f>
        <v/>
      </c>
      <c r="D357" s="278" t="str">
        <f>IF(csv!F352="","",csv!AP352&amp;"–"&amp;csv!AQ352&amp;"–"&amp;csv!AR352)</f>
        <v/>
      </c>
      <c r="E357" s="279" t="str">
        <f>IF(csv!AV352&amp;csv!AX352&amp;csv!AZ352&amp;csv!BB352&amp;csv!BD352="","",csv!AV352&amp;"–"&amp;csv!AX352&amp;"–"&amp;csv!AZ352&amp;"–"&amp;csv!BB352&amp;"–"&amp;csv!BD352&amp;"–"&amp;csv!BF352&amp;"–"&amp;csv!BH352&amp;"–"&amp;csv!BJ352&amp;"–"&amp;csv!BL352&amp;"–"&amp;csv!BN352&amp;"–"&amp;csv!BP352&amp;"–"&amp;csv!BR352&amp;"–"&amp;csv!BT352&amp;"–"&amp;csv!BV352&amp;"–"&amp;csv!BX352&amp;"–"&amp;csv!BZ352&amp;"–"&amp;csv!CB352&amp;"–"&amp;csv!CD352&amp;"–"&amp;csv!CF352&amp;"–"&amp;csv!CH352&amp;"–"&amp;csv!CJ352&amp;"–"&amp;csv!CL352&amp;"–"&amp;csv!CN352&amp;"–"&amp;csv!CP352&amp;"–"&amp;csv!CR352&amp;"–"&amp;csv!CT352&amp;"–"&amp;csv!CV352&amp;"–"&amp;csv!CX351&amp;"–"&amp;csv!CZ351)</f>
        <v/>
      </c>
      <c r="F357" s="155" t="s">
        <v>0</v>
      </c>
      <c r="X357" s="155" t="s">
        <v>0</v>
      </c>
    </row>
    <row r="358" spans="1:24" x14ac:dyDescent="0.25">
      <c r="A358" s="155" t="s">
        <v>0</v>
      </c>
      <c r="B358" s="277" t="str">
        <f>IF(csv!F353="","",csv!T353)</f>
        <v/>
      </c>
      <c r="C358" s="278" t="str">
        <f>IF(csv!F353="","",csv!AO353)</f>
        <v/>
      </c>
      <c r="D358" s="278" t="str">
        <f>IF(csv!F353="","",csv!AP353&amp;"–"&amp;csv!AQ353&amp;"–"&amp;csv!AR353)</f>
        <v/>
      </c>
      <c r="E358" s="279" t="str">
        <f>IF(csv!AV353&amp;csv!AX353&amp;csv!AZ353&amp;csv!BB353&amp;csv!BD353="","",csv!AV353&amp;"–"&amp;csv!AX353&amp;"–"&amp;csv!AZ353&amp;"–"&amp;csv!BB353&amp;"–"&amp;csv!BD353&amp;"–"&amp;csv!BF353&amp;"–"&amp;csv!BH353&amp;"–"&amp;csv!BJ353&amp;"–"&amp;csv!BL353&amp;"–"&amp;csv!BN353&amp;"–"&amp;csv!BP353&amp;"–"&amp;csv!BR353&amp;"–"&amp;csv!BT353&amp;"–"&amp;csv!BV353&amp;"–"&amp;csv!BX353&amp;"–"&amp;csv!BZ353&amp;"–"&amp;csv!CB353&amp;"–"&amp;csv!CD353&amp;"–"&amp;csv!CF353&amp;"–"&amp;csv!CH353&amp;"–"&amp;csv!CJ353&amp;"–"&amp;csv!CL353&amp;"–"&amp;csv!CN353&amp;"–"&amp;csv!CP353&amp;"–"&amp;csv!CR353&amp;"–"&amp;csv!CT353&amp;"–"&amp;csv!CV353&amp;"–"&amp;csv!CX352&amp;"–"&amp;csv!CZ352)</f>
        <v/>
      </c>
      <c r="F358" s="155" t="s">
        <v>0</v>
      </c>
      <c r="X358" s="155" t="s">
        <v>0</v>
      </c>
    </row>
    <row r="359" spans="1:24" x14ac:dyDescent="0.25">
      <c r="A359" s="155" t="s">
        <v>0</v>
      </c>
      <c r="B359" s="277" t="str">
        <f>IF(csv!F354="","",csv!T354)</f>
        <v/>
      </c>
      <c r="C359" s="278" t="str">
        <f>IF(csv!F354="","",csv!AO354)</f>
        <v/>
      </c>
      <c r="D359" s="278" t="str">
        <f>IF(csv!F354="","",csv!AP354&amp;"–"&amp;csv!AQ354&amp;"–"&amp;csv!AR354)</f>
        <v/>
      </c>
      <c r="E359" s="279" t="str">
        <f>IF(csv!AV354&amp;csv!AX354&amp;csv!AZ354&amp;csv!BB354&amp;csv!BD354="","",csv!AV354&amp;"–"&amp;csv!AX354&amp;"–"&amp;csv!AZ354&amp;"–"&amp;csv!BB354&amp;"–"&amp;csv!BD354&amp;"–"&amp;csv!BF354&amp;"–"&amp;csv!BH354&amp;"–"&amp;csv!BJ354&amp;"–"&amp;csv!BL354&amp;"–"&amp;csv!BN354&amp;"–"&amp;csv!BP354&amp;"–"&amp;csv!BR354&amp;"–"&amp;csv!BT354&amp;"–"&amp;csv!BV354&amp;"–"&amp;csv!BX354&amp;"–"&amp;csv!BZ354&amp;"–"&amp;csv!CB354&amp;"–"&amp;csv!CD354&amp;"–"&amp;csv!CF354&amp;"–"&amp;csv!CH354&amp;"–"&amp;csv!CJ354&amp;"–"&amp;csv!CL354&amp;"–"&amp;csv!CN354&amp;"–"&amp;csv!CP354&amp;"–"&amp;csv!CR354&amp;"–"&amp;csv!CT354&amp;"–"&amp;csv!CV354&amp;"–"&amp;csv!CX353&amp;"–"&amp;csv!CZ353)</f>
        <v/>
      </c>
      <c r="F359" s="155" t="s">
        <v>0</v>
      </c>
      <c r="X359" s="155" t="s">
        <v>0</v>
      </c>
    </row>
    <row r="360" spans="1:24" x14ac:dyDescent="0.25">
      <c r="A360" s="155" t="s">
        <v>0</v>
      </c>
      <c r="B360" s="277" t="str">
        <f>IF(csv!F355="","",csv!T355)</f>
        <v/>
      </c>
      <c r="C360" s="278" t="str">
        <f>IF(csv!F355="","",csv!AO355)</f>
        <v/>
      </c>
      <c r="D360" s="278" t="str">
        <f>IF(csv!F355="","",csv!AP355&amp;"–"&amp;csv!AQ355&amp;"–"&amp;csv!AR355)</f>
        <v/>
      </c>
      <c r="E360" s="279" t="str">
        <f>IF(csv!AV355&amp;csv!AX355&amp;csv!AZ355&amp;csv!BB355&amp;csv!BD355="","",csv!AV355&amp;"–"&amp;csv!AX355&amp;"–"&amp;csv!AZ355&amp;"–"&amp;csv!BB355&amp;"–"&amp;csv!BD355&amp;"–"&amp;csv!BF355&amp;"–"&amp;csv!BH355&amp;"–"&amp;csv!BJ355&amp;"–"&amp;csv!BL355&amp;"–"&amp;csv!BN355&amp;"–"&amp;csv!BP355&amp;"–"&amp;csv!BR355&amp;"–"&amp;csv!BT355&amp;"–"&amp;csv!BV355&amp;"–"&amp;csv!BX355&amp;"–"&amp;csv!BZ355&amp;"–"&amp;csv!CB355&amp;"–"&amp;csv!CD355&amp;"–"&amp;csv!CF355&amp;"–"&amp;csv!CH355&amp;"–"&amp;csv!CJ355&amp;"–"&amp;csv!CL355&amp;"–"&amp;csv!CN355&amp;"–"&amp;csv!CP355&amp;"–"&amp;csv!CR355&amp;"–"&amp;csv!CT355&amp;"–"&amp;csv!CV355&amp;"–"&amp;csv!CX354&amp;"–"&amp;csv!CZ354)</f>
        <v/>
      </c>
      <c r="F360" s="155" t="s">
        <v>0</v>
      </c>
      <c r="X360" s="155" t="s">
        <v>0</v>
      </c>
    </row>
    <row r="361" spans="1:24" x14ac:dyDescent="0.25">
      <c r="A361" s="155" t="s">
        <v>0</v>
      </c>
      <c r="B361" s="277" t="str">
        <f>IF(csv!F356="","",csv!T356)</f>
        <v/>
      </c>
      <c r="C361" s="278" t="str">
        <f>IF(csv!F356="","",csv!AO356)</f>
        <v/>
      </c>
      <c r="D361" s="278" t="str">
        <f>IF(csv!F356="","",csv!AP356&amp;"–"&amp;csv!AQ356&amp;"–"&amp;csv!AR356)</f>
        <v/>
      </c>
      <c r="E361" s="279" t="str">
        <f>IF(csv!AV356&amp;csv!AX356&amp;csv!AZ356&amp;csv!BB356&amp;csv!BD356="","",csv!AV356&amp;"–"&amp;csv!AX356&amp;"–"&amp;csv!AZ356&amp;"–"&amp;csv!BB356&amp;"–"&amp;csv!BD356&amp;"–"&amp;csv!BF356&amp;"–"&amp;csv!BH356&amp;"–"&amp;csv!BJ356&amp;"–"&amp;csv!BL356&amp;"–"&amp;csv!BN356&amp;"–"&amp;csv!BP356&amp;"–"&amp;csv!BR356&amp;"–"&amp;csv!BT356&amp;"–"&amp;csv!BV356&amp;"–"&amp;csv!BX356&amp;"–"&amp;csv!BZ356&amp;"–"&amp;csv!CB356&amp;"–"&amp;csv!CD356&amp;"–"&amp;csv!CF356&amp;"–"&amp;csv!CH356&amp;"–"&amp;csv!CJ356&amp;"–"&amp;csv!CL356&amp;"–"&amp;csv!CN356&amp;"–"&amp;csv!CP356&amp;"–"&amp;csv!CR356&amp;"–"&amp;csv!CT356&amp;"–"&amp;csv!CV356&amp;"–"&amp;csv!CX355&amp;"–"&amp;csv!CZ355)</f>
        <v/>
      </c>
      <c r="F361" s="155" t="s">
        <v>0</v>
      </c>
      <c r="X361" s="155" t="s">
        <v>0</v>
      </c>
    </row>
    <row r="362" spans="1:24" x14ac:dyDescent="0.25">
      <c r="A362" s="155" t="s">
        <v>0</v>
      </c>
      <c r="B362" s="277" t="str">
        <f>IF(csv!F357="","",csv!T357)</f>
        <v/>
      </c>
      <c r="C362" s="278" t="str">
        <f>IF(csv!F357="","",csv!AO357)</f>
        <v/>
      </c>
      <c r="D362" s="278" t="str">
        <f>IF(csv!F357="","",csv!AP357&amp;"–"&amp;csv!AQ357&amp;"–"&amp;csv!AR357)</f>
        <v/>
      </c>
      <c r="E362" s="279" t="str">
        <f>IF(csv!AV357&amp;csv!AX357&amp;csv!AZ357&amp;csv!BB357&amp;csv!BD357="","",csv!AV357&amp;"–"&amp;csv!AX357&amp;"–"&amp;csv!AZ357&amp;"–"&amp;csv!BB357&amp;"–"&amp;csv!BD357&amp;"–"&amp;csv!BF357&amp;"–"&amp;csv!BH357&amp;"–"&amp;csv!BJ357&amp;"–"&amp;csv!BL357&amp;"–"&amp;csv!BN357&amp;"–"&amp;csv!BP357&amp;"–"&amp;csv!BR357&amp;"–"&amp;csv!BT357&amp;"–"&amp;csv!BV357&amp;"–"&amp;csv!BX357&amp;"–"&amp;csv!BZ357&amp;"–"&amp;csv!CB357&amp;"–"&amp;csv!CD357&amp;"–"&amp;csv!CF357&amp;"–"&amp;csv!CH357&amp;"–"&amp;csv!CJ357&amp;"–"&amp;csv!CL357&amp;"–"&amp;csv!CN357&amp;"–"&amp;csv!CP357&amp;"–"&amp;csv!CR357&amp;"–"&amp;csv!CT357&amp;"–"&amp;csv!CV357&amp;"–"&amp;csv!CX356&amp;"–"&amp;csv!CZ356)</f>
        <v/>
      </c>
      <c r="F362" s="155" t="s">
        <v>0</v>
      </c>
      <c r="X362" s="155" t="s">
        <v>0</v>
      </c>
    </row>
    <row r="363" spans="1:24" x14ac:dyDescent="0.25">
      <c r="A363" s="155" t="s">
        <v>0</v>
      </c>
      <c r="B363" s="277" t="str">
        <f>IF(csv!F358="","",csv!T358)</f>
        <v/>
      </c>
      <c r="C363" s="278" t="str">
        <f>IF(csv!F358="","",csv!AO358)</f>
        <v/>
      </c>
      <c r="D363" s="278" t="str">
        <f>IF(csv!F358="","",csv!AP358&amp;"–"&amp;csv!AQ358&amp;"–"&amp;csv!AR358)</f>
        <v/>
      </c>
      <c r="E363" s="279" t="str">
        <f>IF(csv!AV358&amp;csv!AX358&amp;csv!AZ358&amp;csv!BB358&amp;csv!BD358="","",csv!AV358&amp;"–"&amp;csv!AX358&amp;"–"&amp;csv!AZ358&amp;"–"&amp;csv!BB358&amp;"–"&amp;csv!BD358&amp;"–"&amp;csv!BF358&amp;"–"&amp;csv!BH358&amp;"–"&amp;csv!BJ358&amp;"–"&amp;csv!BL358&amp;"–"&amp;csv!BN358&amp;"–"&amp;csv!BP358&amp;"–"&amp;csv!BR358&amp;"–"&amp;csv!BT358&amp;"–"&amp;csv!BV358&amp;"–"&amp;csv!BX358&amp;"–"&amp;csv!BZ358&amp;"–"&amp;csv!CB358&amp;"–"&amp;csv!CD358&amp;"–"&amp;csv!CF358&amp;"–"&amp;csv!CH358&amp;"–"&amp;csv!CJ358&amp;"–"&amp;csv!CL358&amp;"–"&amp;csv!CN358&amp;"–"&amp;csv!CP358&amp;"–"&amp;csv!CR358&amp;"–"&amp;csv!CT358&amp;"–"&amp;csv!CV358&amp;"–"&amp;csv!CX357&amp;"–"&amp;csv!CZ357)</f>
        <v/>
      </c>
      <c r="F363" s="155" t="s">
        <v>0</v>
      </c>
      <c r="X363" s="155" t="s">
        <v>0</v>
      </c>
    </row>
    <row r="364" spans="1:24" x14ac:dyDescent="0.25">
      <c r="A364" s="155" t="s">
        <v>0</v>
      </c>
      <c r="B364" s="277" t="str">
        <f>IF(csv!F359="","",csv!T359)</f>
        <v/>
      </c>
      <c r="C364" s="278" t="str">
        <f>IF(csv!F359="","",csv!AO359)</f>
        <v/>
      </c>
      <c r="D364" s="278" t="str">
        <f>IF(csv!F359="","",csv!AP359&amp;"–"&amp;csv!AQ359&amp;"–"&amp;csv!AR359)</f>
        <v/>
      </c>
      <c r="E364" s="279" t="str">
        <f>IF(csv!AV359&amp;csv!AX359&amp;csv!AZ359&amp;csv!BB359&amp;csv!BD359="","",csv!AV359&amp;"–"&amp;csv!AX359&amp;"–"&amp;csv!AZ359&amp;"–"&amp;csv!BB359&amp;"–"&amp;csv!BD359&amp;"–"&amp;csv!BF359&amp;"–"&amp;csv!BH359&amp;"–"&amp;csv!BJ359&amp;"–"&amp;csv!BL359&amp;"–"&amp;csv!BN359&amp;"–"&amp;csv!BP359&amp;"–"&amp;csv!BR359&amp;"–"&amp;csv!BT359&amp;"–"&amp;csv!BV359&amp;"–"&amp;csv!BX359&amp;"–"&amp;csv!BZ359&amp;"–"&amp;csv!CB359&amp;"–"&amp;csv!CD359&amp;"–"&amp;csv!CF359&amp;"–"&amp;csv!CH359&amp;"–"&amp;csv!CJ359&amp;"–"&amp;csv!CL359&amp;"–"&amp;csv!CN359&amp;"–"&amp;csv!CP359&amp;"–"&amp;csv!CR359&amp;"–"&amp;csv!CT359&amp;"–"&amp;csv!CV359&amp;"–"&amp;csv!CX358&amp;"–"&amp;csv!CZ358)</f>
        <v/>
      </c>
      <c r="F364" s="155" t="s">
        <v>0</v>
      </c>
      <c r="X364" s="155" t="s">
        <v>0</v>
      </c>
    </row>
    <row r="365" spans="1:24" x14ac:dyDescent="0.25">
      <c r="A365" s="155" t="s">
        <v>0</v>
      </c>
      <c r="B365" s="277" t="str">
        <f>IF(csv!F360="","",csv!T360)</f>
        <v/>
      </c>
      <c r="C365" s="278" t="str">
        <f>IF(csv!F360="","",csv!AO360)</f>
        <v/>
      </c>
      <c r="D365" s="278" t="str">
        <f>IF(csv!F360="","",csv!AP360&amp;"–"&amp;csv!AQ360&amp;"–"&amp;csv!AR360)</f>
        <v/>
      </c>
      <c r="E365" s="279" t="str">
        <f>IF(csv!AV360&amp;csv!AX360&amp;csv!AZ360&amp;csv!BB360&amp;csv!BD360="","",csv!AV360&amp;"–"&amp;csv!AX360&amp;"–"&amp;csv!AZ360&amp;"–"&amp;csv!BB360&amp;"–"&amp;csv!BD360&amp;"–"&amp;csv!BF360&amp;"–"&amp;csv!BH360&amp;"–"&amp;csv!BJ360&amp;"–"&amp;csv!BL360&amp;"–"&amp;csv!BN360&amp;"–"&amp;csv!BP360&amp;"–"&amp;csv!BR360&amp;"–"&amp;csv!BT360&amp;"–"&amp;csv!BV360&amp;"–"&amp;csv!BX360&amp;"–"&amp;csv!BZ360&amp;"–"&amp;csv!CB360&amp;"–"&amp;csv!CD360&amp;"–"&amp;csv!CF360&amp;"–"&amp;csv!CH360&amp;"–"&amp;csv!CJ360&amp;"–"&amp;csv!CL360&amp;"–"&amp;csv!CN360&amp;"–"&amp;csv!CP360&amp;"–"&amp;csv!CR360&amp;"–"&amp;csv!CT360&amp;"–"&amp;csv!CV360&amp;"–"&amp;csv!CX359&amp;"–"&amp;csv!CZ359)</f>
        <v/>
      </c>
      <c r="F365" s="155" t="s">
        <v>0</v>
      </c>
      <c r="X365" s="155" t="s">
        <v>0</v>
      </c>
    </row>
    <row r="366" spans="1:24" x14ac:dyDescent="0.25">
      <c r="A366" s="155" t="s">
        <v>0</v>
      </c>
      <c r="B366" s="277" t="str">
        <f>IF(csv!F361="","",csv!T361)</f>
        <v/>
      </c>
      <c r="C366" s="278" t="str">
        <f>IF(csv!F361="","",csv!AO361)</f>
        <v/>
      </c>
      <c r="D366" s="278" t="str">
        <f>IF(csv!F361="","",csv!AP361&amp;"–"&amp;csv!AQ361&amp;"–"&amp;csv!AR361)</f>
        <v/>
      </c>
      <c r="E366" s="279" t="str">
        <f>IF(csv!AV361&amp;csv!AX361&amp;csv!AZ361&amp;csv!BB361&amp;csv!BD361="","",csv!AV361&amp;"–"&amp;csv!AX361&amp;"–"&amp;csv!AZ361&amp;"–"&amp;csv!BB361&amp;"–"&amp;csv!BD361&amp;"–"&amp;csv!BF361&amp;"–"&amp;csv!BH361&amp;"–"&amp;csv!BJ361&amp;"–"&amp;csv!BL361&amp;"–"&amp;csv!BN361&amp;"–"&amp;csv!BP361&amp;"–"&amp;csv!BR361&amp;"–"&amp;csv!BT361&amp;"–"&amp;csv!BV361&amp;"–"&amp;csv!BX361&amp;"–"&amp;csv!BZ361&amp;"–"&amp;csv!CB361&amp;"–"&amp;csv!CD361&amp;"–"&amp;csv!CF361&amp;"–"&amp;csv!CH361&amp;"–"&amp;csv!CJ361&amp;"–"&amp;csv!CL361&amp;"–"&amp;csv!CN361&amp;"–"&amp;csv!CP361&amp;"–"&amp;csv!CR361&amp;"–"&amp;csv!CT361&amp;"–"&amp;csv!CV361&amp;"–"&amp;csv!CX360&amp;"–"&amp;csv!CZ360)</f>
        <v/>
      </c>
      <c r="F366" s="155" t="s">
        <v>0</v>
      </c>
      <c r="X366" s="155" t="s">
        <v>0</v>
      </c>
    </row>
    <row r="367" spans="1:24" x14ac:dyDescent="0.25">
      <c r="A367" s="155" t="s">
        <v>0</v>
      </c>
      <c r="B367" s="277" t="str">
        <f>IF(csv!F362="","",csv!T362)</f>
        <v/>
      </c>
      <c r="C367" s="278" t="str">
        <f>IF(csv!F362="","",csv!AO362)</f>
        <v/>
      </c>
      <c r="D367" s="278" t="str">
        <f>IF(csv!F362="","",csv!AP362&amp;"–"&amp;csv!AQ362&amp;"–"&amp;csv!AR362)</f>
        <v/>
      </c>
      <c r="E367" s="279" t="str">
        <f>IF(csv!AV362&amp;csv!AX362&amp;csv!AZ362&amp;csv!BB362&amp;csv!BD362="","",csv!AV362&amp;"–"&amp;csv!AX362&amp;"–"&amp;csv!AZ362&amp;"–"&amp;csv!BB362&amp;"–"&amp;csv!BD362&amp;"–"&amp;csv!BF362&amp;"–"&amp;csv!BH362&amp;"–"&amp;csv!BJ362&amp;"–"&amp;csv!BL362&amp;"–"&amp;csv!BN362&amp;"–"&amp;csv!BP362&amp;"–"&amp;csv!BR362&amp;"–"&amp;csv!BT362&amp;"–"&amp;csv!BV362&amp;"–"&amp;csv!BX362&amp;"–"&amp;csv!BZ362&amp;"–"&amp;csv!CB362&amp;"–"&amp;csv!CD362&amp;"–"&amp;csv!CF362&amp;"–"&amp;csv!CH362&amp;"–"&amp;csv!CJ362&amp;"–"&amp;csv!CL362&amp;"–"&amp;csv!CN362&amp;"–"&amp;csv!CP362&amp;"–"&amp;csv!CR362&amp;"–"&amp;csv!CT362&amp;"–"&amp;csv!CV362&amp;"–"&amp;csv!CX361&amp;"–"&amp;csv!CZ361)</f>
        <v/>
      </c>
      <c r="F367" s="155" t="s">
        <v>0</v>
      </c>
      <c r="X367" s="155" t="s">
        <v>0</v>
      </c>
    </row>
    <row r="368" spans="1:24" x14ac:dyDescent="0.25">
      <c r="A368" s="155" t="s">
        <v>0</v>
      </c>
      <c r="B368" s="277" t="str">
        <f>IF(csv!F363="","",csv!T363)</f>
        <v/>
      </c>
      <c r="C368" s="278" t="str">
        <f>IF(csv!F363="","",csv!AO363)</f>
        <v/>
      </c>
      <c r="D368" s="278" t="str">
        <f>IF(csv!F363="","",csv!AP363&amp;"–"&amp;csv!AQ363&amp;"–"&amp;csv!AR363)</f>
        <v/>
      </c>
      <c r="E368" s="279" t="str">
        <f>IF(csv!AV363&amp;csv!AX363&amp;csv!AZ363&amp;csv!BB363&amp;csv!BD363="","",csv!AV363&amp;"–"&amp;csv!AX363&amp;"–"&amp;csv!AZ363&amp;"–"&amp;csv!BB363&amp;"–"&amp;csv!BD363&amp;"–"&amp;csv!BF363&amp;"–"&amp;csv!BH363&amp;"–"&amp;csv!BJ363&amp;"–"&amp;csv!BL363&amp;"–"&amp;csv!BN363&amp;"–"&amp;csv!BP363&amp;"–"&amp;csv!BR363&amp;"–"&amp;csv!BT363&amp;"–"&amp;csv!BV363&amp;"–"&amp;csv!BX363&amp;"–"&amp;csv!BZ363&amp;"–"&amp;csv!CB363&amp;"–"&amp;csv!CD363&amp;"–"&amp;csv!CF363&amp;"–"&amp;csv!CH363&amp;"–"&amp;csv!CJ363&amp;"–"&amp;csv!CL363&amp;"–"&amp;csv!CN363&amp;"–"&amp;csv!CP363&amp;"–"&amp;csv!CR363&amp;"–"&amp;csv!CT363&amp;"–"&amp;csv!CV363&amp;"–"&amp;csv!CX362&amp;"–"&amp;csv!CZ362)</f>
        <v/>
      </c>
      <c r="F368" s="155" t="s">
        <v>0</v>
      </c>
      <c r="X368" s="155" t="s">
        <v>0</v>
      </c>
    </row>
    <row r="369" spans="1:24" x14ac:dyDescent="0.25">
      <c r="A369" s="155" t="s">
        <v>0</v>
      </c>
      <c r="B369" s="277" t="str">
        <f>IF(csv!F364="","",csv!T364)</f>
        <v/>
      </c>
      <c r="C369" s="278" t="str">
        <f>IF(csv!F364="","",csv!AO364)</f>
        <v/>
      </c>
      <c r="D369" s="278" t="str">
        <f>IF(csv!F364="","",csv!AP364&amp;"–"&amp;csv!AQ364&amp;"–"&amp;csv!AR364)</f>
        <v/>
      </c>
      <c r="E369" s="279" t="str">
        <f>IF(csv!AV364&amp;csv!AX364&amp;csv!AZ364&amp;csv!BB364&amp;csv!BD364="","",csv!AV364&amp;"–"&amp;csv!AX364&amp;"–"&amp;csv!AZ364&amp;"–"&amp;csv!BB364&amp;"–"&amp;csv!BD364&amp;"–"&amp;csv!BF364&amp;"–"&amp;csv!BH364&amp;"–"&amp;csv!BJ364&amp;"–"&amp;csv!BL364&amp;"–"&amp;csv!BN364&amp;"–"&amp;csv!BP364&amp;"–"&amp;csv!BR364&amp;"–"&amp;csv!BT364&amp;"–"&amp;csv!BV364&amp;"–"&amp;csv!BX364&amp;"–"&amp;csv!BZ364&amp;"–"&amp;csv!CB364&amp;"–"&amp;csv!CD364&amp;"–"&amp;csv!CF364&amp;"–"&amp;csv!CH364&amp;"–"&amp;csv!CJ364&amp;"–"&amp;csv!CL364&amp;"–"&amp;csv!CN364&amp;"–"&amp;csv!CP364&amp;"–"&amp;csv!CR364&amp;"–"&amp;csv!CT364&amp;"–"&amp;csv!CV364&amp;"–"&amp;csv!CX363&amp;"–"&amp;csv!CZ363)</f>
        <v/>
      </c>
      <c r="F369" s="155" t="s">
        <v>0</v>
      </c>
      <c r="X369" s="155" t="s">
        <v>0</v>
      </c>
    </row>
    <row r="370" spans="1:24" x14ac:dyDescent="0.25">
      <c r="A370" s="155" t="s">
        <v>0</v>
      </c>
      <c r="B370" s="277" t="str">
        <f>IF(csv!F365="","",csv!T365)</f>
        <v/>
      </c>
      <c r="C370" s="278" t="str">
        <f>IF(csv!F365="","",csv!AO365)</f>
        <v/>
      </c>
      <c r="D370" s="278" t="str">
        <f>IF(csv!F365="","",csv!AP365&amp;"–"&amp;csv!AQ365&amp;"–"&amp;csv!AR365)</f>
        <v/>
      </c>
      <c r="E370" s="279" t="str">
        <f>IF(csv!AV365&amp;csv!AX365&amp;csv!AZ365&amp;csv!BB365&amp;csv!BD365="","",csv!AV365&amp;"–"&amp;csv!AX365&amp;"–"&amp;csv!AZ365&amp;"–"&amp;csv!BB365&amp;"–"&amp;csv!BD365&amp;"–"&amp;csv!BF365&amp;"–"&amp;csv!BH365&amp;"–"&amp;csv!BJ365&amp;"–"&amp;csv!BL365&amp;"–"&amp;csv!BN365&amp;"–"&amp;csv!BP365&amp;"–"&amp;csv!BR365&amp;"–"&amp;csv!BT365&amp;"–"&amp;csv!BV365&amp;"–"&amp;csv!BX365&amp;"–"&amp;csv!BZ365&amp;"–"&amp;csv!CB365&amp;"–"&amp;csv!CD365&amp;"–"&amp;csv!CF365&amp;"–"&amp;csv!CH365&amp;"–"&amp;csv!CJ365&amp;"–"&amp;csv!CL365&amp;"–"&amp;csv!CN365&amp;"–"&amp;csv!CP365&amp;"–"&amp;csv!CR365&amp;"–"&amp;csv!CT365&amp;"–"&amp;csv!CV365&amp;"–"&amp;csv!CX364&amp;"–"&amp;csv!CZ364)</f>
        <v/>
      </c>
      <c r="F370" s="155" t="s">
        <v>0</v>
      </c>
      <c r="X370" s="155" t="s">
        <v>0</v>
      </c>
    </row>
    <row r="371" spans="1:24" x14ac:dyDescent="0.25">
      <c r="A371" s="155" t="s">
        <v>0</v>
      </c>
      <c r="B371" s="277" t="str">
        <f>IF(csv!F366="","",csv!T366)</f>
        <v/>
      </c>
      <c r="C371" s="278" t="str">
        <f>IF(csv!F366="","",csv!AO366)</f>
        <v/>
      </c>
      <c r="D371" s="278" t="str">
        <f>IF(csv!F366="","",csv!AP366&amp;"–"&amp;csv!AQ366&amp;"–"&amp;csv!AR366)</f>
        <v/>
      </c>
      <c r="E371" s="279" t="str">
        <f>IF(csv!AV366&amp;csv!AX366&amp;csv!AZ366&amp;csv!BB366&amp;csv!BD366="","",csv!AV366&amp;"–"&amp;csv!AX366&amp;"–"&amp;csv!AZ366&amp;"–"&amp;csv!BB366&amp;"–"&amp;csv!BD366&amp;"–"&amp;csv!BF366&amp;"–"&amp;csv!BH366&amp;"–"&amp;csv!BJ366&amp;"–"&amp;csv!BL366&amp;"–"&amp;csv!BN366&amp;"–"&amp;csv!BP366&amp;"–"&amp;csv!BR366&amp;"–"&amp;csv!BT366&amp;"–"&amp;csv!BV366&amp;"–"&amp;csv!BX366&amp;"–"&amp;csv!BZ366&amp;"–"&amp;csv!CB366&amp;"–"&amp;csv!CD366&amp;"–"&amp;csv!CF366&amp;"–"&amp;csv!CH366&amp;"–"&amp;csv!CJ366&amp;"–"&amp;csv!CL366&amp;"–"&amp;csv!CN366&amp;"–"&amp;csv!CP366&amp;"–"&amp;csv!CR366&amp;"–"&amp;csv!CT366&amp;"–"&amp;csv!CV366&amp;"–"&amp;csv!CX365&amp;"–"&amp;csv!CZ365)</f>
        <v/>
      </c>
      <c r="F371" s="155" t="s">
        <v>0</v>
      </c>
      <c r="X371" s="155" t="s">
        <v>0</v>
      </c>
    </row>
    <row r="372" spans="1:24" x14ac:dyDescent="0.25">
      <c r="A372" s="155" t="s">
        <v>0</v>
      </c>
      <c r="B372" s="277" t="str">
        <f>IF(csv!F367="","",csv!T367)</f>
        <v/>
      </c>
      <c r="C372" s="278" t="str">
        <f>IF(csv!F367="","",csv!AO367)</f>
        <v/>
      </c>
      <c r="D372" s="278" t="str">
        <f>IF(csv!F367="","",csv!AP367&amp;"–"&amp;csv!AQ367&amp;"–"&amp;csv!AR367)</f>
        <v/>
      </c>
      <c r="E372" s="279" t="str">
        <f>IF(csv!AV367&amp;csv!AX367&amp;csv!AZ367&amp;csv!BB367&amp;csv!BD367="","",csv!AV367&amp;"–"&amp;csv!AX367&amp;"–"&amp;csv!AZ367&amp;"–"&amp;csv!BB367&amp;"–"&amp;csv!BD367&amp;"–"&amp;csv!BF367&amp;"–"&amp;csv!BH367&amp;"–"&amp;csv!BJ367&amp;"–"&amp;csv!BL367&amp;"–"&amp;csv!BN367&amp;"–"&amp;csv!BP367&amp;"–"&amp;csv!BR367&amp;"–"&amp;csv!BT367&amp;"–"&amp;csv!BV367&amp;"–"&amp;csv!BX367&amp;"–"&amp;csv!BZ367&amp;"–"&amp;csv!CB367&amp;"–"&amp;csv!CD367&amp;"–"&amp;csv!CF367&amp;"–"&amp;csv!CH367&amp;"–"&amp;csv!CJ367&amp;"–"&amp;csv!CL367&amp;"–"&amp;csv!CN367&amp;"–"&amp;csv!CP367&amp;"–"&amp;csv!CR367&amp;"–"&amp;csv!CT367&amp;"–"&amp;csv!CV367&amp;"–"&amp;csv!CX366&amp;"–"&amp;csv!CZ366)</f>
        <v/>
      </c>
      <c r="F372" s="155" t="s">
        <v>0</v>
      </c>
      <c r="X372" s="155" t="s">
        <v>0</v>
      </c>
    </row>
    <row r="373" spans="1:24" x14ac:dyDescent="0.25">
      <c r="A373" s="155" t="s">
        <v>0</v>
      </c>
      <c r="B373" s="277" t="str">
        <f>IF(csv!F368="","",csv!T368)</f>
        <v/>
      </c>
      <c r="C373" s="278" t="str">
        <f>IF(csv!F368="","",csv!AO368)</f>
        <v/>
      </c>
      <c r="D373" s="278" t="str">
        <f>IF(csv!F368="","",csv!AP368&amp;"–"&amp;csv!AQ368&amp;"–"&amp;csv!AR368)</f>
        <v/>
      </c>
      <c r="E373" s="279" t="str">
        <f>IF(csv!AV368&amp;csv!AX368&amp;csv!AZ368&amp;csv!BB368&amp;csv!BD368="","",csv!AV368&amp;"–"&amp;csv!AX368&amp;"–"&amp;csv!AZ368&amp;"–"&amp;csv!BB368&amp;"–"&amp;csv!BD368&amp;"–"&amp;csv!BF368&amp;"–"&amp;csv!BH368&amp;"–"&amp;csv!BJ368&amp;"–"&amp;csv!BL368&amp;"–"&amp;csv!BN368&amp;"–"&amp;csv!BP368&amp;"–"&amp;csv!BR368&amp;"–"&amp;csv!BT368&amp;"–"&amp;csv!BV368&amp;"–"&amp;csv!BX368&amp;"–"&amp;csv!BZ368&amp;"–"&amp;csv!CB368&amp;"–"&amp;csv!CD368&amp;"–"&amp;csv!CF368&amp;"–"&amp;csv!CH368&amp;"–"&amp;csv!CJ368&amp;"–"&amp;csv!CL368&amp;"–"&amp;csv!CN368&amp;"–"&amp;csv!CP368&amp;"–"&amp;csv!CR368&amp;"–"&amp;csv!CT368&amp;"–"&amp;csv!CV368&amp;"–"&amp;csv!CX367&amp;"–"&amp;csv!CZ367)</f>
        <v/>
      </c>
      <c r="F373" s="155" t="s">
        <v>0</v>
      </c>
      <c r="X373" s="155" t="s">
        <v>0</v>
      </c>
    </row>
    <row r="374" spans="1:24" x14ac:dyDescent="0.25">
      <c r="A374" s="155" t="s">
        <v>0</v>
      </c>
      <c r="B374" s="277" t="str">
        <f>IF(csv!F369="","",csv!T369)</f>
        <v/>
      </c>
      <c r="C374" s="278" t="str">
        <f>IF(csv!F369="","",csv!AO369)</f>
        <v/>
      </c>
      <c r="D374" s="278" t="str">
        <f>IF(csv!F369="","",csv!AP369&amp;"–"&amp;csv!AQ369&amp;"–"&amp;csv!AR369)</f>
        <v/>
      </c>
      <c r="E374" s="279" t="str">
        <f>IF(csv!AV369&amp;csv!AX369&amp;csv!AZ369&amp;csv!BB369&amp;csv!BD369="","",csv!AV369&amp;"–"&amp;csv!AX369&amp;"–"&amp;csv!AZ369&amp;"–"&amp;csv!BB369&amp;"–"&amp;csv!BD369&amp;"–"&amp;csv!BF369&amp;"–"&amp;csv!BH369&amp;"–"&amp;csv!BJ369&amp;"–"&amp;csv!BL369&amp;"–"&amp;csv!BN369&amp;"–"&amp;csv!BP369&amp;"–"&amp;csv!BR369&amp;"–"&amp;csv!BT369&amp;"–"&amp;csv!BV369&amp;"–"&amp;csv!BX369&amp;"–"&amp;csv!BZ369&amp;"–"&amp;csv!CB369&amp;"–"&amp;csv!CD369&amp;"–"&amp;csv!CF369&amp;"–"&amp;csv!CH369&amp;"–"&amp;csv!CJ369&amp;"–"&amp;csv!CL369&amp;"–"&amp;csv!CN369&amp;"–"&amp;csv!CP369&amp;"–"&amp;csv!CR369&amp;"–"&amp;csv!CT369&amp;"–"&amp;csv!CV369&amp;"–"&amp;csv!CX368&amp;"–"&amp;csv!CZ368)</f>
        <v/>
      </c>
      <c r="F374" s="155" t="s">
        <v>0</v>
      </c>
      <c r="X374" s="155" t="s">
        <v>0</v>
      </c>
    </row>
    <row r="375" spans="1:24" x14ac:dyDescent="0.25">
      <c r="A375" s="155" t="s">
        <v>0</v>
      </c>
      <c r="B375" s="277" t="str">
        <f>IF(csv!F370="","",csv!T370)</f>
        <v/>
      </c>
      <c r="C375" s="278" t="str">
        <f>IF(csv!F370="","",csv!AO370)</f>
        <v/>
      </c>
      <c r="D375" s="278" t="str">
        <f>IF(csv!F370="","",csv!AP370&amp;"–"&amp;csv!AQ370&amp;"–"&amp;csv!AR370)</f>
        <v/>
      </c>
      <c r="E375" s="279" t="str">
        <f>IF(csv!AV370&amp;csv!AX370&amp;csv!AZ370&amp;csv!BB370&amp;csv!BD370="","",csv!AV370&amp;"–"&amp;csv!AX370&amp;"–"&amp;csv!AZ370&amp;"–"&amp;csv!BB370&amp;"–"&amp;csv!BD370&amp;"–"&amp;csv!BF370&amp;"–"&amp;csv!BH370&amp;"–"&amp;csv!BJ370&amp;"–"&amp;csv!BL370&amp;"–"&amp;csv!BN370&amp;"–"&amp;csv!BP370&amp;"–"&amp;csv!BR370&amp;"–"&amp;csv!BT370&amp;"–"&amp;csv!BV370&amp;"–"&amp;csv!BX370&amp;"–"&amp;csv!BZ370&amp;"–"&amp;csv!CB370&amp;"–"&amp;csv!CD370&amp;"–"&amp;csv!CF370&amp;"–"&amp;csv!CH370&amp;"–"&amp;csv!CJ370&amp;"–"&amp;csv!CL370&amp;"–"&amp;csv!CN370&amp;"–"&amp;csv!CP370&amp;"–"&amp;csv!CR370&amp;"–"&amp;csv!CT370&amp;"–"&amp;csv!CV370&amp;"–"&amp;csv!CX369&amp;"–"&amp;csv!CZ369)</f>
        <v/>
      </c>
      <c r="F375" s="155" t="s">
        <v>0</v>
      </c>
      <c r="X375" s="155" t="s">
        <v>0</v>
      </c>
    </row>
    <row r="376" spans="1:24" x14ac:dyDescent="0.25">
      <c r="A376" s="155" t="s">
        <v>0</v>
      </c>
      <c r="B376" s="277" t="str">
        <f>IF(csv!F371="","",csv!T371)</f>
        <v/>
      </c>
      <c r="C376" s="278" t="str">
        <f>IF(csv!F371="","",csv!AO371)</f>
        <v/>
      </c>
      <c r="D376" s="278" t="str">
        <f>IF(csv!F371="","",csv!AP371&amp;"–"&amp;csv!AQ371&amp;"–"&amp;csv!AR371)</f>
        <v/>
      </c>
      <c r="E376" s="279" t="str">
        <f>IF(csv!AV371&amp;csv!AX371&amp;csv!AZ371&amp;csv!BB371&amp;csv!BD371="","",csv!AV371&amp;"–"&amp;csv!AX371&amp;"–"&amp;csv!AZ371&amp;"–"&amp;csv!BB371&amp;"–"&amp;csv!BD371&amp;"–"&amp;csv!BF371&amp;"–"&amp;csv!BH371&amp;"–"&amp;csv!BJ371&amp;"–"&amp;csv!BL371&amp;"–"&amp;csv!BN371&amp;"–"&amp;csv!BP371&amp;"–"&amp;csv!BR371&amp;"–"&amp;csv!BT371&amp;"–"&amp;csv!BV371&amp;"–"&amp;csv!BX371&amp;"–"&amp;csv!BZ371&amp;"–"&amp;csv!CB371&amp;"–"&amp;csv!CD371&amp;"–"&amp;csv!CF371&amp;"–"&amp;csv!CH371&amp;"–"&amp;csv!CJ371&amp;"–"&amp;csv!CL371&amp;"–"&amp;csv!CN371&amp;"–"&amp;csv!CP371&amp;"–"&amp;csv!CR371&amp;"–"&amp;csv!CT371&amp;"–"&amp;csv!CV371&amp;"–"&amp;csv!CX370&amp;"–"&amp;csv!CZ370)</f>
        <v/>
      </c>
      <c r="F376" s="155" t="s">
        <v>0</v>
      </c>
      <c r="X376" s="155" t="s">
        <v>0</v>
      </c>
    </row>
    <row r="377" spans="1:24" x14ac:dyDescent="0.25">
      <c r="A377" s="155" t="s">
        <v>0</v>
      </c>
      <c r="B377" s="277" t="str">
        <f>IF(csv!F372="","",csv!T372)</f>
        <v/>
      </c>
      <c r="C377" s="278" t="str">
        <f>IF(csv!F372="","",csv!AO372)</f>
        <v/>
      </c>
      <c r="D377" s="278" t="str">
        <f>IF(csv!F372="","",csv!AP372&amp;"–"&amp;csv!AQ372&amp;"–"&amp;csv!AR372)</f>
        <v/>
      </c>
      <c r="E377" s="279" t="str">
        <f>IF(csv!AV372&amp;csv!AX372&amp;csv!AZ372&amp;csv!BB372&amp;csv!BD372="","",csv!AV372&amp;"–"&amp;csv!AX372&amp;"–"&amp;csv!AZ372&amp;"–"&amp;csv!BB372&amp;"–"&amp;csv!BD372&amp;"–"&amp;csv!BF372&amp;"–"&amp;csv!BH372&amp;"–"&amp;csv!BJ372&amp;"–"&amp;csv!BL372&amp;"–"&amp;csv!BN372&amp;"–"&amp;csv!BP372&amp;"–"&amp;csv!BR372&amp;"–"&amp;csv!BT372&amp;"–"&amp;csv!BV372&amp;"–"&amp;csv!BX372&amp;"–"&amp;csv!BZ372&amp;"–"&amp;csv!CB372&amp;"–"&amp;csv!CD372&amp;"–"&amp;csv!CF372&amp;"–"&amp;csv!CH372&amp;"–"&amp;csv!CJ372&amp;"–"&amp;csv!CL372&amp;"–"&amp;csv!CN372&amp;"–"&amp;csv!CP372&amp;"–"&amp;csv!CR372&amp;"–"&amp;csv!CT372&amp;"–"&amp;csv!CV372&amp;"–"&amp;csv!CX371&amp;"–"&amp;csv!CZ371)</f>
        <v/>
      </c>
      <c r="F377" s="155" t="s">
        <v>0</v>
      </c>
      <c r="X377" s="155" t="s">
        <v>0</v>
      </c>
    </row>
    <row r="378" spans="1:24" x14ac:dyDescent="0.25">
      <c r="A378" s="155" t="s">
        <v>0</v>
      </c>
      <c r="B378" s="277" t="str">
        <f>IF(csv!F373="","",csv!T373)</f>
        <v/>
      </c>
      <c r="C378" s="278" t="str">
        <f>IF(csv!F373="","",csv!AO373)</f>
        <v/>
      </c>
      <c r="D378" s="278" t="str">
        <f>IF(csv!F373="","",csv!AP373&amp;"–"&amp;csv!AQ373&amp;"–"&amp;csv!AR373)</f>
        <v/>
      </c>
      <c r="E378" s="279" t="str">
        <f>IF(csv!AV373&amp;csv!AX373&amp;csv!AZ373&amp;csv!BB373&amp;csv!BD373="","",csv!AV373&amp;"–"&amp;csv!AX373&amp;"–"&amp;csv!AZ373&amp;"–"&amp;csv!BB373&amp;"–"&amp;csv!BD373&amp;"–"&amp;csv!BF373&amp;"–"&amp;csv!BH373&amp;"–"&amp;csv!BJ373&amp;"–"&amp;csv!BL373&amp;"–"&amp;csv!BN373&amp;"–"&amp;csv!BP373&amp;"–"&amp;csv!BR373&amp;"–"&amp;csv!BT373&amp;"–"&amp;csv!BV373&amp;"–"&amp;csv!BX373&amp;"–"&amp;csv!BZ373&amp;"–"&amp;csv!CB373&amp;"–"&amp;csv!CD373&amp;"–"&amp;csv!CF373&amp;"–"&amp;csv!CH373&amp;"–"&amp;csv!CJ373&amp;"–"&amp;csv!CL373&amp;"–"&amp;csv!CN373&amp;"–"&amp;csv!CP373&amp;"–"&amp;csv!CR373&amp;"–"&amp;csv!CT373&amp;"–"&amp;csv!CV373&amp;"–"&amp;csv!CX372&amp;"–"&amp;csv!CZ372)</f>
        <v/>
      </c>
      <c r="F378" s="155" t="s">
        <v>0</v>
      </c>
      <c r="X378" s="155" t="s">
        <v>0</v>
      </c>
    </row>
    <row r="379" spans="1:24" x14ac:dyDescent="0.25">
      <c r="A379" s="155" t="s">
        <v>0</v>
      </c>
      <c r="B379" s="277" t="str">
        <f>IF(csv!F374="","",csv!T374)</f>
        <v/>
      </c>
      <c r="C379" s="278" t="str">
        <f>IF(csv!F374="","",csv!AO374)</f>
        <v/>
      </c>
      <c r="D379" s="278" t="str">
        <f>IF(csv!F374="","",csv!AP374&amp;"–"&amp;csv!AQ374&amp;"–"&amp;csv!AR374)</f>
        <v/>
      </c>
      <c r="E379" s="279" t="str">
        <f>IF(csv!AV374&amp;csv!AX374&amp;csv!AZ374&amp;csv!BB374&amp;csv!BD374="","",csv!AV374&amp;"–"&amp;csv!AX374&amp;"–"&amp;csv!AZ374&amp;"–"&amp;csv!BB374&amp;"–"&amp;csv!BD374&amp;"–"&amp;csv!BF374&amp;"–"&amp;csv!BH374&amp;"–"&amp;csv!BJ374&amp;"–"&amp;csv!BL374&amp;"–"&amp;csv!BN374&amp;"–"&amp;csv!BP374&amp;"–"&amp;csv!BR374&amp;"–"&amp;csv!BT374&amp;"–"&amp;csv!BV374&amp;"–"&amp;csv!BX374&amp;"–"&amp;csv!BZ374&amp;"–"&amp;csv!CB374&amp;"–"&amp;csv!CD374&amp;"–"&amp;csv!CF374&amp;"–"&amp;csv!CH374&amp;"–"&amp;csv!CJ374&amp;"–"&amp;csv!CL374&amp;"–"&amp;csv!CN374&amp;"–"&amp;csv!CP374&amp;"–"&amp;csv!CR374&amp;"–"&amp;csv!CT374&amp;"–"&amp;csv!CV374&amp;"–"&amp;csv!CX373&amp;"–"&amp;csv!CZ373)</f>
        <v/>
      </c>
      <c r="F379" s="155" t="s">
        <v>0</v>
      </c>
      <c r="X379" s="155" t="s">
        <v>0</v>
      </c>
    </row>
    <row r="380" spans="1:24" x14ac:dyDescent="0.25">
      <c r="A380" s="155" t="s">
        <v>0</v>
      </c>
      <c r="B380" s="277" t="str">
        <f>IF(csv!F375="","",csv!T375)</f>
        <v/>
      </c>
      <c r="C380" s="278" t="str">
        <f>IF(csv!F375="","",csv!AO375)</f>
        <v/>
      </c>
      <c r="D380" s="278" t="str">
        <f>IF(csv!F375="","",csv!AP375&amp;"–"&amp;csv!AQ375&amp;"–"&amp;csv!AR375)</f>
        <v/>
      </c>
      <c r="E380" s="279" t="str">
        <f>IF(csv!AV375&amp;csv!AX375&amp;csv!AZ375&amp;csv!BB375&amp;csv!BD375="","",csv!AV375&amp;"–"&amp;csv!AX375&amp;"–"&amp;csv!AZ375&amp;"–"&amp;csv!BB375&amp;"–"&amp;csv!BD375&amp;"–"&amp;csv!BF375&amp;"–"&amp;csv!BH375&amp;"–"&amp;csv!BJ375&amp;"–"&amp;csv!BL375&amp;"–"&amp;csv!BN375&amp;"–"&amp;csv!BP375&amp;"–"&amp;csv!BR375&amp;"–"&amp;csv!BT375&amp;"–"&amp;csv!BV375&amp;"–"&amp;csv!BX375&amp;"–"&amp;csv!BZ375&amp;"–"&amp;csv!CB375&amp;"–"&amp;csv!CD375&amp;"–"&amp;csv!CF375&amp;"–"&amp;csv!CH375&amp;"–"&amp;csv!CJ375&amp;"–"&amp;csv!CL375&amp;"–"&amp;csv!CN375&amp;"–"&amp;csv!CP375&amp;"–"&amp;csv!CR375&amp;"–"&amp;csv!CT375&amp;"–"&amp;csv!CV375&amp;"–"&amp;csv!CX374&amp;"–"&amp;csv!CZ374)</f>
        <v/>
      </c>
      <c r="F380" s="155" t="s">
        <v>0</v>
      </c>
      <c r="X380" s="155" t="s">
        <v>0</v>
      </c>
    </row>
    <row r="381" spans="1:24" x14ac:dyDescent="0.25">
      <c r="A381" s="155" t="s">
        <v>0</v>
      </c>
      <c r="B381" s="277" t="str">
        <f>IF(csv!F376="","",csv!T376)</f>
        <v/>
      </c>
      <c r="C381" s="278" t="str">
        <f>IF(csv!F376="","",csv!AO376)</f>
        <v/>
      </c>
      <c r="D381" s="278" t="str">
        <f>IF(csv!F376="","",csv!AP376&amp;"–"&amp;csv!AQ376&amp;"–"&amp;csv!AR376)</f>
        <v/>
      </c>
      <c r="E381" s="279" t="str">
        <f>IF(csv!AV376&amp;csv!AX376&amp;csv!AZ376&amp;csv!BB376&amp;csv!BD376="","",csv!AV376&amp;"–"&amp;csv!AX376&amp;"–"&amp;csv!AZ376&amp;"–"&amp;csv!BB376&amp;"–"&amp;csv!BD376&amp;"–"&amp;csv!BF376&amp;"–"&amp;csv!BH376&amp;"–"&amp;csv!BJ376&amp;"–"&amp;csv!BL376&amp;"–"&amp;csv!BN376&amp;"–"&amp;csv!BP376&amp;"–"&amp;csv!BR376&amp;"–"&amp;csv!BT376&amp;"–"&amp;csv!BV376&amp;"–"&amp;csv!BX376&amp;"–"&amp;csv!BZ376&amp;"–"&amp;csv!CB376&amp;"–"&amp;csv!CD376&amp;"–"&amp;csv!CF376&amp;"–"&amp;csv!CH376&amp;"–"&amp;csv!CJ376&amp;"–"&amp;csv!CL376&amp;"–"&amp;csv!CN376&amp;"–"&amp;csv!CP376&amp;"–"&amp;csv!CR376&amp;"–"&amp;csv!CT376&amp;"–"&amp;csv!CV376&amp;"–"&amp;csv!CX375&amp;"–"&amp;csv!CZ375)</f>
        <v/>
      </c>
      <c r="F381" s="155" t="s">
        <v>0</v>
      </c>
      <c r="X381" s="155" t="s">
        <v>0</v>
      </c>
    </row>
    <row r="382" spans="1:24" x14ac:dyDescent="0.25">
      <c r="A382" s="155" t="s">
        <v>0</v>
      </c>
      <c r="B382" s="277" t="str">
        <f>IF(csv!F377="","",csv!T377)</f>
        <v/>
      </c>
      <c r="C382" s="278" t="str">
        <f>IF(csv!F377="","",csv!AO377)</f>
        <v/>
      </c>
      <c r="D382" s="278" t="str">
        <f>IF(csv!F377="","",csv!AP377&amp;"–"&amp;csv!AQ377&amp;"–"&amp;csv!AR377)</f>
        <v/>
      </c>
      <c r="E382" s="279" t="str">
        <f>IF(csv!AV377&amp;csv!AX377&amp;csv!AZ377&amp;csv!BB377&amp;csv!BD377="","",csv!AV377&amp;"–"&amp;csv!AX377&amp;"–"&amp;csv!AZ377&amp;"–"&amp;csv!BB377&amp;"–"&amp;csv!BD377&amp;"–"&amp;csv!BF377&amp;"–"&amp;csv!BH377&amp;"–"&amp;csv!BJ377&amp;"–"&amp;csv!BL377&amp;"–"&amp;csv!BN377&amp;"–"&amp;csv!BP377&amp;"–"&amp;csv!BR377&amp;"–"&amp;csv!BT377&amp;"–"&amp;csv!BV377&amp;"–"&amp;csv!BX377&amp;"–"&amp;csv!BZ377&amp;"–"&amp;csv!CB377&amp;"–"&amp;csv!CD377&amp;"–"&amp;csv!CF377&amp;"–"&amp;csv!CH377&amp;"–"&amp;csv!CJ377&amp;"–"&amp;csv!CL377&amp;"–"&amp;csv!CN377&amp;"–"&amp;csv!CP377&amp;"–"&amp;csv!CR377&amp;"–"&amp;csv!CT377&amp;"–"&amp;csv!CV377&amp;"–"&amp;csv!CX376&amp;"–"&amp;csv!CZ376)</f>
        <v/>
      </c>
      <c r="F382" s="155" t="s">
        <v>0</v>
      </c>
      <c r="X382" s="155" t="s">
        <v>0</v>
      </c>
    </row>
    <row r="383" spans="1:24" x14ac:dyDescent="0.25">
      <c r="A383" s="155" t="s">
        <v>0</v>
      </c>
      <c r="B383" s="277" t="str">
        <f>IF(csv!F378="","",csv!T378)</f>
        <v/>
      </c>
      <c r="C383" s="278" t="str">
        <f>IF(csv!F378="","",csv!AO378)</f>
        <v/>
      </c>
      <c r="D383" s="278" t="str">
        <f>IF(csv!F378="","",csv!AP378&amp;"–"&amp;csv!AQ378&amp;"–"&amp;csv!AR378)</f>
        <v/>
      </c>
      <c r="E383" s="279" t="str">
        <f>IF(csv!AV378&amp;csv!AX378&amp;csv!AZ378&amp;csv!BB378&amp;csv!BD378="","",csv!AV378&amp;"–"&amp;csv!AX378&amp;"–"&amp;csv!AZ378&amp;"–"&amp;csv!BB378&amp;"–"&amp;csv!BD378&amp;"–"&amp;csv!BF378&amp;"–"&amp;csv!BH378&amp;"–"&amp;csv!BJ378&amp;"–"&amp;csv!BL378&amp;"–"&amp;csv!BN378&amp;"–"&amp;csv!BP378&amp;"–"&amp;csv!BR378&amp;"–"&amp;csv!BT378&amp;"–"&amp;csv!BV378&amp;"–"&amp;csv!BX378&amp;"–"&amp;csv!BZ378&amp;"–"&amp;csv!CB378&amp;"–"&amp;csv!CD378&amp;"–"&amp;csv!CF378&amp;"–"&amp;csv!CH378&amp;"–"&amp;csv!CJ378&amp;"–"&amp;csv!CL378&amp;"–"&amp;csv!CN378&amp;"–"&amp;csv!CP378&amp;"–"&amp;csv!CR378&amp;"–"&amp;csv!CT378&amp;"–"&amp;csv!CV378&amp;"–"&amp;csv!CX377&amp;"–"&amp;csv!CZ377)</f>
        <v/>
      </c>
      <c r="F383" s="155" t="s">
        <v>0</v>
      </c>
      <c r="X383" s="155" t="s">
        <v>0</v>
      </c>
    </row>
    <row r="384" spans="1:24" x14ac:dyDescent="0.25">
      <c r="A384" s="155" t="s">
        <v>0</v>
      </c>
      <c r="B384" s="277" t="str">
        <f>IF(csv!F379="","",csv!T379)</f>
        <v/>
      </c>
      <c r="C384" s="278" t="str">
        <f>IF(csv!F379="","",csv!AO379)</f>
        <v/>
      </c>
      <c r="D384" s="278" t="str">
        <f>IF(csv!F379="","",csv!AP379&amp;"–"&amp;csv!AQ379&amp;"–"&amp;csv!AR379)</f>
        <v/>
      </c>
      <c r="E384" s="279" t="str">
        <f>IF(csv!AV379&amp;csv!AX379&amp;csv!AZ379&amp;csv!BB379&amp;csv!BD379="","",csv!AV379&amp;"–"&amp;csv!AX379&amp;"–"&amp;csv!AZ379&amp;"–"&amp;csv!BB379&amp;"–"&amp;csv!BD379&amp;"–"&amp;csv!BF379&amp;"–"&amp;csv!BH379&amp;"–"&amp;csv!BJ379&amp;"–"&amp;csv!BL379&amp;"–"&amp;csv!BN379&amp;"–"&amp;csv!BP379&amp;"–"&amp;csv!BR379&amp;"–"&amp;csv!BT379&amp;"–"&amp;csv!BV379&amp;"–"&amp;csv!BX379&amp;"–"&amp;csv!BZ379&amp;"–"&amp;csv!CB379&amp;"–"&amp;csv!CD379&amp;"–"&amp;csv!CF379&amp;"–"&amp;csv!CH379&amp;"–"&amp;csv!CJ379&amp;"–"&amp;csv!CL379&amp;"–"&amp;csv!CN379&amp;"–"&amp;csv!CP379&amp;"–"&amp;csv!CR379&amp;"–"&amp;csv!CT379&amp;"–"&amp;csv!CV379&amp;"–"&amp;csv!CX378&amp;"–"&amp;csv!CZ378)</f>
        <v/>
      </c>
      <c r="F384" s="155" t="s">
        <v>0</v>
      </c>
      <c r="X384" s="155" t="s">
        <v>0</v>
      </c>
    </row>
    <row r="385" spans="1:24" x14ac:dyDescent="0.25">
      <c r="A385" s="155" t="s">
        <v>0</v>
      </c>
      <c r="B385" s="277" t="str">
        <f>IF(csv!F380="","",csv!T380)</f>
        <v/>
      </c>
      <c r="C385" s="278" t="str">
        <f>IF(csv!F380="","",csv!AO380)</f>
        <v/>
      </c>
      <c r="D385" s="278" t="str">
        <f>IF(csv!F380="","",csv!AP380&amp;"–"&amp;csv!AQ380&amp;"–"&amp;csv!AR380)</f>
        <v/>
      </c>
      <c r="E385" s="279" t="str">
        <f>IF(csv!AV380&amp;csv!AX380&amp;csv!AZ380&amp;csv!BB380&amp;csv!BD380="","",csv!AV380&amp;"–"&amp;csv!AX380&amp;"–"&amp;csv!AZ380&amp;"–"&amp;csv!BB380&amp;"–"&amp;csv!BD380&amp;"–"&amp;csv!BF380&amp;"–"&amp;csv!BH380&amp;"–"&amp;csv!BJ380&amp;"–"&amp;csv!BL380&amp;"–"&amp;csv!BN380&amp;"–"&amp;csv!BP380&amp;"–"&amp;csv!BR380&amp;"–"&amp;csv!BT380&amp;"–"&amp;csv!BV380&amp;"–"&amp;csv!BX380&amp;"–"&amp;csv!BZ380&amp;"–"&amp;csv!CB380&amp;"–"&amp;csv!CD380&amp;"–"&amp;csv!CF380&amp;"–"&amp;csv!CH380&amp;"–"&amp;csv!CJ380&amp;"–"&amp;csv!CL380&amp;"–"&amp;csv!CN380&amp;"–"&amp;csv!CP380&amp;"–"&amp;csv!CR380&amp;"–"&amp;csv!CT380&amp;"–"&amp;csv!CV380&amp;"–"&amp;csv!CX379&amp;"–"&amp;csv!CZ379)</f>
        <v/>
      </c>
      <c r="F385" s="155" t="s">
        <v>0</v>
      </c>
      <c r="X385" s="155" t="s">
        <v>0</v>
      </c>
    </row>
    <row r="386" spans="1:24" x14ac:dyDescent="0.25">
      <c r="A386" s="155" t="s">
        <v>0</v>
      </c>
      <c r="B386" s="277" t="str">
        <f>IF(csv!F381="","",csv!T381)</f>
        <v/>
      </c>
      <c r="C386" s="278" t="str">
        <f>IF(csv!F381="","",csv!AO381)</f>
        <v/>
      </c>
      <c r="D386" s="278" t="str">
        <f>IF(csv!F381="","",csv!AP381&amp;"–"&amp;csv!AQ381&amp;"–"&amp;csv!AR381)</f>
        <v/>
      </c>
      <c r="E386" s="279" t="str">
        <f>IF(csv!AV381&amp;csv!AX381&amp;csv!AZ381&amp;csv!BB381&amp;csv!BD381="","",csv!AV381&amp;"–"&amp;csv!AX381&amp;"–"&amp;csv!AZ381&amp;"–"&amp;csv!BB381&amp;"–"&amp;csv!BD381&amp;"–"&amp;csv!BF381&amp;"–"&amp;csv!BH381&amp;"–"&amp;csv!BJ381&amp;"–"&amp;csv!BL381&amp;"–"&amp;csv!BN381&amp;"–"&amp;csv!BP381&amp;"–"&amp;csv!BR381&amp;"–"&amp;csv!BT381&amp;"–"&amp;csv!BV381&amp;"–"&amp;csv!BX381&amp;"–"&amp;csv!BZ381&amp;"–"&amp;csv!CB381&amp;"–"&amp;csv!CD381&amp;"–"&amp;csv!CF381&amp;"–"&amp;csv!CH381&amp;"–"&amp;csv!CJ381&amp;"–"&amp;csv!CL381&amp;"–"&amp;csv!CN381&amp;"–"&amp;csv!CP381&amp;"–"&amp;csv!CR381&amp;"–"&amp;csv!CT381&amp;"–"&amp;csv!CV381&amp;"–"&amp;csv!CX380&amp;"–"&amp;csv!CZ380)</f>
        <v/>
      </c>
      <c r="F386" s="155" t="s">
        <v>0</v>
      </c>
      <c r="X386" s="155" t="s">
        <v>0</v>
      </c>
    </row>
    <row r="387" spans="1:24" x14ac:dyDescent="0.25">
      <c r="A387" s="155" t="s">
        <v>0</v>
      </c>
      <c r="B387" s="277" t="str">
        <f>IF(csv!F382="","",csv!T382)</f>
        <v/>
      </c>
      <c r="C387" s="278" t="str">
        <f>IF(csv!F382="","",csv!AO382)</f>
        <v/>
      </c>
      <c r="D387" s="278" t="str">
        <f>IF(csv!F382="","",csv!AP382&amp;"–"&amp;csv!AQ382&amp;"–"&amp;csv!AR382)</f>
        <v/>
      </c>
      <c r="E387" s="279" t="str">
        <f>IF(csv!AV382&amp;csv!AX382&amp;csv!AZ382&amp;csv!BB382&amp;csv!BD382="","",csv!AV382&amp;"–"&amp;csv!AX382&amp;"–"&amp;csv!AZ382&amp;"–"&amp;csv!BB382&amp;"–"&amp;csv!BD382&amp;"–"&amp;csv!BF382&amp;"–"&amp;csv!BH382&amp;"–"&amp;csv!BJ382&amp;"–"&amp;csv!BL382&amp;"–"&amp;csv!BN382&amp;"–"&amp;csv!BP382&amp;"–"&amp;csv!BR382&amp;"–"&amp;csv!BT382&amp;"–"&amp;csv!BV382&amp;"–"&amp;csv!BX382&amp;"–"&amp;csv!BZ382&amp;"–"&amp;csv!CB382&amp;"–"&amp;csv!CD382&amp;"–"&amp;csv!CF382&amp;"–"&amp;csv!CH382&amp;"–"&amp;csv!CJ382&amp;"–"&amp;csv!CL382&amp;"–"&amp;csv!CN382&amp;"–"&amp;csv!CP382&amp;"–"&amp;csv!CR382&amp;"–"&amp;csv!CT382&amp;"–"&amp;csv!CV382&amp;"–"&amp;csv!CX381&amp;"–"&amp;csv!CZ381)</f>
        <v/>
      </c>
      <c r="F387" s="155" t="s">
        <v>0</v>
      </c>
      <c r="X387" s="155" t="s">
        <v>0</v>
      </c>
    </row>
    <row r="388" spans="1:24" x14ac:dyDescent="0.25">
      <c r="A388" s="155" t="s">
        <v>0</v>
      </c>
      <c r="B388" s="277" t="str">
        <f>IF(csv!F383="","",csv!T383)</f>
        <v/>
      </c>
      <c r="C388" s="278" t="str">
        <f>IF(csv!F383="","",csv!AO383)</f>
        <v/>
      </c>
      <c r="D388" s="278" t="str">
        <f>IF(csv!F383="","",csv!AP383&amp;"–"&amp;csv!AQ383&amp;"–"&amp;csv!AR383)</f>
        <v/>
      </c>
      <c r="E388" s="279" t="str">
        <f>IF(csv!AV383&amp;csv!AX383&amp;csv!AZ383&amp;csv!BB383&amp;csv!BD383="","",csv!AV383&amp;"–"&amp;csv!AX383&amp;"–"&amp;csv!AZ383&amp;"–"&amp;csv!BB383&amp;"–"&amp;csv!BD383&amp;"–"&amp;csv!BF383&amp;"–"&amp;csv!BH383&amp;"–"&amp;csv!BJ383&amp;"–"&amp;csv!BL383&amp;"–"&amp;csv!BN383&amp;"–"&amp;csv!BP383&amp;"–"&amp;csv!BR383&amp;"–"&amp;csv!BT383&amp;"–"&amp;csv!BV383&amp;"–"&amp;csv!BX383&amp;"–"&amp;csv!BZ383&amp;"–"&amp;csv!CB383&amp;"–"&amp;csv!CD383&amp;"–"&amp;csv!CF383&amp;"–"&amp;csv!CH383&amp;"–"&amp;csv!CJ383&amp;"–"&amp;csv!CL383&amp;"–"&amp;csv!CN383&amp;"–"&amp;csv!CP383&amp;"–"&amp;csv!CR383&amp;"–"&amp;csv!CT383&amp;"–"&amp;csv!CV383&amp;"–"&amp;csv!CX382&amp;"–"&amp;csv!CZ382)</f>
        <v/>
      </c>
      <c r="F388" s="155" t="s">
        <v>0</v>
      </c>
      <c r="X388" s="155" t="s">
        <v>0</v>
      </c>
    </row>
    <row r="389" spans="1:24" x14ac:dyDescent="0.25">
      <c r="A389" s="155" t="s">
        <v>0</v>
      </c>
      <c r="B389" s="277" t="str">
        <f>IF(csv!F384="","",csv!T384)</f>
        <v/>
      </c>
      <c r="C389" s="278" t="str">
        <f>IF(csv!F384="","",csv!AO384)</f>
        <v/>
      </c>
      <c r="D389" s="278" t="str">
        <f>IF(csv!F384="","",csv!AP384&amp;"–"&amp;csv!AQ384&amp;"–"&amp;csv!AR384)</f>
        <v/>
      </c>
      <c r="E389" s="279" t="str">
        <f>IF(csv!AV384&amp;csv!AX384&amp;csv!AZ384&amp;csv!BB384&amp;csv!BD384="","",csv!AV384&amp;"–"&amp;csv!AX384&amp;"–"&amp;csv!AZ384&amp;"–"&amp;csv!BB384&amp;"–"&amp;csv!BD384&amp;"–"&amp;csv!BF384&amp;"–"&amp;csv!BH384&amp;"–"&amp;csv!BJ384&amp;"–"&amp;csv!BL384&amp;"–"&amp;csv!BN384&amp;"–"&amp;csv!BP384&amp;"–"&amp;csv!BR384&amp;"–"&amp;csv!BT384&amp;"–"&amp;csv!BV384&amp;"–"&amp;csv!BX384&amp;"–"&amp;csv!BZ384&amp;"–"&amp;csv!CB384&amp;"–"&amp;csv!CD384&amp;"–"&amp;csv!CF384&amp;"–"&amp;csv!CH384&amp;"–"&amp;csv!CJ384&amp;"–"&amp;csv!CL384&amp;"–"&amp;csv!CN384&amp;"–"&amp;csv!CP384&amp;"–"&amp;csv!CR384&amp;"–"&amp;csv!CT384&amp;"–"&amp;csv!CV384&amp;"–"&amp;csv!CX383&amp;"–"&amp;csv!CZ383)</f>
        <v/>
      </c>
      <c r="F389" s="155" t="s">
        <v>0</v>
      </c>
      <c r="X389" s="155" t="s">
        <v>0</v>
      </c>
    </row>
    <row r="390" spans="1:24" x14ac:dyDescent="0.25">
      <c r="A390" s="155" t="s">
        <v>0</v>
      </c>
      <c r="B390" s="277" t="str">
        <f>IF(csv!F385="","",csv!T385)</f>
        <v/>
      </c>
      <c r="C390" s="278" t="str">
        <f>IF(csv!F385="","",csv!AO385)</f>
        <v/>
      </c>
      <c r="D390" s="278" t="str">
        <f>IF(csv!F385="","",csv!AP385&amp;"–"&amp;csv!AQ385&amp;"–"&amp;csv!AR385)</f>
        <v/>
      </c>
      <c r="E390" s="279" t="str">
        <f>IF(csv!AV385&amp;csv!AX385&amp;csv!AZ385&amp;csv!BB385&amp;csv!BD385="","",csv!AV385&amp;"–"&amp;csv!AX385&amp;"–"&amp;csv!AZ385&amp;"–"&amp;csv!BB385&amp;"–"&amp;csv!BD385&amp;"–"&amp;csv!BF385&amp;"–"&amp;csv!BH385&amp;"–"&amp;csv!BJ385&amp;"–"&amp;csv!BL385&amp;"–"&amp;csv!BN385&amp;"–"&amp;csv!BP385&amp;"–"&amp;csv!BR385&amp;"–"&amp;csv!BT385&amp;"–"&amp;csv!BV385&amp;"–"&amp;csv!BX385&amp;"–"&amp;csv!BZ385&amp;"–"&amp;csv!CB385&amp;"–"&amp;csv!CD385&amp;"–"&amp;csv!CF385&amp;"–"&amp;csv!CH385&amp;"–"&amp;csv!CJ385&amp;"–"&amp;csv!CL385&amp;"–"&amp;csv!CN385&amp;"–"&amp;csv!CP385&amp;"–"&amp;csv!CR385&amp;"–"&amp;csv!CT385&amp;"–"&amp;csv!CV385&amp;"–"&amp;csv!CX384&amp;"–"&amp;csv!CZ384)</f>
        <v/>
      </c>
      <c r="F390" s="155" t="s">
        <v>0</v>
      </c>
      <c r="X390" s="155" t="s">
        <v>0</v>
      </c>
    </row>
    <row r="391" spans="1:24" x14ac:dyDescent="0.25">
      <c r="A391" s="155" t="s">
        <v>0</v>
      </c>
      <c r="B391" s="277" t="str">
        <f>IF(csv!F386="","",csv!T386)</f>
        <v/>
      </c>
      <c r="C391" s="278" t="str">
        <f>IF(csv!F386="","",csv!AO386)</f>
        <v/>
      </c>
      <c r="D391" s="278" t="str">
        <f>IF(csv!F386="","",csv!AP386&amp;"–"&amp;csv!AQ386&amp;"–"&amp;csv!AR386)</f>
        <v/>
      </c>
      <c r="E391" s="279" t="str">
        <f>IF(csv!AV386&amp;csv!AX386&amp;csv!AZ386&amp;csv!BB386&amp;csv!BD386="","",csv!AV386&amp;"–"&amp;csv!AX386&amp;"–"&amp;csv!AZ386&amp;"–"&amp;csv!BB386&amp;"–"&amp;csv!BD386&amp;"–"&amp;csv!BF386&amp;"–"&amp;csv!BH386&amp;"–"&amp;csv!BJ386&amp;"–"&amp;csv!BL386&amp;"–"&amp;csv!BN386&amp;"–"&amp;csv!BP386&amp;"–"&amp;csv!BR386&amp;"–"&amp;csv!BT386&amp;"–"&amp;csv!BV386&amp;"–"&amp;csv!BX386&amp;"–"&amp;csv!BZ386&amp;"–"&amp;csv!CB386&amp;"–"&amp;csv!CD386&amp;"–"&amp;csv!CF386&amp;"–"&amp;csv!CH386&amp;"–"&amp;csv!CJ386&amp;"–"&amp;csv!CL386&amp;"–"&amp;csv!CN386&amp;"–"&amp;csv!CP386&amp;"–"&amp;csv!CR386&amp;"–"&amp;csv!CT386&amp;"–"&amp;csv!CV386&amp;"–"&amp;csv!CX385&amp;"–"&amp;csv!CZ385)</f>
        <v/>
      </c>
      <c r="F391" s="155" t="s">
        <v>0</v>
      </c>
      <c r="X391" s="155" t="s">
        <v>0</v>
      </c>
    </row>
    <row r="392" spans="1:24" x14ac:dyDescent="0.25">
      <c r="A392" s="155" t="s">
        <v>0</v>
      </c>
      <c r="B392" s="277" t="str">
        <f>IF(csv!F387="","",csv!T387)</f>
        <v/>
      </c>
      <c r="C392" s="278" t="str">
        <f>IF(csv!F387="","",csv!AO387)</f>
        <v/>
      </c>
      <c r="D392" s="278" t="str">
        <f>IF(csv!F387="","",csv!AP387&amp;"–"&amp;csv!AQ387&amp;"–"&amp;csv!AR387)</f>
        <v/>
      </c>
      <c r="E392" s="279" t="str">
        <f>IF(csv!AV387&amp;csv!AX387&amp;csv!AZ387&amp;csv!BB387&amp;csv!BD387="","",csv!AV387&amp;"–"&amp;csv!AX387&amp;"–"&amp;csv!AZ387&amp;"–"&amp;csv!BB387&amp;"–"&amp;csv!BD387&amp;"–"&amp;csv!BF387&amp;"–"&amp;csv!BH387&amp;"–"&amp;csv!BJ387&amp;"–"&amp;csv!BL387&amp;"–"&amp;csv!BN387&amp;"–"&amp;csv!BP387&amp;"–"&amp;csv!BR387&amp;"–"&amp;csv!BT387&amp;"–"&amp;csv!BV387&amp;"–"&amp;csv!BX387&amp;"–"&amp;csv!BZ387&amp;"–"&amp;csv!CB387&amp;"–"&amp;csv!CD387&amp;"–"&amp;csv!CF387&amp;"–"&amp;csv!CH387&amp;"–"&amp;csv!CJ387&amp;"–"&amp;csv!CL387&amp;"–"&amp;csv!CN387&amp;"–"&amp;csv!CP387&amp;"–"&amp;csv!CR387&amp;"–"&amp;csv!CT387&amp;"–"&amp;csv!CV387&amp;"–"&amp;csv!CX386&amp;"–"&amp;csv!CZ386)</f>
        <v/>
      </c>
      <c r="F392" s="155" t="s">
        <v>0</v>
      </c>
      <c r="X392" s="155" t="s">
        <v>0</v>
      </c>
    </row>
    <row r="393" spans="1:24" x14ac:dyDescent="0.25">
      <c r="A393" s="155" t="s">
        <v>0</v>
      </c>
      <c r="B393" s="277" t="str">
        <f>IF(csv!F388="","",csv!T388)</f>
        <v/>
      </c>
      <c r="C393" s="278" t="str">
        <f>IF(csv!F388="","",csv!AO388)</f>
        <v/>
      </c>
      <c r="D393" s="278" t="str">
        <f>IF(csv!F388="","",csv!AP388&amp;"–"&amp;csv!AQ388&amp;"–"&amp;csv!AR388)</f>
        <v/>
      </c>
      <c r="E393" s="279" t="str">
        <f>IF(csv!AV388&amp;csv!AX388&amp;csv!AZ388&amp;csv!BB388&amp;csv!BD388="","",csv!AV388&amp;"–"&amp;csv!AX388&amp;"–"&amp;csv!AZ388&amp;"–"&amp;csv!BB388&amp;"–"&amp;csv!BD388&amp;"–"&amp;csv!BF388&amp;"–"&amp;csv!BH388&amp;"–"&amp;csv!BJ388&amp;"–"&amp;csv!BL388&amp;"–"&amp;csv!BN388&amp;"–"&amp;csv!BP388&amp;"–"&amp;csv!BR388&amp;"–"&amp;csv!BT388&amp;"–"&amp;csv!BV388&amp;"–"&amp;csv!BX388&amp;"–"&amp;csv!BZ388&amp;"–"&amp;csv!CB388&amp;"–"&amp;csv!CD388&amp;"–"&amp;csv!CF388&amp;"–"&amp;csv!CH388&amp;"–"&amp;csv!CJ388&amp;"–"&amp;csv!CL388&amp;"–"&amp;csv!CN388&amp;"–"&amp;csv!CP388&amp;"–"&amp;csv!CR388&amp;"–"&amp;csv!CT388&amp;"–"&amp;csv!CV388&amp;"–"&amp;csv!CX387&amp;"–"&amp;csv!CZ387)</f>
        <v/>
      </c>
      <c r="F393" s="155" t="s">
        <v>0</v>
      </c>
      <c r="X393" s="155" t="s">
        <v>0</v>
      </c>
    </row>
    <row r="394" spans="1:24" x14ac:dyDescent="0.25">
      <c r="A394" s="155" t="s">
        <v>0</v>
      </c>
      <c r="B394" s="277" t="str">
        <f>IF(csv!F389="","",csv!T389)</f>
        <v/>
      </c>
      <c r="C394" s="278" t="str">
        <f>IF(csv!F389="","",csv!AO389)</f>
        <v/>
      </c>
      <c r="D394" s="278" t="str">
        <f>IF(csv!F389="","",csv!AP389&amp;"–"&amp;csv!AQ389&amp;"–"&amp;csv!AR389)</f>
        <v/>
      </c>
      <c r="E394" s="279" t="str">
        <f>IF(csv!AV389&amp;csv!AX389&amp;csv!AZ389&amp;csv!BB389&amp;csv!BD389="","",csv!AV389&amp;"–"&amp;csv!AX389&amp;"–"&amp;csv!AZ389&amp;"–"&amp;csv!BB389&amp;"–"&amp;csv!BD389&amp;"–"&amp;csv!BF389&amp;"–"&amp;csv!BH389&amp;"–"&amp;csv!BJ389&amp;"–"&amp;csv!BL389&amp;"–"&amp;csv!BN389&amp;"–"&amp;csv!BP389&amp;"–"&amp;csv!BR389&amp;"–"&amp;csv!BT389&amp;"–"&amp;csv!BV389&amp;"–"&amp;csv!BX389&amp;"–"&amp;csv!BZ389&amp;"–"&amp;csv!CB389&amp;"–"&amp;csv!CD389&amp;"–"&amp;csv!CF389&amp;"–"&amp;csv!CH389&amp;"–"&amp;csv!CJ389&amp;"–"&amp;csv!CL389&amp;"–"&amp;csv!CN389&amp;"–"&amp;csv!CP389&amp;"–"&amp;csv!CR389&amp;"–"&amp;csv!CT389&amp;"–"&amp;csv!CV389&amp;"–"&amp;csv!CX388&amp;"–"&amp;csv!CZ388)</f>
        <v/>
      </c>
      <c r="F394" s="155" t="s">
        <v>0</v>
      </c>
      <c r="X394" s="155" t="s">
        <v>0</v>
      </c>
    </row>
    <row r="395" spans="1:24" x14ac:dyDescent="0.25">
      <c r="A395" s="155" t="s">
        <v>0</v>
      </c>
      <c r="B395" s="277" t="str">
        <f>IF(csv!F390="","",csv!T390)</f>
        <v/>
      </c>
      <c r="C395" s="278" t="str">
        <f>IF(csv!F390="","",csv!AO390)</f>
        <v/>
      </c>
      <c r="D395" s="278" t="str">
        <f>IF(csv!F390="","",csv!AP390&amp;"–"&amp;csv!AQ390&amp;"–"&amp;csv!AR390)</f>
        <v/>
      </c>
      <c r="E395" s="279" t="str">
        <f>IF(csv!AV390&amp;csv!AX390&amp;csv!AZ390&amp;csv!BB390&amp;csv!BD390="","",csv!AV390&amp;"–"&amp;csv!AX390&amp;"–"&amp;csv!AZ390&amp;"–"&amp;csv!BB390&amp;"–"&amp;csv!BD390&amp;"–"&amp;csv!BF390&amp;"–"&amp;csv!BH390&amp;"–"&amp;csv!BJ390&amp;"–"&amp;csv!BL390&amp;"–"&amp;csv!BN390&amp;"–"&amp;csv!BP390&amp;"–"&amp;csv!BR390&amp;"–"&amp;csv!BT390&amp;"–"&amp;csv!BV390&amp;"–"&amp;csv!BX390&amp;"–"&amp;csv!BZ390&amp;"–"&amp;csv!CB390&amp;"–"&amp;csv!CD390&amp;"–"&amp;csv!CF390&amp;"–"&amp;csv!CH390&amp;"–"&amp;csv!CJ390&amp;"–"&amp;csv!CL390&amp;"–"&amp;csv!CN390&amp;"–"&amp;csv!CP390&amp;"–"&amp;csv!CR390&amp;"–"&amp;csv!CT390&amp;"–"&amp;csv!CV390&amp;"–"&amp;csv!CX389&amp;"–"&amp;csv!CZ389)</f>
        <v/>
      </c>
      <c r="F395" s="155" t="s">
        <v>0</v>
      </c>
      <c r="X395" s="155" t="s">
        <v>0</v>
      </c>
    </row>
    <row r="396" spans="1:24" x14ac:dyDescent="0.25">
      <c r="A396" s="155" t="s">
        <v>0</v>
      </c>
      <c r="B396" s="277" t="str">
        <f>IF(csv!F391="","",csv!T391)</f>
        <v/>
      </c>
      <c r="C396" s="278" t="str">
        <f>IF(csv!F391="","",csv!AO391)</f>
        <v/>
      </c>
      <c r="D396" s="278" t="str">
        <f>IF(csv!F391="","",csv!AP391&amp;"–"&amp;csv!AQ391&amp;"–"&amp;csv!AR391)</f>
        <v/>
      </c>
      <c r="E396" s="279" t="str">
        <f>IF(csv!AV391&amp;csv!AX391&amp;csv!AZ391&amp;csv!BB391&amp;csv!BD391="","",csv!AV391&amp;"–"&amp;csv!AX391&amp;"–"&amp;csv!AZ391&amp;"–"&amp;csv!BB391&amp;"–"&amp;csv!BD391&amp;"–"&amp;csv!BF391&amp;"–"&amp;csv!BH391&amp;"–"&amp;csv!BJ391&amp;"–"&amp;csv!BL391&amp;"–"&amp;csv!BN391&amp;"–"&amp;csv!BP391&amp;"–"&amp;csv!BR391&amp;"–"&amp;csv!BT391&amp;"–"&amp;csv!BV391&amp;"–"&amp;csv!BX391&amp;"–"&amp;csv!BZ391&amp;"–"&amp;csv!CB391&amp;"–"&amp;csv!CD391&amp;"–"&amp;csv!CF391&amp;"–"&amp;csv!CH391&amp;"–"&amp;csv!CJ391&amp;"–"&amp;csv!CL391&amp;"–"&amp;csv!CN391&amp;"–"&amp;csv!CP391&amp;"–"&amp;csv!CR391&amp;"–"&amp;csv!CT391&amp;"–"&amp;csv!CV391&amp;"–"&amp;csv!CX390&amp;"–"&amp;csv!CZ390)</f>
        <v/>
      </c>
      <c r="F396" s="155" t="s">
        <v>0</v>
      </c>
      <c r="X396" s="155" t="s">
        <v>0</v>
      </c>
    </row>
    <row r="397" spans="1:24" x14ac:dyDescent="0.25">
      <c r="A397" s="155" t="s">
        <v>0</v>
      </c>
      <c r="B397" s="277" t="str">
        <f>IF(csv!F392="","",csv!T392)</f>
        <v/>
      </c>
      <c r="C397" s="278" t="str">
        <f>IF(csv!F392="","",csv!AO392)</f>
        <v/>
      </c>
      <c r="D397" s="278" t="str">
        <f>IF(csv!F392="","",csv!AP392&amp;"–"&amp;csv!AQ392&amp;"–"&amp;csv!AR392)</f>
        <v/>
      </c>
      <c r="E397" s="279" t="str">
        <f>IF(csv!AV392&amp;csv!AX392&amp;csv!AZ392&amp;csv!BB392&amp;csv!BD392="","",csv!AV392&amp;"–"&amp;csv!AX392&amp;"–"&amp;csv!AZ392&amp;"–"&amp;csv!BB392&amp;"–"&amp;csv!BD392&amp;"–"&amp;csv!BF392&amp;"–"&amp;csv!BH392&amp;"–"&amp;csv!BJ392&amp;"–"&amp;csv!BL392&amp;"–"&amp;csv!BN392&amp;"–"&amp;csv!BP392&amp;"–"&amp;csv!BR392&amp;"–"&amp;csv!BT392&amp;"–"&amp;csv!BV392&amp;"–"&amp;csv!BX392&amp;"–"&amp;csv!BZ392&amp;"–"&amp;csv!CB392&amp;"–"&amp;csv!CD392&amp;"–"&amp;csv!CF392&amp;"–"&amp;csv!CH392&amp;"–"&amp;csv!CJ392&amp;"–"&amp;csv!CL392&amp;"–"&amp;csv!CN392&amp;"–"&amp;csv!CP392&amp;"–"&amp;csv!CR392&amp;"–"&amp;csv!CT392&amp;"–"&amp;csv!CV392&amp;"–"&amp;csv!CX391&amp;"–"&amp;csv!CZ391)</f>
        <v/>
      </c>
      <c r="F397" s="155" t="s">
        <v>0</v>
      </c>
      <c r="X397" s="155" t="s">
        <v>0</v>
      </c>
    </row>
    <row r="398" spans="1:24" x14ac:dyDescent="0.25">
      <c r="A398" s="155" t="s">
        <v>0</v>
      </c>
      <c r="B398" s="277" t="str">
        <f>IF(csv!F393="","",csv!T393)</f>
        <v/>
      </c>
      <c r="C398" s="278" t="str">
        <f>IF(csv!F393="","",csv!AO393)</f>
        <v/>
      </c>
      <c r="D398" s="278" t="str">
        <f>IF(csv!F393="","",csv!AP393&amp;"–"&amp;csv!AQ393&amp;"–"&amp;csv!AR393)</f>
        <v/>
      </c>
      <c r="E398" s="279" t="str">
        <f>IF(csv!AV393&amp;csv!AX393&amp;csv!AZ393&amp;csv!BB393&amp;csv!BD393="","",csv!AV393&amp;"–"&amp;csv!AX393&amp;"–"&amp;csv!AZ393&amp;"–"&amp;csv!BB393&amp;"–"&amp;csv!BD393&amp;"–"&amp;csv!BF393&amp;"–"&amp;csv!BH393&amp;"–"&amp;csv!BJ393&amp;"–"&amp;csv!BL393&amp;"–"&amp;csv!BN393&amp;"–"&amp;csv!BP393&amp;"–"&amp;csv!BR393&amp;"–"&amp;csv!BT393&amp;"–"&amp;csv!BV393&amp;"–"&amp;csv!BX393&amp;"–"&amp;csv!BZ393&amp;"–"&amp;csv!CB393&amp;"–"&amp;csv!CD393&amp;"–"&amp;csv!CF393&amp;"–"&amp;csv!CH393&amp;"–"&amp;csv!CJ393&amp;"–"&amp;csv!CL393&amp;"–"&amp;csv!CN393&amp;"–"&amp;csv!CP393&amp;"–"&amp;csv!CR393&amp;"–"&amp;csv!CT393&amp;"–"&amp;csv!CV393&amp;"–"&amp;csv!CX392&amp;"–"&amp;csv!CZ392)</f>
        <v/>
      </c>
      <c r="F398" s="155" t="s">
        <v>0</v>
      </c>
      <c r="X398" s="155" t="s">
        <v>0</v>
      </c>
    </row>
    <row r="399" spans="1:24" x14ac:dyDescent="0.25">
      <c r="A399" s="155" t="s">
        <v>0</v>
      </c>
      <c r="B399" s="277" t="str">
        <f>IF(csv!F394="","",csv!T394)</f>
        <v/>
      </c>
      <c r="C399" s="278" t="str">
        <f>IF(csv!F394="","",csv!AO394)</f>
        <v/>
      </c>
      <c r="D399" s="278" t="str">
        <f>IF(csv!F394="","",csv!AP394&amp;"–"&amp;csv!AQ394&amp;"–"&amp;csv!AR394)</f>
        <v/>
      </c>
      <c r="E399" s="279" t="str">
        <f>IF(csv!AV394&amp;csv!AX394&amp;csv!AZ394&amp;csv!BB394&amp;csv!BD394="","",csv!AV394&amp;"–"&amp;csv!AX394&amp;"–"&amp;csv!AZ394&amp;"–"&amp;csv!BB394&amp;"–"&amp;csv!BD394&amp;"–"&amp;csv!BF394&amp;"–"&amp;csv!BH394&amp;"–"&amp;csv!BJ394&amp;"–"&amp;csv!BL394&amp;"–"&amp;csv!BN394&amp;"–"&amp;csv!BP394&amp;"–"&amp;csv!BR394&amp;"–"&amp;csv!BT394&amp;"–"&amp;csv!BV394&amp;"–"&amp;csv!BX394&amp;"–"&amp;csv!BZ394&amp;"–"&amp;csv!CB394&amp;"–"&amp;csv!CD394&amp;"–"&amp;csv!CF394&amp;"–"&amp;csv!CH394&amp;"–"&amp;csv!CJ394&amp;"–"&amp;csv!CL394&amp;"–"&amp;csv!CN394&amp;"–"&amp;csv!CP394&amp;"–"&amp;csv!CR394&amp;"–"&amp;csv!CT394&amp;"–"&amp;csv!CV394&amp;"–"&amp;csv!CX393&amp;"–"&amp;csv!CZ393)</f>
        <v/>
      </c>
      <c r="F399" s="155" t="s">
        <v>0</v>
      </c>
      <c r="X399" s="155" t="s">
        <v>0</v>
      </c>
    </row>
    <row r="400" spans="1:24" x14ac:dyDescent="0.25">
      <c r="A400" s="155" t="s">
        <v>0</v>
      </c>
      <c r="B400" s="277" t="str">
        <f>IF(csv!F395="","",csv!T395)</f>
        <v/>
      </c>
      <c r="C400" s="278" t="str">
        <f>IF(csv!F395="","",csv!AO395)</f>
        <v/>
      </c>
      <c r="D400" s="278" t="str">
        <f>IF(csv!F395="","",csv!AP395&amp;"–"&amp;csv!AQ395&amp;"–"&amp;csv!AR395)</f>
        <v/>
      </c>
      <c r="E400" s="279" t="str">
        <f>IF(csv!AV395&amp;csv!AX395&amp;csv!AZ395&amp;csv!BB395&amp;csv!BD395="","",csv!AV395&amp;"–"&amp;csv!AX395&amp;"–"&amp;csv!AZ395&amp;"–"&amp;csv!BB395&amp;"–"&amp;csv!BD395&amp;"–"&amp;csv!BF395&amp;"–"&amp;csv!BH395&amp;"–"&amp;csv!BJ395&amp;"–"&amp;csv!BL395&amp;"–"&amp;csv!BN395&amp;"–"&amp;csv!BP395&amp;"–"&amp;csv!BR395&amp;"–"&amp;csv!BT395&amp;"–"&amp;csv!BV395&amp;"–"&amp;csv!BX395&amp;"–"&amp;csv!BZ395&amp;"–"&amp;csv!CB395&amp;"–"&amp;csv!CD395&amp;"–"&amp;csv!CF395&amp;"–"&amp;csv!CH395&amp;"–"&amp;csv!CJ395&amp;"–"&amp;csv!CL395&amp;"–"&amp;csv!CN395&amp;"–"&amp;csv!CP395&amp;"–"&amp;csv!CR395&amp;"–"&amp;csv!CT395&amp;"–"&amp;csv!CV395&amp;"–"&amp;csv!CX394&amp;"–"&amp;csv!CZ394)</f>
        <v/>
      </c>
      <c r="F400" s="155" t="s">
        <v>0</v>
      </c>
      <c r="X400" s="155" t="s">
        <v>0</v>
      </c>
    </row>
    <row r="401" spans="1:24" x14ac:dyDescent="0.25">
      <c r="A401" s="155" t="s">
        <v>0</v>
      </c>
      <c r="B401" s="277" t="str">
        <f>IF(csv!F396="","",csv!T396)</f>
        <v/>
      </c>
      <c r="C401" s="278" t="str">
        <f>IF(csv!F396="","",csv!AO396)</f>
        <v/>
      </c>
      <c r="D401" s="278" t="str">
        <f>IF(csv!F396="","",csv!AP396&amp;"–"&amp;csv!AQ396&amp;"–"&amp;csv!AR396)</f>
        <v/>
      </c>
      <c r="E401" s="279" t="str">
        <f>IF(csv!AV396&amp;csv!AX396&amp;csv!AZ396&amp;csv!BB396&amp;csv!BD396="","",csv!AV396&amp;"–"&amp;csv!AX396&amp;"–"&amp;csv!AZ396&amp;"–"&amp;csv!BB396&amp;"–"&amp;csv!BD396&amp;"–"&amp;csv!BF396&amp;"–"&amp;csv!BH396&amp;"–"&amp;csv!BJ396&amp;"–"&amp;csv!BL396&amp;"–"&amp;csv!BN396&amp;"–"&amp;csv!BP396&amp;"–"&amp;csv!BR396&amp;"–"&amp;csv!BT396&amp;"–"&amp;csv!BV396&amp;"–"&amp;csv!BX396&amp;"–"&amp;csv!BZ396&amp;"–"&amp;csv!CB396&amp;"–"&amp;csv!CD396&amp;"–"&amp;csv!CF396&amp;"–"&amp;csv!CH396&amp;"–"&amp;csv!CJ396&amp;"–"&amp;csv!CL396&amp;"–"&amp;csv!CN396&amp;"–"&amp;csv!CP396&amp;"–"&amp;csv!CR396&amp;"–"&amp;csv!CT396&amp;"–"&amp;csv!CV396&amp;"–"&amp;csv!CX395&amp;"–"&amp;csv!CZ395)</f>
        <v/>
      </c>
      <c r="F401" s="155" t="s">
        <v>0</v>
      </c>
      <c r="X401" s="155" t="s">
        <v>0</v>
      </c>
    </row>
    <row r="402" spans="1:24" x14ac:dyDescent="0.25">
      <c r="A402" s="155" t="s">
        <v>0</v>
      </c>
      <c r="B402" s="277" t="str">
        <f>IF(csv!F397="","",csv!T397)</f>
        <v/>
      </c>
      <c r="C402" s="278" t="str">
        <f>IF(csv!F397="","",csv!AO397)</f>
        <v/>
      </c>
      <c r="D402" s="278" t="str">
        <f>IF(csv!F397="","",csv!AP397&amp;"–"&amp;csv!AQ397&amp;"–"&amp;csv!AR397)</f>
        <v/>
      </c>
      <c r="E402" s="279" t="str">
        <f>IF(csv!AV397&amp;csv!AX397&amp;csv!AZ397&amp;csv!BB397&amp;csv!BD397="","",csv!AV397&amp;"–"&amp;csv!AX397&amp;"–"&amp;csv!AZ397&amp;"–"&amp;csv!BB397&amp;"–"&amp;csv!BD397&amp;"–"&amp;csv!BF397&amp;"–"&amp;csv!BH397&amp;"–"&amp;csv!BJ397&amp;"–"&amp;csv!BL397&amp;"–"&amp;csv!BN397&amp;"–"&amp;csv!BP397&amp;"–"&amp;csv!BR397&amp;"–"&amp;csv!BT397&amp;"–"&amp;csv!BV397&amp;"–"&amp;csv!BX397&amp;"–"&amp;csv!BZ397&amp;"–"&amp;csv!CB397&amp;"–"&amp;csv!CD397&amp;"–"&amp;csv!CF397&amp;"–"&amp;csv!CH397&amp;"–"&amp;csv!CJ397&amp;"–"&amp;csv!CL397&amp;"–"&amp;csv!CN397&amp;"–"&amp;csv!CP397&amp;"–"&amp;csv!CR397&amp;"–"&amp;csv!CT397&amp;"–"&amp;csv!CV397&amp;"–"&amp;csv!CX396&amp;"–"&amp;csv!CZ396)</f>
        <v/>
      </c>
      <c r="F402" s="155" t="s">
        <v>0</v>
      </c>
      <c r="X402" s="155" t="s">
        <v>0</v>
      </c>
    </row>
    <row r="403" spans="1:24" x14ac:dyDescent="0.25">
      <c r="A403" s="155" t="s">
        <v>0</v>
      </c>
      <c r="B403" s="277" t="str">
        <f>IF(csv!F398="","",csv!T398)</f>
        <v/>
      </c>
      <c r="C403" s="278" t="str">
        <f>IF(csv!F398="","",csv!AO398)</f>
        <v/>
      </c>
      <c r="D403" s="278" t="str">
        <f>IF(csv!F398="","",csv!AP398&amp;"–"&amp;csv!AQ398&amp;"–"&amp;csv!AR398)</f>
        <v/>
      </c>
      <c r="E403" s="279" t="str">
        <f>IF(csv!AV398&amp;csv!AX398&amp;csv!AZ398&amp;csv!BB398&amp;csv!BD398="","",csv!AV398&amp;"–"&amp;csv!AX398&amp;"–"&amp;csv!AZ398&amp;"–"&amp;csv!BB398&amp;"–"&amp;csv!BD398&amp;"–"&amp;csv!BF398&amp;"–"&amp;csv!BH398&amp;"–"&amp;csv!BJ398&amp;"–"&amp;csv!BL398&amp;"–"&amp;csv!BN398&amp;"–"&amp;csv!BP398&amp;"–"&amp;csv!BR398&amp;"–"&amp;csv!BT398&amp;"–"&amp;csv!BV398&amp;"–"&amp;csv!BX398&amp;"–"&amp;csv!BZ398&amp;"–"&amp;csv!CB398&amp;"–"&amp;csv!CD398&amp;"–"&amp;csv!CF398&amp;"–"&amp;csv!CH398&amp;"–"&amp;csv!CJ398&amp;"–"&amp;csv!CL398&amp;"–"&amp;csv!CN398&amp;"–"&amp;csv!CP398&amp;"–"&amp;csv!CR398&amp;"–"&amp;csv!CT398&amp;"–"&amp;csv!CV398&amp;"–"&amp;csv!CX397&amp;"–"&amp;csv!CZ397)</f>
        <v/>
      </c>
      <c r="F403" s="155" t="s">
        <v>0</v>
      </c>
      <c r="X403" s="155" t="s">
        <v>0</v>
      </c>
    </row>
    <row r="404" spans="1:24" x14ac:dyDescent="0.25">
      <c r="A404" s="155" t="s">
        <v>0</v>
      </c>
      <c r="B404" s="277" t="str">
        <f>IF(csv!F399="","",csv!T399)</f>
        <v/>
      </c>
      <c r="C404" s="278" t="str">
        <f>IF(csv!F399="","",csv!AO399)</f>
        <v/>
      </c>
      <c r="D404" s="278" t="str">
        <f>IF(csv!F399="","",csv!AP399&amp;"–"&amp;csv!AQ399&amp;"–"&amp;csv!AR399)</f>
        <v/>
      </c>
      <c r="E404" s="279" t="str">
        <f>IF(csv!AV399&amp;csv!AX399&amp;csv!AZ399&amp;csv!BB399&amp;csv!BD399="","",csv!AV399&amp;"–"&amp;csv!AX399&amp;"–"&amp;csv!AZ399&amp;"–"&amp;csv!BB399&amp;"–"&amp;csv!BD399&amp;"–"&amp;csv!BF399&amp;"–"&amp;csv!BH399&amp;"–"&amp;csv!BJ399&amp;"–"&amp;csv!BL399&amp;"–"&amp;csv!BN399&amp;"–"&amp;csv!BP399&amp;"–"&amp;csv!BR399&amp;"–"&amp;csv!BT399&amp;"–"&amp;csv!BV399&amp;"–"&amp;csv!BX399&amp;"–"&amp;csv!BZ399&amp;"–"&amp;csv!CB399&amp;"–"&amp;csv!CD399&amp;"–"&amp;csv!CF399&amp;"–"&amp;csv!CH399&amp;"–"&amp;csv!CJ399&amp;"–"&amp;csv!CL399&amp;"–"&amp;csv!CN399&amp;"–"&amp;csv!CP399&amp;"–"&amp;csv!CR399&amp;"–"&amp;csv!CT399&amp;"–"&amp;csv!CV399&amp;"–"&amp;csv!CX398&amp;"–"&amp;csv!CZ398)</f>
        <v/>
      </c>
      <c r="F404" s="155" t="s">
        <v>0</v>
      </c>
      <c r="X404" s="155" t="s">
        <v>0</v>
      </c>
    </row>
    <row r="405" spans="1:24" x14ac:dyDescent="0.25">
      <c r="A405" s="155" t="s">
        <v>0</v>
      </c>
      <c r="B405" s="277" t="str">
        <f>IF(csv!F400="","",csv!T400)</f>
        <v/>
      </c>
      <c r="C405" s="278" t="str">
        <f>IF(csv!F400="","",csv!AO400)</f>
        <v/>
      </c>
      <c r="D405" s="278" t="str">
        <f>IF(csv!F400="","",csv!AP400&amp;"–"&amp;csv!AQ400&amp;"–"&amp;csv!AR400)</f>
        <v/>
      </c>
      <c r="E405" s="279" t="str">
        <f>IF(csv!AV400&amp;csv!AX400&amp;csv!AZ400&amp;csv!BB400&amp;csv!BD400="","",csv!AV400&amp;"–"&amp;csv!AX400&amp;"–"&amp;csv!AZ400&amp;"–"&amp;csv!BB400&amp;"–"&amp;csv!BD400&amp;"–"&amp;csv!BF400&amp;"–"&amp;csv!BH400&amp;"–"&amp;csv!BJ400&amp;"–"&amp;csv!BL400&amp;"–"&amp;csv!BN400&amp;"–"&amp;csv!BP400&amp;"–"&amp;csv!BR400&amp;"–"&amp;csv!BT400&amp;"–"&amp;csv!BV400&amp;"–"&amp;csv!BX400&amp;"–"&amp;csv!BZ400&amp;"–"&amp;csv!CB400&amp;"–"&amp;csv!CD400&amp;"–"&amp;csv!CF400&amp;"–"&amp;csv!CH400&amp;"–"&amp;csv!CJ400&amp;"–"&amp;csv!CL400&amp;"–"&amp;csv!CN400&amp;"–"&amp;csv!CP400&amp;"–"&amp;csv!CR400&amp;"–"&amp;csv!CT400&amp;"–"&amp;csv!CV400&amp;"–"&amp;csv!CX399&amp;"–"&amp;csv!CZ399)</f>
        <v/>
      </c>
      <c r="F405" s="155" t="s">
        <v>0</v>
      </c>
      <c r="X405" s="155" t="s">
        <v>0</v>
      </c>
    </row>
    <row r="406" spans="1:24" x14ac:dyDescent="0.25">
      <c r="A406" s="155" t="s">
        <v>0</v>
      </c>
      <c r="B406" s="277" t="str">
        <f>IF(csv!F401="","",csv!T401)</f>
        <v/>
      </c>
      <c r="C406" s="278" t="str">
        <f>IF(csv!F401="","",csv!AO401)</f>
        <v/>
      </c>
      <c r="D406" s="278" t="str">
        <f>IF(csv!F401="","",csv!AP401&amp;"–"&amp;csv!AQ401&amp;"–"&amp;csv!AR401)</f>
        <v/>
      </c>
      <c r="E406" s="279" t="str">
        <f>IF(csv!AV401&amp;csv!AX401&amp;csv!AZ401&amp;csv!BB401&amp;csv!BD401="","",csv!AV401&amp;"–"&amp;csv!AX401&amp;"–"&amp;csv!AZ401&amp;"–"&amp;csv!BB401&amp;"–"&amp;csv!BD401&amp;"–"&amp;csv!BF401&amp;"–"&amp;csv!BH401&amp;"–"&amp;csv!BJ401&amp;"–"&amp;csv!BL401&amp;"–"&amp;csv!BN401&amp;"–"&amp;csv!BP401&amp;"–"&amp;csv!BR401&amp;"–"&amp;csv!BT401&amp;"–"&amp;csv!BV401&amp;"–"&amp;csv!BX401&amp;"–"&amp;csv!BZ401&amp;"–"&amp;csv!CB401&amp;"–"&amp;csv!CD401&amp;"–"&amp;csv!CF401&amp;"–"&amp;csv!CH401&amp;"–"&amp;csv!CJ401&amp;"–"&amp;csv!CL401&amp;"–"&amp;csv!CN401&amp;"–"&amp;csv!CP401&amp;"–"&amp;csv!CR401&amp;"–"&amp;csv!CT401&amp;"–"&amp;csv!CV401&amp;"–"&amp;csv!CX400&amp;"–"&amp;csv!CZ400)</f>
        <v/>
      </c>
      <c r="F406" s="155" t="s">
        <v>0</v>
      </c>
      <c r="X406" s="155" t="s">
        <v>0</v>
      </c>
    </row>
    <row r="407" spans="1:24" ht="15.75" thickBot="1" x14ac:dyDescent="0.3">
      <c r="A407" s="155" t="s">
        <v>0</v>
      </c>
      <c r="B407" s="280" t="str">
        <f>IF(csv!F402="","",csv!T402)</f>
        <v/>
      </c>
      <c r="C407" s="281" t="str">
        <f>IF(csv!F402="","",csv!AO402)</f>
        <v/>
      </c>
      <c r="D407" s="281" t="str">
        <f>IF(csv!F402="","",csv!AP402&amp;"–"&amp;csv!AQ402&amp;"–"&amp;csv!AR402)</f>
        <v/>
      </c>
      <c r="E407" s="282" t="str">
        <f>IF(csv!AV402&amp;csv!AX402&amp;csv!AZ402&amp;csv!BB402&amp;csv!BD402="","",csv!AV402&amp;"–"&amp;csv!AX402&amp;"–"&amp;csv!AZ402&amp;"–"&amp;csv!BB402&amp;"–"&amp;csv!BD402&amp;"–"&amp;csv!BF402&amp;"–"&amp;csv!BH402&amp;"–"&amp;csv!BJ402&amp;"–"&amp;csv!BL402&amp;"–"&amp;csv!BN402&amp;"–"&amp;csv!BP402&amp;"–"&amp;csv!BR402&amp;"–"&amp;csv!BT402&amp;"–"&amp;csv!BV402&amp;"–"&amp;csv!BX402&amp;"–"&amp;csv!BZ402&amp;"–"&amp;csv!CB402&amp;"–"&amp;csv!CD402&amp;"–"&amp;csv!CF402&amp;"–"&amp;csv!CH402&amp;"–"&amp;csv!CJ402&amp;"–"&amp;csv!CL402&amp;"–"&amp;csv!CN402&amp;"–"&amp;csv!CP402&amp;"–"&amp;csv!CR402&amp;"–"&amp;csv!CT402&amp;"–"&amp;csv!CV402&amp;"–"&amp;csv!CX401&amp;"–"&amp;csv!CZ401)</f>
        <v/>
      </c>
      <c r="F407" s="155" t="s">
        <v>0</v>
      </c>
      <c r="X407" s="155" t="s">
        <v>0</v>
      </c>
    </row>
    <row r="408" spans="1:24" x14ac:dyDescent="0.25">
      <c r="A408" s="155" t="s">
        <v>0</v>
      </c>
      <c r="B408" s="166"/>
      <c r="C408" s="166"/>
      <c r="D408" s="166"/>
      <c r="E408" s="166"/>
    </row>
    <row r="409" spans="1:24" x14ac:dyDescent="0.25">
      <c r="A409" s="155" t="s">
        <v>0</v>
      </c>
    </row>
    <row r="410" spans="1:24" x14ac:dyDescent="0.25">
      <c r="A410" s="155" t="s">
        <v>0</v>
      </c>
    </row>
    <row r="411" spans="1:24" x14ac:dyDescent="0.25">
      <c r="A411" s="180" t="s">
        <v>0</v>
      </c>
    </row>
    <row r="412" spans="1:24" x14ac:dyDescent="0.25">
      <c r="A412" s="180"/>
    </row>
  </sheetData>
  <sheetProtection sheet="1" objects="1" scenarios="1"/>
  <mergeCells count="5">
    <mergeCell ref="G4:H4"/>
    <mergeCell ref="B4:E4"/>
    <mergeCell ref="W4:Y4"/>
    <mergeCell ref="B2:Y2"/>
    <mergeCell ref="J4:U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A7ED-9945-4BD8-9E43-EABA08DE46F6}">
  <dimension ref="A1:X58"/>
  <sheetViews>
    <sheetView workbookViewId="0"/>
  </sheetViews>
  <sheetFormatPr defaultRowHeight="15" x14ac:dyDescent="0.25"/>
  <cols>
    <col min="1" max="1" width="2.85546875" style="155" customWidth="1"/>
    <col min="2" max="2" width="11.42578125" style="155" hidden="1" customWidth="1"/>
    <col min="3" max="3" width="11.42578125" style="155" customWidth="1"/>
    <col min="4" max="4" width="17.140625" style="155" customWidth="1"/>
    <col min="5" max="5" width="11.42578125" style="221" customWidth="1"/>
    <col min="6" max="6" width="19.42578125" style="221" customWidth="1"/>
    <col min="7" max="7" width="11.42578125" style="221" customWidth="1"/>
    <col min="8" max="8" width="2.85546875" style="155" customWidth="1"/>
    <col min="9" max="9" width="28.42578125" style="155" bestFit="1" customWidth="1"/>
    <col min="10" max="10" width="2.85546875" style="155" customWidth="1"/>
    <col min="11" max="11" width="13.7109375" style="221" customWidth="1"/>
    <col min="12" max="12" width="17.140625" style="221" customWidth="1"/>
    <col min="13" max="13" width="2.85546875" style="155" customWidth="1"/>
    <col min="14" max="14" width="6.5703125" style="156" customWidth="1"/>
    <col min="15" max="15" width="2.85546875" style="155" customWidth="1"/>
    <col min="16" max="16" width="13.7109375" style="221" customWidth="1"/>
    <col min="17" max="17" width="11.42578125" style="221" customWidth="1"/>
    <col min="18" max="18" width="13.7109375" style="221" customWidth="1"/>
    <col min="19" max="19" width="9.140625" style="221" customWidth="1"/>
    <col min="20" max="20" width="2.85546875" style="155" customWidth="1"/>
    <col min="21" max="21" width="28.5703125" style="155" customWidth="1"/>
    <col min="22" max="22" width="2.85546875" style="155" customWidth="1"/>
    <col min="23" max="23" width="28.5703125" style="155" customWidth="1"/>
    <col min="24" max="24" width="2.85546875" style="155" customWidth="1"/>
    <col min="25" max="16384" width="9.140625" style="155"/>
  </cols>
  <sheetData>
    <row r="1" spans="1:24" ht="15.75" thickBot="1" x14ac:dyDescent="0.3"/>
    <row r="2" spans="1:24" ht="32.25" thickBot="1" x14ac:dyDescent="0.55000000000000004">
      <c r="C2" s="321" t="s">
        <v>144</v>
      </c>
      <c r="D2" s="322"/>
      <c r="E2" s="322"/>
      <c r="F2" s="322"/>
      <c r="G2" s="322"/>
      <c r="H2" s="322"/>
      <c r="I2" s="322"/>
      <c r="J2" s="322"/>
      <c r="K2" s="322"/>
      <c r="L2" s="322"/>
      <c r="M2" s="322"/>
      <c r="N2" s="322"/>
      <c r="O2" s="322"/>
      <c r="P2" s="322"/>
      <c r="Q2" s="322"/>
      <c r="R2" s="322"/>
      <c r="S2" s="322"/>
      <c r="T2" s="322"/>
      <c r="U2" s="322"/>
      <c r="V2" s="322"/>
      <c r="W2" s="323"/>
    </row>
    <row r="3" spans="1:24" ht="15.75" thickBot="1" x14ac:dyDescent="0.3"/>
    <row r="4" spans="1:24" ht="21.75" thickBot="1" x14ac:dyDescent="0.4">
      <c r="C4" s="315"/>
      <c r="D4" s="316"/>
      <c r="E4" s="316"/>
      <c r="F4" s="316"/>
      <c r="G4" s="317"/>
      <c r="I4" s="222"/>
      <c r="K4" s="315"/>
      <c r="L4" s="316"/>
      <c r="M4" s="316"/>
      <c r="N4" s="317"/>
      <c r="P4" s="315"/>
      <c r="Q4" s="316"/>
      <c r="R4" s="316"/>
      <c r="S4" s="317"/>
      <c r="U4" s="315"/>
      <c r="V4" s="316"/>
      <c r="W4" s="317"/>
    </row>
    <row r="6" spans="1:24" x14ac:dyDescent="0.25">
      <c r="A6" s="223" t="s">
        <v>0</v>
      </c>
      <c r="B6" s="224" t="s">
        <v>137</v>
      </c>
      <c r="C6" s="225" t="s">
        <v>137</v>
      </c>
      <c r="D6" s="161" t="s">
        <v>4</v>
      </c>
      <c r="E6" s="226" t="s">
        <v>138</v>
      </c>
      <c r="F6" s="226" t="s">
        <v>139</v>
      </c>
      <c r="G6" s="226" t="s">
        <v>138</v>
      </c>
      <c r="H6" s="223" t="s">
        <v>0</v>
      </c>
      <c r="I6" s="227" t="s">
        <v>155</v>
      </c>
      <c r="J6" s="223" t="s">
        <v>0</v>
      </c>
      <c r="K6" s="228" t="s">
        <v>140</v>
      </c>
      <c r="L6" s="228" t="s">
        <v>141</v>
      </c>
      <c r="M6" s="223" t="s">
        <v>0</v>
      </c>
      <c r="N6" s="165" t="s">
        <v>142</v>
      </c>
      <c r="O6" s="223" t="s">
        <v>0</v>
      </c>
      <c r="P6" s="228" t="s">
        <v>143</v>
      </c>
      <c r="Q6" s="228" t="s">
        <v>36</v>
      </c>
      <c r="R6" s="228" t="s">
        <v>138</v>
      </c>
      <c r="S6" s="228" t="s">
        <v>16</v>
      </c>
      <c r="T6" s="223" t="s">
        <v>0</v>
      </c>
      <c r="U6" s="165" t="s">
        <v>52</v>
      </c>
      <c r="V6" s="223" t="s">
        <v>0</v>
      </c>
      <c r="W6" s="165" t="s">
        <v>227</v>
      </c>
      <c r="X6" s="223" t="s">
        <v>0</v>
      </c>
    </row>
    <row r="7" spans="1:24" ht="7.5" customHeight="1" thickBot="1" x14ac:dyDescent="0.3">
      <c r="A7" s="223" t="s">
        <v>0</v>
      </c>
      <c r="D7" s="156"/>
      <c r="H7" s="223" t="s">
        <v>0</v>
      </c>
      <c r="I7" s="156"/>
      <c r="J7" s="223" t="s">
        <v>0</v>
      </c>
      <c r="K7" s="229">
        <f>max_kategorijaAlias_id</f>
        <v>0</v>
      </c>
      <c r="M7" s="223" t="s">
        <v>0</v>
      </c>
      <c r="O7" s="223" t="s">
        <v>0</v>
      </c>
      <c r="P7" s="229">
        <f>max_stazaKategorija_id</f>
        <v>0</v>
      </c>
      <c r="T7" s="223" t="s">
        <v>0</v>
      </c>
      <c r="U7" s="156"/>
      <c r="V7" s="223" t="s">
        <v>0</v>
      </c>
      <c r="W7" s="156"/>
      <c r="X7" s="223" t="s">
        <v>0</v>
      </c>
    </row>
    <row r="8" spans="1:24" ht="16.5" thickTop="1" thickBot="1" x14ac:dyDescent="0.3">
      <c r="A8" s="223" t="s">
        <v>0</v>
      </c>
      <c r="B8" s="230">
        <v>1</v>
      </c>
      <c r="C8" s="231" t="str">
        <f>IF(D8="","",B8)</f>
        <v/>
      </c>
      <c r="D8" s="170" t="str">
        <f t="shared" ref="D8:D39" si="0">IFERROR(INDEX(natjecanje_kategorija,MATCH(B8,natjecanje_katnatid,0)),"")</f>
        <v/>
      </c>
      <c r="E8" s="232" t="str">
        <f t="shared" ref="E8:E39" si="1">IF(D8="","",IFERROR(INDEX(kategorija_id,MATCH(D8,kategorija_oznaka,0)),"NEMA"))</f>
        <v/>
      </c>
      <c r="F8" s="232" t="str">
        <f t="shared" ref="F8:F39" si="2">IF(E8&lt;&gt;"NEMA","",IFERROR(INDEX(kategorijaAlias_id,MATCH(D8,kategorijaAlias_oznaka,0)),"NEMA"))</f>
        <v/>
      </c>
      <c r="G8" s="233" t="str">
        <f>IF(E8="NEMA",F8,E8)</f>
        <v/>
      </c>
      <c r="H8" s="223" t="s">
        <v>0</v>
      </c>
      <c r="I8" s="129"/>
      <c r="J8" s="223" t="s">
        <v>0</v>
      </c>
      <c r="K8" s="234" t="str">
        <f>IF(I8="","",MAX(K$7:K7)+1)</f>
        <v/>
      </c>
      <c r="L8" s="233" t="str">
        <f t="shared" ref="L8:L39" si="3">IF(I8="","",IFERROR(INDEX(kategorija_id,MATCH(I8,kategorija_oznaka,0)),"NEMA"))</f>
        <v/>
      </c>
      <c r="M8" s="223" t="s">
        <v>0</v>
      </c>
      <c r="N8" s="235" t="str">
        <f>IF(K8="","","INSERT INTO kategorija_alias(id,alias,kategorija_id) VALUES ("&amp;K8&amp;",'"&amp;D8&amp;"',"&amp;L8&amp;");")</f>
        <v/>
      </c>
      <c r="O8" s="223" t="s">
        <v>0</v>
      </c>
      <c r="P8" s="234" t="str">
        <f>IF(G8="","",MAX(P$7:P7)+1)</f>
        <v/>
      </c>
      <c r="Q8" s="232" t="str">
        <f t="shared" ref="Q8:Q39" si="4">IF(G8="","",IFERROR(INDEX(natjecanjeStaze_stazaId,MATCH(D8,natjecanjeStaze_kategorija,0)),"NEMA"))</f>
        <v/>
      </c>
      <c r="R8" s="232" t="str">
        <f>IF(G8="","",IF(G8&lt;&gt;"NEMA",G8,L8))</f>
        <v/>
      </c>
      <c r="S8" s="233" t="str">
        <f t="shared" ref="S8:S39" si="5">IF(G8="","",INDEX(kategorija_rbr,MATCH(R8,kategorija_id,0)))</f>
        <v/>
      </c>
      <c r="T8" s="223" t="s">
        <v>0</v>
      </c>
      <c r="U8" s="173" t="str">
        <f>IF(D8="","",IF(Q8="NEMA","","INSERT INTO staza_kategorija(id, staza_id,kategorija_id,rbr) VALUES ("&amp;P8&amp;","&amp;Q8&amp;","&amp;R8&amp;","&amp;S8&amp;");"))</f>
        <v/>
      </c>
      <c r="V8" s="223" t="s">
        <v>0</v>
      </c>
      <c r="W8" s="212" t="str">
        <f t="shared" ref="W8:W56" si="6">N8&amp;IF(OR(N8="",U8=""),"","
")&amp;U8&amp;IF(W9="","","
"&amp;W9)</f>
        <v/>
      </c>
      <c r="X8" s="223" t="s">
        <v>0</v>
      </c>
    </row>
    <row r="9" spans="1:24" ht="15.75" thickTop="1" x14ac:dyDescent="0.25">
      <c r="A9" s="223" t="s">
        <v>0</v>
      </c>
      <c r="B9" s="236">
        <f>B8+1</f>
        <v>2</v>
      </c>
      <c r="C9" s="237" t="str">
        <f t="shared" ref="C9:C57" si="7">IF(D9="","",B9)</f>
        <v/>
      </c>
      <c r="D9" s="175" t="str">
        <f t="shared" si="0"/>
        <v/>
      </c>
      <c r="E9" s="238" t="str">
        <f t="shared" si="1"/>
        <v/>
      </c>
      <c r="F9" s="238" t="str">
        <f t="shared" si="2"/>
        <v/>
      </c>
      <c r="G9" s="239" t="str">
        <f t="shared" ref="G9:G57" si="8">IF(E9="NEMA",F9,E9)</f>
        <v/>
      </c>
      <c r="H9" s="223" t="s">
        <v>0</v>
      </c>
      <c r="I9" s="130"/>
      <c r="J9" s="223" t="s">
        <v>0</v>
      </c>
      <c r="K9" s="240" t="str">
        <f>IF(I9="","",MAX(K$7:K8)+1)</f>
        <v/>
      </c>
      <c r="L9" s="239" t="str">
        <f t="shared" si="3"/>
        <v/>
      </c>
      <c r="M9" s="223" t="s">
        <v>0</v>
      </c>
      <c r="N9" s="241" t="str">
        <f t="shared" ref="N9:N57" si="9">IF(K9="","","INSERT INTO kategorija_alias(id,alias,kategorija_id) VALUES ("&amp;K9&amp;",'"&amp;D9&amp;"',"&amp;L9&amp;");")</f>
        <v/>
      </c>
      <c r="O9" s="223" t="s">
        <v>0</v>
      </c>
      <c r="P9" s="240" t="str">
        <f>IF(G9="","",MAX(P$7:P8)+1)</f>
        <v/>
      </c>
      <c r="Q9" s="238" t="str">
        <f t="shared" si="4"/>
        <v/>
      </c>
      <c r="R9" s="238" t="str">
        <f t="shared" ref="R9:R57" si="10">IF(G9="","",IF(G9&lt;&gt;"NEMA",G9,L9))</f>
        <v/>
      </c>
      <c r="S9" s="239" t="str">
        <f t="shared" si="5"/>
        <v/>
      </c>
      <c r="T9" s="223" t="s">
        <v>0</v>
      </c>
      <c r="U9" s="178" t="str">
        <f t="shared" ref="U9:U57" si="11">IF(D9="","",IF(Q9="NEMA","","INSERT INTO staza_kategorija(id, staza_id,kategorija_id,rbr) VALUES ("&amp;P9&amp;","&amp;Q9&amp;","&amp;R9&amp;","&amp;S9&amp;");"))</f>
        <v/>
      </c>
      <c r="V9" s="223" t="s">
        <v>0</v>
      </c>
      <c r="W9" s="178" t="str">
        <f t="shared" si="6"/>
        <v/>
      </c>
      <c r="X9" s="223" t="s">
        <v>0</v>
      </c>
    </row>
    <row r="10" spans="1:24" x14ac:dyDescent="0.25">
      <c r="A10" s="223" t="s">
        <v>0</v>
      </c>
      <c r="B10" s="236">
        <f t="shared" ref="B10:B57" si="12">B9+1</f>
        <v>3</v>
      </c>
      <c r="C10" s="237" t="str">
        <f t="shared" si="7"/>
        <v/>
      </c>
      <c r="D10" s="175" t="str">
        <f t="shared" si="0"/>
        <v/>
      </c>
      <c r="E10" s="238" t="str">
        <f t="shared" si="1"/>
        <v/>
      </c>
      <c r="F10" s="238" t="str">
        <f t="shared" si="2"/>
        <v/>
      </c>
      <c r="G10" s="239" t="str">
        <f t="shared" si="8"/>
        <v/>
      </c>
      <c r="H10" s="223" t="s">
        <v>0</v>
      </c>
      <c r="I10" s="130"/>
      <c r="J10" s="223" t="s">
        <v>0</v>
      </c>
      <c r="K10" s="240" t="str">
        <f>IF(I10="","",MAX(K$7:K9)+1)</f>
        <v/>
      </c>
      <c r="L10" s="239" t="str">
        <f t="shared" si="3"/>
        <v/>
      </c>
      <c r="M10" s="223" t="s">
        <v>0</v>
      </c>
      <c r="N10" s="241" t="str">
        <f t="shared" si="9"/>
        <v/>
      </c>
      <c r="O10" s="223" t="s">
        <v>0</v>
      </c>
      <c r="P10" s="240" t="str">
        <f>IF(G10="","",MAX(P$7:P9)+1)</f>
        <v/>
      </c>
      <c r="Q10" s="238" t="str">
        <f t="shared" si="4"/>
        <v/>
      </c>
      <c r="R10" s="238" t="str">
        <f t="shared" si="10"/>
        <v/>
      </c>
      <c r="S10" s="239" t="str">
        <f t="shared" si="5"/>
        <v/>
      </c>
      <c r="T10" s="223" t="s">
        <v>0</v>
      </c>
      <c r="U10" s="178" t="str">
        <f t="shared" si="11"/>
        <v/>
      </c>
      <c r="V10" s="223" t="s">
        <v>0</v>
      </c>
      <c r="W10" s="178" t="str">
        <f t="shared" si="6"/>
        <v/>
      </c>
      <c r="X10" s="223" t="s">
        <v>0</v>
      </c>
    </row>
    <row r="11" spans="1:24" x14ac:dyDescent="0.25">
      <c r="A11" s="223" t="s">
        <v>0</v>
      </c>
      <c r="B11" s="236">
        <f t="shared" si="12"/>
        <v>4</v>
      </c>
      <c r="C11" s="237" t="str">
        <f t="shared" si="7"/>
        <v/>
      </c>
      <c r="D11" s="175" t="str">
        <f t="shared" si="0"/>
        <v/>
      </c>
      <c r="E11" s="238" t="str">
        <f t="shared" si="1"/>
        <v/>
      </c>
      <c r="F11" s="238" t="str">
        <f t="shared" si="2"/>
        <v/>
      </c>
      <c r="G11" s="239" t="str">
        <f t="shared" si="8"/>
        <v/>
      </c>
      <c r="H11" s="223" t="s">
        <v>0</v>
      </c>
      <c r="I11" s="130"/>
      <c r="J11" s="223" t="s">
        <v>0</v>
      </c>
      <c r="K11" s="240" t="str">
        <f>IF(I11="","",MAX(K$7:K10)+1)</f>
        <v/>
      </c>
      <c r="L11" s="239" t="str">
        <f t="shared" si="3"/>
        <v/>
      </c>
      <c r="M11" s="223" t="s">
        <v>0</v>
      </c>
      <c r="N11" s="241" t="str">
        <f t="shared" si="9"/>
        <v/>
      </c>
      <c r="O11" s="223" t="s">
        <v>0</v>
      </c>
      <c r="P11" s="240" t="str">
        <f>IF(G11="","",MAX(P$7:P10)+1)</f>
        <v/>
      </c>
      <c r="Q11" s="238" t="str">
        <f t="shared" si="4"/>
        <v/>
      </c>
      <c r="R11" s="238" t="str">
        <f t="shared" si="10"/>
        <v/>
      </c>
      <c r="S11" s="239" t="str">
        <f t="shared" si="5"/>
        <v/>
      </c>
      <c r="T11" s="223" t="s">
        <v>0</v>
      </c>
      <c r="U11" s="178" t="str">
        <f t="shared" si="11"/>
        <v/>
      </c>
      <c r="V11" s="223" t="s">
        <v>0</v>
      </c>
      <c r="W11" s="178" t="str">
        <f t="shared" si="6"/>
        <v/>
      </c>
      <c r="X11" s="223" t="s">
        <v>0</v>
      </c>
    </row>
    <row r="12" spans="1:24" x14ac:dyDescent="0.25">
      <c r="A12" s="223" t="s">
        <v>0</v>
      </c>
      <c r="B12" s="236">
        <f t="shared" si="12"/>
        <v>5</v>
      </c>
      <c r="C12" s="237" t="str">
        <f t="shared" si="7"/>
        <v/>
      </c>
      <c r="D12" s="175" t="str">
        <f t="shared" si="0"/>
        <v/>
      </c>
      <c r="E12" s="238" t="str">
        <f t="shared" si="1"/>
        <v/>
      </c>
      <c r="F12" s="238" t="str">
        <f t="shared" si="2"/>
        <v/>
      </c>
      <c r="G12" s="239" t="str">
        <f t="shared" si="8"/>
        <v/>
      </c>
      <c r="H12" s="223" t="s">
        <v>0</v>
      </c>
      <c r="I12" s="130"/>
      <c r="J12" s="223" t="s">
        <v>0</v>
      </c>
      <c r="K12" s="240" t="str">
        <f>IF(I12="","",MAX(K$7:K11)+1)</f>
        <v/>
      </c>
      <c r="L12" s="239" t="str">
        <f t="shared" si="3"/>
        <v/>
      </c>
      <c r="M12" s="223" t="s">
        <v>0</v>
      </c>
      <c r="N12" s="241" t="str">
        <f t="shared" si="9"/>
        <v/>
      </c>
      <c r="O12" s="223" t="s">
        <v>0</v>
      </c>
      <c r="P12" s="240" t="str">
        <f>IF(G12="","",MAX(P$7:P11)+1)</f>
        <v/>
      </c>
      <c r="Q12" s="238" t="str">
        <f t="shared" si="4"/>
        <v/>
      </c>
      <c r="R12" s="238" t="str">
        <f t="shared" si="10"/>
        <v/>
      </c>
      <c r="S12" s="239" t="str">
        <f t="shared" si="5"/>
        <v/>
      </c>
      <c r="T12" s="223" t="s">
        <v>0</v>
      </c>
      <c r="U12" s="178" t="str">
        <f t="shared" si="11"/>
        <v/>
      </c>
      <c r="V12" s="223" t="s">
        <v>0</v>
      </c>
      <c r="W12" s="178" t="str">
        <f t="shared" si="6"/>
        <v/>
      </c>
      <c r="X12" s="223" t="s">
        <v>0</v>
      </c>
    </row>
    <row r="13" spans="1:24" x14ac:dyDescent="0.25">
      <c r="A13" s="223" t="s">
        <v>0</v>
      </c>
      <c r="B13" s="236">
        <f t="shared" si="12"/>
        <v>6</v>
      </c>
      <c r="C13" s="237" t="str">
        <f t="shared" si="7"/>
        <v/>
      </c>
      <c r="D13" s="175" t="str">
        <f t="shared" si="0"/>
        <v/>
      </c>
      <c r="E13" s="238" t="str">
        <f t="shared" si="1"/>
        <v/>
      </c>
      <c r="F13" s="238" t="str">
        <f t="shared" si="2"/>
        <v/>
      </c>
      <c r="G13" s="239" t="str">
        <f t="shared" si="8"/>
        <v/>
      </c>
      <c r="H13" s="223" t="s">
        <v>0</v>
      </c>
      <c r="I13" s="130"/>
      <c r="J13" s="223" t="s">
        <v>0</v>
      </c>
      <c r="K13" s="240" t="str">
        <f>IF(I13="","",MAX(K$7:K12)+1)</f>
        <v/>
      </c>
      <c r="L13" s="239" t="str">
        <f t="shared" si="3"/>
        <v/>
      </c>
      <c r="M13" s="223" t="s">
        <v>0</v>
      </c>
      <c r="N13" s="241" t="str">
        <f t="shared" si="9"/>
        <v/>
      </c>
      <c r="O13" s="223" t="s">
        <v>0</v>
      </c>
      <c r="P13" s="240" t="str">
        <f>IF(G13="","",MAX(P$7:P12)+1)</f>
        <v/>
      </c>
      <c r="Q13" s="238" t="str">
        <f t="shared" si="4"/>
        <v/>
      </c>
      <c r="R13" s="238" t="str">
        <f t="shared" si="10"/>
        <v/>
      </c>
      <c r="S13" s="239" t="str">
        <f t="shared" si="5"/>
        <v/>
      </c>
      <c r="T13" s="223" t="s">
        <v>0</v>
      </c>
      <c r="U13" s="178" t="str">
        <f t="shared" si="11"/>
        <v/>
      </c>
      <c r="V13" s="223" t="s">
        <v>0</v>
      </c>
      <c r="W13" s="178" t="str">
        <f t="shared" si="6"/>
        <v/>
      </c>
      <c r="X13" s="223" t="s">
        <v>0</v>
      </c>
    </row>
    <row r="14" spans="1:24" x14ac:dyDescent="0.25">
      <c r="A14" s="223" t="s">
        <v>0</v>
      </c>
      <c r="B14" s="236">
        <f t="shared" si="12"/>
        <v>7</v>
      </c>
      <c r="C14" s="237" t="str">
        <f t="shared" si="7"/>
        <v/>
      </c>
      <c r="D14" s="175" t="str">
        <f t="shared" si="0"/>
        <v/>
      </c>
      <c r="E14" s="238" t="str">
        <f t="shared" si="1"/>
        <v/>
      </c>
      <c r="F14" s="238" t="str">
        <f t="shared" si="2"/>
        <v/>
      </c>
      <c r="G14" s="239" t="str">
        <f t="shared" si="8"/>
        <v/>
      </c>
      <c r="H14" s="223" t="s">
        <v>0</v>
      </c>
      <c r="I14" s="130"/>
      <c r="J14" s="223" t="s">
        <v>0</v>
      </c>
      <c r="K14" s="240" t="str">
        <f>IF(I14="","",MAX(K$7:K13)+1)</f>
        <v/>
      </c>
      <c r="L14" s="239" t="str">
        <f t="shared" si="3"/>
        <v/>
      </c>
      <c r="M14" s="223" t="s">
        <v>0</v>
      </c>
      <c r="N14" s="241" t="str">
        <f t="shared" si="9"/>
        <v/>
      </c>
      <c r="O14" s="223" t="s">
        <v>0</v>
      </c>
      <c r="P14" s="240" t="str">
        <f>IF(G14="","",MAX(P$7:P13)+1)</f>
        <v/>
      </c>
      <c r="Q14" s="238" t="str">
        <f t="shared" si="4"/>
        <v/>
      </c>
      <c r="R14" s="238" t="str">
        <f t="shared" si="10"/>
        <v/>
      </c>
      <c r="S14" s="239" t="str">
        <f t="shared" si="5"/>
        <v/>
      </c>
      <c r="T14" s="223" t="s">
        <v>0</v>
      </c>
      <c r="U14" s="178" t="str">
        <f t="shared" si="11"/>
        <v/>
      </c>
      <c r="V14" s="223" t="s">
        <v>0</v>
      </c>
      <c r="W14" s="178" t="str">
        <f t="shared" si="6"/>
        <v/>
      </c>
      <c r="X14" s="223" t="s">
        <v>0</v>
      </c>
    </row>
    <row r="15" spans="1:24" x14ac:dyDescent="0.25">
      <c r="A15" s="223" t="s">
        <v>0</v>
      </c>
      <c r="B15" s="236">
        <f t="shared" si="12"/>
        <v>8</v>
      </c>
      <c r="C15" s="237" t="str">
        <f t="shared" si="7"/>
        <v/>
      </c>
      <c r="D15" s="175" t="str">
        <f t="shared" si="0"/>
        <v/>
      </c>
      <c r="E15" s="238" t="str">
        <f t="shared" si="1"/>
        <v/>
      </c>
      <c r="F15" s="238" t="str">
        <f t="shared" si="2"/>
        <v/>
      </c>
      <c r="G15" s="239" t="str">
        <f t="shared" si="8"/>
        <v/>
      </c>
      <c r="H15" s="223" t="s">
        <v>0</v>
      </c>
      <c r="I15" s="130"/>
      <c r="J15" s="223" t="s">
        <v>0</v>
      </c>
      <c r="K15" s="240" t="str">
        <f>IF(I15="","",MAX(K$7:K14)+1)</f>
        <v/>
      </c>
      <c r="L15" s="239" t="str">
        <f t="shared" si="3"/>
        <v/>
      </c>
      <c r="M15" s="223" t="s">
        <v>0</v>
      </c>
      <c r="N15" s="241" t="str">
        <f t="shared" si="9"/>
        <v/>
      </c>
      <c r="O15" s="223" t="s">
        <v>0</v>
      </c>
      <c r="P15" s="240" t="str">
        <f>IF(G15="","",MAX(P$7:P14)+1)</f>
        <v/>
      </c>
      <c r="Q15" s="238" t="str">
        <f t="shared" si="4"/>
        <v/>
      </c>
      <c r="R15" s="238" t="str">
        <f t="shared" si="10"/>
        <v/>
      </c>
      <c r="S15" s="239" t="str">
        <f t="shared" si="5"/>
        <v/>
      </c>
      <c r="T15" s="223" t="s">
        <v>0</v>
      </c>
      <c r="U15" s="178" t="str">
        <f t="shared" si="11"/>
        <v/>
      </c>
      <c r="V15" s="223" t="s">
        <v>0</v>
      </c>
      <c r="W15" s="178" t="str">
        <f t="shared" si="6"/>
        <v/>
      </c>
      <c r="X15" s="223" t="s">
        <v>0</v>
      </c>
    </row>
    <row r="16" spans="1:24" x14ac:dyDescent="0.25">
      <c r="A16" s="223" t="s">
        <v>0</v>
      </c>
      <c r="B16" s="236">
        <f t="shared" si="12"/>
        <v>9</v>
      </c>
      <c r="C16" s="237" t="str">
        <f t="shared" si="7"/>
        <v/>
      </c>
      <c r="D16" s="175" t="str">
        <f t="shared" si="0"/>
        <v/>
      </c>
      <c r="E16" s="238" t="str">
        <f t="shared" si="1"/>
        <v/>
      </c>
      <c r="F16" s="238" t="str">
        <f t="shared" si="2"/>
        <v/>
      </c>
      <c r="G16" s="239" t="str">
        <f t="shared" si="8"/>
        <v/>
      </c>
      <c r="H16" s="223" t="s">
        <v>0</v>
      </c>
      <c r="I16" s="130"/>
      <c r="J16" s="223" t="s">
        <v>0</v>
      </c>
      <c r="K16" s="240" t="str">
        <f>IF(I16="","",MAX(K$7:K15)+1)</f>
        <v/>
      </c>
      <c r="L16" s="239" t="str">
        <f t="shared" si="3"/>
        <v/>
      </c>
      <c r="M16" s="223" t="s">
        <v>0</v>
      </c>
      <c r="N16" s="241" t="str">
        <f t="shared" si="9"/>
        <v/>
      </c>
      <c r="O16" s="223" t="s">
        <v>0</v>
      </c>
      <c r="P16" s="240" t="str">
        <f>IF(G16="","",MAX(P$7:P15)+1)</f>
        <v/>
      </c>
      <c r="Q16" s="238" t="str">
        <f t="shared" si="4"/>
        <v/>
      </c>
      <c r="R16" s="238" t="str">
        <f t="shared" si="10"/>
        <v/>
      </c>
      <c r="S16" s="239" t="str">
        <f t="shared" si="5"/>
        <v/>
      </c>
      <c r="T16" s="223" t="s">
        <v>0</v>
      </c>
      <c r="U16" s="178" t="str">
        <f t="shared" si="11"/>
        <v/>
      </c>
      <c r="V16" s="223" t="s">
        <v>0</v>
      </c>
      <c r="W16" s="178" t="str">
        <f t="shared" si="6"/>
        <v/>
      </c>
      <c r="X16" s="223" t="s">
        <v>0</v>
      </c>
    </row>
    <row r="17" spans="1:24" x14ac:dyDescent="0.25">
      <c r="A17" s="223" t="s">
        <v>0</v>
      </c>
      <c r="B17" s="236">
        <f t="shared" si="12"/>
        <v>10</v>
      </c>
      <c r="C17" s="237" t="str">
        <f t="shared" si="7"/>
        <v/>
      </c>
      <c r="D17" s="175" t="str">
        <f t="shared" si="0"/>
        <v/>
      </c>
      <c r="E17" s="238" t="str">
        <f t="shared" si="1"/>
        <v/>
      </c>
      <c r="F17" s="238" t="str">
        <f t="shared" si="2"/>
        <v/>
      </c>
      <c r="G17" s="239" t="str">
        <f t="shared" si="8"/>
        <v/>
      </c>
      <c r="H17" s="223" t="s">
        <v>0</v>
      </c>
      <c r="I17" s="130"/>
      <c r="J17" s="223" t="s">
        <v>0</v>
      </c>
      <c r="K17" s="240" t="str">
        <f>IF(I17="","",MAX(K$7:K16)+1)</f>
        <v/>
      </c>
      <c r="L17" s="239" t="str">
        <f t="shared" si="3"/>
        <v/>
      </c>
      <c r="M17" s="223" t="s">
        <v>0</v>
      </c>
      <c r="N17" s="241" t="str">
        <f t="shared" si="9"/>
        <v/>
      </c>
      <c r="O17" s="223" t="s">
        <v>0</v>
      </c>
      <c r="P17" s="240" t="str">
        <f>IF(G17="","",MAX(P$7:P16)+1)</f>
        <v/>
      </c>
      <c r="Q17" s="238" t="str">
        <f t="shared" si="4"/>
        <v/>
      </c>
      <c r="R17" s="238" t="str">
        <f t="shared" si="10"/>
        <v/>
      </c>
      <c r="S17" s="239" t="str">
        <f t="shared" si="5"/>
        <v/>
      </c>
      <c r="T17" s="223" t="s">
        <v>0</v>
      </c>
      <c r="U17" s="178" t="str">
        <f t="shared" si="11"/>
        <v/>
      </c>
      <c r="V17" s="223" t="s">
        <v>0</v>
      </c>
      <c r="W17" s="178" t="str">
        <f t="shared" si="6"/>
        <v/>
      </c>
      <c r="X17" s="223" t="s">
        <v>0</v>
      </c>
    </row>
    <row r="18" spans="1:24" x14ac:dyDescent="0.25">
      <c r="A18" s="223" t="s">
        <v>0</v>
      </c>
      <c r="B18" s="236">
        <f t="shared" si="12"/>
        <v>11</v>
      </c>
      <c r="C18" s="237" t="str">
        <f t="shared" si="7"/>
        <v/>
      </c>
      <c r="D18" s="175" t="str">
        <f t="shared" si="0"/>
        <v/>
      </c>
      <c r="E18" s="238" t="str">
        <f t="shared" si="1"/>
        <v/>
      </c>
      <c r="F18" s="238" t="str">
        <f t="shared" si="2"/>
        <v/>
      </c>
      <c r="G18" s="239" t="str">
        <f t="shared" si="8"/>
        <v/>
      </c>
      <c r="H18" s="223" t="s">
        <v>0</v>
      </c>
      <c r="I18" s="130"/>
      <c r="J18" s="223" t="s">
        <v>0</v>
      </c>
      <c r="K18" s="240" t="str">
        <f>IF(I18="","",MAX(K$7:K17)+1)</f>
        <v/>
      </c>
      <c r="L18" s="239" t="str">
        <f t="shared" si="3"/>
        <v/>
      </c>
      <c r="M18" s="223" t="s">
        <v>0</v>
      </c>
      <c r="N18" s="241" t="str">
        <f t="shared" si="9"/>
        <v/>
      </c>
      <c r="O18" s="223" t="s">
        <v>0</v>
      </c>
      <c r="P18" s="240" t="str">
        <f>IF(G18="","",MAX(P$7:P17)+1)</f>
        <v/>
      </c>
      <c r="Q18" s="238" t="str">
        <f t="shared" si="4"/>
        <v/>
      </c>
      <c r="R18" s="238" t="str">
        <f t="shared" si="10"/>
        <v/>
      </c>
      <c r="S18" s="239" t="str">
        <f t="shared" si="5"/>
        <v/>
      </c>
      <c r="T18" s="223" t="s">
        <v>0</v>
      </c>
      <c r="U18" s="178" t="str">
        <f t="shared" si="11"/>
        <v/>
      </c>
      <c r="V18" s="223" t="s">
        <v>0</v>
      </c>
      <c r="W18" s="178" t="str">
        <f t="shared" si="6"/>
        <v/>
      </c>
      <c r="X18" s="223" t="s">
        <v>0</v>
      </c>
    </row>
    <row r="19" spans="1:24" x14ac:dyDescent="0.25">
      <c r="A19" s="223" t="s">
        <v>0</v>
      </c>
      <c r="B19" s="236">
        <f t="shared" si="12"/>
        <v>12</v>
      </c>
      <c r="C19" s="237" t="str">
        <f t="shared" si="7"/>
        <v/>
      </c>
      <c r="D19" s="175" t="str">
        <f t="shared" si="0"/>
        <v/>
      </c>
      <c r="E19" s="238" t="str">
        <f t="shared" si="1"/>
        <v/>
      </c>
      <c r="F19" s="238" t="str">
        <f t="shared" si="2"/>
        <v/>
      </c>
      <c r="G19" s="239" t="str">
        <f t="shared" si="8"/>
        <v/>
      </c>
      <c r="H19" s="223" t="s">
        <v>0</v>
      </c>
      <c r="I19" s="130"/>
      <c r="J19" s="223" t="s">
        <v>0</v>
      </c>
      <c r="K19" s="240" t="str">
        <f>IF(I19="","",MAX(K$7:K18)+1)</f>
        <v/>
      </c>
      <c r="L19" s="239" t="str">
        <f t="shared" si="3"/>
        <v/>
      </c>
      <c r="M19" s="223" t="s">
        <v>0</v>
      </c>
      <c r="N19" s="241" t="str">
        <f t="shared" si="9"/>
        <v/>
      </c>
      <c r="O19" s="223" t="s">
        <v>0</v>
      </c>
      <c r="P19" s="240" t="str">
        <f>IF(G19="","",MAX(P$7:P18)+1)</f>
        <v/>
      </c>
      <c r="Q19" s="238" t="str">
        <f t="shared" si="4"/>
        <v/>
      </c>
      <c r="R19" s="238" t="str">
        <f t="shared" si="10"/>
        <v/>
      </c>
      <c r="S19" s="239" t="str">
        <f t="shared" si="5"/>
        <v/>
      </c>
      <c r="T19" s="223" t="s">
        <v>0</v>
      </c>
      <c r="U19" s="178" t="str">
        <f t="shared" si="11"/>
        <v/>
      </c>
      <c r="V19" s="223" t="s">
        <v>0</v>
      </c>
      <c r="W19" s="178" t="str">
        <f t="shared" si="6"/>
        <v/>
      </c>
      <c r="X19" s="223" t="s">
        <v>0</v>
      </c>
    </row>
    <row r="20" spans="1:24" x14ac:dyDescent="0.25">
      <c r="A20" s="223" t="s">
        <v>0</v>
      </c>
      <c r="B20" s="236">
        <f t="shared" si="12"/>
        <v>13</v>
      </c>
      <c r="C20" s="237" t="str">
        <f t="shared" si="7"/>
        <v/>
      </c>
      <c r="D20" s="175" t="str">
        <f t="shared" si="0"/>
        <v/>
      </c>
      <c r="E20" s="238" t="str">
        <f t="shared" si="1"/>
        <v/>
      </c>
      <c r="F20" s="238" t="str">
        <f t="shared" si="2"/>
        <v/>
      </c>
      <c r="G20" s="239" t="str">
        <f t="shared" si="8"/>
        <v/>
      </c>
      <c r="H20" s="223" t="s">
        <v>0</v>
      </c>
      <c r="I20" s="130"/>
      <c r="J20" s="223" t="s">
        <v>0</v>
      </c>
      <c r="K20" s="240" t="str">
        <f>IF(I20="","",MAX(K$7:K19)+1)</f>
        <v/>
      </c>
      <c r="L20" s="239" t="str">
        <f t="shared" si="3"/>
        <v/>
      </c>
      <c r="M20" s="223" t="s">
        <v>0</v>
      </c>
      <c r="N20" s="241" t="str">
        <f t="shared" si="9"/>
        <v/>
      </c>
      <c r="O20" s="223" t="s">
        <v>0</v>
      </c>
      <c r="P20" s="240" t="str">
        <f>IF(G20="","",MAX(P$7:P19)+1)</f>
        <v/>
      </c>
      <c r="Q20" s="238" t="str">
        <f t="shared" si="4"/>
        <v/>
      </c>
      <c r="R20" s="238" t="str">
        <f t="shared" si="10"/>
        <v/>
      </c>
      <c r="S20" s="239" t="str">
        <f t="shared" si="5"/>
        <v/>
      </c>
      <c r="T20" s="223" t="s">
        <v>0</v>
      </c>
      <c r="U20" s="178" t="str">
        <f t="shared" si="11"/>
        <v/>
      </c>
      <c r="V20" s="223" t="s">
        <v>0</v>
      </c>
      <c r="W20" s="178" t="str">
        <f t="shared" si="6"/>
        <v/>
      </c>
      <c r="X20" s="223" t="s">
        <v>0</v>
      </c>
    </row>
    <row r="21" spans="1:24" x14ac:dyDescent="0.25">
      <c r="A21" s="223" t="s">
        <v>0</v>
      </c>
      <c r="B21" s="236">
        <f t="shared" si="12"/>
        <v>14</v>
      </c>
      <c r="C21" s="237" t="str">
        <f t="shared" si="7"/>
        <v/>
      </c>
      <c r="D21" s="175" t="str">
        <f t="shared" si="0"/>
        <v/>
      </c>
      <c r="E21" s="238" t="str">
        <f t="shared" si="1"/>
        <v/>
      </c>
      <c r="F21" s="238" t="str">
        <f t="shared" si="2"/>
        <v/>
      </c>
      <c r="G21" s="239" t="str">
        <f t="shared" si="8"/>
        <v/>
      </c>
      <c r="H21" s="223" t="s">
        <v>0</v>
      </c>
      <c r="I21" s="130"/>
      <c r="J21" s="223" t="s">
        <v>0</v>
      </c>
      <c r="K21" s="240" t="str">
        <f>IF(I21="","",MAX(K$7:K20)+1)</f>
        <v/>
      </c>
      <c r="L21" s="239" t="str">
        <f t="shared" si="3"/>
        <v/>
      </c>
      <c r="M21" s="223" t="s">
        <v>0</v>
      </c>
      <c r="N21" s="241" t="str">
        <f t="shared" si="9"/>
        <v/>
      </c>
      <c r="O21" s="223" t="s">
        <v>0</v>
      </c>
      <c r="P21" s="240" t="str">
        <f>IF(G21="","",MAX(P$7:P20)+1)</f>
        <v/>
      </c>
      <c r="Q21" s="238" t="str">
        <f t="shared" si="4"/>
        <v/>
      </c>
      <c r="R21" s="238" t="str">
        <f t="shared" si="10"/>
        <v/>
      </c>
      <c r="S21" s="239" t="str">
        <f t="shared" si="5"/>
        <v/>
      </c>
      <c r="T21" s="223" t="s">
        <v>0</v>
      </c>
      <c r="U21" s="178" t="str">
        <f t="shared" si="11"/>
        <v/>
      </c>
      <c r="V21" s="223" t="s">
        <v>0</v>
      </c>
      <c r="W21" s="178" t="str">
        <f t="shared" si="6"/>
        <v/>
      </c>
      <c r="X21" s="223" t="s">
        <v>0</v>
      </c>
    </row>
    <row r="22" spans="1:24" x14ac:dyDescent="0.25">
      <c r="A22" s="223" t="s">
        <v>0</v>
      </c>
      <c r="B22" s="236">
        <f t="shared" si="12"/>
        <v>15</v>
      </c>
      <c r="C22" s="237" t="str">
        <f t="shared" si="7"/>
        <v/>
      </c>
      <c r="D22" s="175" t="str">
        <f t="shared" si="0"/>
        <v/>
      </c>
      <c r="E22" s="238" t="str">
        <f t="shared" si="1"/>
        <v/>
      </c>
      <c r="F22" s="238" t="str">
        <f t="shared" si="2"/>
        <v/>
      </c>
      <c r="G22" s="239" t="str">
        <f t="shared" si="8"/>
        <v/>
      </c>
      <c r="H22" s="223" t="s">
        <v>0</v>
      </c>
      <c r="I22" s="130"/>
      <c r="J22" s="223" t="s">
        <v>0</v>
      </c>
      <c r="K22" s="240" t="str">
        <f>IF(I22="","",MAX(K$7:K21)+1)</f>
        <v/>
      </c>
      <c r="L22" s="239" t="str">
        <f t="shared" si="3"/>
        <v/>
      </c>
      <c r="M22" s="223" t="s">
        <v>0</v>
      </c>
      <c r="N22" s="241" t="str">
        <f t="shared" si="9"/>
        <v/>
      </c>
      <c r="O22" s="223" t="s">
        <v>0</v>
      </c>
      <c r="P22" s="240" t="str">
        <f>IF(G22="","",MAX(P$7:P21)+1)</f>
        <v/>
      </c>
      <c r="Q22" s="238" t="str">
        <f t="shared" si="4"/>
        <v/>
      </c>
      <c r="R22" s="238" t="str">
        <f t="shared" si="10"/>
        <v/>
      </c>
      <c r="S22" s="239" t="str">
        <f t="shared" si="5"/>
        <v/>
      </c>
      <c r="T22" s="223" t="s">
        <v>0</v>
      </c>
      <c r="U22" s="178" t="str">
        <f t="shared" si="11"/>
        <v/>
      </c>
      <c r="V22" s="223" t="s">
        <v>0</v>
      </c>
      <c r="W22" s="178" t="str">
        <f t="shared" si="6"/>
        <v/>
      </c>
      <c r="X22" s="223" t="s">
        <v>0</v>
      </c>
    </row>
    <row r="23" spans="1:24" x14ac:dyDescent="0.25">
      <c r="A23" s="223" t="s">
        <v>0</v>
      </c>
      <c r="B23" s="236">
        <f t="shared" si="12"/>
        <v>16</v>
      </c>
      <c r="C23" s="237" t="str">
        <f t="shared" si="7"/>
        <v/>
      </c>
      <c r="D23" s="175" t="str">
        <f t="shared" si="0"/>
        <v/>
      </c>
      <c r="E23" s="238" t="str">
        <f t="shared" si="1"/>
        <v/>
      </c>
      <c r="F23" s="238" t="str">
        <f t="shared" si="2"/>
        <v/>
      </c>
      <c r="G23" s="239" t="str">
        <f t="shared" si="8"/>
        <v/>
      </c>
      <c r="H23" s="223" t="s">
        <v>0</v>
      </c>
      <c r="I23" s="130"/>
      <c r="J23" s="223" t="s">
        <v>0</v>
      </c>
      <c r="K23" s="240" t="str">
        <f>IF(I23="","",MAX(K$7:K22)+1)</f>
        <v/>
      </c>
      <c r="L23" s="239" t="str">
        <f t="shared" si="3"/>
        <v/>
      </c>
      <c r="M23" s="223" t="s">
        <v>0</v>
      </c>
      <c r="N23" s="241" t="str">
        <f t="shared" si="9"/>
        <v/>
      </c>
      <c r="O23" s="223" t="s">
        <v>0</v>
      </c>
      <c r="P23" s="240" t="str">
        <f>IF(G23="","",MAX(P$7:P22)+1)</f>
        <v/>
      </c>
      <c r="Q23" s="238" t="str">
        <f t="shared" si="4"/>
        <v/>
      </c>
      <c r="R23" s="238" t="str">
        <f t="shared" si="10"/>
        <v/>
      </c>
      <c r="S23" s="239" t="str">
        <f t="shared" si="5"/>
        <v/>
      </c>
      <c r="T23" s="223" t="s">
        <v>0</v>
      </c>
      <c r="U23" s="178" t="str">
        <f t="shared" si="11"/>
        <v/>
      </c>
      <c r="V23" s="223" t="s">
        <v>0</v>
      </c>
      <c r="W23" s="178" t="str">
        <f t="shared" si="6"/>
        <v/>
      </c>
      <c r="X23" s="223" t="s">
        <v>0</v>
      </c>
    </row>
    <row r="24" spans="1:24" x14ac:dyDescent="0.25">
      <c r="A24" s="223" t="s">
        <v>0</v>
      </c>
      <c r="B24" s="236">
        <f t="shared" si="12"/>
        <v>17</v>
      </c>
      <c r="C24" s="237" t="str">
        <f t="shared" si="7"/>
        <v/>
      </c>
      <c r="D24" s="175" t="str">
        <f t="shared" si="0"/>
        <v/>
      </c>
      <c r="E24" s="238" t="str">
        <f t="shared" si="1"/>
        <v/>
      </c>
      <c r="F24" s="238" t="str">
        <f t="shared" si="2"/>
        <v/>
      </c>
      <c r="G24" s="239" t="str">
        <f t="shared" si="8"/>
        <v/>
      </c>
      <c r="H24" s="223" t="s">
        <v>0</v>
      </c>
      <c r="I24" s="130"/>
      <c r="J24" s="223" t="s">
        <v>0</v>
      </c>
      <c r="K24" s="240" t="str">
        <f>IF(I24="","",MAX(K$7:K23)+1)</f>
        <v/>
      </c>
      <c r="L24" s="239" t="str">
        <f t="shared" si="3"/>
        <v/>
      </c>
      <c r="M24" s="223" t="s">
        <v>0</v>
      </c>
      <c r="N24" s="241" t="str">
        <f t="shared" si="9"/>
        <v/>
      </c>
      <c r="O24" s="223" t="s">
        <v>0</v>
      </c>
      <c r="P24" s="240" t="str">
        <f>IF(G24="","",MAX(P$7:P23)+1)</f>
        <v/>
      </c>
      <c r="Q24" s="238" t="str">
        <f t="shared" si="4"/>
        <v/>
      </c>
      <c r="R24" s="238" t="str">
        <f t="shared" si="10"/>
        <v/>
      </c>
      <c r="S24" s="239" t="str">
        <f t="shared" si="5"/>
        <v/>
      </c>
      <c r="T24" s="223" t="s">
        <v>0</v>
      </c>
      <c r="U24" s="178" t="str">
        <f t="shared" si="11"/>
        <v/>
      </c>
      <c r="V24" s="223" t="s">
        <v>0</v>
      </c>
      <c r="W24" s="178" t="str">
        <f t="shared" si="6"/>
        <v/>
      </c>
      <c r="X24" s="223" t="s">
        <v>0</v>
      </c>
    </row>
    <row r="25" spans="1:24" x14ac:dyDescent="0.25">
      <c r="A25" s="223" t="s">
        <v>0</v>
      </c>
      <c r="B25" s="236">
        <f t="shared" si="12"/>
        <v>18</v>
      </c>
      <c r="C25" s="237" t="str">
        <f t="shared" si="7"/>
        <v/>
      </c>
      <c r="D25" s="175" t="str">
        <f t="shared" si="0"/>
        <v/>
      </c>
      <c r="E25" s="238" t="str">
        <f t="shared" si="1"/>
        <v/>
      </c>
      <c r="F25" s="238" t="str">
        <f t="shared" si="2"/>
        <v/>
      </c>
      <c r="G25" s="239" t="str">
        <f t="shared" si="8"/>
        <v/>
      </c>
      <c r="H25" s="223" t="s">
        <v>0</v>
      </c>
      <c r="I25" s="130"/>
      <c r="J25" s="223" t="s">
        <v>0</v>
      </c>
      <c r="K25" s="240" t="str">
        <f>IF(I25="","",MAX(K$7:K24)+1)</f>
        <v/>
      </c>
      <c r="L25" s="239" t="str">
        <f t="shared" si="3"/>
        <v/>
      </c>
      <c r="M25" s="223" t="s">
        <v>0</v>
      </c>
      <c r="N25" s="241" t="str">
        <f t="shared" si="9"/>
        <v/>
      </c>
      <c r="O25" s="223" t="s">
        <v>0</v>
      </c>
      <c r="P25" s="240" t="str">
        <f>IF(G25="","",MAX(P$7:P24)+1)</f>
        <v/>
      </c>
      <c r="Q25" s="238" t="str">
        <f t="shared" si="4"/>
        <v/>
      </c>
      <c r="R25" s="238" t="str">
        <f t="shared" si="10"/>
        <v/>
      </c>
      <c r="S25" s="239" t="str">
        <f t="shared" si="5"/>
        <v/>
      </c>
      <c r="T25" s="223" t="s">
        <v>0</v>
      </c>
      <c r="U25" s="178" t="str">
        <f t="shared" si="11"/>
        <v/>
      </c>
      <c r="V25" s="223" t="s">
        <v>0</v>
      </c>
      <c r="W25" s="178" t="str">
        <f t="shared" si="6"/>
        <v/>
      </c>
      <c r="X25" s="223" t="s">
        <v>0</v>
      </c>
    </row>
    <row r="26" spans="1:24" x14ac:dyDescent="0.25">
      <c r="A26" s="223" t="s">
        <v>0</v>
      </c>
      <c r="B26" s="236">
        <f t="shared" si="12"/>
        <v>19</v>
      </c>
      <c r="C26" s="237" t="str">
        <f t="shared" si="7"/>
        <v/>
      </c>
      <c r="D26" s="175" t="str">
        <f t="shared" si="0"/>
        <v/>
      </c>
      <c r="E26" s="238" t="str">
        <f t="shared" si="1"/>
        <v/>
      </c>
      <c r="F26" s="238" t="str">
        <f t="shared" si="2"/>
        <v/>
      </c>
      <c r="G26" s="239" t="str">
        <f t="shared" si="8"/>
        <v/>
      </c>
      <c r="H26" s="223" t="s">
        <v>0</v>
      </c>
      <c r="I26" s="130"/>
      <c r="J26" s="223" t="s">
        <v>0</v>
      </c>
      <c r="K26" s="240" t="str">
        <f>IF(I26="","",MAX(K$7:K25)+1)</f>
        <v/>
      </c>
      <c r="L26" s="239" t="str">
        <f t="shared" si="3"/>
        <v/>
      </c>
      <c r="M26" s="223" t="s">
        <v>0</v>
      </c>
      <c r="N26" s="241" t="str">
        <f t="shared" si="9"/>
        <v/>
      </c>
      <c r="O26" s="223" t="s">
        <v>0</v>
      </c>
      <c r="P26" s="240" t="str">
        <f>IF(G26="","",MAX(P$7:P25)+1)</f>
        <v/>
      </c>
      <c r="Q26" s="238" t="str">
        <f t="shared" si="4"/>
        <v/>
      </c>
      <c r="R26" s="238" t="str">
        <f t="shared" si="10"/>
        <v/>
      </c>
      <c r="S26" s="239" t="str">
        <f t="shared" si="5"/>
        <v/>
      </c>
      <c r="T26" s="223" t="s">
        <v>0</v>
      </c>
      <c r="U26" s="178" t="str">
        <f t="shared" si="11"/>
        <v/>
      </c>
      <c r="V26" s="223" t="s">
        <v>0</v>
      </c>
      <c r="W26" s="178" t="str">
        <f t="shared" si="6"/>
        <v/>
      </c>
      <c r="X26" s="223" t="s">
        <v>0</v>
      </c>
    </row>
    <row r="27" spans="1:24" x14ac:dyDescent="0.25">
      <c r="A27" s="223" t="s">
        <v>0</v>
      </c>
      <c r="B27" s="236">
        <f t="shared" si="12"/>
        <v>20</v>
      </c>
      <c r="C27" s="237" t="str">
        <f t="shared" si="7"/>
        <v/>
      </c>
      <c r="D27" s="175" t="str">
        <f t="shared" si="0"/>
        <v/>
      </c>
      <c r="E27" s="238" t="str">
        <f t="shared" si="1"/>
        <v/>
      </c>
      <c r="F27" s="238" t="str">
        <f t="shared" si="2"/>
        <v/>
      </c>
      <c r="G27" s="239" t="str">
        <f t="shared" si="8"/>
        <v/>
      </c>
      <c r="H27" s="223" t="s">
        <v>0</v>
      </c>
      <c r="I27" s="130"/>
      <c r="J27" s="223" t="s">
        <v>0</v>
      </c>
      <c r="K27" s="240" t="str">
        <f>IF(I27="","",MAX(K$7:K26)+1)</f>
        <v/>
      </c>
      <c r="L27" s="239" t="str">
        <f t="shared" si="3"/>
        <v/>
      </c>
      <c r="M27" s="223" t="s">
        <v>0</v>
      </c>
      <c r="N27" s="241" t="str">
        <f t="shared" si="9"/>
        <v/>
      </c>
      <c r="O27" s="223" t="s">
        <v>0</v>
      </c>
      <c r="P27" s="240" t="str">
        <f>IF(G27="","",MAX(P$7:P26)+1)</f>
        <v/>
      </c>
      <c r="Q27" s="238" t="str">
        <f t="shared" si="4"/>
        <v/>
      </c>
      <c r="R27" s="238" t="str">
        <f t="shared" si="10"/>
        <v/>
      </c>
      <c r="S27" s="239" t="str">
        <f t="shared" si="5"/>
        <v/>
      </c>
      <c r="T27" s="223" t="s">
        <v>0</v>
      </c>
      <c r="U27" s="178" t="str">
        <f t="shared" si="11"/>
        <v/>
      </c>
      <c r="V27" s="223" t="s">
        <v>0</v>
      </c>
      <c r="W27" s="178" t="str">
        <f t="shared" si="6"/>
        <v/>
      </c>
      <c r="X27" s="223" t="s">
        <v>0</v>
      </c>
    </row>
    <row r="28" spans="1:24" x14ac:dyDescent="0.25">
      <c r="A28" s="223" t="s">
        <v>0</v>
      </c>
      <c r="B28" s="236">
        <f t="shared" si="12"/>
        <v>21</v>
      </c>
      <c r="C28" s="237" t="str">
        <f t="shared" si="7"/>
        <v/>
      </c>
      <c r="D28" s="175" t="str">
        <f t="shared" si="0"/>
        <v/>
      </c>
      <c r="E28" s="238" t="str">
        <f t="shared" si="1"/>
        <v/>
      </c>
      <c r="F28" s="238" t="str">
        <f t="shared" si="2"/>
        <v/>
      </c>
      <c r="G28" s="239" t="str">
        <f t="shared" si="8"/>
        <v/>
      </c>
      <c r="H28" s="223" t="s">
        <v>0</v>
      </c>
      <c r="I28" s="130"/>
      <c r="J28" s="223" t="s">
        <v>0</v>
      </c>
      <c r="K28" s="240" t="str">
        <f>IF(I28="","",MAX(K$7:K27)+1)</f>
        <v/>
      </c>
      <c r="L28" s="239" t="str">
        <f t="shared" si="3"/>
        <v/>
      </c>
      <c r="M28" s="223" t="s">
        <v>0</v>
      </c>
      <c r="N28" s="241" t="str">
        <f t="shared" si="9"/>
        <v/>
      </c>
      <c r="O28" s="223" t="s">
        <v>0</v>
      </c>
      <c r="P28" s="240" t="str">
        <f>IF(G28="","",MAX(P$7:P27)+1)</f>
        <v/>
      </c>
      <c r="Q28" s="238" t="str">
        <f t="shared" si="4"/>
        <v/>
      </c>
      <c r="R28" s="238" t="str">
        <f t="shared" si="10"/>
        <v/>
      </c>
      <c r="S28" s="239" t="str">
        <f t="shared" si="5"/>
        <v/>
      </c>
      <c r="T28" s="223" t="s">
        <v>0</v>
      </c>
      <c r="U28" s="178" t="str">
        <f t="shared" si="11"/>
        <v/>
      </c>
      <c r="V28" s="223" t="s">
        <v>0</v>
      </c>
      <c r="W28" s="178" t="str">
        <f t="shared" si="6"/>
        <v/>
      </c>
      <c r="X28" s="223" t="s">
        <v>0</v>
      </c>
    </row>
    <row r="29" spans="1:24" x14ac:dyDescent="0.25">
      <c r="A29" s="223" t="s">
        <v>0</v>
      </c>
      <c r="B29" s="236">
        <f t="shared" si="12"/>
        <v>22</v>
      </c>
      <c r="C29" s="237" t="str">
        <f t="shared" si="7"/>
        <v/>
      </c>
      <c r="D29" s="175" t="str">
        <f t="shared" si="0"/>
        <v/>
      </c>
      <c r="E29" s="238" t="str">
        <f t="shared" si="1"/>
        <v/>
      </c>
      <c r="F29" s="238" t="str">
        <f t="shared" si="2"/>
        <v/>
      </c>
      <c r="G29" s="239" t="str">
        <f t="shared" si="8"/>
        <v/>
      </c>
      <c r="H29" s="223" t="s">
        <v>0</v>
      </c>
      <c r="I29" s="130"/>
      <c r="J29" s="223" t="s">
        <v>0</v>
      </c>
      <c r="K29" s="240" t="str">
        <f>IF(I29="","",MAX(K$7:K28)+1)</f>
        <v/>
      </c>
      <c r="L29" s="239" t="str">
        <f t="shared" si="3"/>
        <v/>
      </c>
      <c r="M29" s="223" t="s">
        <v>0</v>
      </c>
      <c r="N29" s="241" t="str">
        <f t="shared" si="9"/>
        <v/>
      </c>
      <c r="O29" s="223" t="s">
        <v>0</v>
      </c>
      <c r="P29" s="240" t="str">
        <f>IF(G29="","",MAX(P$7:P28)+1)</f>
        <v/>
      </c>
      <c r="Q29" s="238" t="str">
        <f t="shared" si="4"/>
        <v/>
      </c>
      <c r="R29" s="238" t="str">
        <f t="shared" si="10"/>
        <v/>
      </c>
      <c r="S29" s="239" t="str">
        <f t="shared" si="5"/>
        <v/>
      </c>
      <c r="T29" s="223" t="s">
        <v>0</v>
      </c>
      <c r="U29" s="178" t="str">
        <f t="shared" si="11"/>
        <v/>
      </c>
      <c r="V29" s="223" t="s">
        <v>0</v>
      </c>
      <c r="W29" s="178" t="str">
        <f t="shared" si="6"/>
        <v/>
      </c>
      <c r="X29" s="223" t="s">
        <v>0</v>
      </c>
    </row>
    <row r="30" spans="1:24" x14ac:dyDescent="0.25">
      <c r="A30" s="223" t="s">
        <v>0</v>
      </c>
      <c r="B30" s="236">
        <f t="shared" si="12"/>
        <v>23</v>
      </c>
      <c r="C30" s="237" t="str">
        <f t="shared" si="7"/>
        <v/>
      </c>
      <c r="D30" s="175" t="str">
        <f t="shared" si="0"/>
        <v/>
      </c>
      <c r="E30" s="238" t="str">
        <f t="shared" si="1"/>
        <v/>
      </c>
      <c r="F30" s="238" t="str">
        <f t="shared" si="2"/>
        <v/>
      </c>
      <c r="G30" s="239" t="str">
        <f t="shared" si="8"/>
        <v/>
      </c>
      <c r="H30" s="223" t="s">
        <v>0</v>
      </c>
      <c r="I30" s="130"/>
      <c r="J30" s="223" t="s">
        <v>0</v>
      </c>
      <c r="K30" s="240" t="str">
        <f>IF(I30="","",MAX(K$7:K29)+1)</f>
        <v/>
      </c>
      <c r="L30" s="239" t="str">
        <f t="shared" si="3"/>
        <v/>
      </c>
      <c r="M30" s="223" t="s">
        <v>0</v>
      </c>
      <c r="N30" s="241" t="str">
        <f t="shared" si="9"/>
        <v/>
      </c>
      <c r="O30" s="223" t="s">
        <v>0</v>
      </c>
      <c r="P30" s="240" t="str">
        <f>IF(G30="","",MAX(P$7:P29)+1)</f>
        <v/>
      </c>
      <c r="Q30" s="238" t="str">
        <f t="shared" si="4"/>
        <v/>
      </c>
      <c r="R30" s="238" t="str">
        <f t="shared" si="10"/>
        <v/>
      </c>
      <c r="S30" s="239" t="str">
        <f t="shared" si="5"/>
        <v/>
      </c>
      <c r="T30" s="223" t="s">
        <v>0</v>
      </c>
      <c r="U30" s="178" t="str">
        <f t="shared" si="11"/>
        <v/>
      </c>
      <c r="V30" s="223" t="s">
        <v>0</v>
      </c>
      <c r="W30" s="178" t="str">
        <f t="shared" si="6"/>
        <v/>
      </c>
      <c r="X30" s="223" t="s">
        <v>0</v>
      </c>
    </row>
    <row r="31" spans="1:24" x14ac:dyDescent="0.25">
      <c r="A31" s="223" t="s">
        <v>0</v>
      </c>
      <c r="B31" s="236">
        <f t="shared" si="12"/>
        <v>24</v>
      </c>
      <c r="C31" s="237" t="str">
        <f t="shared" si="7"/>
        <v/>
      </c>
      <c r="D31" s="175" t="str">
        <f t="shared" si="0"/>
        <v/>
      </c>
      <c r="E31" s="238" t="str">
        <f t="shared" si="1"/>
        <v/>
      </c>
      <c r="F31" s="238" t="str">
        <f t="shared" si="2"/>
        <v/>
      </c>
      <c r="G31" s="239" t="str">
        <f t="shared" si="8"/>
        <v/>
      </c>
      <c r="H31" s="223" t="s">
        <v>0</v>
      </c>
      <c r="I31" s="130"/>
      <c r="J31" s="223" t="s">
        <v>0</v>
      </c>
      <c r="K31" s="240" t="str">
        <f>IF(I31="","",MAX(K$7:K30)+1)</f>
        <v/>
      </c>
      <c r="L31" s="239" t="str">
        <f t="shared" si="3"/>
        <v/>
      </c>
      <c r="M31" s="223" t="s">
        <v>0</v>
      </c>
      <c r="N31" s="241" t="str">
        <f t="shared" si="9"/>
        <v/>
      </c>
      <c r="O31" s="223" t="s">
        <v>0</v>
      </c>
      <c r="P31" s="240" t="str">
        <f>IF(G31="","",MAX(P$7:P30)+1)</f>
        <v/>
      </c>
      <c r="Q31" s="238" t="str">
        <f t="shared" si="4"/>
        <v/>
      </c>
      <c r="R31" s="238" t="str">
        <f t="shared" si="10"/>
        <v/>
      </c>
      <c r="S31" s="239" t="str">
        <f t="shared" si="5"/>
        <v/>
      </c>
      <c r="T31" s="223" t="s">
        <v>0</v>
      </c>
      <c r="U31" s="178" t="str">
        <f t="shared" si="11"/>
        <v/>
      </c>
      <c r="V31" s="223" t="s">
        <v>0</v>
      </c>
      <c r="W31" s="178" t="str">
        <f t="shared" si="6"/>
        <v/>
      </c>
      <c r="X31" s="223" t="s">
        <v>0</v>
      </c>
    </row>
    <row r="32" spans="1:24" x14ac:dyDescent="0.25">
      <c r="A32" s="223" t="s">
        <v>0</v>
      </c>
      <c r="B32" s="236">
        <f t="shared" si="12"/>
        <v>25</v>
      </c>
      <c r="C32" s="237" t="str">
        <f t="shared" si="7"/>
        <v/>
      </c>
      <c r="D32" s="175" t="str">
        <f t="shared" si="0"/>
        <v/>
      </c>
      <c r="E32" s="238" t="str">
        <f t="shared" si="1"/>
        <v/>
      </c>
      <c r="F32" s="238" t="str">
        <f t="shared" si="2"/>
        <v/>
      </c>
      <c r="G32" s="239" t="str">
        <f t="shared" si="8"/>
        <v/>
      </c>
      <c r="H32" s="223" t="s">
        <v>0</v>
      </c>
      <c r="I32" s="130"/>
      <c r="J32" s="223" t="s">
        <v>0</v>
      </c>
      <c r="K32" s="240" t="str">
        <f>IF(I32="","",MAX(K$7:K31)+1)</f>
        <v/>
      </c>
      <c r="L32" s="239" t="str">
        <f t="shared" si="3"/>
        <v/>
      </c>
      <c r="M32" s="223" t="s">
        <v>0</v>
      </c>
      <c r="N32" s="241" t="str">
        <f t="shared" si="9"/>
        <v/>
      </c>
      <c r="O32" s="223" t="s">
        <v>0</v>
      </c>
      <c r="P32" s="240" t="str">
        <f>IF(G32="","",MAX(P$7:P31)+1)</f>
        <v/>
      </c>
      <c r="Q32" s="238" t="str">
        <f t="shared" si="4"/>
        <v/>
      </c>
      <c r="R32" s="238" t="str">
        <f t="shared" si="10"/>
        <v/>
      </c>
      <c r="S32" s="239" t="str">
        <f t="shared" si="5"/>
        <v/>
      </c>
      <c r="T32" s="223" t="s">
        <v>0</v>
      </c>
      <c r="U32" s="178" t="str">
        <f t="shared" si="11"/>
        <v/>
      </c>
      <c r="V32" s="223" t="s">
        <v>0</v>
      </c>
      <c r="W32" s="178" t="str">
        <f t="shared" si="6"/>
        <v/>
      </c>
      <c r="X32" s="223" t="s">
        <v>0</v>
      </c>
    </row>
    <row r="33" spans="1:24" x14ac:dyDescent="0.25">
      <c r="A33" s="223" t="s">
        <v>0</v>
      </c>
      <c r="B33" s="236">
        <f t="shared" si="12"/>
        <v>26</v>
      </c>
      <c r="C33" s="237" t="str">
        <f t="shared" si="7"/>
        <v/>
      </c>
      <c r="D33" s="175" t="str">
        <f t="shared" si="0"/>
        <v/>
      </c>
      <c r="E33" s="238" t="str">
        <f t="shared" si="1"/>
        <v/>
      </c>
      <c r="F33" s="238" t="str">
        <f t="shared" si="2"/>
        <v/>
      </c>
      <c r="G33" s="239" t="str">
        <f t="shared" si="8"/>
        <v/>
      </c>
      <c r="H33" s="223" t="s">
        <v>0</v>
      </c>
      <c r="I33" s="130"/>
      <c r="J33" s="223" t="s">
        <v>0</v>
      </c>
      <c r="K33" s="240" t="str">
        <f>IF(I33="","",MAX(K$7:K32)+1)</f>
        <v/>
      </c>
      <c r="L33" s="239" t="str">
        <f t="shared" si="3"/>
        <v/>
      </c>
      <c r="M33" s="223" t="s">
        <v>0</v>
      </c>
      <c r="N33" s="241" t="str">
        <f t="shared" si="9"/>
        <v/>
      </c>
      <c r="O33" s="223" t="s">
        <v>0</v>
      </c>
      <c r="P33" s="240" t="str">
        <f>IF(G33="","",MAX(P$7:P32)+1)</f>
        <v/>
      </c>
      <c r="Q33" s="238" t="str">
        <f t="shared" si="4"/>
        <v/>
      </c>
      <c r="R33" s="238" t="str">
        <f t="shared" si="10"/>
        <v/>
      </c>
      <c r="S33" s="239" t="str">
        <f t="shared" si="5"/>
        <v/>
      </c>
      <c r="T33" s="223" t="s">
        <v>0</v>
      </c>
      <c r="U33" s="178" t="str">
        <f t="shared" si="11"/>
        <v/>
      </c>
      <c r="V33" s="223" t="s">
        <v>0</v>
      </c>
      <c r="W33" s="178" t="str">
        <f t="shared" si="6"/>
        <v/>
      </c>
      <c r="X33" s="223" t="s">
        <v>0</v>
      </c>
    </row>
    <row r="34" spans="1:24" x14ac:dyDescent="0.25">
      <c r="A34" s="223" t="s">
        <v>0</v>
      </c>
      <c r="B34" s="236">
        <f t="shared" si="12"/>
        <v>27</v>
      </c>
      <c r="C34" s="237" t="str">
        <f t="shared" si="7"/>
        <v/>
      </c>
      <c r="D34" s="175" t="str">
        <f t="shared" si="0"/>
        <v/>
      </c>
      <c r="E34" s="238" t="str">
        <f t="shared" si="1"/>
        <v/>
      </c>
      <c r="F34" s="238" t="str">
        <f t="shared" si="2"/>
        <v/>
      </c>
      <c r="G34" s="239" t="str">
        <f t="shared" si="8"/>
        <v/>
      </c>
      <c r="H34" s="223" t="s">
        <v>0</v>
      </c>
      <c r="I34" s="130"/>
      <c r="J34" s="223" t="s">
        <v>0</v>
      </c>
      <c r="K34" s="240" t="str">
        <f>IF(I34="","",MAX(K$7:K33)+1)</f>
        <v/>
      </c>
      <c r="L34" s="239" t="str">
        <f t="shared" si="3"/>
        <v/>
      </c>
      <c r="M34" s="223" t="s">
        <v>0</v>
      </c>
      <c r="N34" s="241" t="str">
        <f t="shared" si="9"/>
        <v/>
      </c>
      <c r="O34" s="223" t="s">
        <v>0</v>
      </c>
      <c r="P34" s="240" t="str">
        <f>IF(G34="","",MAX(P$7:P33)+1)</f>
        <v/>
      </c>
      <c r="Q34" s="238" t="str">
        <f t="shared" si="4"/>
        <v/>
      </c>
      <c r="R34" s="238" t="str">
        <f t="shared" si="10"/>
        <v/>
      </c>
      <c r="S34" s="239" t="str">
        <f t="shared" si="5"/>
        <v/>
      </c>
      <c r="T34" s="223" t="s">
        <v>0</v>
      </c>
      <c r="U34" s="178" t="str">
        <f t="shared" si="11"/>
        <v/>
      </c>
      <c r="V34" s="223" t="s">
        <v>0</v>
      </c>
      <c r="W34" s="178" t="str">
        <f t="shared" si="6"/>
        <v/>
      </c>
      <c r="X34" s="223" t="s">
        <v>0</v>
      </c>
    </row>
    <row r="35" spans="1:24" x14ac:dyDescent="0.25">
      <c r="A35" s="223" t="s">
        <v>0</v>
      </c>
      <c r="B35" s="236">
        <f t="shared" si="12"/>
        <v>28</v>
      </c>
      <c r="C35" s="237" t="str">
        <f t="shared" si="7"/>
        <v/>
      </c>
      <c r="D35" s="175" t="str">
        <f t="shared" si="0"/>
        <v/>
      </c>
      <c r="E35" s="238" t="str">
        <f t="shared" si="1"/>
        <v/>
      </c>
      <c r="F35" s="238" t="str">
        <f t="shared" si="2"/>
        <v/>
      </c>
      <c r="G35" s="239" t="str">
        <f t="shared" si="8"/>
        <v/>
      </c>
      <c r="H35" s="223" t="s">
        <v>0</v>
      </c>
      <c r="I35" s="130"/>
      <c r="J35" s="223" t="s">
        <v>0</v>
      </c>
      <c r="K35" s="240" t="str">
        <f>IF(I35="","",MAX(K$7:K34)+1)</f>
        <v/>
      </c>
      <c r="L35" s="239" t="str">
        <f t="shared" si="3"/>
        <v/>
      </c>
      <c r="M35" s="223" t="s">
        <v>0</v>
      </c>
      <c r="N35" s="241" t="str">
        <f t="shared" si="9"/>
        <v/>
      </c>
      <c r="O35" s="223" t="s">
        <v>0</v>
      </c>
      <c r="P35" s="240" t="str">
        <f>IF(G35="","",MAX(P$7:P34)+1)</f>
        <v/>
      </c>
      <c r="Q35" s="238" t="str">
        <f t="shared" si="4"/>
        <v/>
      </c>
      <c r="R35" s="238" t="str">
        <f t="shared" si="10"/>
        <v/>
      </c>
      <c r="S35" s="239" t="str">
        <f t="shared" si="5"/>
        <v/>
      </c>
      <c r="T35" s="223" t="s">
        <v>0</v>
      </c>
      <c r="U35" s="178" t="str">
        <f t="shared" si="11"/>
        <v/>
      </c>
      <c r="V35" s="223" t="s">
        <v>0</v>
      </c>
      <c r="W35" s="178" t="str">
        <f t="shared" si="6"/>
        <v/>
      </c>
      <c r="X35" s="223" t="s">
        <v>0</v>
      </c>
    </row>
    <row r="36" spans="1:24" x14ac:dyDescent="0.25">
      <c r="A36" s="223" t="s">
        <v>0</v>
      </c>
      <c r="B36" s="236">
        <f t="shared" si="12"/>
        <v>29</v>
      </c>
      <c r="C36" s="237" t="str">
        <f t="shared" si="7"/>
        <v/>
      </c>
      <c r="D36" s="175" t="str">
        <f t="shared" si="0"/>
        <v/>
      </c>
      <c r="E36" s="238" t="str">
        <f t="shared" si="1"/>
        <v/>
      </c>
      <c r="F36" s="238" t="str">
        <f t="shared" si="2"/>
        <v/>
      </c>
      <c r="G36" s="239" t="str">
        <f t="shared" si="8"/>
        <v/>
      </c>
      <c r="H36" s="223" t="s">
        <v>0</v>
      </c>
      <c r="I36" s="130"/>
      <c r="J36" s="223" t="s">
        <v>0</v>
      </c>
      <c r="K36" s="240" t="str">
        <f>IF(I36="","",MAX(K$7:K35)+1)</f>
        <v/>
      </c>
      <c r="L36" s="239" t="str">
        <f t="shared" si="3"/>
        <v/>
      </c>
      <c r="M36" s="223" t="s">
        <v>0</v>
      </c>
      <c r="N36" s="241" t="str">
        <f t="shared" si="9"/>
        <v/>
      </c>
      <c r="O36" s="223" t="s">
        <v>0</v>
      </c>
      <c r="P36" s="240" t="str">
        <f>IF(G36="","",MAX(P$7:P35)+1)</f>
        <v/>
      </c>
      <c r="Q36" s="238" t="str">
        <f t="shared" si="4"/>
        <v/>
      </c>
      <c r="R36" s="238" t="str">
        <f t="shared" si="10"/>
        <v/>
      </c>
      <c r="S36" s="239" t="str">
        <f t="shared" si="5"/>
        <v/>
      </c>
      <c r="T36" s="223" t="s">
        <v>0</v>
      </c>
      <c r="U36" s="178" t="str">
        <f t="shared" si="11"/>
        <v/>
      </c>
      <c r="V36" s="223" t="s">
        <v>0</v>
      </c>
      <c r="W36" s="178" t="str">
        <f t="shared" si="6"/>
        <v/>
      </c>
      <c r="X36" s="223" t="s">
        <v>0</v>
      </c>
    </row>
    <row r="37" spans="1:24" x14ac:dyDescent="0.25">
      <c r="A37" s="223" t="s">
        <v>0</v>
      </c>
      <c r="B37" s="236">
        <f t="shared" si="12"/>
        <v>30</v>
      </c>
      <c r="C37" s="237" t="str">
        <f t="shared" si="7"/>
        <v/>
      </c>
      <c r="D37" s="175" t="str">
        <f t="shared" si="0"/>
        <v/>
      </c>
      <c r="E37" s="238" t="str">
        <f t="shared" si="1"/>
        <v/>
      </c>
      <c r="F37" s="238" t="str">
        <f t="shared" si="2"/>
        <v/>
      </c>
      <c r="G37" s="239" t="str">
        <f t="shared" si="8"/>
        <v/>
      </c>
      <c r="H37" s="223" t="s">
        <v>0</v>
      </c>
      <c r="I37" s="130"/>
      <c r="J37" s="223" t="s">
        <v>0</v>
      </c>
      <c r="K37" s="240" t="str">
        <f>IF(I37="","",MAX(K$7:K36)+1)</f>
        <v/>
      </c>
      <c r="L37" s="239" t="str">
        <f t="shared" si="3"/>
        <v/>
      </c>
      <c r="M37" s="223" t="s">
        <v>0</v>
      </c>
      <c r="N37" s="241" t="str">
        <f t="shared" si="9"/>
        <v/>
      </c>
      <c r="O37" s="223" t="s">
        <v>0</v>
      </c>
      <c r="P37" s="240" t="str">
        <f>IF(G37="","",MAX(P$7:P36)+1)</f>
        <v/>
      </c>
      <c r="Q37" s="238" t="str">
        <f t="shared" si="4"/>
        <v/>
      </c>
      <c r="R37" s="238" t="str">
        <f t="shared" si="10"/>
        <v/>
      </c>
      <c r="S37" s="239" t="str">
        <f t="shared" si="5"/>
        <v/>
      </c>
      <c r="T37" s="223" t="s">
        <v>0</v>
      </c>
      <c r="U37" s="178" t="str">
        <f t="shared" si="11"/>
        <v/>
      </c>
      <c r="V37" s="223" t="s">
        <v>0</v>
      </c>
      <c r="W37" s="178" t="str">
        <f t="shared" si="6"/>
        <v/>
      </c>
      <c r="X37" s="223" t="s">
        <v>0</v>
      </c>
    </row>
    <row r="38" spans="1:24" x14ac:dyDescent="0.25">
      <c r="A38" s="223" t="s">
        <v>0</v>
      </c>
      <c r="B38" s="236">
        <f t="shared" si="12"/>
        <v>31</v>
      </c>
      <c r="C38" s="237" t="str">
        <f t="shared" si="7"/>
        <v/>
      </c>
      <c r="D38" s="175" t="str">
        <f t="shared" si="0"/>
        <v/>
      </c>
      <c r="E38" s="238" t="str">
        <f t="shared" si="1"/>
        <v/>
      </c>
      <c r="F38" s="238" t="str">
        <f t="shared" si="2"/>
        <v/>
      </c>
      <c r="G38" s="239" t="str">
        <f t="shared" si="8"/>
        <v/>
      </c>
      <c r="H38" s="223" t="s">
        <v>0</v>
      </c>
      <c r="I38" s="130"/>
      <c r="J38" s="223" t="s">
        <v>0</v>
      </c>
      <c r="K38" s="240" t="str">
        <f>IF(I38="","",MAX(K$7:K37)+1)</f>
        <v/>
      </c>
      <c r="L38" s="239" t="str">
        <f t="shared" si="3"/>
        <v/>
      </c>
      <c r="M38" s="223" t="s">
        <v>0</v>
      </c>
      <c r="N38" s="241" t="str">
        <f t="shared" si="9"/>
        <v/>
      </c>
      <c r="O38" s="223" t="s">
        <v>0</v>
      </c>
      <c r="P38" s="240" t="str">
        <f>IF(G38="","",MAX(P$7:P37)+1)</f>
        <v/>
      </c>
      <c r="Q38" s="238" t="str">
        <f t="shared" si="4"/>
        <v/>
      </c>
      <c r="R38" s="238" t="str">
        <f t="shared" si="10"/>
        <v/>
      </c>
      <c r="S38" s="239" t="str">
        <f t="shared" si="5"/>
        <v/>
      </c>
      <c r="T38" s="223" t="s">
        <v>0</v>
      </c>
      <c r="U38" s="178" t="str">
        <f t="shared" si="11"/>
        <v/>
      </c>
      <c r="V38" s="223" t="s">
        <v>0</v>
      </c>
      <c r="W38" s="178" t="str">
        <f t="shared" si="6"/>
        <v/>
      </c>
      <c r="X38" s="223" t="s">
        <v>0</v>
      </c>
    </row>
    <row r="39" spans="1:24" x14ac:dyDescent="0.25">
      <c r="A39" s="223" t="s">
        <v>0</v>
      </c>
      <c r="B39" s="236">
        <f t="shared" si="12"/>
        <v>32</v>
      </c>
      <c r="C39" s="237" t="str">
        <f t="shared" si="7"/>
        <v/>
      </c>
      <c r="D39" s="175" t="str">
        <f t="shared" si="0"/>
        <v/>
      </c>
      <c r="E39" s="238" t="str">
        <f t="shared" si="1"/>
        <v/>
      </c>
      <c r="F39" s="238" t="str">
        <f t="shared" si="2"/>
        <v/>
      </c>
      <c r="G39" s="239" t="str">
        <f t="shared" si="8"/>
        <v/>
      </c>
      <c r="H39" s="223" t="s">
        <v>0</v>
      </c>
      <c r="I39" s="130"/>
      <c r="J39" s="223" t="s">
        <v>0</v>
      </c>
      <c r="K39" s="240" t="str">
        <f>IF(I39="","",MAX(K$7:K38)+1)</f>
        <v/>
      </c>
      <c r="L39" s="239" t="str">
        <f t="shared" si="3"/>
        <v/>
      </c>
      <c r="M39" s="223" t="s">
        <v>0</v>
      </c>
      <c r="N39" s="241" t="str">
        <f t="shared" si="9"/>
        <v/>
      </c>
      <c r="O39" s="223" t="s">
        <v>0</v>
      </c>
      <c r="P39" s="240" t="str">
        <f>IF(G39="","",MAX(P$7:P38)+1)</f>
        <v/>
      </c>
      <c r="Q39" s="238" t="str">
        <f t="shared" si="4"/>
        <v/>
      </c>
      <c r="R39" s="238" t="str">
        <f t="shared" si="10"/>
        <v/>
      </c>
      <c r="S39" s="239" t="str">
        <f t="shared" si="5"/>
        <v/>
      </c>
      <c r="T39" s="223" t="s">
        <v>0</v>
      </c>
      <c r="U39" s="178" t="str">
        <f t="shared" si="11"/>
        <v/>
      </c>
      <c r="V39" s="223" t="s">
        <v>0</v>
      </c>
      <c r="W39" s="178" t="str">
        <f t="shared" si="6"/>
        <v/>
      </c>
      <c r="X39" s="223" t="s">
        <v>0</v>
      </c>
    </row>
    <row r="40" spans="1:24" x14ac:dyDescent="0.25">
      <c r="A40" s="223" t="s">
        <v>0</v>
      </c>
      <c r="B40" s="236">
        <f t="shared" si="12"/>
        <v>33</v>
      </c>
      <c r="C40" s="237" t="str">
        <f t="shared" si="7"/>
        <v/>
      </c>
      <c r="D40" s="175" t="str">
        <f t="shared" ref="D40:D57" si="13">IFERROR(INDEX(natjecanje_kategorija,MATCH(B40,natjecanje_katnatid,0)),"")</f>
        <v/>
      </c>
      <c r="E40" s="238" t="str">
        <f t="shared" ref="E40:E57" si="14">IF(D40="","",IFERROR(INDEX(kategorija_id,MATCH(D40,kategorija_oznaka,0)),"NEMA"))</f>
        <v/>
      </c>
      <c r="F40" s="238" t="str">
        <f t="shared" ref="F40:F57" si="15">IF(E40&lt;&gt;"NEMA","",IFERROR(INDEX(kategorijaAlias_id,MATCH(D40,kategorijaAlias_oznaka,0)),"NEMA"))</f>
        <v/>
      </c>
      <c r="G40" s="239" t="str">
        <f t="shared" si="8"/>
        <v/>
      </c>
      <c r="H40" s="223" t="s">
        <v>0</v>
      </c>
      <c r="I40" s="130"/>
      <c r="J40" s="223" t="s">
        <v>0</v>
      </c>
      <c r="K40" s="240" t="str">
        <f>IF(I40="","",MAX(K$7:K39)+1)</f>
        <v/>
      </c>
      <c r="L40" s="239" t="str">
        <f t="shared" ref="L40:L57" si="16">IF(I40="","",IFERROR(INDEX(kategorija_id,MATCH(I40,kategorija_oznaka,0)),"NEMA"))</f>
        <v/>
      </c>
      <c r="M40" s="223" t="s">
        <v>0</v>
      </c>
      <c r="N40" s="241" t="str">
        <f t="shared" si="9"/>
        <v/>
      </c>
      <c r="O40" s="223" t="s">
        <v>0</v>
      </c>
      <c r="P40" s="240" t="str">
        <f>IF(G40="","",MAX(P$7:P39)+1)</f>
        <v/>
      </c>
      <c r="Q40" s="238" t="str">
        <f t="shared" ref="Q40:Q57" si="17">IF(G40="","",IFERROR(INDEX(natjecanjeStaze_stazaId,MATCH(D40,natjecanjeStaze_kategorija,0)),"NEMA"))</f>
        <v/>
      </c>
      <c r="R40" s="238" t="str">
        <f t="shared" si="10"/>
        <v/>
      </c>
      <c r="S40" s="239" t="str">
        <f t="shared" ref="S40:S57" si="18">IF(G40="","",INDEX(kategorija_rbr,MATCH(R40,kategorija_id,0)))</f>
        <v/>
      </c>
      <c r="T40" s="223" t="s">
        <v>0</v>
      </c>
      <c r="U40" s="178" t="str">
        <f t="shared" si="11"/>
        <v/>
      </c>
      <c r="V40" s="223" t="s">
        <v>0</v>
      </c>
      <c r="W40" s="178" t="str">
        <f t="shared" si="6"/>
        <v/>
      </c>
      <c r="X40" s="223" t="s">
        <v>0</v>
      </c>
    </row>
    <row r="41" spans="1:24" x14ac:dyDescent="0.25">
      <c r="A41" s="223" t="s">
        <v>0</v>
      </c>
      <c r="B41" s="236">
        <f t="shared" si="12"/>
        <v>34</v>
      </c>
      <c r="C41" s="237" t="str">
        <f t="shared" si="7"/>
        <v/>
      </c>
      <c r="D41" s="175" t="str">
        <f t="shared" si="13"/>
        <v/>
      </c>
      <c r="E41" s="238" t="str">
        <f t="shared" si="14"/>
        <v/>
      </c>
      <c r="F41" s="238" t="str">
        <f t="shared" si="15"/>
        <v/>
      </c>
      <c r="G41" s="239" t="str">
        <f t="shared" si="8"/>
        <v/>
      </c>
      <c r="H41" s="223" t="s">
        <v>0</v>
      </c>
      <c r="I41" s="130"/>
      <c r="J41" s="223" t="s">
        <v>0</v>
      </c>
      <c r="K41" s="240" t="str">
        <f>IF(I41="","",MAX(K$7:K40)+1)</f>
        <v/>
      </c>
      <c r="L41" s="239" t="str">
        <f t="shared" si="16"/>
        <v/>
      </c>
      <c r="M41" s="223" t="s">
        <v>0</v>
      </c>
      <c r="N41" s="241" t="str">
        <f t="shared" si="9"/>
        <v/>
      </c>
      <c r="O41" s="223" t="s">
        <v>0</v>
      </c>
      <c r="P41" s="240" t="str">
        <f>IF(G41="","",MAX(P$7:P40)+1)</f>
        <v/>
      </c>
      <c r="Q41" s="238" t="str">
        <f t="shared" si="17"/>
        <v/>
      </c>
      <c r="R41" s="238" t="str">
        <f t="shared" si="10"/>
        <v/>
      </c>
      <c r="S41" s="239" t="str">
        <f t="shared" si="18"/>
        <v/>
      </c>
      <c r="T41" s="223" t="s">
        <v>0</v>
      </c>
      <c r="U41" s="178" t="str">
        <f t="shared" si="11"/>
        <v/>
      </c>
      <c r="V41" s="223" t="s">
        <v>0</v>
      </c>
      <c r="W41" s="178" t="str">
        <f t="shared" si="6"/>
        <v/>
      </c>
      <c r="X41" s="223" t="s">
        <v>0</v>
      </c>
    </row>
    <row r="42" spans="1:24" x14ac:dyDescent="0.25">
      <c r="A42" s="223" t="s">
        <v>0</v>
      </c>
      <c r="B42" s="236">
        <f t="shared" si="12"/>
        <v>35</v>
      </c>
      <c r="C42" s="237" t="str">
        <f t="shared" si="7"/>
        <v/>
      </c>
      <c r="D42" s="175" t="str">
        <f t="shared" si="13"/>
        <v/>
      </c>
      <c r="E42" s="238" t="str">
        <f t="shared" si="14"/>
        <v/>
      </c>
      <c r="F42" s="238" t="str">
        <f t="shared" si="15"/>
        <v/>
      </c>
      <c r="G42" s="239" t="str">
        <f t="shared" si="8"/>
        <v/>
      </c>
      <c r="H42" s="223" t="s">
        <v>0</v>
      </c>
      <c r="I42" s="130"/>
      <c r="J42" s="223" t="s">
        <v>0</v>
      </c>
      <c r="K42" s="240" t="str">
        <f>IF(I42="","",MAX(K$7:K41)+1)</f>
        <v/>
      </c>
      <c r="L42" s="239" t="str">
        <f t="shared" si="16"/>
        <v/>
      </c>
      <c r="M42" s="223" t="s">
        <v>0</v>
      </c>
      <c r="N42" s="241" t="str">
        <f t="shared" si="9"/>
        <v/>
      </c>
      <c r="O42" s="223" t="s">
        <v>0</v>
      </c>
      <c r="P42" s="240" t="str">
        <f>IF(G42="","",MAX(P$7:P41)+1)</f>
        <v/>
      </c>
      <c r="Q42" s="238" t="str">
        <f t="shared" si="17"/>
        <v/>
      </c>
      <c r="R42" s="238" t="str">
        <f t="shared" si="10"/>
        <v/>
      </c>
      <c r="S42" s="239" t="str">
        <f t="shared" si="18"/>
        <v/>
      </c>
      <c r="T42" s="223" t="s">
        <v>0</v>
      </c>
      <c r="U42" s="178" t="str">
        <f t="shared" si="11"/>
        <v/>
      </c>
      <c r="V42" s="223" t="s">
        <v>0</v>
      </c>
      <c r="W42" s="178" t="str">
        <f t="shared" si="6"/>
        <v/>
      </c>
      <c r="X42" s="223" t="s">
        <v>0</v>
      </c>
    </row>
    <row r="43" spans="1:24" x14ac:dyDescent="0.25">
      <c r="A43" s="223" t="s">
        <v>0</v>
      </c>
      <c r="B43" s="236">
        <f t="shared" si="12"/>
        <v>36</v>
      </c>
      <c r="C43" s="237" t="str">
        <f t="shared" si="7"/>
        <v/>
      </c>
      <c r="D43" s="175" t="str">
        <f t="shared" si="13"/>
        <v/>
      </c>
      <c r="E43" s="238" t="str">
        <f t="shared" si="14"/>
        <v/>
      </c>
      <c r="F43" s="238" t="str">
        <f t="shared" si="15"/>
        <v/>
      </c>
      <c r="G43" s="239" t="str">
        <f t="shared" si="8"/>
        <v/>
      </c>
      <c r="H43" s="223" t="s">
        <v>0</v>
      </c>
      <c r="I43" s="130"/>
      <c r="J43" s="223" t="s">
        <v>0</v>
      </c>
      <c r="K43" s="240" t="str">
        <f>IF(I43="","",MAX(K$7:K42)+1)</f>
        <v/>
      </c>
      <c r="L43" s="239" t="str">
        <f t="shared" si="16"/>
        <v/>
      </c>
      <c r="M43" s="223" t="s">
        <v>0</v>
      </c>
      <c r="N43" s="241" t="str">
        <f t="shared" si="9"/>
        <v/>
      </c>
      <c r="O43" s="223" t="s">
        <v>0</v>
      </c>
      <c r="P43" s="240" t="str">
        <f>IF(G43="","",MAX(P$7:P42)+1)</f>
        <v/>
      </c>
      <c r="Q43" s="238" t="str">
        <f t="shared" si="17"/>
        <v/>
      </c>
      <c r="R43" s="238" t="str">
        <f t="shared" si="10"/>
        <v/>
      </c>
      <c r="S43" s="239" t="str">
        <f t="shared" si="18"/>
        <v/>
      </c>
      <c r="T43" s="223" t="s">
        <v>0</v>
      </c>
      <c r="U43" s="178" t="str">
        <f t="shared" si="11"/>
        <v/>
      </c>
      <c r="V43" s="223" t="s">
        <v>0</v>
      </c>
      <c r="W43" s="178" t="str">
        <f t="shared" si="6"/>
        <v/>
      </c>
      <c r="X43" s="223" t="s">
        <v>0</v>
      </c>
    </row>
    <row r="44" spans="1:24" x14ac:dyDescent="0.25">
      <c r="A44" s="223" t="s">
        <v>0</v>
      </c>
      <c r="B44" s="236">
        <f t="shared" si="12"/>
        <v>37</v>
      </c>
      <c r="C44" s="237" t="str">
        <f t="shared" si="7"/>
        <v/>
      </c>
      <c r="D44" s="175" t="str">
        <f t="shared" si="13"/>
        <v/>
      </c>
      <c r="E44" s="238" t="str">
        <f t="shared" si="14"/>
        <v/>
      </c>
      <c r="F44" s="238" t="str">
        <f t="shared" si="15"/>
        <v/>
      </c>
      <c r="G44" s="239" t="str">
        <f t="shared" si="8"/>
        <v/>
      </c>
      <c r="H44" s="223" t="s">
        <v>0</v>
      </c>
      <c r="I44" s="130"/>
      <c r="J44" s="223" t="s">
        <v>0</v>
      </c>
      <c r="K44" s="240" t="str">
        <f>IF(I44="","",MAX(K$7:K43)+1)</f>
        <v/>
      </c>
      <c r="L44" s="239" t="str">
        <f t="shared" si="16"/>
        <v/>
      </c>
      <c r="M44" s="223" t="s">
        <v>0</v>
      </c>
      <c r="N44" s="241" t="str">
        <f t="shared" si="9"/>
        <v/>
      </c>
      <c r="O44" s="223" t="s">
        <v>0</v>
      </c>
      <c r="P44" s="240" t="str">
        <f>IF(G44="","",MAX(P$7:P43)+1)</f>
        <v/>
      </c>
      <c r="Q44" s="238" t="str">
        <f t="shared" si="17"/>
        <v/>
      </c>
      <c r="R44" s="238" t="str">
        <f t="shared" si="10"/>
        <v/>
      </c>
      <c r="S44" s="239" t="str">
        <f t="shared" si="18"/>
        <v/>
      </c>
      <c r="T44" s="223" t="s">
        <v>0</v>
      </c>
      <c r="U44" s="178" t="str">
        <f t="shared" si="11"/>
        <v/>
      </c>
      <c r="V44" s="223" t="s">
        <v>0</v>
      </c>
      <c r="W44" s="178" t="str">
        <f t="shared" si="6"/>
        <v/>
      </c>
      <c r="X44" s="223" t="s">
        <v>0</v>
      </c>
    </row>
    <row r="45" spans="1:24" x14ac:dyDescent="0.25">
      <c r="A45" s="223" t="s">
        <v>0</v>
      </c>
      <c r="B45" s="236">
        <f t="shared" si="12"/>
        <v>38</v>
      </c>
      <c r="C45" s="237" t="str">
        <f t="shared" si="7"/>
        <v/>
      </c>
      <c r="D45" s="175" t="str">
        <f t="shared" si="13"/>
        <v/>
      </c>
      <c r="E45" s="238" t="str">
        <f t="shared" si="14"/>
        <v/>
      </c>
      <c r="F45" s="238" t="str">
        <f t="shared" si="15"/>
        <v/>
      </c>
      <c r="G45" s="239" t="str">
        <f t="shared" si="8"/>
        <v/>
      </c>
      <c r="H45" s="223" t="s">
        <v>0</v>
      </c>
      <c r="I45" s="130"/>
      <c r="J45" s="223" t="s">
        <v>0</v>
      </c>
      <c r="K45" s="240" t="str">
        <f>IF(I45="","",MAX(K$7:K44)+1)</f>
        <v/>
      </c>
      <c r="L45" s="239" t="str">
        <f t="shared" si="16"/>
        <v/>
      </c>
      <c r="M45" s="223" t="s">
        <v>0</v>
      </c>
      <c r="N45" s="241" t="str">
        <f t="shared" si="9"/>
        <v/>
      </c>
      <c r="O45" s="223" t="s">
        <v>0</v>
      </c>
      <c r="P45" s="240" t="str">
        <f>IF(G45="","",MAX(P$7:P44)+1)</f>
        <v/>
      </c>
      <c r="Q45" s="238" t="str">
        <f t="shared" si="17"/>
        <v/>
      </c>
      <c r="R45" s="238" t="str">
        <f t="shared" si="10"/>
        <v/>
      </c>
      <c r="S45" s="239" t="str">
        <f t="shared" si="18"/>
        <v/>
      </c>
      <c r="T45" s="223" t="s">
        <v>0</v>
      </c>
      <c r="U45" s="178" t="str">
        <f t="shared" si="11"/>
        <v/>
      </c>
      <c r="V45" s="223" t="s">
        <v>0</v>
      </c>
      <c r="W45" s="178" t="str">
        <f t="shared" si="6"/>
        <v/>
      </c>
      <c r="X45" s="223" t="s">
        <v>0</v>
      </c>
    </row>
    <row r="46" spans="1:24" x14ac:dyDescent="0.25">
      <c r="A46" s="223" t="s">
        <v>0</v>
      </c>
      <c r="B46" s="236">
        <f t="shared" si="12"/>
        <v>39</v>
      </c>
      <c r="C46" s="237" t="str">
        <f t="shared" si="7"/>
        <v/>
      </c>
      <c r="D46" s="175" t="str">
        <f t="shared" si="13"/>
        <v/>
      </c>
      <c r="E46" s="238" t="str">
        <f t="shared" si="14"/>
        <v/>
      </c>
      <c r="F46" s="238" t="str">
        <f t="shared" si="15"/>
        <v/>
      </c>
      <c r="G46" s="239" t="str">
        <f t="shared" si="8"/>
        <v/>
      </c>
      <c r="H46" s="223" t="s">
        <v>0</v>
      </c>
      <c r="I46" s="130"/>
      <c r="J46" s="223" t="s">
        <v>0</v>
      </c>
      <c r="K46" s="240" t="str">
        <f>IF(I46="","",MAX(K$7:K45)+1)</f>
        <v/>
      </c>
      <c r="L46" s="239" t="str">
        <f t="shared" si="16"/>
        <v/>
      </c>
      <c r="M46" s="223" t="s">
        <v>0</v>
      </c>
      <c r="N46" s="241" t="str">
        <f t="shared" si="9"/>
        <v/>
      </c>
      <c r="O46" s="223" t="s">
        <v>0</v>
      </c>
      <c r="P46" s="240" t="str">
        <f>IF(G46="","",MAX(P$7:P45)+1)</f>
        <v/>
      </c>
      <c r="Q46" s="238" t="str">
        <f t="shared" si="17"/>
        <v/>
      </c>
      <c r="R46" s="238" t="str">
        <f t="shared" si="10"/>
        <v/>
      </c>
      <c r="S46" s="239" t="str">
        <f t="shared" si="18"/>
        <v/>
      </c>
      <c r="T46" s="223" t="s">
        <v>0</v>
      </c>
      <c r="U46" s="178" t="str">
        <f t="shared" si="11"/>
        <v/>
      </c>
      <c r="V46" s="223" t="s">
        <v>0</v>
      </c>
      <c r="W46" s="178" t="str">
        <f t="shared" si="6"/>
        <v/>
      </c>
      <c r="X46" s="223" t="s">
        <v>0</v>
      </c>
    </row>
    <row r="47" spans="1:24" x14ac:dyDescent="0.25">
      <c r="A47" s="223" t="s">
        <v>0</v>
      </c>
      <c r="B47" s="236">
        <f t="shared" si="12"/>
        <v>40</v>
      </c>
      <c r="C47" s="237" t="str">
        <f t="shared" si="7"/>
        <v/>
      </c>
      <c r="D47" s="175" t="str">
        <f t="shared" si="13"/>
        <v/>
      </c>
      <c r="E47" s="238" t="str">
        <f t="shared" si="14"/>
        <v/>
      </c>
      <c r="F47" s="238" t="str">
        <f t="shared" si="15"/>
        <v/>
      </c>
      <c r="G47" s="239" t="str">
        <f t="shared" si="8"/>
        <v/>
      </c>
      <c r="H47" s="223" t="s">
        <v>0</v>
      </c>
      <c r="I47" s="130"/>
      <c r="J47" s="223" t="s">
        <v>0</v>
      </c>
      <c r="K47" s="240" t="str">
        <f>IF(I47="","",MAX(K$7:K46)+1)</f>
        <v/>
      </c>
      <c r="L47" s="239" t="str">
        <f t="shared" si="16"/>
        <v/>
      </c>
      <c r="M47" s="223" t="s">
        <v>0</v>
      </c>
      <c r="N47" s="241" t="str">
        <f t="shared" si="9"/>
        <v/>
      </c>
      <c r="O47" s="223" t="s">
        <v>0</v>
      </c>
      <c r="P47" s="240" t="str">
        <f>IF(G47="","",MAX(P$7:P46)+1)</f>
        <v/>
      </c>
      <c r="Q47" s="238" t="str">
        <f t="shared" si="17"/>
        <v/>
      </c>
      <c r="R47" s="238" t="str">
        <f t="shared" si="10"/>
        <v/>
      </c>
      <c r="S47" s="239" t="str">
        <f t="shared" si="18"/>
        <v/>
      </c>
      <c r="T47" s="223" t="s">
        <v>0</v>
      </c>
      <c r="U47" s="178" t="str">
        <f t="shared" si="11"/>
        <v/>
      </c>
      <c r="V47" s="223" t="s">
        <v>0</v>
      </c>
      <c r="W47" s="178" t="str">
        <f t="shared" si="6"/>
        <v/>
      </c>
      <c r="X47" s="223" t="s">
        <v>0</v>
      </c>
    </row>
    <row r="48" spans="1:24" x14ac:dyDescent="0.25">
      <c r="A48" s="223" t="s">
        <v>0</v>
      </c>
      <c r="B48" s="236">
        <f t="shared" si="12"/>
        <v>41</v>
      </c>
      <c r="C48" s="237" t="str">
        <f t="shared" si="7"/>
        <v/>
      </c>
      <c r="D48" s="175" t="str">
        <f t="shared" si="13"/>
        <v/>
      </c>
      <c r="E48" s="238" t="str">
        <f t="shared" si="14"/>
        <v/>
      </c>
      <c r="F48" s="238" t="str">
        <f t="shared" si="15"/>
        <v/>
      </c>
      <c r="G48" s="239" t="str">
        <f t="shared" si="8"/>
        <v/>
      </c>
      <c r="H48" s="223" t="s">
        <v>0</v>
      </c>
      <c r="I48" s="130"/>
      <c r="J48" s="223" t="s">
        <v>0</v>
      </c>
      <c r="K48" s="240" t="str">
        <f>IF(I48="","",MAX(K$7:K47)+1)</f>
        <v/>
      </c>
      <c r="L48" s="239" t="str">
        <f t="shared" si="16"/>
        <v/>
      </c>
      <c r="M48" s="223" t="s">
        <v>0</v>
      </c>
      <c r="N48" s="241" t="str">
        <f t="shared" si="9"/>
        <v/>
      </c>
      <c r="O48" s="223" t="s">
        <v>0</v>
      </c>
      <c r="P48" s="240" t="str">
        <f>IF(G48="","",MAX(P$7:P47)+1)</f>
        <v/>
      </c>
      <c r="Q48" s="238" t="str">
        <f t="shared" si="17"/>
        <v/>
      </c>
      <c r="R48" s="238" t="str">
        <f t="shared" si="10"/>
        <v/>
      </c>
      <c r="S48" s="239" t="str">
        <f t="shared" si="18"/>
        <v/>
      </c>
      <c r="T48" s="223" t="s">
        <v>0</v>
      </c>
      <c r="U48" s="178" t="str">
        <f t="shared" si="11"/>
        <v/>
      </c>
      <c r="V48" s="223" t="s">
        <v>0</v>
      </c>
      <c r="W48" s="178" t="str">
        <f t="shared" si="6"/>
        <v/>
      </c>
      <c r="X48" s="223" t="s">
        <v>0</v>
      </c>
    </row>
    <row r="49" spans="1:24" x14ac:dyDescent="0.25">
      <c r="A49" s="223" t="s">
        <v>0</v>
      </c>
      <c r="B49" s="236">
        <f t="shared" si="12"/>
        <v>42</v>
      </c>
      <c r="C49" s="237" t="str">
        <f t="shared" si="7"/>
        <v/>
      </c>
      <c r="D49" s="175" t="str">
        <f t="shared" si="13"/>
        <v/>
      </c>
      <c r="E49" s="238" t="str">
        <f t="shared" si="14"/>
        <v/>
      </c>
      <c r="F49" s="238" t="str">
        <f t="shared" si="15"/>
        <v/>
      </c>
      <c r="G49" s="239" t="str">
        <f t="shared" si="8"/>
        <v/>
      </c>
      <c r="H49" s="223" t="s">
        <v>0</v>
      </c>
      <c r="I49" s="130"/>
      <c r="J49" s="223" t="s">
        <v>0</v>
      </c>
      <c r="K49" s="240" t="str">
        <f>IF(I49="","",MAX(K$7:K48)+1)</f>
        <v/>
      </c>
      <c r="L49" s="239" t="str">
        <f t="shared" si="16"/>
        <v/>
      </c>
      <c r="M49" s="223" t="s">
        <v>0</v>
      </c>
      <c r="N49" s="241" t="str">
        <f t="shared" si="9"/>
        <v/>
      </c>
      <c r="O49" s="223" t="s">
        <v>0</v>
      </c>
      <c r="P49" s="240" t="str">
        <f>IF(G49="","",MAX(P$7:P48)+1)</f>
        <v/>
      </c>
      <c r="Q49" s="238" t="str">
        <f t="shared" si="17"/>
        <v/>
      </c>
      <c r="R49" s="238" t="str">
        <f t="shared" si="10"/>
        <v/>
      </c>
      <c r="S49" s="239" t="str">
        <f t="shared" si="18"/>
        <v/>
      </c>
      <c r="T49" s="223" t="s">
        <v>0</v>
      </c>
      <c r="U49" s="178" t="str">
        <f t="shared" si="11"/>
        <v/>
      </c>
      <c r="V49" s="223" t="s">
        <v>0</v>
      </c>
      <c r="W49" s="178" t="str">
        <f t="shared" si="6"/>
        <v/>
      </c>
      <c r="X49" s="223" t="s">
        <v>0</v>
      </c>
    </row>
    <row r="50" spans="1:24" x14ac:dyDescent="0.25">
      <c r="A50" s="223" t="s">
        <v>0</v>
      </c>
      <c r="B50" s="236">
        <f t="shared" si="12"/>
        <v>43</v>
      </c>
      <c r="C50" s="237" t="str">
        <f t="shared" si="7"/>
        <v/>
      </c>
      <c r="D50" s="175" t="str">
        <f t="shared" si="13"/>
        <v/>
      </c>
      <c r="E50" s="238" t="str">
        <f t="shared" si="14"/>
        <v/>
      </c>
      <c r="F50" s="238" t="str">
        <f t="shared" si="15"/>
        <v/>
      </c>
      <c r="G50" s="239" t="str">
        <f t="shared" si="8"/>
        <v/>
      </c>
      <c r="H50" s="223" t="s">
        <v>0</v>
      </c>
      <c r="I50" s="130"/>
      <c r="J50" s="223" t="s">
        <v>0</v>
      </c>
      <c r="K50" s="240" t="str">
        <f>IF(I50="","",MAX(K$7:K49)+1)</f>
        <v/>
      </c>
      <c r="L50" s="239" t="str">
        <f t="shared" si="16"/>
        <v/>
      </c>
      <c r="M50" s="223" t="s">
        <v>0</v>
      </c>
      <c r="N50" s="241" t="str">
        <f t="shared" si="9"/>
        <v/>
      </c>
      <c r="O50" s="223" t="s">
        <v>0</v>
      </c>
      <c r="P50" s="240" t="str">
        <f>IF(G50="","",MAX(P$7:P49)+1)</f>
        <v/>
      </c>
      <c r="Q50" s="238" t="str">
        <f t="shared" si="17"/>
        <v/>
      </c>
      <c r="R50" s="238" t="str">
        <f t="shared" si="10"/>
        <v/>
      </c>
      <c r="S50" s="239" t="str">
        <f t="shared" si="18"/>
        <v/>
      </c>
      <c r="T50" s="223" t="s">
        <v>0</v>
      </c>
      <c r="U50" s="178" t="str">
        <f t="shared" si="11"/>
        <v/>
      </c>
      <c r="V50" s="223" t="s">
        <v>0</v>
      </c>
      <c r="W50" s="178" t="str">
        <f t="shared" si="6"/>
        <v/>
      </c>
      <c r="X50" s="223" t="s">
        <v>0</v>
      </c>
    </row>
    <row r="51" spans="1:24" x14ac:dyDescent="0.25">
      <c r="A51" s="223" t="s">
        <v>0</v>
      </c>
      <c r="B51" s="236">
        <f t="shared" si="12"/>
        <v>44</v>
      </c>
      <c r="C51" s="237" t="str">
        <f t="shared" si="7"/>
        <v/>
      </c>
      <c r="D51" s="175" t="str">
        <f t="shared" si="13"/>
        <v/>
      </c>
      <c r="E51" s="238" t="str">
        <f t="shared" si="14"/>
        <v/>
      </c>
      <c r="F51" s="238" t="str">
        <f t="shared" si="15"/>
        <v/>
      </c>
      <c r="G51" s="239" t="str">
        <f t="shared" si="8"/>
        <v/>
      </c>
      <c r="H51" s="223" t="s">
        <v>0</v>
      </c>
      <c r="I51" s="130"/>
      <c r="J51" s="223" t="s">
        <v>0</v>
      </c>
      <c r="K51" s="240" t="str">
        <f>IF(I51="","",MAX(K$7:K50)+1)</f>
        <v/>
      </c>
      <c r="L51" s="239" t="str">
        <f t="shared" si="16"/>
        <v/>
      </c>
      <c r="M51" s="223" t="s">
        <v>0</v>
      </c>
      <c r="N51" s="241" t="str">
        <f t="shared" si="9"/>
        <v/>
      </c>
      <c r="O51" s="223" t="s">
        <v>0</v>
      </c>
      <c r="P51" s="240" t="str">
        <f>IF(G51="","",MAX(P$7:P50)+1)</f>
        <v/>
      </c>
      <c r="Q51" s="238" t="str">
        <f t="shared" si="17"/>
        <v/>
      </c>
      <c r="R51" s="238" t="str">
        <f t="shared" si="10"/>
        <v/>
      </c>
      <c r="S51" s="239" t="str">
        <f t="shared" si="18"/>
        <v/>
      </c>
      <c r="T51" s="223" t="s">
        <v>0</v>
      </c>
      <c r="U51" s="178" t="str">
        <f t="shared" si="11"/>
        <v/>
      </c>
      <c r="V51" s="223" t="s">
        <v>0</v>
      </c>
      <c r="W51" s="178" t="str">
        <f t="shared" si="6"/>
        <v/>
      </c>
      <c r="X51" s="223" t="s">
        <v>0</v>
      </c>
    </row>
    <row r="52" spans="1:24" x14ac:dyDescent="0.25">
      <c r="A52" s="223" t="s">
        <v>0</v>
      </c>
      <c r="B52" s="236">
        <f t="shared" si="12"/>
        <v>45</v>
      </c>
      <c r="C52" s="237" t="str">
        <f t="shared" si="7"/>
        <v/>
      </c>
      <c r="D52" s="175" t="str">
        <f t="shared" si="13"/>
        <v/>
      </c>
      <c r="E52" s="238" t="str">
        <f t="shared" si="14"/>
        <v/>
      </c>
      <c r="F52" s="238" t="str">
        <f t="shared" si="15"/>
        <v/>
      </c>
      <c r="G52" s="239" t="str">
        <f t="shared" si="8"/>
        <v/>
      </c>
      <c r="H52" s="223" t="s">
        <v>0</v>
      </c>
      <c r="I52" s="130"/>
      <c r="J52" s="223" t="s">
        <v>0</v>
      </c>
      <c r="K52" s="240" t="str">
        <f>IF(I52="","",MAX(K$7:K51)+1)</f>
        <v/>
      </c>
      <c r="L52" s="239" t="str">
        <f t="shared" si="16"/>
        <v/>
      </c>
      <c r="M52" s="223" t="s">
        <v>0</v>
      </c>
      <c r="N52" s="241" t="str">
        <f t="shared" si="9"/>
        <v/>
      </c>
      <c r="O52" s="223" t="s">
        <v>0</v>
      </c>
      <c r="P52" s="240" t="str">
        <f>IF(G52="","",MAX(P$7:P51)+1)</f>
        <v/>
      </c>
      <c r="Q52" s="238" t="str">
        <f t="shared" si="17"/>
        <v/>
      </c>
      <c r="R52" s="238" t="str">
        <f t="shared" si="10"/>
        <v/>
      </c>
      <c r="S52" s="239" t="str">
        <f t="shared" si="18"/>
        <v/>
      </c>
      <c r="T52" s="223" t="s">
        <v>0</v>
      </c>
      <c r="U52" s="178" t="str">
        <f t="shared" si="11"/>
        <v/>
      </c>
      <c r="V52" s="223" t="s">
        <v>0</v>
      </c>
      <c r="W52" s="178" t="str">
        <f t="shared" si="6"/>
        <v/>
      </c>
      <c r="X52" s="223" t="s">
        <v>0</v>
      </c>
    </row>
    <row r="53" spans="1:24" x14ac:dyDescent="0.25">
      <c r="A53" s="223" t="s">
        <v>0</v>
      </c>
      <c r="B53" s="236">
        <f t="shared" si="12"/>
        <v>46</v>
      </c>
      <c r="C53" s="237" t="str">
        <f t="shared" si="7"/>
        <v/>
      </c>
      <c r="D53" s="175" t="str">
        <f t="shared" si="13"/>
        <v/>
      </c>
      <c r="E53" s="238" t="str">
        <f t="shared" si="14"/>
        <v/>
      </c>
      <c r="F53" s="238" t="str">
        <f t="shared" si="15"/>
        <v/>
      </c>
      <c r="G53" s="239" t="str">
        <f t="shared" si="8"/>
        <v/>
      </c>
      <c r="H53" s="223" t="s">
        <v>0</v>
      </c>
      <c r="I53" s="130"/>
      <c r="J53" s="223" t="s">
        <v>0</v>
      </c>
      <c r="K53" s="240" t="str">
        <f>IF(I53="","",MAX(K$7:K52)+1)</f>
        <v/>
      </c>
      <c r="L53" s="239" t="str">
        <f t="shared" si="16"/>
        <v/>
      </c>
      <c r="M53" s="223" t="s">
        <v>0</v>
      </c>
      <c r="N53" s="241" t="str">
        <f t="shared" si="9"/>
        <v/>
      </c>
      <c r="O53" s="223" t="s">
        <v>0</v>
      </c>
      <c r="P53" s="240" t="str">
        <f>IF(G53="","",MAX(P$7:P52)+1)</f>
        <v/>
      </c>
      <c r="Q53" s="238" t="str">
        <f t="shared" si="17"/>
        <v/>
      </c>
      <c r="R53" s="238" t="str">
        <f t="shared" si="10"/>
        <v/>
      </c>
      <c r="S53" s="239" t="str">
        <f t="shared" si="18"/>
        <v/>
      </c>
      <c r="T53" s="223" t="s">
        <v>0</v>
      </c>
      <c r="U53" s="178" t="str">
        <f t="shared" si="11"/>
        <v/>
      </c>
      <c r="V53" s="223" t="s">
        <v>0</v>
      </c>
      <c r="W53" s="178" t="str">
        <f t="shared" si="6"/>
        <v/>
      </c>
      <c r="X53" s="223" t="s">
        <v>0</v>
      </c>
    </row>
    <row r="54" spans="1:24" x14ac:dyDescent="0.25">
      <c r="A54" s="223" t="s">
        <v>0</v>
      </c>
      <c r="B54" s="236">
        <f t="shared" si="12"/>
        <v>47</v>
      </c>
      <c r="C54" s="237" t="str">
        <f t="shared" si="7"/>
        <v/>
      </c>
      <c r="D54" s="175" t="str">
        <f t="shared" si="13"/>
        <v/>
      </c>
      <c r="E54" s="238" t="str">
        <f t="shared" si="14"/>
        <v/>
      </c>
      <c r="F54" s="238" t="str">
        <f t="shared" si="15"/>
        <v/>
      </c>
      <c r="G54" s="239" t="str">
        <f t="shared" si="8"/>
        <v/>
      </c>
      <c r="H54" s="223" t="s">
        <v>0</v>
      </c>
      <c r="I54" s="130"/>
      <c r="J54" s="223" t="s">
        <v>0</v>
      </c>
      <c r="K54" s="240" t="str">
        <f>IF(I54="","",MAX(K$7:K53)+1)</f>
        <v/>
      </c>
      <c r="L54" s="239" t="str">
        <f t="shared" si="16"/>
        <v/>
      </c>
      <c r="M54" s="223" t="s">
        <v>0</v>
      </c>
      <c r="N54" s="241" t="str">
        <f t="shared" si="9"/>
        <v/>
      </c>
      <c r="O54" s="223" t="s">
        <v>0</v>
      </c>
      <c r="P54" s="240" t="str">
        <f>IF(G54="","",MAX(P$7:P53)+1)</f>
        <v/>
      </c>
      <c r="Q54" s="238" t="str">
        <f t="shared" si="17"/>
        <v/>
      </c>
      <c r="R54" s="238" t="str">
        <f t="shared" si="10"/>
        <v/>
      </c>
      <c r="S54" s="239" t="str">
        <f t="shared" si="18"/>
        <v/>
      </c>
      <c r="T54" s="223" t="s">
        <v>0</v>
      </c>
      <c r="U54" s="178" t="str">
        <f t="shared" si="11"/>
        <v/>
      </c>
      <c r="V54" s="223" t="s">
        <v>0</v>
      </c>
      <c r="W54" s="178" t="str">
        <f t="shared" si="6"/>
        <v/>
      </c>
      <c r="X54" s="223" t="s">
        <v>0</v>
      </c>
    </row>
    <row r="55" spans="1:24" x14ac:dyDescent="0.25">
      <c r="A55" s="223" t="s">
        <v>0</v>
      </c>
      <c r="B55" s="236">
        <f t="shared" si="12"/>
        <v>48</v>
      </c>
      <c r="C55" s="237" t="str">
        <f t="shared" si="7"/>
        <v/>
      </c>
      <c r="D55" s="175" t="str">
        <f t="shared" si="13"/>
        <v/>
      </c>
      <c r="E55" s="238" t="str">
        <f t="shared" si="14"/>
        <v/>
      </c>
      <c r="F55" s="238" t="str">
        <f t="shared" si="15"/>
        <v/>
      </c>
      <c r="G55" s="239" t="str">
        <f t="shared" si="8"/>
        <v/>
      </c>
      <c r="H55" s="223" t="s">
        <v>0</v>
      </c>
      <c r="I55" s="130"/>
      <c r="J55" s="223" t="s">
        <v>0</v>
      </c>
      <c r="K55" s="240" t="str">
        <f>IF(I55="","",MAX(K$7:K54)+1)</f>
        <v/>
      </c>
      <c r="L55" s="239" t="str">
        <f t="shared" si="16"/>
        <v/>
      </c>
      <c r="M55" s="223" t="s">
        <v>0</v>
      </c>
      <c r="N55" s="241" t="str">
        <f t="shared" si="9"/>
        <v/>
      </c>
      <c r="O55" s="223" t="s">
        <v>0</v>
      </c>
      <c r="P55" s="240" t="str">
        <f>IF(G55="","",MAX(P$7:P54)+1)</f>
        <v/>
      </c>
      <c r="Q55" s="238" t="str">
        <f t="shared" si="17"/>
        <v/>
      </c>
      <c r="R55" s="238" t="str">
        <f t="shared" si="10"/>
        <v/>
      </c>
      <c r="S55" s="239" t="str">
        <f t="shared" si="18"/>
        <v/>
      </c>
      <c r="T55" s="223" t="s">
        <v>0</v>
      </c>
      <c r="U55" s="178" t="str">
        <f t="shared" si="11"/>
        <v/>
      </c>
      <c r="V55" s="223" t="s">
        <v>0</v>
      </c>
      <c r="W55" s="178" t="str">
        <f t="shared" si="6"/>
        <v/>
      </c>
      <c r="X55" s="223" t="s">
        <v>0</v>
      </c>
    </row>
    <row r="56" spans="1:24" x14ac:dyDescent="0.25">
      <c r="A56" s="223" t="s">
        <v>0</v>
      </c>
      <c r="B56" s="236">
        <f t="shared" si="12"/>
        <v>49</v>
      </c>
      <c r="C56" s="237" t="str">
        <f t="shared" si="7"/>
        <v/>
      </c>
      <c r="D56" s="175" t="str">
        <f t="shared" si="13"/>
        <v/>
      </c>
      <c r="E56" s="238" t="str">
        <f t="shared" si="14"/>
        <v/>
      </c>
      <c r="F56" s="238" t="str">
        <f t="shared" si="15"/>
        <v/>
      </c>
      <c r="G56" s="239" t="str">
        <f t="shared" si="8"/>
        <v/>
      </c>
      <c r="H56" s="223" t="s">
        <v>0</v>
      </c>
      <c r="I56" s="130"/>
      <c r="J56" s="223" t="s">
        <v>0</v>
      </c>
      <c r="K56" s="240" t="str">
        <f>IF(I56="","",MAX(K$7:K55)+1)</f>
        <v/>
      </c>
      <c r="L56" s="239" t="str">
        <f t="shared" si="16"/>
        <v/>
      </c>
      <c r="M56" s="223" t="s">
        <v>0</v>
      </c>
      <c r="N56" s="241" t="str">
        <f t="shared" si="9"/>
        <v/>
      </c>
      <c r="O56" s="223" t="s">
        <v>0</v>
      </c>
      <c r="P56" s="240" t="str">
        <f>IF(G56="","",MAX(P$7:P55)+1)</f>
        <v/>
      </c>
      <c r="Q56" s="238" t="str">
        <f t="shared" si="17"/>
        <v/>
      </c>
      <c r="R56" s="238" t="str">
        <f t="shared" si="10"/>
        <v/>
      </c>
      <c r="S56" s="239" t="str">
        <f t="shared" si="18"/>
        <v/>
      </c>
      <c r="T56" s="223" t="s">
        <v>0</v>
      </c>
      <c r="U56" s="178" t="str">
        <f t="shared" si="11"/>
        <v/>
      </c>
      <c r="V56" s="223" t="s">
        <v>0</v>
      </c>
      <c r="W56" s="178" t="str">
        <f t="shared" si="6"/>
        <v/>
      </c>
      <c r="X56" s="223" t="s">
        <v>0</v>
      </c>
    </row>
    <row r="57" spans="1:24" ht="15.75" thickBot="1" x14ac:dyDescent="0.3">
      <c r="A57" s="223" t="s">
        <v>0</v>
      </c>
      <c r="B57" s="242">
        <f t="shared" si="12"/>
        <v>50</v>
      </c>
      <c r="C57" s="243" t="str">
        <f t="shared" si="7"/>
        <v/>
      </c>
      <c r="D57" s="183" t="str">
        <f t="shared" si="13"/>
        <v/>
      </c>
      <c r="E57" s="244" t="str">
        <f t="shared" si="14"/>
        <v/>
      </c>
      <c r="F57" s="244" t="str">
        <f t="shared" si="15"/>
        <v/>
      </c>
      <c r="G57" s="245" t="str">
        <f t="shared" si="8"/>
        <v/>
      </c>
      <c r="H57" s="223" t="s">
        <v>0</v>
      </c>
      <c r="I57" s="131"/>
      <c r="J57" s="223" t="s">
        <v>0</v>
      </c>
      <c r="K57" s="246" t="str">
        <f>IF(I57="","",MAX(K$7:K56)+1)</f>
        <v/>
      </c>
      <c r="L57" s="245" t="str">
        <f t="shared" si="16"/>
        <v/>
      </c>
      <c r="M57" s="223" t="s">
        <v>0</v>
      </c>
      <c r="N57" s="247" t="str">
        <f t="shared" si="9"/>
        <v/>
      </c>
      <c r="O57" s="223" t="s">
        <v>0</v>
      </c>
      <c r="P57" s="246" t="str">
        <f>IF(G57="","",MAX(P$7:P56)+1)</f>
        <v/>
      </c>
      <c r="Q57" s="244" t="str">
        <f t="shared" si="17"/>
        <v/>
      </c>
      <c r="R57" s="244" t="str">
        <f t="shared" si="10"/>
        <v/>
      </c>
      <c r="S57" s="245" t="str">
        <f t="shared" si="18"/>
        <v/>
      </c>
      <c r="T57" s="223" t="s">
        <v>0</v>
      </c>
      <c r="U57" s="185" t="str">
        <f t="shared" si="11"/>
        <v/>
      </c>
      <c r="V57" s="223" t="s">
        <v>0</v>
      </c>
      <c r="W57" s="185" t="str">
        <f>N57&amp;IF(OR(N57="",U57=""),"","
")&amp;U57&amp;IF(W58="","","
"&amp;W58)</f>
        <v/>
      </c>
      <c r="X57" s="223" t="s">
        <v>0</v>
      </c>
    </row>
    <row r="58" spans="1:24" x14ac:dyDescent="0.25">
      <c r="B58" s="157"/>
      <c r="C58" s="157"/>
    </row>
  </sheetData>
  <sheetProtection sheet="1" objects="1" scenarios="1"/>
  <mergeCells count="5">
    <mergeCell ref="C2:W2"/>
    <mergeCell ref="C4:G4"/>
    <mergeCell ref="P4:S4"/>
    <mergeCell ref="U4:W4"/>
    <mergeCell ref="K4:N4"/>
  </mergeCells>
  <conditionalFormatting sqref="E8:E57">
    <cfRule type="cellIs" dxfId="10" priority="10" operator="equal">
      <formula>"NEMA"</formula>
    </cfRule>
  </conditionalFormatting>
  <conditionalFormatting sqref="L8:L57">
    <cfRule type="cellIs" dxfId="9" priority="6" operator="equal">
      <formula>"NEMA"</formula>
    </cfRule>
  </conditionalFormatting>
  <conditionalFormatting sqref="F8:F57">
    <cfRule type="cellIs" dxfId="8" priority="9" operator="equal">
      <formula>"NEMA"</formula>
    </cfRule>
  </conditionalFormatting>
  <conditionalFormatting sqref="G8:G57">
    <cfRule type="cellIs" dxfId="7" priority="8" operator="equal">
      <formula>"NEMA"</formula>
    </cfRule>
  </conditionalFormatting>
  <conditionalFormatting sqref="K8:K57">
    <cfRule type="cellIs" dxfId="6" priority="7" operator="equal">
      <formula>"NEMA"</formula>
    </cfRule>
  </conditionalFormatting>
  <conditionalFormatting sqref="R8:R57">
    <cfRule type="cellIs" dxfId="5" priority="4" operator="equal">
      <formula>"NEMA"</formula>
    </cfRule>
  </conditionalFormatting>
  <conditionalFormatting sqref="S8:S57">
    <cfRule type="cellIs" dxfId="4" priority="3" operator="equal">
      <formula>"NEMA"</formula>
    </cfRule>
  </conditionalFormatting>
  <conditionalFormatting sqref="Q8:Q57">
    <cfRule type="cellIs" dxfId="3" priority="2" operator="equal">
      <formula>"NEMA"</formula>
    </cfRule>
  </conditionalFormatting>
  <conditionalFormatting sqref="P8:P57">
    <cfRule type="cellIs" dxfId="2" priority="1" operator="equal">
      <formula>"NEMA"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483-106F-4CD3-97CF-56F6DFB56C0E}">
  <dimension ref="B1:P1209"/>
  <sheetViews>
    <sheetView workbookViewId="0"/>
  </sheetViews>
  <sheetFormatPr defaultRowHeight="15" x14ac:dyDescent="0.25"/>
  <cols>
    <col min="1" max="1" width="2.85546875" customWidth="1"/>
    <col min="2" max="2" width="11.5703125" style="3" customWidth="1"/>
    <col min="3" max="5" width="17.140625" style="3" customWidth="1"/>
    <col min="6" max="6" width="11.140625" style="3" bestFit="1" customWidth="1"/>
    <col min="7" max="7" width="2.85546875" customWidth="1"/>
    <col min="8" max="8" width="42.85546875" style="3" customWidth="1"/>
    <col min="9" max="9" width="2.85546875" customWidth="1"/>
    <col min="10" max="10" width="40" style="3" customWidth="1"/>
    <col min="11" max="11" width="2.85546875" customWidth="1"/>
    <col min="12" max="12" width="28.5703125" style="3" customWidth="1"/>
    <col min="13" max="13" width="2.85546875" customWidth="1"/>
    <col min="14" max="14" width="11.5703125" customWidth="1"/>
    <col min="15" max="16" width="22.85546875" customWidth="1"/>
  </cols>
  <sheetData>
    <row r="1" spans="2:16" ht="15.75" thickBot="1" x14ac:dyDescent="0.3"/>
    <row r="2" spans="2:16" ht="32.25" thickBot="1" x14ac:dyDescent="0.55000000000000004">
      <c r="B2" s="330" t="s">
        <v>53</v>
      </c>
      <c r="C2" s="331"/>
      <c r="D2" s="331"/>
      <c r="E2" s="331"/>
      <c r="F2" s="331"/>
      <c r="G2" s="331"/>
      <c r="H2" s="331"/>
      <c r="I2" s="331"/>
      <c r="J2" s="331"/>
      <c r="K2" s="331"/>
      <c r="L2" s="331"/>
      <c r="M2" s="331"/>
      <c r="N2" s="331"/>
      <c r="O2" s="331"/>
      <c r="P2" s="332"/>
    </row>
    <row r="3" spans="2:16" ht="15.75" thickBot="1" x14ac:dyDescent="0.3"/>
    <row r="4" spans="2:16" ht="21.75" thickBot="1" x14ac:dyDescent="0.4">
      <c r="B4" s="327" t="s">
        <v>49</v>
      </c>
      <c r="C4" s="328"/>
      <c r="D4" s="328"/>
      <c r="E4" s="328"/>
      <c r="F4" s="329"/>
      <c r="J4"/>
      <c r="L4"/>
      <c r="N4" s="327" t="s">
        <v>50</v>
      </c>
      <c r="O4" s="328"/>
      <c r="P4" s="329"/>
    </row>
    <row r="5" spans="2:16" ht="15.75" thickBot="1" x14ac:dyDescent="0.3"/>
    <row r="6" spans="2:16" ht="123.75" customHeight="1" thickBot="1" x14ac:dyDescent="0.3">
      <c r="B6" s="324" t="str">
        <f>"SELECT
	imeprezime_id,
	ime,
    prezime,
    IfNull (klub,'') as klub,
    CASE
		WHEN IfNull (registar"&amp;IF(liga_id=101,"kup",IF(liga_id=102,"spr",IF(liga_id=103,"pre",IF(liga_id=104,"mtb","xyz"))))&amp;"_datumod,'2100-01-01') &gt; '"&amp;datum_natjecanja&amp;"' THEN ''
		ELSE IfNull (registar"&amp;IF(liga_id=101,"kup",IF(liga_id=102,"spr",IF(liga_id=103,"pre",IF(liga_id=104,"mtb","xyz"))))&amp;"_kategorija,'')
	END AS kategorija
FROM
	v_natjecatelj_export"</f>
        <v>SELECT
	imeprezime_id,
	ime,
    prezime,
    IfNull (klub,'') as klub,
    CASE
		WHEN IfNull (registarxyz_datumod,'2100-01-01') &gt; '1900-01-01' THEN ''
		ELSE IfNull (registarxyz_kategorija,'')
	END AS kategorija
FROM
	v_natjecatelj_export</v>
      </c>
      <c r="C6" s="325"/>
      <c r="D6" s="325"/>
      <c r="E6" s="325"/>
      <c r="F6" s="326"/>
      <c r="N6" s="324" t="s">
        <v>133</v>
      </c>
      <c r="O6" s="325"/>
      <c r="P6" s="326"/>
    </row>
    <row r="7" spans="2:16" x14ac:dyDescent="0.25">
      <c r="H7" s="6"/>
    </row>
    <row r="8" spans="2:16" x14ac:dyDescent="0.25">
      <c r="B8" s="41" t="s">
        <v>127</v>
      </c>
      <c r="C8" s="23" t="s">
        <v>1</v>
      </c>
      <c r="D8" s="23" t="s">
        <v>2</v>
      </c>
      <c r="E8" s="23" t="s">
        <v>3</v>
      </c>
      <c r="F8" s="24" t="s">
        <v>4</v>
      </c>
      <c r="H8" s="43" t="s">
        <v>6</v>
      </c>
      <c r="J8" s="43" t="s">
        <v>5</v>
      </c>
      <c r="L8" s="43" t="s">
        <v>7</v>
      </c>
      <c r="N8" s="41" t="s">
        <v>130</v>
      </c>
      <c r="O8" s="23" t="s">
        <v>129</v>
      </c>
      <c r="P8" s="24" t="s">
        <v>134</v>
      </c>
    </row>
    <row r="9" spans="2:16" ht="7.5" customHeight="1" thickBot="1" x14ac:dyDescent="0.3">
      <c r="N9" s="3"/>
      <c r="O9" s="3"/>
      <c r="P9" s="3"/>
    </row>
    <row r="10" spans="2:16" x14ac:dyDescent="0.25">
      <c r="B10" s="105"/>
      <c r="C10" s="106"/>
      <c r="D10" s="106"/>
      <c r="E10" s="106"/>
      <c r="F10" s="107"/>
      <c r="H10" s="44" t="str">
        <f>IF(C10="","",C10) &amp; IF(D10="",""," – " &amp; D10) &amp; IF(E10="",""," – " &amp; E10) &amp; IF(F10="",""," – " &amp; F10)</f>
        <v/>
      </c>
      <c r="J10" s="44" t="str">
        <f>IF(C10="","",C10) &amp; IF(D10="",""," – " &amp; D10) &amp; IF(E10="",""," – " &amp; E10)</f>
        <v/>
      </c>
      <c r="L10" s="44" t="str">
        <f>IF(C10="","",C10) &amp; IF(D10="",""," – " &amp; D10)</f>
        <v/>
      </c>
      <c r="N10" s="105"/>
      <c r="O10" s="106"/>
      <c r="P10" s="107"/>
    </row>
    <row r="11" spans="2:16" x14ac:dyDescent="0.25">
      <c r="B11" s="108"/>
      <c r="C11" s="109"/>
      <c r="D11" s="109"/>
      <c r="E11" s="109"/>
      <c r="F11" s="110"/>
      <c r="H11" s="45" t="str">
        <f t="shared" ref="H11:H74" si="0">IF(C11="","",C11) &amp; IF(D11="",""," – " &amp; D11) &amp; IF(E11="",""," – " &amp; E11) &amp; IF(F11="",""," – " &amp; F11)</f>
        <v/>
      </c>
      <c r="J11" s="45" t="str">
        <f t="shared" ref="J11:J74" si="1">IF(C11="","",C11) &amp; IF(D11="",""," – " &amp; D11) &amp; IF(E11="",""," – " &amp; E11)</f>
        <v/>
      </c>
      <c r="L11" s="45" t="str">
        <f t="shared" ref="L11:L74" si="2">IF(C11="","",C11) &amp; IF(D11="",""," – " &amp; D11)</f>
        <v/>
      </c>
      <c r="N11" s="108"/>
      <c r="O11" s="109"/>
      <c r="P11" s="110"/>
    </row>
    <row r="12" spans="2:16" x14ac:dyDescent="0.25">
      <c r="B12" s="108"/>
      <c r="C12" s="109"/>
      <c r="D12" s="109"/>
      <c r="E12" s="109"/>
      <c r="F12" s="110"/>
      <c r="H12" s="45" t="str">
        <f t="shared" si="0"/>
        <v/>
      </c>
      <c r="J12" s="45" t="str">
        <f t="shared" si="1"/>
        <v/>
      </c>
      <c r="L12" s="45" t="str">
        <f t="shared" si="2"/>
        <v/>
      </c>
      <c r="N12" s="108"/>
      <c r="O12" s="109"/>
      <c r="P12" s="110"/>
    </row>
    <row r="13" spans="2:16" x14ac:dyDescent="0.25">
      <c r="B13" s="108"/>
      <c r="C13" s="109"/>
      <c r="D13" s="109"/>
      <c r="E13" s="109"/>
      <c r="F13" s="110"/>
      <c r="H13" s="45" t="str">
        <f t="shared" si="0"/>
        <v/>
      </c>
      <c r="J13" s="45" t="str">
        <f t="shared" si="1"/>
        <v/>
      </c>
      <c r="L13" s="45" t="str">
        <f t="shared" si="2"/>
        <v/>
      </c>
      <c r="N13" s="108"/>
      <c r="O13" s="109"/>
      <c r="P13" s="110"/>
    </row>
    <row r="14" spans="2:16" x14ac:dyDescent="0.25">
      <c r="B14" s="108"/>
      <c r="C14" s="109"/>
      <c r="D14" s="109"/>
      <c r="E14" s="109"/>
      <c r="F14" s="110"/>
      <c r="H14" s="45" t="str">
        <f t="shared" si="0"/>
        <v/>
      </c>
      <c r="J14" s="45" t="str">
        <f t="shared" si="1"/>
        <v/>
      </c>
      <c r="L14" s="45" t="str">
        <f t="shared" si="2"/>
        <v/>
      </c>
      <c r="N14" s="108"/>
      <c r="O14" s="109"/>
      <c r="P14" s="110"/>
    </row>
    <row r="15" spans="2:16" x14ac:dyDescent="0.25">
      <c r="B15" s="108"/>
      <c r="C15" s="109"/>
      <c r="D15" s="109"/>
      <c r="E15" s="109"/>
      <c r="F15" s="110"/>
      <c r="H15" s="45" t="str">
        <f t="shared" si="0"/>
        <v/>
      </c>
      <c r="J15" s="45" t="str">
        <f t="shared" si="1"/>
        <v/>
      </c>
      <c r="L15" s="45" t="str">
        <f t="shared" si="2"/>
        <v/>
      </c>
      <c r="N15" s="108"/>
      <c r="O15" s="109"/>
      <c r="P15" s="110"/>
    </row>
    <row r="16" spans="2:16" x14ac:dyDescent="0.25">
      <c r="B16" s="108"/>
      <c r="C16" s="109"/>
      <c r="D16" s="109"/>
      <c r="E16" s="109"/>
      <c r="F16" s="110"/>
      <c r="H16" s="45" t="str">
        <f t="shared" si="0"/>
        <v/>
      </c>
      <c r="J16" s="45" t="str">
        <f t="shared" si="1"/>
        <v/>
      </c>
      <c r="L16" s="45" t="str">
        <f t="shared" si="2"/>
        <v/>
      </c>
      <c r="N16" s="108"/>
      <c r="O16" s="109"/>
      <c r="P16" s="110"/>
    </row>
    <row r="17" spans="2:16" x14ac:dyDescent="0.25">
      <c r="B17" s="108"/>
      <c r="C17" s="109"/>
      <c r="D17" s="109"/>
      <c r="E17" s="109"/>
      <c r="F17" s="110"/>
      <c r="H17" s="45" t="str">
        <f t="shared" si="0"/>
        <v/>
      </c>
      <c r="J17" s="45" t="str">
        <f t="shared" si="1"/>
        <v/>
      </c>
      <c r="L17" s="45" t="str">
        <f t="shared" si="2"/>
        <v/>
      </c>
      <c r="N17" s="108"/>
      <c r="O17" s="109"/>
      <c r="P17" s="110"/>
    </row>
    <row r="18" spans="2:16" x14ac:dyDescent="0.25">
      <c r="B18" s="108"/>
      <c r="C18" s="109"/>
      <c r="D18" s="109"/>
      <c r="E18" s="109"/>
      <c r="F18" s="110"/>
      <c r="H18" s="45" t="str">
        <f t="shared" si="0"/>
        <v/>
      </c>
      <c r="J18" s="45" t="str">
        <f t="shared" si="1"/>
        <v/>
      </c>
      <c r="L18" s="45" t="str">
        <f t="shared" si="2"/>
        <v/>
      </c>
      <c r="N18" s="108"/>
      <c r="O18" s="114"/>
      <c r="P18" s="110"/>
    </row>
    <row r="19" spans="2:16" x14ac:dyDescent="0.25">
      <c r="B19" s="108"/>
      <c r="C19" s="109"/>
      <c r="D19" s="109"/>
      <c r="E19" s="109"/>
      <c r="F19" s="110"/>
      <c r="H19" s="45" t="str">
        <f t="shared" si="0"/>
        <v/>
      </c>
      <c r="J19" s="45" t="str">
        <f t="shared" si="1"/>
        <v/>
      </c>
      <c r="L19" s="45" t="str">
        <f t="shared" si="2"/>
        <v/>
      </c>
      <c r="N19" s="108"/>
      <c r="O19" s="109"/>
      <c r="P19" s="110"/>
    </row>
    <row r="20" spans="2:16" x14ac:dyDescent="0.25">
      <c r="B20" s="108"/>
      <c r="C20" s="109"/>
      <c r="D20" s="109"/>
      <c r="E20" s="109"/>
      <c r="F20" s="110"/>
      <c r="H20" s="45" t="str">
        <f t="shared" si="0"/>
        <v/>
      </c>
      <c r="J20" s="45" t="str">
        <f t="shared" si="1"/>
        <v/>
      </c>
      <c r="L20" s="45" t="str">
        <f t="shared" si="2"/>
        <v/>
      </c>
      <c r="N20" s="108"/>
      <c r="O20" s="109"/>
      <c r="P20" s="110"/>
    </row>
    <row r="21" spans="2:16" x14ac:dyDescent="0.25">
      <c r="B21" s="108"/>
      <c r="C21" s="109"/>
      <c r="D21" s="109"/>
      <c r="E21" s="109"/>
      <c r="F21" s="110"/>
      <c r="H21" s="45" t="str">
        <f t="shared" si="0"/>
        <v/>
      </c>
      <c r="J21" s="45" t="str">
        <f t="shared" si="1"/>
        <v/>
      </c>
      <c r="L21" s="45" t="str">
        <f t="shared" si="2"/>
        <v/>
      </c>
      <c r="N21" s="108"/>
      <c r="O21" s="109"/>
      <c r="P21" s="110"/>
    </row>
    <row r="22" spans="2:16" x14ac:dyDescent="0.25">
      <c r="B22" s="108"/>
      <c r="C22" s="109"/>
      <c r="D22" s="109"/>
      <c r="E22" s="109"/>
      <c r="F22" s="110"/>
      <c r="H22" s="45" t="str">
        <f t="shared" si="0"/>
        <v/>
      </c>
      <c r="J22" s="45" t="str">
        <f t="shared" si="1"/>
        <v/>
      </c>
      <c r="L22" s="45" t="str">
        <f t="shared" si="2"/>
        <v/>
      </c>
      <c r="N22" s="108"/>
      <c r="O22" s="109"/>
      <c r="P22" s="110"/>
    </row>
    <row r="23" spans="2:16" x14ac:dyDescent="0.25">
      <c r="B23" s="108"/>
      <c r="C23" s="109"/>
      <c r="D23" s="109"/>
      <c r="E23" s="109"/>
      <c r="F23" s="110"/>
      <c r="H23" s="45" t="str">
        <f t="shared" si="0"/>
        <v/>
      </c>
      <c r="J23" s="45" t="str">
        <f t="shared" si="1"/>
        <v/>
      </c>
      <c r="L23" s="45" t="str">
        <f t="shared" si="2"/>
        <v/>
      </c>
      <c r="N23" s="108"/>
      <c r="O23" s="109"/>
      <c r="P23" s="110"/>
    </row>
    <row r="24" spans="2:16" x14ac:dyDescent="0.25">
      <c r="B24" s="108"/>
      <c r="C24" s="109"/>
      <c r="D24" s="109"/>
      <c r="E24" s="109"/>
      <c r="F24" s="110"/>
      <c r="H24" s="45" t="str">
        <f t="shared" si="0"/>
        <v/>
      </c>
      <c r="J24" s="45" t="str">
        <f t="shared" si="1"/>
        <v/>
      </c>
      <c r="L24" s="45" t="str">
        <f t="shared" si="2"/>
        <v/>
      </c>
      <c r="N24" s="108"/>
      <c r="O24" s="109"/>
      <c r="P24" s="110"/>
    </row>
    <row r="25" spans="2:16" x14ac:dyDescent="0.25">
      <c r="B25" s="108"/>
      <c r="C25" s="109"/>
      <c r="D25" s="109"/>
      <c r="E25" s="109"/>
      <c r="F25" s="110"/>
      <c r="H25" s="45" t="str">
        <f t="shared" si="0"/>
        <v/>
      </c>
      <c r="J25" s="45" t="str">
        <f t="shared" si="1"/>
        <v/>
      </c>
      <c r="L25" s="45" t="str">
        <f t="shared" si="2"/>
        <v/>
      </c>
      <c r="N25" s="108"/>
      <c r="O25" s="109"/>
      <c r="P25" s="110"/>
    </row>
    <row r="26" spans="2:16" x14ac:dyDescent="0.25">
      <c r="B26" s="108"/>
      <c r="C26" s="109"/>
      <c r="D26" s="109"/>
      <c r="E26" s="109"/>
      <c r="F26" s="110"/>
      <c r="H26" s="45" t="str">
        <f t="shared" si="0"/>
        <v/>
      </c>
      <c r="J26" s="45" t="str">
        <f t="shared" si="1"/>
        <v/>
      </c>
      <c r="L26" s="45" t="str">
        <f t="shared" si="2"/>
        <v/>
      </c>
      <c r="N26" s="108"/>
      <c r="O26" s="109"/>
      <c r="P26" s="110"/>
    </row>
    <row r="27" spans="2:16" x14ac:dyDescent="0.25">
      <c r="B27" s="108"/>
      <c r="C27" s="109"/>
      <c r="D27" s="109"/>
      <c r="E27" s="109"/>
      <c r="F27" s="110"/>
      <c r="H27" s="45" t="str">
        <f t="shared" si="0"/>
        <v/>
      </c>
      <c r="J27" s="45" t="str">
        <f t="shared" si="1"/>
        <v/>
      </c>
      <c r="L27" s="45" t="str">
        <f t="shared" si="2"/>
        <v/>
      </c>
      <c r="N27" s="108"/>
      <c r="O27" s="109"/>
      <c r="P27" s="110"/>
    </row>
    <row r="28" spans="2:16" x14ac:dyDescent="0.25">
      <c r="B28" s="108"/>
      <c r="C28" s="109"/>
      <c r="D28" s="109"/>
      <c r="E28" s="109"/>
      <c r="F28" s="110"/>
      <c r="H28" s="45" t="str">
        <f t="shared" si="0"/>
        <v/>
      </c>
      <c r="J28" s="45" t="str">
        <f t="shared" si="1"/>
        <v/>
      </c>
      <c r="L28" s="45" t="str">
        <f t="shared" si="2"/>
        <v/>
      </c>
      <c r="N28" s="108"/>
      <c r="O28" s="109"/>
      <c r="P28" s="110"/>
    </row>
    <row r="29" spans="2:16" x14ac:dyDescent="0.25">
      <c r="B29" s="108"/>
      <c r="C29" s="109"/>
      <c r="D29" s="109"/>
      <c r="E29" s="109"/>
      <c r="F29" s="110"/>
      <c r="H29" s="45" t="str">
        <f t="shared" si="0"/>
        <v/>
      </c>
      <c r="J29" s="45" t="str">
        <f t="shared" si="1"/>
        <v/>
      </c>
      <c r="L29" s="45" t="str">
        <f t="shared" si="2"/>
        <v/>
      </c>
      <c r="N29" s="108"/>
      <c r="O29" s="109"/>
      <c r="P29" s="110"/>
    </row>
    <row r="30" spans="2:16" x14ac:dyDescent="0.25">
      <c r="B30" s="108"/>
      <c r="C30" s="109"/>
      <c r="D30" s="109"/>
      <c r="E30" s="109"/>
      <c r="F30" s="110"/>
      <c r="H30" s="45" t="str">
        <f t="shared" si="0"/>
        <v/>
      </c>
      <c r="J30" s="45" t="str">
        <f t="shared" si="1"/>
        <v/>
      </c>
      <c r="L30" s="45" t="str">
        <f t="shared" si="2"/>
        <v/>
      </c>
      <c r="N30" s="108"/>
      <c r="O30" s="109"/>
      <c r="P30" s="110"/>
    </row>
    <row r="31" spans="2:16" x14ac:dyDescent="0.25">
      <c r="B31" s="108"/>
      <c r="C31" s="109"/>
      <c r="D31" s="109"/>
      <c r="E31" s="109"/>
      <c r="F31" s="110"/>
      <c r="H31" s="45" t="str">
        <f t="shared" si="0"/>
        <v/>
      </c>
      <c r="J31" s="45" t="str">
        <f t="shared" si="1"/>
        <v/>
      </c>
      <c r="L31" s="45" t="str">
        <f t="shared" si="2"/>
        <v/>
      </c>
      <c r="N31" s="108"/>
      <c r="O31" s="109"/>
      <c r="P31" s="110"/>
    </row>
    <row r="32" spans="2:16" x14ac:dyDescent="0.25">
      <c r="B32" s="108"/>
      <c r="C32" s="109"/>
      <c r="D32" s="109"/>
      <c r="E32" s="109"/>
      <c r="F32" s="110"/>
      <c r="H32" s="45" t="str">
        <f t="shared" si="0"/>
        <v/>
      </c>
      <c r="J32" s="45" t="str">
        <f t="shared" si="1"/>
        <v/>
      </c>
      <c r="L32" s="45" t="str">
        <f t="shared" si="2"/>
        <v/>
      </c>
      <c r="N32" s="108"/>
      <c r="O32" s="109"/>
      <c r="P32" s="110"/>
    </row>
    <row r="33" spans="2:16" x14ac:dyDescent="0.25">
      <c r="B33" s="108"/>
      <c r="C33" s="109"/>
      <c r="D33" s="109"/>
      <c r="E33" s="109"/>
      <c r="F33" s="110"/>
      <c r="H33" s="45" t="str">
        <f t="shared" si="0"/>
        <v/>
      </c>
      <c r="J33" s="45" t="str">
        <f t="shared" si="1"/>
        <v/>
      </c>
      <c r="L33" s="45" t="str">
        <f t="shared" si="2"/>
        <v/>
      </c>
      <c r="N33" s="108"/>
      <c r="O33" s="109"/>
      <c r="P33" s="110"/>
    </row>
    <row r="34" spans="2:16" x14ac:dyDescent="0.25">
      <c r="B34" s="108"/>
      <c r="C34" s="109"/>
      <c r="D34" s="109"/>
      <c r="E34" s="109"/>
      <c r="F34" s="110"/>
      <c r="H34" s="45" t="str">
        <f t="shared" si="0"/>
        <v/>
      </c>
      <c r="J34" s="45" t="str">
        <f t="shared" si="1"/>
        <v/>
      </c>
      <c r="L34" s="45" t="str">
        <f t="shared" si="2"/>
        <v/>
      </c>
      <c r="N34" s="108"/>
      <c r="O34" s="109"/>
      <c r="P34" s="110"/>
    </row>
    <row r="35" spans="2:16" x14ac:dyDescent="0.25">
      <c r="B35" s="108"/>
      <c r="C35" s="109"/>
      <c r="D35" s="109"/>
      <c r="E35" s="109"/>
      <c r="F35" s="110"/>
      <c r="H35" s="45" t="str">
        <f t="shared" si="0"/>
        <v/>
      </c>
      <c r="J35" s="45" t="str">
        <f t="shared" si="1"/>
        <v/>
      </c>
      <c r="L35" s="45" t="str">
        <f t="shared" si="2"/>
        <v/>
      </c>
      <c r="N35" s="108"/>
      <c r="O35" s="109"/>
      <c r="P35" s="110"/>
    </row>
    <row r="36" spans="2:16" x14ac:dyDescent="0.25">
      <c r="B36" s="108"/>
      <c r="C36" s="109"/>
      <c r="D36" s="109"/>
      <c r="E36" s="109"/>
      <c r="F36" s="110"/>
      <c r="H36" s="45" t="str">
        <f t="shared" si="0"/>
        <v/>
      </c>
      <c r="J36" s="45" t="str">
        <f t="shared" si="1"/>
        <v/>
      </c>
      <c r="L36" s="45" t="str">
        <f t="shared" si="2"/>
        <v/>
      </c>
      <c r="N36" s="108"/>
      <c r="O36" s="109"/>
      <c r="P36" s="110"/>
    </row>
    <row r="37" spans="2:16" x14ac:dyDescent="0.25">
      <c r="B37" s="108"/>
      <c r="C37" s="109"/>
      <c r="D37" s="109"/>
      <c r="E37" s="109"/>
      <c r="F37" s="110"/>
      <c r="H37" s="45" t="str">
        <f t="shared" si="0"/>
        <v/>
      </c>
      <c r="J37" s="45" t="str">
        <f t="shared" si="1"/>
        <v/>
      </c>
      <c r="L37" s="45" t="str">
        <f t="shared" si="2"/>
        <v/>
      </c>
      <c r="N37" s="108"/>
      <c r="O37" s="109"/>
      <c r="P37" s="110"/>
    </row>
    <row r="38" spans="2:16" x14ac:dyDescent="0.25">
      <c r="B38" s="108"/>
      <c r="C38" s="109"/>
      <c r="D38" s="109"/>
      <c r="E38" s="109"/>
      <c r="F38" s="110"/>
      <c r="H38" s="45" t="str">
        <f t="shared" si="0"/>
        <v/>
      </c>
      <c r="J38" s="45" t="str">
        <f t="shared" si="1"/>
        <v/>
      </c>
      <c r="L38" s="45" t="str">
        <f t="shared" si="2"/>
        <v/>
      </c>
      <c r="N38" s="108"/>
      <c r="O38" s="109"/>
      <c r="P38" s="110"/>
    </row>
    <row r="39" spans="2:16" x14ac:dyDescent="0.25">
      <c r="B39" s="108"/>
      <c r="C39" s="109"/>
      <c r="D39" s="109"/>
      <c r="E39" s="109"/>
      <c r="F39" s="110"/>
      <c r="H39" s="45" t="str">
        <f t="shared" si="0"/>
        <v/>
      </c>
      <c r="J39" s="45" t="str">
        <f t="shared" si="1"/>
        <v/>
      </c>
      <c r="L39" s="45" t="str">
        <f t="shared" si="2"/>
        <v/>
      </c>
      <c r="N39" s="108"/>
      <c r="O39" s="109"/>
      <c r="P39" s="110"/>
    </row>
    <row r="40" spans="2:16" x14ac:dyDescent="0.25">
      <c r="B40" s="108"/>
      <c r="C40" s="109"/>
      <c r="D40" s="109"/>
      <c r="E40" s="109"/>
      <c r="F40" s="110"/>
      <c r="H40" s="45" t="str">
        <f t="shared" si="0"/>
        <v/>
      </c>
      <c r="J40" s="45" t="str">
        <f t="shared" si="1"/>
        <v/>
      </c>
      <c r="L40" s="45" t="str">
        <f t="shared" si="2"/>
        <v/>
      </c>
      <c r="N40" s="108"/>
      <c r="O40" s="109"/>
      <c r="P40" s="110"/>
    </row>
    <row r="41" spans="2:16" x14ac:dyDescent="0.25">
      <c r="B41" s="108"/>
      <c r="C41" s="109"/>
      <c r="D41" s="109"/>
      <c r="E41" s="109"/>
      <c r="F41" s="110"/>
      <c r="H41" s="45" t="str">
        <f t="shared" si="0"/>
        <v/>
      </c>
      <c r="J41" s="45" t="str">
        <f t="shared" si="1"/>
        <v/>
      </c>
      <c r="L41" s="45" t="str">
        <f t="shared" si="2"/>
        <v/>
      </c>
      <c r="N41" s="108"/>
      <c r="O41" s="109"/>
      <c r="P41" s="110"/>
    </row>
    <row r="42" spans="2:16" x14ac:dyDescent="0.25">
      <c r="B42" s="108"/>
      <c r="C42" s="109"/>
      <c r="D42" s="109"/>
      <c r="E42" s="109"/>
      <c r="F42" s="110"/>
      <c r="H42" s="45" t="str">
        <f t="shared" si="0"/>
        <v/>
      </c>
      <c r="J42" s="45" t="str">
        <f t="shared" si="1"/>
        <v/>
      </c>
      <c r="L42" s="45" t="str">
        <f t="shared" si="2"/>
        <v/>
      </c>
      <c r="N42" s="108"/>
      <c r="O42" s="109"/>
      <c r="P42" s="110"/>
    </row>
    <row r="43" spans="2:16" x14ac:dyDescent="0.25">
      <c r="B43" s="108"/>
      <c r="C43" s="109"/>
      <c r="D43" s="109"/>
      <c r="E43" s="109"/>
      <c r="F43" s="110"/>
      <c r="H43" s="45" t="str">
        <f t="shared" si="0"/>
        <v/>
      </c>
      <c r="J43" s="45" t="str">
        <f t="shared" si="1"/>
        <v/>
      </c>
      <c r="L43" s="45" t="str">
        <f t="shared" si="2"/>
        <v/>
      </c>
      <c r="N43" s="108"/>
      <c r="O43" s="109"/>
      <c r="P43" s="110"/>
    </row>
    <row r="44" spans="2:16" x14ac:dyDescent="0.25">
      <c r="B44" s="108"/>
      <c r="C44" s="109"/>
      <c r="D44" s="109"/>
      <c r="E44" s="109"/>
      <c r="F44" s="110"/>
      <c r="H44" s="45" t="str">
        <f t="shared" si="0"/>
        <v/>
      </c>
      <c r="J44" s="45" t="str">
        <f t="shared" si="1"/>
        <v/>
      </c>
      <c r="L44" s="45" t="str">
        <f t="shared" si="2"/>
        <v/>
      </c>
      <c r="N44" s="108"/>
      <c r="O44" s="109"/>
      <c r="P44" s="110"/>
    </row>
    <row r="45" spans="2:16" x14ac:dyDescent="0.25">
      <c r="B45" s="108"/>
      <c r="C45" s="109"/>
      <c r="D45" s="109"/>
      <c r="E45" s="109"/>
      <c r="F45" s="110"/>
      <c r="H45" s="45" t="str">
        <f t="shared" si="0"/>
        <v/>
      </c>
      <c r="J45" s="45" t="str">
        <f t="shared" si="1"/>
        <v/>
      </c>
      <c r="L45" s="45" t="str">
        <f t="shared" si="2"/>
        <v/>
      </c>
      <c r="N45" s="108"/>
      <c r="O45" s="109"/>
      <c r="P45" s="110"/>
    </row>
    <row r="46" spans="2:16" x14ac:dyDescent="0.25">
      <c r="B46" s="108"/>
      <c r="C46" s="109"/>
      <c r="D46" s="109"/>
      <c r="E46" s="109"/>
      <c r="F46" s="110"/>
      <c r="H46" s="45" t="str">
        <f t="shared" si="0"/>
        <v/>
      </c>
      <c r="J46" s="45" t="str">
        <f t="shared" si="1"/>
        <v/>
      </c>
      <c r="L46" s="45" t="str">
        <f t="shared" si="2"/>
        <v/>
      </c>
      <c r="N46" s="108"/>
      <c r="O46" s="109"/>
      <c r="P46" s="110"/>
    </row>
    <row r="47" spans="2:16" x14ac:dyDescent="0.25">
      <c r="B47" s="108"/>
      <c r="C47" s="109"/>
      <c r="D47" s="109"/>
      <c r="E47" s="109"/>
      <c r="F47" s="110"/>
      <c r="H47" s="45" t="str">
        <f t="shared" si="0"/>
        <v/>
      </c>
      <c r="J47" s="45" t="str">
        <f t="shared" si="1"/>
        <v/>
      </c>
      <c r="L47" s="45" t="str">
        <f t="shared" si="2"/>
        <v/>
      </c>
      <c r="N47" s="108"/>
      <c r="O47" s="109"/>
      <c r="P47" s="110"/>
    </row>
    <row r="48" spans="2:16" x14ac:dyDescent="0.25">
      <c r="B48" s="108"/>
      <c r="C48" s="109"/>
      <c r="D48" s="109"/>
      <c r="E48" s="109"/>
      <c r="F48" s="110"/>
      <c r="H48" s="45" t="str">
        <f t="shared" si="0"/>
        <v/>
      </c>
      <c r="J48" s="45" t="str">
        <f t="shared" si="1"/>
        <v/>
      </c>
      <c r="L48" s="45" t="str">
        <f t="shared" si="2"/>
        <v/>
      </c>
      <c r="N48" s="108"/>
      <c r="O48" s="109"/>
      <c r="P48" s="110"/>
    </row>
    <row r="49" spans="2:16" x14ac:dyDescent="0.25">
      <c r="B49" s="108"/>
      <c r="C49" s="109"/>
      <c r="D49" s="109"/>
      <c r="E49" s="109"/>
      <c r="F49" s="110"/>
      <c r="H49" s="45" t="str">
        <f t="shared" si="0"/>
        <v/>
      </c>
      <c r="J49" s="45" t="str">
        <f t="shared" si="1"/>
        <v/>
      </c>
      <c r="L49" s="45" t="str">
        <f t="shared" si="2"/>
        <v/>
      </c>
      <c r="N49" s="108"/>
      <c r="O49" s="109"/>
      <c r="P49" s="110"/>
    </row>
    <row r="50" spans="2:16" x14ac:dyDescent="0.25">
      <c r="B50" s="108"/>
      <c r="C50" s="109"/>
      <c r="D50" s="109"/>
      <c r="E50" s="109"/>
      <c r="F50" s="110"/>
      <c r="H50" s="45" t="str">
        <f t="shared" si="0"/>
        <v/>
      </c>
      <c r="J50" s="45" t="str">
        <f t="shared" si="1"/>
        <v/>
      </c>
      <c r="L50" s="45" t="str">
        <f t="shared" si="2"/>
        <v/>
      </c>
      <c r="N50" s="108"/>
      <c r="O50" s="109"/>
      <c r="P50" s="110"/>
    </row>
    <row r="51" spans="2:16" x14ac:dyDescent="0.25">
      <c r="B51" s="108"/>
      <c r="C51" s="109"/>
      <c r="D51" s="109"/>
      <c r="E51" s="109"/>
      <c r="F51" s="110"/>
      <c r="H51" s="45" t="str">
        <f t="shared" si="0"/>
        <v/>
      </c>
      <c r="J51" s="45" t="str">
        <f t="shared" si="1"/>
        <v/>
      </c>
      <c r="L51" s="45" t="str">
        <f t="shared" si="2"/>
        <v/>
      </c>
      <c r="N51" s="108"/>
      <c r="O51" s="109"/>
      <c r="P51" s="110"/>
    </row>
    <row r="52" spans="2:16" x14ac:dyDescent="0.25">
      <c r="B52" s="108"/>
      <c r="C52" s="109"/>
      <c r="D52" s="109"/>
      <c r="E52" s="109"/>
      <c r="F52" s="110"/>
      <c r="H52" s="45" t="str">
        <f t="shared" si="0"/>
        <v/>
      </c>
      <c r="J52" s="45" t="str">
        <f t="shared" si="1"/>
        <v/>
      </c>
      <c r="L52" s="45" t="str">
        <f t="shared" si="2"/>
        <v/>
      </c>
      <c r="N52" s="108"/>
      <c r="O52" s="109"/>
      <c r="P52" s="110"/>
    </row>
    <row r="53" spans="2:16" x14ac:dyDescent="0.25">
      <c r="B53" s="108"/>
      <c r="C53" s="109"/>
      <c r="D53" s="109"/>
      <c r="E53" s="109"/>
      <c r="F53" s="110"/>
      <c r="H53" s="45" t="str">
        <f t="shared" si="0"/>
        <v/>
      </c>
      <c r="J53" s="45" t="str">
        <f t="shared" si="1"/>
        <v/>
      </c>
      <c r="L53" s="45" t="str">
        <f t="shared" si="2"/>
        <v/>
      </c>
      <c r="N53" s="108"/>
      <c r="O53" s="109"/>
      <c r="P53" s="110"/>
    </row>
    <row r="54" spans="2:16" x14ac:dyDescent="0.25">
      <c r="B54" s="108"/>
      <c r="C54" s="109"/>
      <c r="D54" s="109"/>
      <c r="E54" s="109"/>
      <c r="F54" s="110"/>
      <c r="H54" s="45" t="str">
        <f t="shared" si="0"/>
        <v/>
      </c>
      <c r="J54" s="45" t="str">
        <f t="shared" si="1"/>
        <v/>
      </c>
      <c r="L54" s="45" t="str">
        <f t="shared" si="2"/>
        <v/>
      </c>
      <c r="N54" s="108"/>
      <c r="O54" s="109"/>
      <c r="P54" s="110"/>
    </row>
    <row r="55" spans="2:16" x14ac:dyDescent="0.25">
      <c r="B55" s="108"/>
      <c r="C55" s="109"/>
      <c r="D55" s="109"/>
      <c r="E55" s="109"/>
      <c r="F55" s="110"/>
      <c r="H55" s="45" t="str">
        <f t="shared" si="0"/>
        <v/>
      </c>
      <c r="J55" s="45" t="str">
        <f t="shared" si="1"/>
        <v/>
      </c>
      <c r="L55" s="45" t="str">
        <f t="shared" si="2"/>
        <v/>
      </c>
      <c r="N55" s="108"/>
      <c r="O55" s="109"/>
      <c r="P55" s="110"/>
    </row>
    <row r="56" spans="2:16" x14ac:dyDescent="0.25">
      <c r="B56" s="108"/>
      <c r="C56" s="109"/>
      <c r="D56" s="109"/>
      <c r="E56" s="109"/>
      <c r="F56" s="110"/>
      <c r="H56" s="45" t="str">
        <f t="shared" si="0"/>
        <v/>
      </c>
      <c r="J56" s="45" t="str">
        <f t="shared" si="1"/>
        <v/>
      </c>
      <c r="L56" s="45" t="str">
        <f t="shared" si="2"/>
        <v/>
      </c>
      <c r="N56" s="108"/>
      <c r="O56" s="109"/>
      <c r="P56" s="110"/>
    </row>
    <row r="57" spans="2:16" x14ac:dyDescent="0.25">
      <c r="B57" s="108"/>
      <c r="C57" s="109"/>
      <c r="D57" s="109"/>
      <c r="E57" s="109"/>
      <c r="F57" s="110"/>
      <c r="H57" s="45" t="str">
        <f t="shared" si="0"/>
        <v/>
      </c>
      <c r="J57" s="45" t="str">
        <f t="shared" si="1"/>
        <v/>
      </c>
      <c r="L57" s="45" t="str">
        <f t="shared" si="2"/>
        <v/>
      </c>
      <c r="N57" s="108"/>
      <c r="O57" s="109"/>
      <c r="P57" s="110"/>
    </row>
    <row r="58" spans="2:16" x14ac:dyDescent="0.25">
      <c r="B58" s="108"/>
      <c r="C58" s="109"/>
      <c r="D58" s="109"/>
      <c r="E58" s="109"/>
      <c r="F58" s="110"/>
      <c r="H58" s="45" t="str">
        <f t="shared" si="0"/>
        <v/>
      </c>
      <c r="J58" s="45" t="str">
        <f t="shared" si="1"/>
        <v/>
      </c>
      <c r="L58" s="45" t="str">
        <f t="shared" si="2"/>
        <v/>
      </c>
      <c r="N58" s="108"/>
      <c r="O58" s="109"/>
      <c r="P58" s="110"/>
    </row>
    <row r="59" spans="2:16" x14ac:dyDescent="0.25">
      <c r="B59" s="108"/>
      <c r="C59" s="109"/>
      <c r="D59" s="109"/>
      <c r="E59" s="109"/>
      <c r="F59" s="110"/>
      <c r="H59" s="45" t="str">
        <f t="shared" si="0"/>
        <v/>
      </c>
      <c r="J59" s="45" t="str">
        <f t="shared" si="1"/>
        <v/>
      </c>
      <c r="L59" s="45" t="str">
        <f t="shared" si="2"/>
        <v/>
      </c>
      <c r="N59" s="108"/>
      <c r="O59" s="109"/>
      <c r="P59" s="110"/>
    </row>
    <row r="60" spans="2:16" x14ac:dyDescent="0.25">
      <c r="B60" s="108"/>
      <c r="C60" s="109"/>
      <c r="D60" s="109"/>
      <c r="E60" s="109"/>
      <c r="F60" s="110"/>
      <c r="H60" s="45" t="str">
        <f t="shared" si="0"/>
        <v/>
      </c>
      <c r="J60" s="45" t="str">
        <f t="shared" si="1"/>
        <v/>
      </c>
      <c r="L60" s="45" t="str">
        <f t="shared" si="2"/>
        <v/>
      </c>
      <c r="N60" s="108"/>
      <c r="O60" s="109"/>
      <c r="P60" s="110"/>
    </row>
    <row r="61" spans="2:16" x14ac:dyDescent="0.25">
      <c r="B61" s="108"/>
      <c r="C61" s="109"/>
      <c r="D61" s="109"/>
      <c r="E61" s="109"/>
      <c r="F61" s="110"/>
      <c r="H61" s="45" t="str">
        <f t="shared" si="0"/>
        <v/>
      </c>
      <c r="J61" s="45" t="str">
        <f t="shared" si="1"/>
        <v/>
      </c>
      <c r="L61" s="45" t="str">
        <f t="shared" si="2"/>
        <v/>
      </c>
      <c r="N61" s="108"/>
      <c r="O61" s="109"/>
      <c r="P61" s="110"/>
    </row>
    <row r="62" spans="2:16" x14ac:dyDescent="0.25">
      <c r="B62" s="108"/>
      <c r="C62" s="109"/>
      <c r="D62" s="109"/>
      <c r="E62" s="109"/>
      <c r="F62" s="110"/>
      <c r="H62" s="45" t="str">
        <f t="shared" si="0"/>
        <v/>
      </c>
      <c r="J62" s="45" t="str">
        <f t="shared" si="1"/>
        <v/>
      </c>
      <c r="L62" s="45" t="str">
        <f t="shared" si="2"/>
        <v/>
      </c>
      <c r="N62" s="108"/>
      <c r="O62" s="109"/>
      <c r="P62" s="110"/>
    </row>
    <row r="63" spans="2:16" x14ac:dyDescent="0.25">
      <c r="B63" s="108"/>
      <c r="C63" s="109"/>
      <c r="D63" s="109"/>
      <c r="E63" s="109"/>
      <c r="F63" s="110"/>
      <c r="H63" s="45" t="str">
        <f t="shared" si="0"/>
        <v/>
      </c>
      <c r="J63" s="45" t="str">
        <f t="shared" si="1"/>
        <v/>
      </c>
      <c r="L63" s="45" t="str">
        <f t="shared" si="2"/>
        <v/>
      </c>
      <c r="N63" s="108"/>
      <c r="O63" s="109"/>
      <c r="P63" s="110"/>
    </row>
    <row r="64" spans="2:16" x14ac:dyDescent="0.25">
      <c r="B64" s="108"/>
      <c r="C64" s="109"/>
      <c r="D64" s="109"/>
      <c r="E64" s="109"/>
      <c r="F64" s="110"/>
      <c r="H64" s="45" t="str">
        <f t="shared" si="0"/>
        <v/>
      </c>
      <c r="J64" s="45" t="str">
        <f t="shared" si="1"/>
        <v/>
      </c>
      <c r="L64" s="45" t="str">
        <f t="shared" si="2"/>
        <v/>
      </c>
      <c r="N64" s="108"/>
      <c r="O64" s="109"/>
      <c r="P64" s="110"/>
    </row>
    <row r="65" spans="2:16" x14ac:dyDescent="0.25">
      <c r="B65" s="108"/>
      <c r="C65" s="109"/>
      <c r="D65" s="109"/>
      <c r="E65" s="109"/>
      <c r="F65" s="110"/>
      <c r="H65" s="45" t="str">
        <f t="shared" si="0"/>
        <v/>
      </c>
      <c r="J65" s="45" t="str">
        <f t="shared" si="1"/>
        <v/>
      </c>
      <c r="L65" s="45" t="str">
        <f t="shared" si="2"/>
        <v/>
      </c>
      <c r="N65" s="108"/>
      <c r="O65" s="109"/>
      <c r="P65" s="110"/>
    </row>
    <row r="66" spans="2:16" x14ac:dyDescent="0.25">
      <c r="B66" s="108"/>
      <c r="C66" s="109"/>
      <c r="D66" s="109"/>
      <c r="E66" s="109"/>
      <c r="F66" s="110"/>
      <c r="H66" s="45" t="str">
        <f t="shared" si="0"/>
        <v/>
      </c>
      <c r="J66" s="45" t="str">
        <f t="shared" si="1"/>
        <v/>
      </c>
      <c r="L66" s="45" t="str">
        <f t="shared" si="2"/>
        <v/>
      </c>
      <c r="N66" s="108"/>
      <c r="O66" s="109"/>
      <c r="P66" s="110"/>
    </row>
    <row r="67" spans="2:16" x14ac:dyDescent="0.25">
      <c r="B67" s="108"/>
      <c r="C67" s="109"/>
      <c r="D67" s="109"/>
      <c r="E67" s="109"/>
      <c r="F67" s="110"/>
      <c r="H67" s="45" t="str">
        <f t="shared" si="0"/>
        <v/>
      </c>
      <c r="J67" s="45" t="str">
        <f t="shared" si="1"/>
        <v/>
      </c>
      <c r="L67" s="45" t="str">
        <f t="shared" si="2"/>
        <v/>
      </c>
      <c r="N67" s="108"/>
      <c r="O67" s="109"/>
      <c r="P67" s="110"/>
    </row>
    <row r="68" spans="2:16" x14ac:dyDescent="0.25">
      <c r="B68" s="108"/>
      <c r="C68" s="109"/>
      <c r="D68" s="109"/>
      <c r="E68" s="109"/>
      <c r="F68" s="110"/>
      <c r="H68" s="45" t="str">
        <f t="shared" si="0"/>
        <v/>
      </c>
      <c r="J68" s="45" t="str">
        <f t="shared" si="1"/>
        <v/>
      </c>
      <c r="L68" s="45" t="str">
        <f t="shared" si="2"/>
        <v/>
      </c>
      <c r="N68" s="108"/>
      <c r="O68" s="109"/>
      <c r="P68" s="110"/>
    </row>
    <row r="69" spans="2:16" x14ac:dyDescent="0.25">
      <c r="B69" s="108"/>
      <c r="C69" s="109"/>
      <c r="D69" s="109"/>
      <c r="E69" s="109"/>
      <c r="F69" s="110"/>
      <c r="H69" s="45" t="str">
        <f t="shared" si="0"/>
        <v/>
      </c>
      <c r="J69" s="45" t="str">
        <f t="shared" si="1"/>
        <v/>
      </c>
      <c r="L69" s="45" t="str">
        <f t="shared" si="2"/>
        <v/>
      </c>
      <c r="N69" s="108"/>
      <c r="O69" s="109"/>
      <c r="P69" s="110"/>
    </row>
    <row r="70" spans="2:16" x14ac:dyDescent="0.25">
      <c r="B70" s="108"/>
      <c r="C70" s="109"/>
      <c r="D70" s="109"/>
      <c r="E70" s="109"/>
      <c r="F70" s="110"/>
      <c r="H70" s="45" t="str">
        <f t="shared" si="0"/>
        <v/>
      </c>
      <c r="J70" s="45" t="str">
        <f t="shared" si="1"/>
        <v/>
      </c>
      <c r="L70" s="45" t="str">
        <f t="shared" si="2"/>
        <v/>
      </c>
      <c r="N70" s="108"/>
      <c r="O70" s="109"/>
      <c r="P70" s="110"/>
    </row>
    <row r="71" spans="2:16" x14ac:dyDescent="0.25">
      <c r="B71" s="108"/>
      <c r="C71" s="109"/>
      <c r="D71" s="109"/>
      <c r="E71" s="109"/>
      <c r="F71" s="110"/>
      <c r="H71" s="45" t="str">
        <f t="shared" si="0"/>
        <v/>
      </c>
      <c r="J71" s="45" t="str">
        <f t="shared" si="1"/>
        <v/>
      </c>
      <c r="L71" s="45" t="str">
        <f t="shared" si="2"/>
        <v/>
      </c>
      <c r="N71" s="108"/>
      <c r="O71" s="109"/>
      <c r="P71" s="110"/>
    </row>
    <row r="72" spans="2:16" x14ac:dyDescent="0.25">
      <c r="B72" s="108"/>
      <c r="C72" s="109"/>
      <c r="D72" s="109"/>
      <c r="E72" s="109"/>
      <c r="F72" s="110"/>
      <c r="H72" s="45" t="str">
        <f t="shared" si="0"/>
        <v/>
      </c>
      <c r="J72" s="45" t="str">
        <f t="shared" si="1"/>
        <v/>
      </c>
      <c r="L72" s="45" t="str">
        <f t="shared" si="2"/>
        <v/>
      </c>
      <c r="N72" s="108"/>
      <c r="O72" s="109"/>
      <c r="P72" s="110"/>
    </row>
    <row r="73" spans="2:16" x14ac:dyDescent="0.25">
      <c r="B73" s="108"/>
      <c r="C73" s="109"/>
      <c r="D73" s="109"/>
      <c r="E73" s="109"/>
      <c r="F73" s="110"/>
      <c r="H73" s="45" t="str">
        <f t="shared" si="0"/>
        <v/>
      </c>
      <c r="J73" s="45" t="str">
        <f t="shared" si="1"/>
        <v/>
      </c>
      <c r="L73" s="45" t="str">
        <f t="shared" si="2"/>
        <v/>
      </c>
      <c r="N73" s="108"/>
      <c r="O73" s="109"/>
      <c r="P73" s="110"/>
    </row>
    <row r="74" spans="2:16" x14ac:dyDescent="0.25">
      <c r="B74" s="108"/>
      <c r="C74" s="109"/>
      <c r="D74" s="109"/>
      <c r="E74" s="109"/>
      <c r="F74" s="110"/>
      <c r="H74" s="45" t="str">
        <f t="shared" si="0"/>
        <v/>
      </c>
      <c r="J74" s="45" t="str">
        <f t="shared" si="1"/>
        <v/>
      </c>
      <c r="L74" s="45" t="str">
        <f t="shared" si="2"/>
        <v/>
      </c>
      <c r="N74" s="108"/>
      <c r="O74" s="109"/>
      <c r="P74" s="110"/>
    </row>
    <row r="75" spans="2:16" x14ac:dyDescent="0.25">
      <c r="B75" s="108"/>
      <c r="C75" s="109"/>
      <c r="D75" s="109"/>
      <c r="E75" s="109"/>
      <c r="F75" s="110"/>
      <c r="H75" s="45" t="str">
        <f t="shared" ref="H75:H138" si="3">IF(C75="","",C75) &amp; IF(D75="",""," – " &amp; D75) &amp; IF(E75="",""," – " &amp; E75) &amp; IF(F75="",""," – " &amp; F75)</f>
        <v/>
      </c>
      <c r="J75" s="45" t="str">
        <f t="shared" ref="J75:J138" si="4">IF(C75="","",C75) &amp; IF(D75="",""," – " &amp; D75) &amp; IF(E75="",""," – " &amp; E75)</f>
        <v/>
      </c>
      <c r="L75" s="45" t="str">
        <f t="shared" ref="L75:L138" si="5">IF(C75="","",C75) &amp; IF(D75="",""," – " &amp; D75)</f>
        <v/>
      </c>
      <c r="N75" s="108"/>
      <c r="O75" s="109"/>
      <c r="P75" s="110"/>
    </row>
    <row r="76" spans="2:16" x14ac:dyDescent="0.25">
      <c r="B76" s="108"/>
      <c r="C76" s="109"/>
      <c r="D76" s="109"/>
      <c r="E76" s="109"/>
      <c r="F76" s="110"/>
      <c r="H76" s="45" t="str">
        <f t="shared" si="3"/>
        <v/>
      </c>
      <c r="J76" s="45" t="str">
        <f t="shared" si="4"/>
        <v/>
      </c>
      <c r="L76" s="45" t="str">
        <f t="shared" si="5"/>
        <v/>
      </c>
      <c r="N76" s="108"/>
      <c r="O76" s="109"/>
      <c r="P76" s="110"/>
    </row>
    <row r="77" spans="2:16" x14ac:dyDescent="0.25">
      <c r="B77" s="108"/>
      <c r="C77" s="109"/>
      <c r="D77" s="109"/>
      <c r="E77" s="109"/>
      <c r="F77" s="110"/>
      <c r="H77" s="45" t="str">
        <f t="shared" si="3"/>
        <v/>
      </c>
      <c r="J77" s="45" t="str">
        <f t="shared" si="4"/>
        <v/>
      </c>
      <c r="L77" s="45" t="str">
        <f t="shared" si="5"/>
        <v/>
      </c>
      <c r="N77" s="108"/>
      <c r="O77" s="109"/>
      <c r="P77" s="110"/>
    </row>
    <row r="78" spans="2:16" x14ac:dyDescent="0.25">
      <c r="B78" s="108"/>
      <c r="C78" s="109"/>
      <c r="D78" s="109"/>
      <c r="E78" s="109"/>
      <c r="F78" s="110"/>
      <c r="H78" s="45" t="str">
        <f t="shared" si="3"/>
        <v/>
      </c>
      <c r="J78" s="45" t="str">
        <f t="shared" si="4"/>
        <v/>
      </c>
      <c r="L78" s="45" t="str">
        <f t="shared" si="5"/>
        <v/>
      </c>
      <c r="N78" s="108"/>
      <c r="O78" s="109"/>
      <c r="P78" s="110"/>
    </row>
    <row r="79" spans="2:16" x14ac:dyDescent="0.25">
      <c r="B79" s="108"/>
      <c r="C79" s="109"/>
      <c r="D79" s="109"/>
      <c r="E79" s="109"/>
      <c r="F79" s="110"/>
      <c r="H79" s="45" t="str">
        <f t="shared" si="3"/>
        <v/>
      </c>
      <c r="J79" s="45" t="str">
        <f t="shared" si="4"/>
        <v/>
      </c>
      <c r="L79" s="45" t="str">
        <f t="shared" si="5"/>
        <v/>
      </c>
      <c r="N79" s="108"/>
      <c r="O79" s="109"/>
      <c r="P79" s="110"/>
    </row>
    <row r="80" spans="2:16" x14ac:dyDescent="0.25">
      <c r="B80" s="108"/>
      <c r="C80" s="109"/>
      <c r="D80" s="109"/>
      <c r="E80" s="109"/>
      <c r="F80" s="110"/>
      <c r="H80" s="45" t="str">
        <f t="shared" si="3"/>
        <v/>
      </c>
      <c r="J80" s="45" t="str">
        <f t="shared" si="4"/>
        <v/>
      </c>
      <c r="L80" s="45" t="str">
        <f t="shared" si="5"/>
        <v/>
      </c>
      <c r="N80" s="108"/>
      <c r="O80" s="109"/>
      <c r="P80" s="110"/>
    </row>
    <row r="81" spans="2:16" x14ac:dyDescent="0.25">
      <c r="B81" s="108"/>
      <c r="C81" s="109"/>
      <c r="D81" s="109"/>
      <c r="E81" s="109"/>
      <c r="F81" s="110"/>
      <c r="H81" s="45" t="str">
        <f t="shared" si="3"/>
        <v/>
      </c>
      <c r="J81" s="45" t="str">
        <f t="shared" si="4"/>
        <v/>
      </c>
      <c r="L81" s="45" t="str">
        <f t="shared" si="5"/>
        <v/>
      </c>
      <c r="N81" s="108"/>
      <c r="O81" s="109"/>
      <c r="P81" s="110"/>
    </row>
    <row r="82" spans="2:16" x14ac:dyDescent="0.25">
      <c r="B82" s="108"/>
      <c r="C82" s="109"/>
      <c r="D82" s="109"/>
      <c r="E82" s="109"/>
      <c r="F82" s="110"/>
      <c r="H82" s="45" t="str">
        <f t="shared" si="3"/>
        <v/>
      </c>
      <c r="J82" s="45" t="str">
        <f t="shared" si="4"/>
        <v/>
      </c>
      <c r="L82" s="45" t="str">
        <f t="shared" si="5"/>
        <v/>
      </c>
      <c r="N82" s="108"/>
      <c r="O82" s="109"/>
      <c r="P82" s="110"/>
    </row>
    <row r="83" spans="2:16" x14ac:dyDescent="0.25">
      <c r="B83" s="108"/>
      <c r="C83" s="109"/>
      <c r="D83" s="109"/>
      <c r="E83" s="109"/>
      <c r="F83" s="110"/>
      <c r="H83" s="45" t="str">
        <f t="shared" si="3"/>
        <v/>
      </c>
      <c r="J83" s="45" t="str">
        <f t="shared" si="4"/>
        <v/>
      </c>
      <c r="L83" s="45" t="str">
        <f t="shared" si="5"/>
        <v/>
      </c>
      <c r="N83" s="108"/>
      <c r="O83" s="109"/>
      <c r="P83" s="110"/>
    </row>
    <row r="84" spans="2:16" x14ac:dyDescent="0.25">
      <c r="B84" s="108"/>
      <c r="C84" s="109"/>
      <c r="D84" s="109"/>
      <c r="E84" s="109"/>
      <c r="F84" s="110"/>
      <c r="H84" s="45" t="str">
        <f t="shared" si="3"/>
        <v/>
      </c>
      <c r="J84" s="45" t="str">
        <f t="shared" si="4"/>
        <v/>
      </c>
      <c r="L84" s="45" t="str">
        <f t="shared" si="5"/>
        <v/>
      </c>
      <c r="N84" s="108"/>
      <c r="O84" s="109"/>
      <c r="P84" s="110"/>
    </row>
    <row r="85" spans="2:16" x14ac:dyDescent="0.25">
      <c r="B85" s="108"/>
      <c r="C85" s="109"/>
      <c r="D85" s="109"/>
      <c r="E85" s="109"/>
      <c r="F85" s="110"/>
      <c r="H85" s="45" t="str">
        <f t="shared" si="3"/>
        <v/>
      </c>
      <c r="J85" s="45" t="str">
        <f t="shared" si="4"/>
        <v/>
      </c>
      <c r="L85" s="45" t="str">
        <f t="shared" si="5"/>
        <v/>
      </c>
      <c r="N85" s="108"/>
      <c r="O85" s="109"/>
      <c r="P85" s="110"/>
    </row>
    <row r="86" spans="2:16" x14ac:dyDescent="0.25">
      <c r="B86" s="108"/>
      <c r="C86" s="109"/>
      <c r="D86" s="109"/>
      <c r="E86" s="109"/>
      <c r="F86" s="110"/>
      <c r="H86" s="45" t="str">
        <f t="shared" si="3"/>
        <v/>
      </c>
      <c r="J86" s="45" t="str">
        <f t="shared" si="4"/>
        <v/>
      </c>
      <c r="L86" s="45" t="str">
        <f t="shared" si="5"/>
        <v/>
      </c>
      <c r="N86" s="108"/>
      <c r="O86" s="109"/>
      <c r="P86" s="110"/>
    </row>
    <row r="87" spans="2:16" x14ac:dyDescent="0.25">
      <c r="B87" s="108"/>
      <c r="C87" s="109"/>
      <c r="D87" s="109"/>
      <c r="E87" s="109"/>
      <c r="F87" s="110"/>
      <c r="H87" s="45" t="str">
        <f t="shared" si="3"/>
        <v/>
      </c>
      <c r="J87" s="45" t="str">
        <f t="shared" si="4"/>
        <v/>
      </c>
      <c r="L87" s="45" t="str">
        <f t="shared" si="5"/>
        <v/>
      </c>
      <c r="N87" s="108"/>
      <c r="O87" s="109"/>
      <c r="P87" s="110"/>
    </row>
    <row r="88" spans="2:16" x14ac:dyDescent="0.25">
      <c r="B88" s="108"/>
      <c r="C88" s="109"/>
      <c r="D88" s="109"/>
      <c r="E88" s="109"/>
      <c r="F88" s="110"/>
      <c r="H88" s="45" t="str">
        <f t="shared" si="3"/>
        <v/>
      </c>
      <c r="J88" s="45" t="str">
        <f t="shared" si="4"/>
        <v/>
      </c>
      <c r="L88" s="45" t="str">
        <f t="shared" si="5"/>
        <v/>
      </c>
      <c r="N88" s="108"/>
      <c r="O88" s="109"/>
      <c r="P88" s="110"/>
    </row>
    <row r="89" spans="2:16" x14ac:dyDescent="0.25">
      <c r="B89" s="108"/>
      <c r="C89" s="109"/>
      <c r="D89" s="109"/>
      <c r="E89" s="109"/>
      <c r="F89" s="110"/>
      <c r="H89" s="45" t="str">
        <f t="shared" si="3"/>
        <v/>
      </c>
      <c r="J89" s="45" t="str">
        <f t="shared" si="4"/>
        <v/>
      </c>
      <c r="L89" s="45" t="str">
        <f t="shared" si="5"/>
        <v/>
      </c>
      <c r="N89" s="108"/>
      <c r="O89" s="109"/>
      <c r="P89" s="110"/>
    </row>
    <row r="90" spans="2:16" x14ac:dyDescent="0.25">
      <c r="B90" s="108"/>
      <c r="C90" s="109"/>
      <c r="D90" s="109"/>
      <c r="E90" s="109"/>
      <c r="F90" s="110"/>
      <c r="H90" s="45" t="str">
        <f t="shared" si="3"/>
        <v/>
      </c>
      <c r="J90" s="45" t="str">
        <f t="shared" si="4"/>
        <v/>
      </c>
      <c r="L90" s="45" t="str">
        <f t="shared" si="5"/>
        <v/>
      </c>
      <c r="N90" s="108"/>
      <c r="O90" s="109"/>
      <c r="P90" s="110"/>
    </row>
    <row r="91" spans="2:16" x14ac:dyDescent="0.25">
      <c r="B91" s="108"/>
      <c r="C91" s="109"/>
      <c r="D91" s="109"/>
      <c r="E91" s="109"/>
      <c r="F91" s="110"/>
      <c r="H91" s="45" t="str">
        <f t="shared" si="3"/>
        <v/>
      </c>
      <c r="J91" s="45" t="str">
        <f t="shared" si="4"/>
        <v/>
      </c>
      <c r="L91" s="45" t="str">
        <f t="shared" si="5"/>
        <v/>
      </c>
      <c r="N91" s="108"/>
      <c r="O91" s="109"/>
      <c r="P91" s="110"/>
    </row>
    <row r="92" spans="2:16" x14ac:dyDescent="0.25">
      <c r="B92" s="108"/>
      <c r="C92" s="109"/>
      <c r="D92" s="109"/>
      <c r="E92" s="109"/>
      <c r="F92" s="110"/>
      <c r="H92" s="45" t="str">
        <f t="shared" si="3"/>
        <v/>
      </c>
      <c r="J92" s="45" t="str">
        <f t="shared" si="4"/>
        <v/>
      </c>
      <c r="L92" s="45" t="str">
        <f t="shared" si="5"/>
        <v/>
      </c>
      <c r="N92" s="108"/>
      <c r="O92" s="109"/>
      <c r="P92" s="110"/>
    </row>
    <row r="93" spans="2:16" x14ac:dyDescent="0.25">
      <c r="B93" s="108"/>
      <c r="C93" s="109"/>
      <c r="D93" s="109"/>
      <c r="E93" s="109"/>
      <c r="F93" s="110"/>
      <c r="H93" s="45" t="str">
        <f t="shared" si="3"/>
        <v/>
      </c>
      <c r="J93" s="45" t="str">
        <f t="shared" si="4"/>
        <v/>
      </c>
      <c r="L93" s="45" t="str">
        <f t="shared" si="5"/>
        <v/>
      </c>
      <c r="N93" s="108"/>
      <c r="O93" s="109"/>
      <c r="P93" s="110"/>
    </row>
    <row r="94" spans="2:16" x14ac:dyDescent="0.25">
      <c r="B94" s="108"/>
      <c r="C94" s="109"/>
      <c r="D94" s="109"/>
      <c r="E94" s="109"/>
      <c r="F94" s="110"/>
      <c r="H94" s="45" t="str">
        <f t="shared" si="3"/>
        <v/>
      </c>
      <c r="J94" s="45" t="str">
        <f t="shared" si="4"/>
        <v/>
      </c>
      <c r="L94" s="45" t="str">
        <f t="shared" si="5"/>
        <v/>
      </c>
      <c r="N94" s="108"/>
      <c r="O94" s="109"/>
      <c r="P94" s="110"/>
    </row>
    <row r="95" spans="2:16" x14ac:dyDescent="0.25">
      <c r="B95" s="108"/>
      <c r="C95" s="109"/>
      <c r="D95" s="109"/>
      <c r="E95" s="109"/>
      <c r="F95" s="110"/>
      <c r="H95" s="45" t="str">
        <f t="shared" si="3"/>
        <v/>
      </c>
      <c r="J95" s="45" t="str">
        <f t="shared" si="4"/>
        <v/>
      </c>
      <c r="L95" s="45" t="str">
        <f t="shared" si="5"/>
        <v/>
      </c>
      <c r="N95" s="108"/>
      <c r="O95" s="109"/>
      <c r="P95" s="110"/>
    </row>
    <row r="96" spans="2:16" x14ac:dyDescent="0.25">
      <c r="B96" s="108"/>
      <c r="C96" s="109"/>
      <c r="D96" s="109"/>
      <c r="E96" s="109"/>
      <c r="F96" s="110"/>
      <c r="H96" s="45" t="str">
        <f t="shared" si="3"/>
        <v/>
      </c>
      <c r="J96" s="45" t="str">
        <f t="shared" si="4"/>
        <v/>
      </c>
      <c r="L96" s="45" t="str">
        <f t="shared" si="5"/>
        <v/>
      </c>
      <c r="N96" s="108"/>
      <c r="O96" s="109"/>
      <c r="P96" s="110"/>
    </row>
    <row r="97" spans="2:16" x14ac:dyDescent="0.25">
      <c r="B97" s="108"/>
      <c r="C97" s="109"/>
      <c r="D97" s="109"/>
      <c r="E97" s="109"/>
      <c r="F97" s="110"/>
      <c r="H97" s="45" t="str">
        <f t="shared" si="3"/>
        <v/>
      </c>
      <c r="J97" s="45" t="str">
        <f t="shared" si="4"/>
        <v/>
      </c>
      <c r="L97" s="45" t="str">
        <f t="shared" si="5"/>
        <v/>
      </c>
      <c r="N97" s="108"/>
      <c r="O97" s="109"/>
      <c r="P97" s="110"/>
    </row>
    <row r="98" spans="2:16" x14ac:dyDescent="0.25">
      <c r="B98" s="108"/>
      <c r="C98" s="109"/>
      <c r="D98" s="109"/>
      <c r="E98" s="109"/>
      <c r="F98" s="110"/>
      <c r="H98" s="45" t="str">
        <f t="shared" si="3"/>
        <v/>
      </c>
      <c r="J98" s="45" t="str">
        <f t="shared" si="4"/>
        <v/>
      </c>
      <c r="L98" s="45" t="str">
        <f t="shared" si="5"/>
        <v/>
      </c>
      <c r="N98" s="108"/>
      <c r="O98" s="109"/>
      <c r="P98" s="110"/>
    </row>
    <row r="99" spans="2:16" x14ac:dyDescent="0.25">
      <c r="B99" s="108"/>
      <c r="C99" s="109"/>
      <c r="D99" s="109"/>
      <c r="E99" s="109"/>
      <c r="F99" s="110"/>
      <c r="H99" s="45" t="str">
        <f t="shared" si="3"/>
        <v/>
      </c>
      <c r="J99" s="45" t="str">
        <f t="shared" si="4"/>
        <v/>
      </c>
      <c r="L99" s="45" t="str">
        <f t="shared" si="5"/>
        <v/>
      </c>
      <c r="N99" s="108"/>
      <c r="O99" s="109"/>
      <c r="P99" s="110"/>
    </row>
    <row r="100" spans="2:16" x14ac:dyDescent="0.25">
      <c r="B100" s="108"/>
      <c r="C100" s="109"/>
      <c r="D100" s="109"/>
      <c r="E100" s="109"/>
      <c r="F100" s="110"/>
      <c r="H100" s="45" t="str">
        <f t="shared" si="3"/>
        <v/>
      </c>
      <c r="J100" s="45" t="str">
        <f t="shared" si="4"/>
        <v/>
      </c>
      <c r="L100" s="45" t="str">
        <f t="shared" si="5"/>
        <v/>
      </c>
      <c r="N100" s="108"/>
      <c r="O100" s="109"/>
      <c r="P100" s="110"/>
    </row>
    <row r="101" spans="2:16" x14ac:dyDescent="0.25">
      <c r="B101" s="108"/>
      <c r="C101" s="109"/>
      <c r="D101" s="109"/>
      <c r="E101" s="109"/>
      <c r="F101" s="110"/>
      <c r="H101" s="45" t="str">
        <f t="shared" si="3"/>
        <v/>
      </c>
      <c r="J101" s="45" t="str">
        <f t="shared" si="4"/>
        <v/>
      </c>
      <c r="L101" s="45" t="str">
        <f t="shared" si="5"/>
        <v/>
      </c>
      <c r="N101" s="108"/>
      <c r="O101" s="109"/>
      <c r="P101" s="110"/>
    </row>
    <row r="102" spans="2:16" x14ac:dyDescent="0.25">
      <c r="B102" s="108"/>
      <c r="C102" s="109"/>
      <c r="D102" s="109"/>
      <c r="E102" s="109"/>
      <c r="F102" s="110"/>
      <c r="H102" s="45" t="str">
        <f t="shared" si="3"/>
        <v/>
      </c>
      <c r="J102" s="45" t="str">
        <f t="shared" si="4"/>
        <v/>
      </c>
      <c r="L102" s="45" t="str">
        <f t="shared" si="5"/>
        <v/>
      </c>
      <c r="N102" s="108"/>
      <c r="O102" s="109"/>
      <c r="P102" s="110"/>
    </row>
    <row r="103" spans="2:16" x14ac:dyDescent="0.25">
      <c r="B103" s="108"/>
      <c r="C103" s="109"/>
      <c r="D103" s="109"/>
      <c r="E103" s="109"/>
      <c r="F103" s="110"/>
      <c r="H103" s="45" t="str">
        <f t="shared" si="3"/>
        <v/>
      </c>
      <c r="J103" s="45" t="str">
        <f t="shared" si="4"/>
        <v/>
      </c>
      <c r="L103" s="45" t="str">
        <f t="shared" si="5"/>
        <v/>
      </c>
      <c r="N103" s="108"/>
      <c r="O103" s="109"/>
      <c r="P103" s="110"/>
    </row>
    <row r="104" spans="2:16" x14ac:dyDescent="0.25">
      <c r="B104" s="108"/>
      <c r="C104" s="109"/>
      <c r="D104" s="109"/>
      <c r="E104" s="109"/>
      <c r="F104" s="110"/>
      <c r="H104" s="45" t="str">
        <f t="shared" si="3"/>
        <v/>
      </c>
      <c r="J104" s="45" t="str">
        <f t="shared" si="4"/>
        <v/>
      </c>
      <c r="L104" s="45" t="str">
        <f t="shared" si="5"/>
        <v/>
      </c>
      <c r="N104" s="108"/>
      <c r="O104" s="109"/>
      <c r="P104" s="110"/>
    </row>
    <row r="105" spans="2:16" x14ac:dyDescent="0.25">
      <c r="B105" s="108"/>
      <c r="C105" s="109"/>
      <c r="D105" s="109"/>
      <c r="E105" s="109"/>
      <c r="F105" s="110"/>
      <c r="H105" s="45" t="str">
        <f t="shared" si="3"/>
        <v/>
      </c>
      <c r="J105" s="45" t="str">
        <f t="shared" si="4"/>
        <v/>
      </c>
      <c r="L105" s="45" t="str">
        <f t="shared" si="5"/>
        <v/>
      </c>
      <c r="N105" s="108"/>
      <c r="O105" s="109"/>
      <c r="P105" s="110"/>
    </row>
    <row r="106" spans="2:16" x14ac:dyDescent="0.25">
      <c r="B106" s="108"/>
      <c r="C106" s="109"/>
      <c r="D106" s="109"/>
      <c r="E106" s="109"/>
      <c r="F106" s="110"/>
      <c r="H106" s="45" t="str">
        <f t="shared" si="3"/>
        <v/>
      </c>
      <c r="J106" s="45" t="str">
        <f t="shared" si="4"/>
        <v/>
      </c>
      <c r="L106" s="45" t="str">
        <f t="shared" si="5"/>
        <v/>
      </c>
      <c r="N106" s="108"/>
      <c r="O106" s="109"/>
      <c r="P106" s="110"/>
    </row>
    <row r="107" spans="2:16" x14ac:dyDescent="0.25">
      <c r="B107" s="108"/>
      <c r="C107" s="109"/>
      <c r="D107" s="109"/>
      <c r="E107" s="109"/>
      <c r="F107" s="110"/>
      <c r="H107" s="45" t="str">
        <f t="shared" si="3"/>
        <v/>
      </c>
      <c r="J107" s="45" t="str">
        <f t="shared" si="4"/>
        <v/>
      </c>
      <c r="L107" s="45" t="str">
        <f t="shared" si="5"/>
        <v/>
      </c>
      <c r="N107" s="108"/>
      <c r="O107" s="109"/>
      <c r="P107" s="110"/>
    </row>
    <row r="108" spans="2:16" x14ac:dyDescent="0.25">
      <c r="B108" s="108"/>
      <c r="C108" s="109"/>
      <c r="D108" s="109"/>
      <c r="E108" s="109"/>
      <c r="F108" s="110"/>
      <c r="H108" s="45" t="str">
        <f t="shared" si="3"/>
        <v/>
      </c>
      <c r="J108" s="45" t="str">
        <f t="shared" si="4"/>
        <v/>
      </c>
      <c r="L108" s="45" t="str">
        <f t="shared" si="5"/>
        <v/>
      </c>
      <c r="N108" s="108"/>
      <c r="O108" s="109"/>
      <c r="P108" s="110"/>
    </row>
    <row r="109" spans="2:16" x14ac:dyDescent="0.25">
      <c r="B109" s="108"/>
      <c r="C109" s="109"/>
      <c r="D109" s="109"/>
      <c r="E109" s="109"/>
      <c r="F109" s="110"/>
      <c r="H109" s="45" t="str">
        <f t="shared" si="3"/>
        <v/>
      </c>
      <c r="J109" s="45" t="str">
        <f t="shared" si="4"/>
        <v/>
      </c>
      <c r="L109" s="45" t="str">
        <f t="shared" si="5"/>
        <v/>
      </c>
      <c r="N109" s="108"/>
      <c r="O109" s="109"/>
      <c r="P109" s="110"/>
    </row>
    <row r="110" spans="2:16" x14ac:dyDescent="0.25">
      <c r="B110" s="108"/>
      <c r="C110" s="109"/>
      <c r="D110" s="109"/>
      <c r="E110" s="109"/>
      <c r="F110" s="110"/>
      <c r="H110" s="45" t="str">
        <f t="shared" si="3"/>
        <v/>
      </c>
      <c r="J110" s="45" t="str">
        <f t="shared" si="4"/>
        <v/>
      </c>
      <c r="L110" s="45" t="str">
        <f t="shared" si="5"/>
        <v/>
      </c>
      <c r="N110" s="108"/>
      <c r="O110" s="109"/>
      <c r="P110" s="110"/>
    </row>
    <row r="111" spans="2:16" x14ac:dyDescent="0.25">
      <c r="B111" s="108"/>
      <c r="C111" s="109"/>
      <c r="D111" s="109"/>
      <c r="E111" s="109"/>
      <c r="F111" s="110"/>
      <c r="H111" s="45" t="str">
        <f t="shared" si="3"/>
        <v/>
      </c>
      <c r="J111" s="45" t="str">
        <f t="shared" si="4"/>
        <v/>
      </c>
      <c r="L111" s="45" t="str">
        <f t="shared" si="5"/>
        <v/>
      </c>
      <c r="N111" s="108"/>
      <c r="O111" s="109"/>
      <c r="P111" s="110"/>
    </row>
    <row r="112" spans="2:16" x14ac:dyDescent="0.25">
      <c r="B112" s="108"/>
      <c r="C112" s="109"/>
      <c r="D112" s="109"/>
      <c r="E112" s="109"/>
      <c r="F112" s="110"/>
      <c r="H112" s="45" t="str">
        <f t="shared" si="3"/>
        <v/>
      </c>
      <c r="J112" s="45" t="str">
        <f t="shared" si="4"/>
        <v/>
      </c>
      <c r="L112" s="45" t="str">
        <f t="shared" si="5"/>
        <v/>
      </c>
      <c r="N112" s="108"/>
      <c r="O112" s="109"/>
      <c r="P112" s="110"/>
    </row>
    <row r="113" spans="2:16" x14ac:dyDescent="0.25">
      <c r="B113" s="108"/>
      <c r="C113" s="109"/>
      <c r="D113" s="109"/>
      <c r="E113" s="109"/>
      <c r="F113" s="110"/>
      <c r="H113" s="45" t="str">
        <f t="shared" si="3"/>
        <v/>
      </c>
      <c r="J113" s="45" t="str">
        <f t="shared" si="4"/>
        <v/>
      </c>
      <c r="L113" s="45" t="str">
        <f t="shared" si="5"/>
        <v/>
      </c>
      <c r="N113" s="108"/>
      <c r="O113" s="109"/>
      <c r="P113" s="110"/>
    </row>
    <row r="114" spans="2:16" x14ac:dyDescent="0.25">
      <c r="B114" s="108"/>
      <c r="C114" s="109"/>
      <c r="D114" s="109"/>
      <c r="E114" s="109"/>
      <c r="F114" s="110"/>
      <c r="H114" s="45" t="str">
        <f t="shared" si="3"/>
        <v/>
      </c>
      <c r="J114" s="45" t="str">
        <f t="shared" si="4"/>
        <v/>
      </c>
      <c r="L114" s="45" t="str">
        <f t="shared" si="5"/>
        <v/>
      </c>
      <c r="N114" s="108"/>
      <c r="O114" s="109"/>
      <c r="P114" s="110"/>
    </row>
    <row r="115" spans="2:16" x14ac:dyDescent="0.25">
      <c r="B115" s="108"/>
      <c r="C115" s="109"/>
      <c r="D115" s="109"/>
      <c r="E115" s="109"/>
      <c r="F115" s="110"/>
      <c r="H115" s="45" t="str">
        <f t="shared" si="3"/>
        <v/>
      </c>
      <c r="J115" s="45" t="str">
        <f t="shared" si="4"/>
        <v/>
      </c>
      <c r="L115" s="45" t="str">
        <f t="shared" si="5"/>
        <v/>
      </c>
      <c r="N115" s="108"/>
      <c r="O115" s="109"/>
      <c r="P115" s="110"/>
    </row>
    <row r="116" spans="2:16" x14ac:dyDescent="0.25">
      <c r="B116" s="108"/>
      <c r="C116" s="109"/>
      <c r="D116" s="109"/>
      <c r="E116" s="109"/>
      <c r="F116" s="110"/>
      <c r="H116" s="45" t="str">
        <f t="shared" si="3"/>
        <v/>
      </c>
      <c r="J116" s="45" t="str">
        <f t="shared" si="4"/>
        <v/>
      </c>
      <c r="L116" s="45" t="str">
        <f t="shared" si="5"/>
        <v/>
      </c>
      <c r="N116" s="108"/>
      <c r="O116" s="109"/>
      <c r="P116" s="110"/>
    </row>
    <row r="117" spans="2:16" x14ac:dyDescent="0.25">
      <c r="B117" s="108"/>
      <c r="C117" s="109"/>
      <c r="D117" s="109"/>
      <c r="E117" s="109"/>
      <c r="F117" s="110"/>
      <c r="H117" s="45" t="str">
        <f t="shared" si="3"/>
        <v/>
      </c>
      <c r="J117" s="45" t="str">
        <f t="shared" si="4"/>
        <v/>
      </c>
      <c r="L117" s="45" t="str">
        <f t="shared" si="5"/>
        <v/>
      </c>
      <c r="N117" s="108"/>
      <c r="O117" s="109"/>
      <c r="P117" s="110"/>
    </row>
    <row r="118" spans="2:16" x14ac:dyDescent="0.25">
      <c r="B118" s="108"/>
      <c r="C118" s="109"/>
      <c r="D118" s="109"/>
      <c r="E118" s="109"/>
      <c r="F118" s="110"/>
      <c r="H118" s="45" t="str">
        <f t="shared" si="3"/>
        <v/>
      </c>
      <c r="J118" s="45" t="str">
        <f t="shared" si="4"/>
        <v/>
      </c>
      <c r="L118" s="45" t="str">
        <f t="shared" si="5"/>
        <v/>
      </c>
      <c r="N118" s="108"/>
      <c r="O118" s="114"/>
      <c r="P118" s="110"/>
    </row>
    <row r="119" spans="2:16" x14ac:dyDescent="0.25">
      <c r="B119" s="108"/>
      <c r="C119" s="109"/>
      <c r="D119" s="109"/>
      <c r="E119" s="109"/>
      <c r="F119" s="110"/>
      <c r="H119" s="45" t="str">
        <f t="shared" si="3"/>
        <v/>
      </c>
      <c r="J119" s="45" t="str">
        <f t="shared" si="4"/>
        <v/>
      </c>
      <c r="L119" s="45" t="str">
        <f t="shared" si="5"/>
        <v/>
      </c>
      <c r="N119" s="108"/>
      <c r="O119" s="109"/>
      <c r="P119" s="110"/>
    </row>
    <row r="120" spans="2:16" x14ac:dyDescent="0.25">
      <c r="B120" s="108"/>
      <c r="C120" s="109"/>
      <c r="D120" s="109"/>
      <c r="E120" s="109"/>
      <c r="F120" s="110"/>
      <c r="H120" s="45" t="str">
        <f t="shared" si="3"/>
        <v/>
      </c>
      <c r="J120" s="45" t="str">
        <f t="shared" si="4"/>
        <v/>
      </c>
      <c r="L120" s="45" t="str">
        <f t="shared" si="5"/>
        <v/>
      </c>
      <c r="N120" s="108"/>
      <c r="O120" s="109"/>
      <c r="P120" s="110"/>
    </row>
    <row r="121" spans="2:16" x14ac:dyDescent="0.25">
      <c r="B121" s="108"/>
      <c r="C121" s="109"/>
      <c r="D121" s="109"/>
      <c r="E121" s="109"/>
      <c r="F121" s="110"/>
      <c r="H121" s="45" t="str">
        <f t="shared" si="3"/>
        <v/>
      </c>
      <c r="J121" s="45" t="str">
        <f t="shared" si="4"/>
        <v/>
      </c>
      <c r="L121" s="45" t="str">
        <f t="shared" si="5"/>
        <v/>
      </c>
      <c r="N121" s="108"/>
      <c r="O121" s="109"/>
      <c r="P121" s="110"/>
    </row>
    <row r="122" spans="2:16" x14ac:dyDescent="0.25">
      <c r="B122" s="108"/>
      <c r="C122" s="109"/>
      <c r="D122" s="109"/>
      <c r="E122" s="109"/>
      <c r="F122" s="110"/>
      <c r="H122" s="45" t="str">
        <f t="shared" si="3"/>
        <v/>
      </c>
      <c r="J122" s="45" t="str">
        <f t="shared" si="4"/>
        <v/>
      </c>
      <c r="L122" s="45" t="str">
        <f t="shared" si="5"/>
        <v/>
      </c>
      <c r="N122" s="108"/>
      <c r="O122" s="109"/>
      <c r="P122" s="110"/>
    </row>
    <row r="123" spans="2:16" x14ac:dyDescent="0.25">
      <c r="B123" s="108"/>
      <c r="C123" s="109"/>
      <c r="D123" s="109"/>
      <c r="E123" s="109"/>
      <c r="F123" s="110"/>
      <c r="H123" s="45" t="str">
        <f t="shared" si="3"/>
        <v/>
      </c>
      <c r="J123" s="45" t="str">
        <f t="shared" si="4"/>
        <v/>
      </c>
      <c r="L123" s="45" t="str">
        <f t="shared" si="5"/>
        <v/>
      </c>
      <c r="N123" s="108"/>
      <c r="O123" s="109"/>
      <c r="P123" s="110"/>
    </row>
    <row r="124" spans="2:16" x14ac:dyDescent="0.25">
      <c r="B124" s="108"/>
      <c r="C124" s="109"/>
      <c r="D124" s="109"/>
      <c r="E124" s="109"/>
      <c r="F124" s="110"/>
      <c r="H124" s="45" t="str">
        <f t="shared" si="3"/>
        <v/>
      </c>
      <c r="J124" s="45" t="str">
        <f t="shared" si="4"/>
        <v/>
      </c>
      <c r="L124" s="45" t="str">
        <f t="shared" si="5"/>
        <v/>
      </c>
      <c r="N124" s="108"/>
      <c r="O124" s="109"/>
      <c r="P124" s="110"/>
    </row>
    <row r="125" spans="2:16" x14ac:dyDescent="0.25">
      <c r="B125" s="108"/>
      <c r="C125" s="109"/>
      <c r="D125" s="109"/>
      <c r="E125" s="109"/>
      <c r="F125" s="110"/>
      <c r="H125" s="45" t="str">
        <f t="shared" si="3"/>
        <v/>
      </c>
      <c r="J125" s="45" t="str">
        <f t="shared" si="4"/>
        <v/>
      </c>
      <c r="L125" s="45" t="str">
        <f t="shared" si="5"/>
        <v/>
      </c>
      <c r="N125" s="108"/>
      <c r="O125" s="109"/>
      <c r="P125" s="110"/>
    </row>
    <row r="126" spans="2:16" x14ac:dyDescent="0.25">
      <c r="B126" s="108"/>
      <c r="C126" s="109"/>
      <c r="D126" s="109"/>
      <c r="E126" s="109"/>
      <c r="F126" s="110"/>
      <c r="H126" s="45" t="str">
        <f t="shared" si="3"/>
        <v/>
      </c>
      <c r="J126" s="45" t="str">
        <f t="shared" si="4"/>
        <v/>
      </c>
      <c r="L126" s="45" t="str">
        <f t="shared" si="5"/>
        <v/>
      </c>
      <c r="N126" s="108"/>
      <c r="O126" s="109"/>
      <c r="P126" s="110"/>
    </row>
    <row r="127" spans="2:16" x14ac:dyDescent="0.25">
      <c r="B127" s="108"/>
      <c r="C127" s="109"/>
      <c r="D127" s="109"/>
      <c r="E127" s="109"/>
      <c r="F127" s="110"/>
      <c r="H127" s="45" t="str">
        <f t="shared" si="3"/>
        <v/>
      </c>
      <c r="J127" s="45" t="str">
        <f t="shared" si="4"/>
        <v/>
      </c>
      <c r="L127" s="45" t="str">
        <f t="shared" si="5"/>
        <v/>
      </c>
      <c r="N127" s="108"/>
      <c r="O127" s="109"/>
      <c r="P127" s="110"/>
    </row>
    <row r="128" spans="2:16" x14ac:dyDescent="0.25">
      <c r="B128" s="108"/>
      <c r="C128" s="109"/>
      <c r="D128" s="109"/>
      <c r="E128" s="109"/>
      <c r="F128" s="110"/>
      <c r="H128" s="45" t="str">
        <f t="shared" si="3"/>
        <v/>
      </c>
      <c r="J128" s="45" t="str">
        <f t="shared" si="4"/>
        <v/>
      </c>
      <c r="L128" s="45" t="str">
        <f t="shared" si="5"/>
        <v/>
      </c>
      <c r="N128" s="108"/>
      <c r="O128" s="109"/>
      <c r="P128" s="110"/>
    </row>
    <row r="129" spans="2:16" x14ac:dyDescent="0.25">
      <c r="B129" s="108"/>
      <c r="C129" s="109"/>
      <c r="D129" s="109"/>
      <c r="E129" s="109"/>
      <c r="F129" s="110"/>
      <c r="H129" s="45" t="str">
        <f t="shared" si="3"/>
        <v/>
      </c>
      <c r="J129" s="45" t="str">
        <f t="shared" si="4"/>
        <v/>
      </c>
      <c r="L129" s="45" t="str">
        <f t="shared" si="5"/>
        <v/>
      </c>
      <c r="N129" s="108"/>
      <c r="O129" s="109"/>
      <c r="P129" s="110"/>
    </row>
    <row r="130" spans="2:16" x14ac:dyDescent="0.25">
      <c r="B130" s="108"/>
      <c r="C130" s="109"/>
      <c r="D130" s="109"/>
      <c r="E130" s="109"/>
      <c r="F130" s="110"/>
      <c r="H130" s="45" t="str">
        <f t="shared" si="3"/>
        <v/>
      </c>
      <c r="J130" s="45" t="str">
        <f t="shared" si="4"/>
        <v/>
      </c>
      <c r="L130" s="45" t="str">
        <f t="shared" si="5"/>
        <v/>
      </c>
      <c r="N130" s="108"/>
      <c r="O130" s="109"/>
      <c r="P130" s="110"/>
    </row>
    <row r="131" spans="2:16" x14ac:dyDescent="0.25">
      <c r="B131" s="108"/>
      <c r="C131" s="109"/>
      <c r="D131" s="109"/>
      <c r="E131" s="109"/>
      <c r="F131" s="110"/>
      <c r="H131" s="45" t="str">
        <f t="shared" si="3"/>
        <v/>
      </c>
      <c r="J131" s="45" t="str">
        <f t="shared" si="4"/>
        <v/>
      </c>
      <c r="L131" s="45" t="str">
        <f t="shared" si="5"/>
        <v/>
      </c>
      <c r="N131" s="108"/>
      <c r="O131" s="109"/>
      <c r="P131" s="110"/>
    </row>
    <row r="132" spans="2:16" x14ac:dyDescent="0.25">
      <c r="B132" s="108"/>
      <c r="C132" s="109"/>
      <c r="D132" s="109"/>
      <c r="E132" s="109"/>
      <c r="F132" s="110"/>
      <c r="H132" s="45" t="str">
        <f t="shared" si="3"/>
        <v/>
      </c>
      <c r="J132" s="45" t="str">
        <f t="shared" si="4"/>
        <v/>
      </c>
      <c r="L132" s="45" t="str">
        <f t="shared" si="5"/>
        <v/>
      </c>
      <c r="N132" s="108"/>
      <c r="O132" s="109"/>
      <c r="P132" s="110"/>
    </row>
    <row r="133" spans="2:16" x14ac:dyDescent="0.25">
      <c r="B133" s="108"/>
      <c r="C133" s="109"/>
      <c r="D133" s="109"/>
      <c r="E133" s="109"/>
      <c r="F133" s="110"/>
      <c r="H133" s="45" t="str">
        <f t="shared" si="3"/>
        <v/>
      </c>
      <c r="J133" s="45" t="str">
        <f t="shared" si="4"/>
        <v/>
      </c>
      <c r="L133" s="45" t="str">
        <f t="shared" si="5"/>
        <v/>
      </c>
      <c r="N133" s="108"/>
      <c r="O133" s="109"/>
      <c r="P133" s="110"/>
    </row>
    <row r="134" spans="2:16" x14ac:dyDescent="0.25">
      <c r="B134" s="108"/>
      <c r="C134" s="109"/>
      <c r="D134" s="109"/>
      <c r="E134" s="109"/>
      <c r="F134" s="110"/>
      <c r="H134" s="45" t="str">
        <f t="shared" si="3"/>
        <v/>
      </c>
      <c r="J134" s="45" t="str">
        <f t="shared" si="4"/>
        <v/>
      </c>
      <c r="L134" s="45" t="str">
        <f t="shared" si="5"/>
        <v/>
      </c>
      <c r="N134" s="108"/>
      <c r="O134" s="109"/>
      <c r="P134" s="110"/>
    </row>
    <row r="135" spans="2:16" x14ac:dyDescent="0.25">
      <c r="B135" s="108"/>
      <c r="C135" s="109"/>
      <c r="D135" s="109"/>
      <c r="E135" s="109"/>
      <c r="F135" s="110"/>
      <c r="H135" s="45" t="str">
        <f t="shared" si="3"/>
        <v/>
      </c>
      <c r="J135" s="45" t="str">
        <f t="shared" si="4"/>
        <v/>
      </c>
      <c r="L135" s="45" t="str">
        <f t="shared" si="5"/>
        <v/>
      </c>
      <c r="N135" s="108"/>
      <c r="O135" s="109"/>
      <c r="P135" s="110"/>
    </row>
    <row r="136" spans="2:16" x14ac:dyDescent="0.25">
      <c r="B136" s="108"/>
      <c r="C136" s="109"/>
      <c r="D136" s="109"/>
      <c r="E136" s="109"/>
      <c r="F136" s="110"/>
      <c r="H136" s="45" t="str">
        <f t="shared" si="3"/>
        <v/>
      </c>
      <c r="J136" s="45" t="str">
        <f t="shared" si="4"/>
        <v/>
      </c>
      <c r="L136" s="45" t="str">
        <f t="shared" si="5"/>
        <v/>
      </c>
      <c r="N136" s="108"/>
      <c r="O136" s="109"/>
      <c r="P136" s="110"/>
    </row>
    <row r="137" spans="2:16" x14ac:dyDescent="0.25">
      <c r="B137" s="108"/>
      <c r="C137" s="109"/>
      <c r="D137" s="109"/>
      <c r="E137" s="109"/>
      <c r="F137" s="110"/>
      <c r="H137" s="45" t="str">
        <f t="shared" si="3"/>
        <v/>
      </c>
      <c r="J137" s="45" t="str">
        <f t="shared" si="4"/>
        <v/>
      </c>
      <c r="L137" s="45" t="str">
        <f t="shared" si="5"/>
        <v/>
      </c>
      <c r="N137" s="108"/>
      <c r="O137" s="109"/>
      <c r="P137" s="110"/>
    </row>
    <row r="138" spans="2:16" x14ac:dyDescent="0.25">
      <c r="B138" s="108"/>
      <c r="C138" s="109"/>
      <c r="D138" s="109"/>
      <c r="E138" s="109"/>
      <c r="F138" s="110"/>
      <c r="H138" s="45" t="str">
        <f t="shared" si="3"/>
        <v/>
      </c>
      <c r="J138" s="45" t="str">
        <f t="shared" si="4"/>
        <v/>
      </c>
      <c r="L138" s="45" t="str">
        <f t="shared" si="5"/>
        <v/>
      </c>
      <c r="N138" s="108"/>
      <c r="O138" s="109"/>
      <c r="P138" s="110"/>
    </row>
    <row r="139" spans="2:16" x14ac:dyDescent="0.25">
      <c r="B139" s="108"/>
      <c r="C139" s="109"/>
      <c r="D139" s="109"/>
      <c r="E139" s="109"/>
      <c r="F139" s="110"/>
      <c r="H139" s="45" t="str">
        <f t="shared" ref="H139:H202" si="6">IF(C139="","",C139) &amp; IF(D139="",""," – " &amp; D139) &amp; IF(E139="",""," – " &amp; E139) &amp; IF(F139="",""," – " &amp; F139)</f>
        <v/>
      </c>
      <c r="J139" s="45" t="str">
        <f t="shared" ref="J139:J202" si="7">IF(C139="","",C139) &amp; IF(D139="",""," – " &amp; D139) &amp; IF(E139="",""," – " &amp; E139)</f>
        <v/>
      </c>
      <c r="L139" s="45" t="str">
        <f t="shared" ref="L139:L202" si="8">IF(C139="","",C139) &amp; IF(D139="",""," – " &amp; D139)</f>
        <v/>
      </c>
      <c r="N139" s="108"/>
      <c r="O139" s="109"/>
      <c r="P139" s="110"/>
    </row>
    <row r="140" spans="2:16" x14ac:dyDescent="0.25">
      <c r="B140" s="108"/>
      <c r="C140" s="109"/>
      <c r="D140" s="109"/>
      <c r="E140" s="109"/>
      <c r="F140" s="110"/>
      <c r="H140" s="45" t="str">
        <f t="shared" si="6"/>
        <v/>
      </c>
      <c r="J140" s="45" t="str">
        <f t="shared" si="7"/>
        <v/>
      </c>
      <c r="L140" s="45" t="str">
        <f t="shared" si="8"/>
        <v/>
      </c>
      <c r="N140" s="108"/>
      <c r="O140" s="109"/>
      <c r="P140" s="110"/>
    </row>
    <row r="141" spans="2:16" x14ac:dyDescent="0.25">
      <c r="B141" s="108"/>
      <c r="C141" s="109"/>
      <c r="D141" s="109"/>
      <c r="E141" s="109"/>
      <c r="F141" s="110"/>
      <c r="H141" s="45" t="str">
        <f t="shared" si="6"/>
        <v/>
      </c>
      <c r="J141" s="45" t="str">
        <f t="shared" si="7"/>
        <v/>
      </c>
      <c r="L141" s="45" t="str">
        <f t="shared" si="8"/>
        <v/>
      </c>
      <c r="N141" s="108"/>
      <c r="O141" s="109"/>
      <c r="P141" s="110"/>
    </row>
    <row r="142" spans="2:16" x14ac:dyDescent="0.25">
      <c r="B142" s="108"/>
      <c r="C142" s="109"/>
      <c r="D142" s="109"/>
      <c r="E142" s="109"/>
      <c r="F142" s="110"/>
      <c r="H142" s="45" t="str">
        <f t="shared" si="6"/>
        <v/>
      </c>
      <c r="J142" s="45" t="str">
        <f t="shared" si="7"/>
        <v/>
      </c>
      <c r="L142" s="45" t="str">
        <f t="shared" si="8"/>
        <v/>
      </c>
      <c r="N142" s="108"/>
      <c r="O142" s="109"/>
      <c r="P142" s="110"/>
    </row>
    <row r="143" spans="2:16" x14ac:dyDescent="0.25">
      <c r="B143" s="108"/>
      <c r="C143" s="109"/>
      <c r="D143" s="109"/>
      <c r="E143" s="109"/>
      <c r="F143" s="110"/>
      <c r="H143" s="45" t="str">
        <f t="shared" si="6"/>
        <v/>
      </c>
      <c r="J143" s="45" t="str">
        <f t="shared" si="7"/>
        <v/>
      </c>
      <c r="L143" s="45" t="str">
        <f t="shared" si="8"/>
        <v/>
      </c>
      <c r="N143" s="108"/>
      <c r="O143" s="109"/>
      <c r="P143" s="110"/>
    </row>
    <row r="144" spans="2:16" x14ac:dyDescent="0.25">
      <c r="B144" s="108"/>
      <c r="C144" s="109"/>
      <c r="D144" s="109"/>
      <c r="E144" s="109"/>
      <c r="F144" s="110"/>
      <c r="H144" s="45" t="str">
        <f t="shared" si="6"/>
        <v/>
      </c>
      <c r="J144" s="45" t="str">
        <f t="shared" si="7"/>
        <v/>
      </c>
      <c r="L144" s="45" t="str">
        <f t="shared" si="8"/>
        <v/>
      </c>
      <c r="N144" s="108"/>
      <c r="O144" s="109"/>
      <c r="P144" s="110"/>
    </row>
    <row r="145" spans="2:16" x14ac:dyDescent="0.25">
      <c r="B145" s="108"/>
      <c r="C145" s="109"/>
      <c r="D145" s="109"/>
      <c r="E145" s="109"/>
      <c r="F145" s="110"/>
      <c r="H145" s="45" t="str">
        <f t="shared" si="6"/>
        <v/>
      </c>
      <c r="J145" s="45" t="str">
        <f t="shared" si="7"/>
        <v/>
      </c>
      <c r="L145" s="45" t="str">
        <f t="shared" si="8"/>
        <v/>
      </c>
      <c r="N145" s="108"/>
      <c r="O145" s="109"/>
      <c r="P145" s="110"/>
    </row>
    <row r="146" spans="2:16" x14ac:dyDescent="0.25">
      <c r="B146" s="108"/>
      <c r="C146" s="109"/>
      <c r="D146" s="109"/>
      <c r="E146" s="109"/>
      <c r="F146" s="110"/>
      <c r="H146" s="45" t="str">
        <f t="shared" si="6"/>
        <v/>
      </c>
      <c r="J146" s="45" t="str">
        <f t="shared" si="7"/>
        <v/>
      </c>
      <c r="L146" s="45" t="str">
        <f t="shared" si="8"/>
        <v/>
      </c>
      <c r="N146" s="108"/>
      <c r="O146" s="109"/>
      <c r="P146" s="110"/>
    </row>
    <row r="147" spans="2:16" x14ac:dyDescent="0.25">
      <c r="B147" s="108"/>
      <c r="C147" s="109"/>
      <c r="D147" s="109"/>
      <c r="E147" s="109"/>
      <c r="F147" s="110"/>
      <c r="H147" s="45" t="str">
        <f t="shared" si="6"/>
        <v/>
      </c>
      <c r="J147" s="45" t="str">
        <f t="shared" si="7"/>
        <v/>
      </c>
      <c r="L147" s="45" t="str">
        <f t="shared" si="8"/>
        <v/>
      </c>
      <c r="N147" s="108"/>
      <c r="O147" s="109"/>
      <c r="P147" s="110"/>
    </row>
    <row r="148" spans="2:16" x14ac:dyDescent="0.25">
      <c r="B148" s="108"/>
      <c r="C148" s="109"/>
      <c r="D148" s="109"/>
      <c r="E148" s="109"/>
      <c r="F148" s="110"/>
      <c r="H148" s="45" t="str">
        <f t="shared" si="6"/>
        <v/>
      </c>
      <c r="J148" s="45" t="str">
        <f t="shared" si="7"/>
        <v/>
      </c>
      <c r="L148" s="45" t="str">
        <f t="shared" si="8"/>
        <v/>
      </c>
      <c r="N148" s="108"/>
      <c r="O148" s="109"/>
      <c r="P148" s="110"/>
    </row>
    <row r="149" spans="2:16" x14ac:dyDescent="0.25">
      <c r="B149" s="108"/>
      <c r="C149" s="109"/>
      <c r="D149" s="109"/>
      <c r="E149" s="109"/>
      <c r="F149" s="110"/>
      <c r="H149" s="45" t="str">
        <f t="shared" si="6"/>
        <v/>
      </c>
      <c r="J149" s="45" t="str">
        <f t="shared" si="7"/>
        <v/>
      </c>
      <c r="L149" s="45" t="str">
        <f t="shared" si="8"/>
        <v/>
      </c>
      <c r="N149" s="108"/>
      <c r="O149" s="109"/>
      <c r="P149" s="110"/>
    </row>
    <row r="150" spans="2:16" x14ac:dyDescent="0.25">
      <c r="B150" s="108"/>
      <c r="C150" s="109"/>
      <c r="D150" s="109"/>
      <c r="E150" s="109"/>
      <c r="F150" s="110"/>
      <c r="H150" s="45" t="str">
        <f t="shared" si="6"/>
        <v/>
      </c>
      <c r="J150" s="45" t="str">
        <f t="shared" si="7"/>
        <v/>
      </c>
      <c r="L150" s="45" t="str">
        <f t="shared" si="8"/>
        <v/>
      </c>
      <c r="N150" s="108"/>
      <c r="O150" s="109"/>
      <c r="P150" s="110"/>
    </row>
    <row r="151" spans="2:16" x14ac:dyDescent="0.25">
      <c r="B151" s="108"/>
      <c r="C151" s="109"/>
      <c r="D151" s="109"/>
      <c r="E151" s="109"/>
      <c r="F151" s="110"/>
      <c r="H151" s="45" t="str">
        <f t="shared" si="6"/>
        <v/>
      </c>
      <c r="J151" s="45" t="str">
        <f t="shared" si="7"/>
        <v/>
      </c>
      <c r="L151" s="45" t="str">
        <f t="shared" si="8"/>
        <v/>
      </c>
      <c r="N151" s="108"/>
      <c r="O151" s="109"/>
      <c r="P151" s="110"/>
    </row>
    <row r="152" spans="2:16" x14ac:dyDescent="0.25">
      <c r="B152" s="108"/>
      <c r="C152" s="109"/>
      <c r="D152" s="109"/>
      <c r="E152" s="109"/>
      <c r="F152" s="110"/>
      <c r="H152" s="45" t="str">
        <f t="shared" si="6"/>
        <v/>
      </c>
      <c r="J152" s="45" t="str">
        <f t="shared" si="7"/>
        <v/>
      </c>
      <c r="L152" s="45" t="str">
        <f t="shared" si="8"/>
        <v/>
      </c>
      <c r="N152" s="108"/>
      <c r="O152" s="109"/>
      <c r="P152" s="110"/>
    </row>
    <row r="153" spans="2:16" x14ac:dyDescent="0.25">
      <c r="B153" s="108"/>
      <c r="C153" s="109"/>
      <c r="D153" s="109"/>
      <c r="E153" s="109"/>
      <c r="F153" s="110"/>
      <c r="H153" s="45" t="str">
        <f t="shared" si="6"/>
        <v/>
      </c>
      <c r="J153" s="45" t="str">
        <f t="shared" si="7"/>
        <v/>
      </c>
      <c r="L153" s="45" t="str">
        <f t="shared" si="8"/>
        <v/>
      </c>
      <c r="N153" s="108"/>
      <c r="O153" s="109"/>
      <c r="P153" s="110"/>
    </row>
    <row r="154" spans="2:16" x14ac:dyDescent="0.25">
      <c r="B154" s="108"/>
      <c r="C154" s="109"/>
      <c r="D154" s="109"/>
      <c r="E154" s="109"/>
      <c r="F154" s="110"/>
      <c r="H154" s="45" t="str">
        <f t="shared" si="6"/>
        <v/>
      </c>
      <c r="J154" s="45" t="str">
        <f t="shared" si="7"/>
        <v/>
      </c>
      <c r="L154" s="45" t="str">
        <f t="shared" si="8"/>
        <v/>
      </c>
      <c r="N154" s="108"/>
      <c r="O154" s="109"/>
      <c r="P154" s="110"/>
    </row>
    <row r="155" spans="2:16" x14ac:dyDescent="0.25">
      <c r="B155" s="108"/>
      <c r="C155" s="109"/>
      <c r="D155" s="109"/>
      <c r="E155" s="109"/>
      <c r="F155" s="110"/>
      <c r="H155" s="45" t="str">
        <f t="shared" si="6"/>
        <v/>
      </c>
      <c r="J155" s="45" t="str">
        <f t="shared" si="7"/>
        <v/>
      </c>
      <c r="L155" s="45" t="str">
        <f t="shared" si="8"/>
        <v/>
      </c>
      <c r="N155" s="108"/>
      <c r="O155" s="109"/>
      <c r="P155" s="110"/>
    </row>
    <row r="156" spans="2:16" x14ac:dyDescent="0.25">
      <c r="B156" s="108"/>
      <c r="C156" s="109"/>
      <c r="D156" s="109"/>
      <c r="E156" s="109"/>
      <c r="F156" s="110"/>
      <c r="H156" s="45" t="str">
        <f t="shared" si="6"/>
        <v/>
      </c>
      <c r="J156" s="45" t="str">
        <f t="shared" si="7"/>
        <v/>
      </c>
      <c r="L156" s="45" t="str">
        <f t="shared" si="8"/>
        <v/>
      </c>
      <c r="N156" s="108"/>
      <c r="O156" s="109"/>
      <c r="P156" s="110"/>
    </row>
    <row r="157" spans="2:16" x14ac:dyDescent="0.25">
      <c r="B157" s="108"/>
      <c r="C157" s="109"/>
      <c r="D157" s="109"/>
      <c r="E157" s="109"/>
      <c r="F157" s="110"/>
      <c r="H157" s="45" t="str">
        <f t="shared" si="6"/>
        <v/>
      </c>
      <c r="J157" s="45" t="str">
        <f t="shared" si="7"/>
        <v/>
      </c>
      <c r="L157" s="45" t="str">
        <f t="shared" si="8"/>
        <v/>
      </c>
      <c r="N157" s="108"/>
      <c r="O157" s="109"/>
      <c r="P157" s="110"/>
    </row>
    <row r="158" spans="2:16" x14ac:dyDescent="0.25">
      <c r="B158" s="108"/>
      <c r="C158" s="109"/>
      <c r="D158" s="109"/>
      <c r="E158" s="109"/>
      <c r="F158" s="110"/>
      <c r="H158" s="45" t="str">
        <f t="shared" si="6"/>
        <v/>
      </c>
      <c r="J158" s="45" t="str">
        <f t="shared" si="7"/>
        <v/>
      </c>
      <c r="L158" s="45" t="str">
        <f t="shared" si="8"/>
        <v/>
      </c>
      <c r="N158" s="108"/>
      <c r="O158" s="109"/>
      <c r="P158" s="110"/>
    </row>
    <row r="159" spans="2:16" x14ac:dyDescent="0.25">
      <c r="B159" s="108"/>
      <c r="C159" s="109"/>
      <c r="D159" s="109"/>
      <c r="E159" s="109"/>
      <c r="F159" s="110"/>
      <c r="H159" s="45" t="str">
        <f t="shared" si="6"/>
        <v/>
      </c>
      <c r="J159" s="45" t="str">
        <f t="shared" si="7"/>
        <v/>
      </c>
      <c r="L159" s="45" t="str">
        <f t="shared" si="8"/>
        <v/>
      </c>
      <c r="N159" s="108"/>
      <c r="O159" s="109"/>
      <c r="P159" s="110"/>
    </row>
    <row r="160" spans="2:16" x14ac:dyDescent="0.25">
      <c r="B160" s="108"/>
      <c r="C160" s="109"/>
      <c r="D160" s="109"/>
      <c r="E160" s="109"/>
      <c r="F160" s="110"/>
      <c r="H160" s="45" t="str">
        <f t="shared" si="6"/>
        <v/>
      </c>
      <c r="J160" s="45" t="str">
        <f t="shared" si="7"/>
        <v/>
      </c>
      <c r="L160" s="45" t="str">
        <f t="shared" si="8"/>
        <v/>
      </c>
      <c r="N160" s="108"/>
      <c r="O160" s="109"/>
      <c r="P160" s="110"/>
    </row>
    <row r="161" spans="2:16" x14ac:dyDescent="0.25">
      <c r="B161" s="108"/>
      <c r="C161" s="109"/>
      <c r="D161" s="109"/>
      <c r="E161" s="109"/>
      <c r="F161" s="110"/>
      <c r="H161" s="45" t="str">
        <f t="shared" si="6"/>
        <v/>
      </c>
      <c r="J161" s="45" t="str">
        <f t="shared" si="7"/>
        <v/>
      </c>
      <c r="L161" s="45" t="str">
        <f t="shared" si="8"/>
        <v/>
      </c>
      <c r="N161" s="108"/>
      <c r="O161" s="109"/>
      <c r="P161" s="110"/>
    </row>
    <row r="162" spans="2:16" x14ac:dyDescent="0.25">
      <c r="B162" s="108"/>
      <c r="C162" s="109"/>
      <c r="D162" s="109"/>
      <c r="E162" s="109"/>
      <c r="F162" s="110"/>
      <c r="H162" s="45" t="str">
        <f t="shared" si="6"/>
        <v/>
      </c>
      <c r="J162" s="45" t="str">
        <f t="shared" si="7"/>
        <v/>
      </c>
      <c r="L162" s="45" t="str">
        <f t="shared" si="8"/>
        <v/>
      </c>
      <c r="N162" s="108"/>
      <c r="O162" s="109"/>
      <c r="P162" s="110"/>
    </row>
    <row r="163" spans="2:16" x14ac:dyDescent="0.25">
      <c r="B163" s="108"/>
      <c r="C163" s="109"/>
      <c r="D163" s="109"/>
      <c r="E163" s="109"/>
      <c r="F163" s="110"/>
      <c r="H163" s="45" t="str">
        <f t="shared" si="6"/>
        <v/>
      </c>
      <c r="J163" s="45" t="str">
        <f t="shared" si="7"/>
        <v/>
      </c>
      <c r="L163" s="45" t="str">
        <f t="shared" si="8"/>
        <v/>
      </c>
      <c r="N163" s="108"/>
      <c r="O163" s="109"/>
      <c r="P163" s="110"/>
    </row>
    <row r="164" spans="2:16" x14ac:dyDescent="0.25">
      <c r="B164" s="108"/>
      <c r="C164" s="109"/>
      <c r="D164" s="109"/>
      <c r="E164" s="109"/>
      <c r="F164" s="110"/>
      <c r="H164" s="45" t="str">
        <f t="shared" si="6"/>
        <v/>
      </c>
      <c r="J164" s="45" t="str">
        <f t="shared" si="7"/>
        <v/>
      </c>
      <c r="L164" s="45" t="str">
        <f t="shared" si="8"/>
        <v/>
      </c>
      <c r="N164" s="108"/>
      <c r="O164" s="109"/>
      <c r="P164" s="110"/>
    </row>
    <row r="165" spans="2:16" x14ac:dyDescent="0.25">
      <c r="B165" s="108"/>
      <c r="C165" s="109"/>
      <c r="D165" s="109"/>
      <c r="E165" s="109"/>
      <c r="F165" s="110"/>
      <c r="H165" s="45" t="str">
        <f t="shared" si="6"/>
        <v/>
      </c>
      <c r="J165" s="45" t="str">
        <f t="shared" si="7"/>
        <v/>
      </c>
      <c r="L165" s="45" t="str">
        <f t="shared" si="8"/>
        <v/>
      </c>
      <c r="N165" s="108"/>
      <c r="O165" s="109"/>
      <c r="P165" s="110"/>
    </row>
    <row r="166" spans="2:16" x14ac:dyDescent="0.25">
      <c r="B166" s="108"/>
      <c r="C166" s="109"/>
      <c r="D166" s="109"/>
      <c r="E166" s="109"/>
      <c r="F166" s="110"/>
      <c r="H166" s="45" t="str">
        <f t="shared" si="6"/>
        <v/>
      </c>
      <c r="J166" s="45" t="str">
        <f t="shared" si="7"/>
        <v/>
      </c>
      <c r="L166" s="45" t="str">
        <f t="shared" si="8"/>
        <v/>
      </c>
      <c r="N166" s="108"/>
      <c r="O166" s="109"/>
      <c r="P166" s="110"/>
    </row>
    <row r="167" spans="2:16" x14ac:dyDescent="0.25">
      <c r="B167" s="108"/>
      <c r="C167" s="109"/>
      <c r="D167" s="109"/>
      <c r="E167" s="109"/>
      <c r="F167" s="110"/>
      <c r="H167" s="45" t="str">
        <f t="shared" si="6"/>
        <v/>
      </c>
      <c r="J167" s="45" t="str">
        <f t="shared" si="7"/>
        <v/>
      </c>
      <c r="L167" s="45" t="str">
        <f t="shared" si="8"/>
        <v/>
      </c>
      <c r="N167" s="108"/>
      <c r="O167" s="109"/>
      <c r="P167" s="110"/>
    </row>
    <row r="168" spans="2:16" x14ac:dyDescent="0.25">
      <c r="B168" s="108"/>
      <c r="C168" s="109"/>
      <c r="D168" s="109"/>
      <c r="E168" s="109"/>
      <c r="F168" s="110"/>
      <c r="H168" s="45" t="str">
        <f t="shared" si="6"/>
        <v/>
      </c>
      <c r="J168" s="45" t="str">
        <f t="shared" si="7"/>
        <v/>
      </c>
      <c r="L168" s="45" t="str">
        <f t="shared" si="8"/>
        <v/>
      </c>
      <c r="N168" s="108"/>
      <c r="O168" s="109"/>
      <c r="P168" s="110"/>
    </row>
    <row r="169" spans="2:16" x14ac:dyDescent="0.25">
      <c r="B169" s="108"/>
      <c r="C169" s="109"/>
      <c r="D169" s="109"/>
      <c r="E169" s="109"/>
      <c r="F169" s="110"/>
      <c r="H169" s="45" t="str">
        <f t="shared" si="6"/>
        <v/>
      </c>
      <c r="J169" s="45" t="str">
        <f t="shared" si="7"/>
        <v/>
      </c>
      <c r="L169" s="45" t="str">
        <f t="shared" si="8"/>
        <v/>
      </c>
      <c r="N169" s="108"/>
      <c r="O169" s="109"/>
      <c r="P169" s="110"/>
    </row>
    <row r="170" spans="2:16" x14ac:dyDescent="0.25">
      <c r="B170" s="108"/>
      <c r="C170" s="109"/>
      <c r="D170" s="109"/>
      <c r="E170" s="109"/>
      <c r="F170" s="110"/>
      <c r="H170" s="45" t="str">
        <f t="shared" si="6"/>
        <v/>
      </c>
      <c r="J170" s="45" t="str">
        <f t="shared" si="7"/>
        <v/>
      </c>
      <c r="L170" s="45" t="str">
        <f t="shared" si="8"/>
        <v/>
      </c>
      <c r="N170" s="108"/>
      <c r="O170" s="109"/>
      <c r="P170" s="110"/>
    </row>
    <row r="171" spans="2:16" x14ac:dyDescent="0.25">
      <c r="B171" s="108"/>
      <c r="C171" s="109"/>
      <c r="D171" s="109"/>
      <c r="E171" s="109"/>
      <c r="F171" s="110"/>
      <c r="H171" s="45" t="str">
        <f t="shared" si="6"/>
        <v/>
      </c>
      <c r="J171" s="45" t="str">
        <f t="shared" si="7"/>
        <v/>
      </c>
      <c r="L171" s="45" t="str">
        <f t="shared" si="8"/>
        <v/>
      </c>
      <c r="N171" s="108"/>
      <c r="O171" s="109"/>
      <c r="P171" s="110"/>
    </row>
    <row r="172" spans="2:16" x14ac:dyDescent="0.25">
      <c r="B172" s="108"/>
      <c r="C172" s="109"/>
      <c r="D172" s="109"/>
      <c r="E172" s="109"/>
      <c r="F172" s="110"/>
      <c r="H172" s="45" t="str">
        <f t="shared" si="6"/>
        <v/>
      </c>
      <c r="J172" s="45" t="str">
        <f t="shared" si="7"/>
        <v/>
      </c>
      <c r="L172" s="45" t="str">
        <f t="shared" si="8"/>
        <v/>
      </c>
      <c r="N172" s="108"/>
      <c r="O172" s="109"/>
      <c r="P172" s="110"/>
    </row>
    <row r="173" spans="2:16" x14ac:dyDescent="0.25">
      <c r="B173" s="108"/>
      <c r="C173" s="109"/>
      <c r="D173" s="109"/>
      <c r="E173" s="109"/>
      <c r="F173" s="110"/>
      <c r="H173" s="45" t="str">
        <f t="shared" si="6"/>
        <v/>
      </c>
      <c r="J173" s="45" t="str">
        <f t="shared" si="7"/>
        <v/>
      </c>
      <c r="L173" s="45" t="str">
        <f t="shared" si="8"/>
        <v/>
      </c>
      <c r="N173" s="108"/>
      <c r="O173" s="109"/>
      <c r="P173" s="110"/>
    </row>
    <row r="174" spans="2:16" x14ac:dyDescent="0.25">
      <c r="B174" s="108"/>
      <c r="C174" s="109"/>
      <c r="D174" s="109"/>
      <c r="E174" s="109"/>
      <c r="F174" s="110"/>
      <c r="H174" s="45" t="str">
        <f t="shared" si="6"/>
        <v/>
      </c>
      <c r="J174" s="45" t="str">
        <f t="shared" si="7"/>
        <v/>
      </c>
      <c r="L174" s="45" t="str">
        <f t="shared" si="8"/>
        <v/>
      </c>
      <c r="N174" s="108"/>
      <c r="O174" s="109"/>
      <c r="P174" s="110"/>
    </row>
    <row r="175" spans="2:16" x14ac:dyDescent="0.25">
      <c r="B175" s="108"/>
      <c r="C175" s="109"/>
      <c r="D175" s="109"/>
      <c r="E175" s="109"/>
      <c r="F175" s="110"/>
      <c r="H175" s="45" t="str">
        <f t="shared" si="6"/>
        <v/>
      </c>
      <c r="J175" s="45" t="str">
        <f t="shared" si="7"/>
        <v/>
      </c>
      <c r="L175" s="45" t="str">
        <f t="shared" si="8"/>
        <v/>
      </c>
      <c r="N175" s="108"/>
      <c r="O175" s="109"/>
      <c r="P175" s="110"/>
    </row>
    <row r="176" spans="2:16" x14ac:dyDescent="0.25">
      <c r="B176" s="108"/>
      <c r="C176" s="109"/>
      <c r="D176" s="109"/>
      <c r="E176" s="109"/>
      <c r="F176" s="110"/>
      <c r="H176" s="45" t="str">
        <f t="shared" si="6"/>
        <v/>
      </c>
      <c r="J176" s="45" t="str">
        <f t="shared" si="7"/>
        <v/>
      </c>
      <c r="L176" s="45" t="str">
        <f t="shared" si="8"/>
        <v/>
      </c>
      <c r="N176" s="108"/>
      <c r="O176" s="109"/>
      <c r="P176" s="110"/>
    </row>
    <row r="177" spans="2:16" x14ac:dyDescent="0.25">
      <c r="B177" s="108"/>
      <c r="C177" s="109"/>
      <c r="D177" s="109"/>
      <c r="E177" s="109"/>
      <c r="F177" s="110"/>
      <c r="H177" s="45" t="str">
        <f t="shared" si="6"/>
        <v/>
      </c>
      <c r="J177" s="45" t="str">
        <f t="shared" si="7"/>
        <v/>
      </c>
      <c r="L177" s="45" t="str">
        <f t="shared" si="8"/>
        <v/>
      </c>
      <c r="N177" s="108"/>
      <c r="O177" s="109"/>
      <c r="P177" s="110"/>
    </row>
    <row r="178" spans="2:16" x14ac:dyDescent="0.25">
      <c r="B178" s="108"/>
      <c r="C178" s="109"/>
      <c r="D178" s="109"/>
      <c r="E178" s="109"/>
      <c r="F178" s="110"/>
      <c r="H178" s="45" t="str">
        <f t="shared" si="6"/>
        <v/>
      </c>
      <c r="J178" s="45" t="str">
        <f t="shared" si="7"/>
        <v/>
      </c>
      <c r="L178" s="45" t="str">
        <f t="shared" si="8"/>
        <v/>
      </c>
      <c r="N178" s="108"/>
      <c r="O178" s="109"/>
      <c r="P178" s="110"/>
    </row>
    <row r="179" spans="2:16" x14ac:dyDescent="0.25">
      <c r="B179" s="108"/>
      <c r="C179" s="109"/>
      <c r="D179" s="109"/>
      <c r="E179" s="109"/>
      <c r="F179" s="110"/>
      <c r="H179" s="45" t="str">
        <f t="shared" si="6"/>
        <v/>
      </c>
      <c r="J179" s="45" t="str">
        <f t="shared" si="7"/>
        <v/>
      </c>
      <c r="L179" s="45" t="str">
        <f t="shared" si="8"/>
        <v/>
      </c>
      <c r="N179" s="108"/>
      <c r="O179" s="109"/>
      <c r="P179" s="110"/>
    </row>
    <row r="180" spans="2:16" x14ac:dyDescent="0.25">
      <c r="B180" s="108"/>
      <c r="C180" s="109"/>
      <c r="D180" s="109"/>
      <c r="E180" s="109"/>
      <c r="F180" s="110"/>
      <c r="H180" s="45" t="str">
        <f t="shared" si="6"/>
        <v/>
      </c>
      <c r="J180" s="45" t="str">
        <f t="shared" si="7"/>
        <v/>
      </c>
      <c r="L180" s="45" t="str">
        <f t="shared" si="8"/>
        <v/>
      </c>
      <c r="N180" s="108"/>
      <c r="O180" s="109"/>
      <c r="P180" s="110"/>
    </row>
    <row r="181" spans="2:16" x14ac:dyDescent="0.25">
      <c r="B181" s="108"/>
      <c r="C181" s="109"/>
      <c r="D181" s="109"/>
      <c r="E181" s="109"/>
      <c r="F181" s="110"/>
      <c r="H181" s="45" t="str">
        <f t="shared" si="6"/>
        <v/>
      </c>
      <c r="J181" s="45" t="str">
        <f t="shared" si="7"/>
        <v/>
      </c>
      <c r="L181" s="45" t="str">
        <f t="shared" si="8"/>
        <v/>
      </c>
      <c r="N181" s="108"/>
      <c r="O181" s="109"/>
      <c r="P181" s="110"/>
    </row>
    <row r="182" spans="2:16" x14ac:dyDescent="0.25">
      <c r="B182" s="108"/>
      <c r="C182" s="109"/>
      <c r="D182" s="109"/>
      <c r="E182" s="109"/>
      <c r="F182" s="110"/>
      <c r="H182" s="45" t="str">
        <f t="shared" si="6"/>
        <v/>
      </c>
      <c r="J182" s="45" t="str">
        <f t="shared" si="7"/>
        <v/>
      </c>
      <c r="L182" s="45" t="str">
        <f t="shared" si="8"/>
        <v/>
      </c>
      <c r="N182" s="108"/>
      <c r="O182" s="109"/>
      <c r="P182" s="110"/>
    </row>
    <row r="183" spans="2:16" x14ac:dyDescent="0.25">
      <c r="B183" s="108"/>
      <c r="C183" s="109"/>
      <c r="D183" s="109"/>
      <c r="E183" s="109"/>
      <c r="F183" s="110"/>
      <c r="H183" s="45" t="str">
        <f t="shared" si="6"/>
        <v/>
      </c>
      <c r="J183" s="45" t="str">
        <f t="shared" si="7"/>
        <v/>
      </c>
      <c r="L183" s="45" t="str">
        <f t="shared" si="8"/>
        <v/>
      </c>
      <c r="N183" s="108"/>
      <c r="O183" s="109"/>
      <c r="P183" s="110"/>
    </row>
    <row r="184" spans="2:16" x14ac:dyDescent="0.25">
      <c r="B184" s="108"/>
      <c r="C184" s="109"/>
      <c r="D184" s="109"/>
      <c r="E184" s="109"/>
      <c r="F184" s="110"/>
      <c r="H184" s="45" t="str">
        <f t="shared" si="6"/>
        <v/>
      </c>
      <c r="J184" s="45" t="str">
        <f t="shared" si="7"/>
        <v/>
      </c>
      <c r="L184" s="45" t="str">
        <f t="shared" si="8"/>
        <v/>
      </c>
      <c r="N184" s="108"/>
      <c r="O184" s="109"/>
      <c r="P184" s="110"/>
    </row>
    <row r="185" spans="2:16" x14ac:dyDescent="0.25">
      <c r="B185" s="108"/>
      <c r="C185" s="109"/>
      <c r="D185" s="109"/>
      <c r="E185" s="109"/>
      <c r="F185" s="110"/>
      <c r="H185" s="45" t="str">
        <f t="shared" si="6"/>
        <v/>
      </c>
      <c r="J185" s="45" t="str">
        <f t="shared" si="7"/>
        <v/>
      </c>
      <c r="L185" s="45" t="str">
        <f t="shared" si="8"/>
        <v/>
      </c>
      <c r="N185" s="108"/>
      <c r="O185" s="109"/>
      <c r="P185" s="110"/>
    </row>
    <row r="186" spans="2:16" x14ac:dyDescent="0.25">
      <c r="B186" s="108"/>
      <c r="C186" s="109"/>
      <c r="D186" s="109"/>
      <c r="E186" s="109"/>
      <c r="F186" s="110"/>
      <c r="H186" s="45" t="str">
        <f t="shared" si="6"/>
        <v/>
      </c>
      <c r="J186" s="45" t="str">
        <f t="shared" si="7"/>
        <v/>
      </c>
      <c r="L186" s="45" t="str">
        <f t="shared" si="8"/>
        <v/>
      </c>
      <c r="N186" s="108"/>
      <c r="O186" s="109"/>
      <c r="P186" s="110"/>
    </row>
    <row r="187" spans="2:16" x14ac:dyDescent="0.25">
      <c r="B187" s="108"/>
      <c r="C187" s="109"/>
      <c r="D187" s="109"/>
      <c r="E187" s="109"/>
      <c r="F187" s="110"/>
      <c r="H187" s="45" t="str">
        <f t="shared" si="6"/>
        <v/>
      </c>
      <c r="J187" s="45" t="str">
        <f t="shared" si="7"/>
        <v/>
      </c>
      <c r="L187" s="45" t="str">
        <f t="shared" si="8"/>
        <v/>
      </c>
      <c r="N187" s="108"/>
      <c r="O187" s="109"/>
      <c r="P187" s="110"/>
    </row>
    <row r="188" spans="2:16" x14ac:dyDescent="0.25">
      <c r="B188" s="108"/>
      <c r="C188" s="109"/>
      <c r="D188" s="109"/>
      <c r="E188" s="109"/>
      <c r="F188" s="110"/>
      <c r="H188" s="45" t="str">
        <f t="shared" si="6"/>
        <v/>
      </c>
      <c r="J188" s="45" t="str">
        <f t="shared" si="7"/>
        <v/>
      </c>
      <c r="L188" s="45" t="str">
        <f t="shared" si="8"/>
        <v/>
      </c>
      <c r="N188" s="108"/>
      <c r="O188" s="109"/>
      <c r="P188" s="110"/>
    </row>
    <row r="189" spans="2:16" x14ac:dyDescent="0.25">
      <c r="B189" s="108"/>
      <c r="C189" s="109"/>
      <c r="D189" s="109"/>
      <c r="E189" s="109"/>
      <c r="F189" s="110"/>
      <c r="H189" s="45" t="str">
        <f t="shared" si="6"/>
        <v/>
      </c>
      <c r="J189" s="45" t="str">
        <f t="shared" si="7"/>
        <v/>
      </c>
      <c r="L189" s="45" t="str">
        <f t="shared" si="8"/>
        <v/>
      </c>
      <c r="N189" s="108"/>
      <c r="O189" s="109"/>
      <c r="P189" s="110"/>
    </row>
    <row r="190" spans="2:16" x14ac:dyDescent="0.25">
      <c r="B190" s="108"/>
      <c r="C190" s="109"/>
      <c r="D190" s="109"/>
      <c r="E190" s="109"/>
      <c r="F190" s="110"/>
      <c r="H190" s="45" t="str">
        <f t="shared" si="6"/>
        <v/>
      </c>
      <c r="J190" s="45" t="str">
        <f t="shared" si="7"/>
        <v/>
      </c>
      <c r="L190" s="45" t="str">
        <f t="shared" si="8"/>
        <v/>
      </c>
      <c r="N190" s="108"/>
      <c r="O190" s="109"/>
      <c r="P190" s="110"/>
    </row>
    <row r="191" spans="2:16" x14ac:dyDescent="0.25">
      <c r="B191" s="108"/>
      <c r="C191" s="109"/>
      <c r="D191" s="109"/>
      <c r="E191" s="109"/>
      <c r="F191" s="110"/>
      <c r="H191" s="45" t="str">
        <f t="shared" si="6"/>
        <v/>
      </c>
      <c r="J191" s="45" t="str">
        <f t="shared" si="7"/>
        <v/>
      </c>
      <c r="L191" s="45" t="str">
        <f t="shared" si="8"/>
        <v/>
      </c>
      <c r="N191" s="108"/>
      <c r="O191" s="109"/>
      <c r="P191" s="110"/>
    </row>
    <row r="192" spans="2:16" x14ac:dyDescent="0.25">
      <c r="B192" s="108"/>
      <c r="C192" s="109"/>
      <c r="D192" s="109"/>
      <c r="E192" s="109"/>
      <c r="F192" s="110"/>
      <c r="H192" s="45" t="str">
        <f t="shared" si="6"/>
        <v/>
      </c>
      <c r="J192" s="45" t="str">
        <f t="shared" si="7"/>
        <v/>
      </c>
      <c r="L192" s="45" t="str">
        <f t="shared" si="8"/>
        <v/>
      </c>
      <c r="N192" s="108"/>
      <c r="O192" s="109"/>
      <c r="P192" s="110"/>
    </row>
    <row r="193" spans="2:16" x14ac:dyDescent="0.25">
      <c r="B193" s="108"/>
      <c r="C193" s="109"/>
      <c r="D193" s="109"/>
      <c r="E193" s="109"/>
      <c r="F193" s="110"/>
      <c r="H193" s="45" t="str">
        <f t="shared" si="6"/>
        <v/>
      </c>
      <c r="J193" s="45" t="str">
        <f t="shared" si="7"/>
        <v/>
      </c>
      <c r="L193" s="45" t="str">
        <f t="shared" si="8"/>
        <v/>
      </c>
      <c r="N193" s="108"/>
      <c r="O193" s="109"/>
      <c r="P193" s="110"/>
    </row>
    <row r="194" spans="2:16" x14ac:dyDescent="0.25">
      <c r="B194" s="108"/>
      <c r="C194" s="109"/>
      <c r="D194" s="109"/>
      <c r="E194" s="109"/>
      <c r="F194" s="110"/>
      <c r="H194" s="45" t="str">
        <f t="shared" si="6"/>
        <v/>
      </c>
      <c r="J194" s="45" t="str">
        <f t="shared" si="7"/>
        <v/>
      </c>
      <c r="L194" s="45" t="str">
        <f t="shared" si="8"/>
        <v/>
      </c>
      <c r="N194" s="108"/>
      <c r="O194" s="109"/>
      <c r="P194" s="110"/>
    </row>
    <row r="195" spans="2:16" x14ac:dyDescent="0.25">
      <c r="B195" s="108"/>
      <c r="C195" s="109"/>
      <c r="D195" s="109"/>
      <c r="E195" s="109"/>
      <c r="F195" s="110"/>
      <c r="H195" s="45" t="str">
        <f t="shared" si="6"/>
        <v/>
      </c>
      <c r="J195" s="45" t="str">
        <f t="shared" si="7"/>
        <v/>
      </c>
      <c r="L195" s="45" t="str">
        <f t="shared" si="8"/>
        <v/>
      </c>
      <c r="N195" s="108"/>
      <c r="O195" s="109"/>
      <c r="P195" s="110"/>
    </row>
    <row r="196" spans="2:16" x14ac:dyDescent="0.25">
      <c r="B196" s="108"/>
      <c r="C196" s="109"/>
      <c r="D196" s="109"/>
      <c r="E196" s="109"/>
      <c r="F196" s="110"/>
      <c r="H196" s="45" t="str">
        <f t="shared" si="6"/>
        <v/>
      </c>
      <c r="J196" s="45" t="str">
        <f t="shared" si="7"/>
        <v/>
      </c>
      <c r="L196" s="45" t="str">
        <f t="shared" si="8"/>
        <v/>
      </c>
      <c r="N196" s="108"/>
      <c r="O196" s="109"/>
      <c r="P196" s="110"/>
    </row>
    <row r="197" spans="2:16" x14ac:dyDescent="0.25">
      <c r="B197" s="108"/>
      <c r="C197" s="109"/>
      <c r="D197" s="109"/>
      <c r="E197" s="109"/>
      <c r="F197" s="110"/>
      <c r="H197" s="45" t="str">
        <f t="shared" si="6"/>
        <v/>
      </c>
      <c r="J197" s="45" t="str">
        <f t="shared" si="7"/>
        <v/>
      </c>
      <c r="L197" s="45" t="str">
        <f t="shared" si="8"/>
        <v/>
      </c>
      <c r="N197" s="108"/>
      <c r="O197" s="109"/>
      <c r="P197" s="110"/>
    </row>
    <row r="198" spans="2:16" x14ac:dyDescent="0.25">
      <c r="B198" s="108"/>
      <c r="C198" s="109"/>
      <c r="D198" s="109"/>
      <c r="E198" s="109"/>
      <c r="F198" s="110"/>
      <c r="H198" s="45" t="str">
        <f t="shared" si="6"/>
        <v/>
      </c>
      <c r="J198" s="45" t="str">
        <f t="shared" si="7"/>
        <v/>
      </c>
      <c r="L198" s="45" t="str">
        <f t="shared" si="8"/>
        <v/>
      </c>
      <c r="N198" s="108"/>
      <c r="O198" s="109"/>
      <c r="P198" s="110"/>
    </row>
    <row r="199" spans="2:16" x14ac:dyDescent="0.25">
      <c r="B199" s="108"/>
      <c r="C199" s="109"/>
      <c r="D199" s="109"/>
      <c r="E199" s="109"/>
      <c r="F199" s="110"/>
      <c r="H199" s="45" t="str">
        <f t="shared" si="6"/>
        <v/>
      </c>
      <c r="J199" s="45" t="str">
        <f t="shared" si="7"/>
        <v/>
      </c>
      <c r="L199" s="45" t="str">
        <f t="shared" si="8"/>
        <v/>
      </c>
      <c r="N199" s="108"/>
      <c r="O199" s="109"/>
      <c r="P199" s="110"/>
    </row>
    <row r="200" spans="2:16" x14ac:dyDescent="0.25">
      <c r="B200" s="108"/>
      <c r="C200" s="109"/>
      <c r="D200" s="109"/>
      <c r="E200" s="109"/>
      <c r="F200" s="110"/>
      <c r="H200" s="45" t="str">
        <f t="shared" si="6"/>
        <v/>
      </c>
      <c r="J200" s="45" t="str">
        <f t="shared" si="7"/>
        <v/>
      </c>
      <c r="L200" s="45" t="str">
        <f t="shared" si="8"/>
        <v/>
      </c>
      <c r="N200" s="108"/>
      <c r="O200" s="109"/>
      <c r="P200" s="110"/>
    </row>
    <row r="201" spans="2:16" x14ac:dyDescent="0.25">
      <c r="B201" s="108"/>
      <c r="C201" s="109"/>
      <c r="D201" s="109"/>
      <c r="E201" s="109"/>
      <c r="F201" s="110"/>
      <c r="H201" s="45" t="str">
        <f t="shared" si="6"/>
        <v/>
      </c>
      <c r="J201" s="45" t="str">
        <f t="shared" si="7"/>
        <v/>
      </c>
      <c r="L201" s="45" t="str">
        <f t="shared" si="8"/>
        <v/>
      </c>
      <c r="N201" s="108"/>
      <c r="O201" s="109"/>
      <c r="P201" s="110"/>
    </row>
    <row r="202" spans="2:16" x14ac:dyDescent="0.25">
      <c r="B202" s="108"/>
      <c r="C202" s="109"/>
      <c r="D202" s="109"/>
      <c r="E202" s="109"/>
      <c r="F202" s="110"/>
      <c r="H202" s="45" t="str">
        <f t="shared" si="6"/>
        <v/>
      </c>
      <c r="J202" s="45" t="str">
        <f t="shared" si="7"/>
        <v/>
      </c>
      <c r="L202" s="45" t="str">
        <f t="shared" si="8"/>
        <v/>
      </c>
      <c r="N202" s="108"/>
      <c r="O202" s="109"/>
      <c r="P202" s="110"/>
    </row>
    <row r="203" spans="2:16" x14ac:dyDescent="0.25">
      <c r="B203" s="108"/>
      <c r="C203" s="109"/>
      <c r="D203" s="109"/>
      <c r="E203" s="109"/>
      <c r="F203" s="110"/>
      <c r="H203" s="45" t="str">
        <f t="shared" ref="H203:H266" si="9">IF(C203="","",C203) &amp; IF(D203="",""," – " &amp; D203) &amp; IF(E203="",""," – " &amp; E203) &amp; IF(F203="",""," – " &amp; F203)</f>
        <v/>
      </c>
      <c r="J203" s="45" t="str">
        <f t="shared" ref="J203:J266" si="10">IF(C203="","",C203) &amp; IF(D203="",""," – " &amp; D203) &amp; IF(E203="",""," – " &amp; E203)</f>
        <v/>
      </c>
      <c r="L203" s="45" t="str">
        <f t="shared" ref="L203:L266" si="11">IF(C203="","",C203) &amp; IF(D203="",""," – " &amp; D203)</f>
        <v/>
      </c>
      <c r="N203" s="108"/>
      <c r="O203" s="109"/>
      <c r="P203" s="110"/>
    </row>
    <row r="204" spans="2:16" x14ac:dyDescent="0.25">
      <c r="B204" s="108"/>
      <c r="C204" s="109"/>
      <c r="D204" s="109"/>
      <c r="E204" s="109"/>
      <c r="F204" s="110"/>
      <c r="H204" s="45" t="str">
        <f t="shared" si="9"/>
        <v/>
      </c>
      <c r="J204" s="45" t="str">
        <f t="shared" si="10"/>
        <v/>
      </c>
      <c r="L204" s="45" t="str">
        <f t="shared" si="11"/>
        <v/>
      </c>
      <c r="N204" s="108"/>
      <c r="O204" s="109"/>
      <c r="P204" s="110"/>
    </row>
    <row r="205" spans="2:16" x14ac:dyDescent="0.25">
      <c r="B205" s="108"/>
      <c r="C205" s="109"/>
      <c r="D205" s="109"/>
      <c r="E205" s="109"/>
      <c r="F205" s="110"/>
      <c r="H205" s="45" t="str">
        <f t="shared" si="9"/>
        <v/>
      </c>
      <c r="J205" s="45" t="str">
        <f t="shared" si="10"/>
        <v/>
      </c>
      <c r="L205" s="45" t="str">
        <f t="shared" si="11"/>
        <v/>
      </c>
      <c r="N205" s="108"/>
      <c r="O205" s="109"/>
      <c r="P205" s="110"/>
    </row>
    <row r="206" spans="2:16" x14ac:dyDescent="0.25">
      <c r="B206" s="108"/>
      <c r="C206" s="109"/>
      <c r="D206" s="109"/>
      <c r="E206" s="109"/>
      <c r="F206" s="110"/>
      <c r="H206" s="45" t="str">
        <f t="shared" si="9"/>
        <v/>
      </c>
      <c r="J206" s="45" t="str">
        <f t="shared" si="10"/>
        <v/>
      </c>
      <c r="L206" s="45" t="str">
        <f t="shared" si="11"/>
        <v/>
      </c>
      <c r="N206" s="108"/>
      <c r="O206" s="109"/>
      <c r="P206" s="110"/>
    </row>
    <row r="207" spans="2:16" x14ac:dyDescent="0.25">
      <c r="B207" s="108"/>
      <c r="C207" s="109"/>
      <c r="D207" s="109"/>
      <c r="E207" s="109"/>
      <c r="F207" s="110"/>
      <c r="H207" s="45" t="str">
        <f t="shared" si="9"/>
        <v/>
      </c>
      <c r="J207" s="45" t="str">
        <f t="shared" si="10"/>
        <v/>
      </c>
      <c r="L207" s="45" t="str">
        <f t="shared" si="11"/>
        <v/>
      </c>
      <c r="N207" s="108"/>
      <c r="O207" s="109"/>
      <c r="P207" s="110"/>
    </row>
    <row r="208" spans="2:16" x14ac:dyDescent="0.25">
      <c r="B208" s="108"/>
      <c r="C208" s="109"/>
      <c r="D208" s="109"/>
      <c r="E208" s="109"/>
      <c r="F208" s="110"/>
      <c r="H208" s="45" t="str">
        <f t="shared" si="9"/>
        <v/>
      </c>
      <c r="J208" s="45" t="str">
        <f t="shared" si="10"/>
        <v/>
      </c>
      <c r="L208" s="45" t="str">
        <f t="shared" si="11"/>
        <v/>
      </c>
      <c r="N208" s="108"/>
      <c r="O208" s="109"/>
      <c r="P208" s="110"/>
    </row>
    <row r="209" spans="2:16" x14ac:dyDescent="0.25">
      <c r="B209" s="108"/>
      <c r="C209" s="109"/>
      <c r="D209" s="109"/>
      <c r="E209" s="109"/>
      <c r="F209" s="110"/>
      <c r="H209" s="45" t="str">
        <f t="shared" si="9"/>
        <v/>
      </c>
      <c r="J209" s="45" t="str">
        <f t="shared" si="10"/>
        <v/>
      </c>
      <c r="L209" s="45" t="str">
        <f t="shared" si="11"/>
        <v/>
      </c>
      <c r="N209" s="108"/>
      <c r="O209" s="109"/>
      <c r="P209" s="110"/>
    </row>
    <row r="210" spans="2:16" x14ac:dyDescent="0.25">
      <c r="B210" s="108"/>
      <c r="C210" s="109"/>
      <c r="D210" s="109"/>
      <c r="E210" s="109"/>
      <c r="F210" s="110"/>
      <c r="H210" s="45" t="str">
        <f t="shared" si="9"/>
        <v/>
      </c>
      <c r="J210" s="45" t="str">
        <f t="shared" si="10"/>
        <v/>
      </c>
      <c r="L210" s="45" t="str">
        <f t="shared" si="11"/>
        <v/>
      </c>
      <c r="N210" s="108"/>
      <c r="O210" s="109"/>
      <c r="P210" s="110"/>
    </row>
    <row r="211" spans="2:16" x14ac:dyDescent="0.25">
      <c r="B211" s="108"/>
      <c r="C211" s="109"/>
      <c r="D211" s="109"/>
      <c r="E211" s="109"/>
      <c r="F211" s="110"/>
      <c r="H211" s="45" t="str">
        <f t="shared" si="9"/>
        <v/>
      </c>
      <c r="J211" s="45" t="str">
        <f t="shared" si="10"/>
        <v/>
      </c>
      <c r="L211" s="45" t="str">
        <f t="shared" si="11"/>
        <v/>
      </c>
      <c r="N211" s="108"/>
      <c r="O211" s="109"/>
      <c r="P211" s="110"/>
    </row>
    <row r="212" spans="2:16" x14ac:dyDescent="0.25">
      <c r="B212" s="108"/>
      <c r="C212" s="109"/>
      <c r="D212" s="109"/>
      <c r="E212" s="109"/>
      <c r="F212" s="110"/>
      <c r="H212" s="45" t="str">
        <f t="shared" si="9"/>
        <v/>
      </c>
      <c r="J212" s="45" t="str">
        <f t="shared" si="10"/>
        <v/>
      </c>
      <c r="L212" s="45" t="str">
        <f t="shared" si="11"/>
        <v/>
      </c>
      <c r="N212" s="108"/>
      <c r="O212" s="109"/>
      <c r="P212" s="110"/>
    </row>
    <row r="213" spans="2:16" x14ac:dyDescent="0.25">
      <c r="B213" s="108"/>
      <c r="C213" s="109"/>
      <c r="D213" s="109"/>
      <c r="E213" s="109"/>
      <c r="F213" s="110"/>
      <c r="H213" s="45" t="str">
        <f t="shared" si="9"/>
        <v/>
      </c>
      <c r="J213" s="45" t="str">
        <f t="shared" si="10"/>
        <v/>
      </c>
      <c r="L213" s="45" t="str">
        <f t="shared" si="11"/>
        <v/>
      </c>
      <c r="N213" s="108"/>
      <c r="O213" s="109"/>
      <c r="P213" s="110"/>
    </row>
    <row r="214" spans="2:16" x14ac:dyDescent="0.25">
      <c r="B214" s="108"/>
      <c r="C214" s="109"/>
      <c r="D214" s="109"/>
      <c r="E214" s="109"/>
      <c r="F214" s="110"/>
      <c r="H214" s="45" t="str">
        <f t="shared" si="9"/>
        <v/>
      </c>
      <c r="J214" s="45" t="str">
        <f t="shared" si="10"/>
        <v/>
      </c>
      <c r="L214" s="45" t="str">
        <f t="shared" si="11"/>
        <v/>
      </c>
      <c r="N214" s="108"/>
      <c r="O214" s="109"/>
      <c r="P214" s="110"/>
    </row>
    <row r="215" spans="2:16" x14ac:dyDescent="0.25">
      <c r="B215" s="108"/>
      <c r="C215" s="109"/>
      <c r="D215" s="109"/>
      <c r="E215" s="109"/>
      <c r="F215" s="110"/>
      <c r="H215" s="45" t="str">
        <f t="shared" si="9"/>
        <v/>
      </c>
      <c r="J215" s="45" t="str">
        <f t="shared" si="10"/>
        <v/>
      </c>
      <c r="L215" s="45" t="str">
        <f t="shared" si="11"/>
        <v/>
      </c>
      <c r="N215" s="108"/>
      <c r="O215" s="109"/>
      <c r="P215" s="110"/>
    </row>
    <row r="216" spans="2:16" x14ac:dyDescent="0.25">
      <c r="B216" s="108"/>
      <c r="C216" s="109"/>
      <c r="D216" s="109"/>
      <c r="E216" s="109"/>
      <c r="F216" s="110"/>
      <c r="H216" s="45" t="str">
        <f t="shared" si="9"/>
        <v/>
      </c>
      <c r="J216" s="45" t="str">
        <f t="shared" si="10"/>
        <v/>
      </c>
      <c r="L216" s="45" t="str">
        <f t="shared" si="11"/>
        <v/>
      </c>
      <c r="N216" s="108"/>
      <c r="O216" s="109"/>
      <c r="P216" s="110"/>
    </row>
    <row r="217" spans="2:16" x14ac:dyDescent="0.25">
      <c r="B217" s="108"/>
      <c r="C217" s="109"/>
      <c r="D217" s="109"/>
      <c r="E217" s="109"/>
      <c r="F217" s="110"/>
      <c r="H217" s="45" t="str">
        <f t="shared" si="9"/>
        <v/>
      </c>
      <c r="J217" s="45" t="str">
        <f t="shared" si="10"/>
        <v/>
      </c>
      <c r="L217" s="45" t="str">
        <f t="shared" si="11"/>
        <v/>
      </c>
      <c r="N217" s="108"/>
      <c r="O217" s="109"/>
      <c r="P217" s="110"/>
    </row>
    <row r="218" spans="2:16" x14ac:dyDescent="0.25">
      <c r="B218" s="108"/>
      <c r="C218" s="109"/>
      <c r="D218" s="109"/>
      <c r="E218" s="109"/>
      <c r="F218" s="110"/>
      <c r="H218" s="45" t="str">
        <f t="shared" si="9"/>
        <v/>
      </c>
      <c r="J218" s="45" t="str">
        <f t="shared" si="10"/>
        <v/>
      </c>
      <c r="L218" s="45" t="str">
        <f t="shared" si="11"/>
        <v/>
      </c>
      <c r="N218" s="108"/>
      <c r="O218" s="114"/>
      <c r="P218" s="110"/>
    </row>
    <row r="219" spans="2:16" x14ac:dyDescent="0.25">
      <c r="B219" s="108"/>
      <c r="C219" s="109"/>
      <c r="D219" s="109"/>
      <c r="E219" s="109"/>
      <c r="F219" s="110"/>
      <c r="H219" s="45" t="str">
        <f t="shared" si="9"/>
        <v/>
      </c>
      <c r="J219" s="45" t="str">
        <f t="shared" si="10"/>
        <v/>
      </c>
      <c r="L219" s="45" t="str">
        <f t="shared" si="11"/>
        <v/>
      </c>
      <c r="N219" s="108"/>
      <c r="O219" s="109"/>
      <c r="P219" s="110"/>
    </row>
    <row r="220" spans="2:16" x14ac:dyDescent="0.25">
      <c r="B220" s="108"/>
      <c r="C220" s="109"/>
      <c r="D220" s="109"/>
      <c r="E220" s="109"/>
      <c r="F220" s="110"/>
      <c r="H220" s="45" t="str">
        <f t="shared" si="9"/>
        <v/>
      </c>
      <c r="J220" s="45" t="str">
        <f t="shared" si="10"/>
        <v/>
      </c>
      <c r="L220" s="45" t="str">
        <f t="shared" si="11"/>
        <v/>
      </c>
      <c r="N220" s="108"/>
      <c r="O220" s="109"/>
      <c r="P220" s="110"/>
    </row>
    <row r="221" spans="2:16" x14ac:dyDescent="0.25">
      <c r="B221" s="108"/>
      <c r="C221" s="109"/>
      <c r="D221" s="109"/>
      <c r="E221" s="109"/>
      <c r="F221" s="110"/>
      <c r="H221" s="45" t="str">
        <f t="shared" si="9"/>
        <v/>
      </c>
      <c r="J221" s="45" t="str">
        <f t="shared" si="10"/>
        <v/>
      </c>
      <c r="L221" s="45" t="str">
        <f t="shared" si="11"/>
        <v/>
      </c>
      <c r="N221" s="108"/>
      <c r="O221" s="109"/>
      <c r="P221" s="110"/>
    </row>
    <row r="222" spans="2:16" x14ac:dyDescent="0.25">
      <c r="B222" s="108"/>
      <c r="C222" s="109"/>
      <c r="D222" s="109"/>
      <c r="E222" s="109"/>
      <c r="F222" s="110"/>
      <c r="H222" s="45" t="str">
        <f t="shared" si="9"/>
        <v/>
      </c>
      <c r="J222" s="45" t="str">
        <f t="shared" si="10"/>
        <v/>
      </c>
      <c r="L222" s="45" t="str">
        <f t="shared" si="11"/>
        <v/>
      </c>
      <c r="N222" s="108"/>
      <c r="O222" s="109"/>
      <c r="P222" s="110"/>
    </row>
    <row r="223" spans="2:16" x14ac:dyDescent="0.25">
      <c r="B223" s="108"/>
      <c r="C223" s="109"/>
      <c r="D223" s="109"/>
      <c r="E223" s="109"/>
      <c r="F223" s="110"/>
      <c r="H223" s="45" t="str">
        <f t="shared" si="9"/>
        <v/>
      </c>
      <c r="J223" s="45" t="str">
        <f t="shared" si="10"/>
        <v/>
      </c>
      <c r="L223" s="45" t="str">
        <f t="shared" si="11"/>
        <v/>
      </c>
      <c r="N223" s="108"/>
      <c r="O223" s="109"/>
      <c r="P223" s="110"/>
    </row>
    <row r="224" spans="2:16" x14ac:dyDescent="0.25">
      <c r="B224" s="108"/>
      <c r="C224" s="109"/>
      <c r="D224" s="109"/>
      <c r="E224" s="109"/>
      <c r="F224" s="110"/>
      <c r="H224" s="45" t="str">
        <f t="shared" si="9"/>
        <v/>
      </c>
      <c r="J224" s="45" t="str">
        <f t="shared" si="10"/>
        <v/>
      </c>
      <c r="L224" s="45" t="str">
        <f t="shared" si="11"/>
        <v/>
      </c>
      <c r="N224" s="108"/>
      <c r="O224" s="109"/>
      <c r="P224" s="110"/>
    </row>
    <row r="225" spans="2:16" x14ac:dyDescent="0.25">
      <c r="B225" s="108"/>
      <c r="C225" s="109"/>
      <c r="D225" s="109"/>
      <c r="E225" s="109"/>
      <c r="F225" s="110"/>
      <c r="H225" s="45" t="str">
        <f t="shared" si="9"/>
        <v/>
      </c>
      <c r="J225" s="45" t="str">
        <f t="shared" si="10"/>
        <v/>
      </c>
      <c r="L225" s="45" t="str">
        <f t="shared" si="11"/>
        <v/>
      </c>
      <c r="N225" s="108"/>
      <c r="O225" s="109"/>
      <c r="P225" s="110"/>
    </row>
    <row r="226" spans="2:16" x14ac:dyDescent="0.25">
      <c r="B226" s="108"/>
      <c r="C226" s="109"/>
      <c r="D226" s="109"/>
      <c r="E226" s="109"/>
      <c r="F226" s="110"/>
      <c r="H226" s="45" t="str">
        <f t="shared" si="9"/>
        <v/>
      </c>
      <c r="J226" s="45" t="str">
        <f t="shared" si="10"/>
        <v/>
      </c>
      <c r="L226" s="45" t="str">
        <f t="shared" si="11"/>
        <v/>
      </c>
      <c r="N226" s="108"/>
      <c r="O226" s="109"/>
      <c r="P226" s="110"/>
    </row>
    <row r="227" spans="2:16" x14ac:dyDescent="0.25">
      <c r="B227" s="108"/>
      <c r="C227" s="109"/>
      <c r="D227" s="109"/>
      <c r="E227" s="109"/>
      <c r="F227" s="110"/>
      <c r="H227" s="45" t="str">
        <f t="shared" si="9"/>
        <v/>
      </c>
      <c r="J227" s="45" t="str">
        <f t="shared" si="10"/>
        <v/>
      </c>
      <c r="L227" s="45" t="str">
        <f t="shared" si="11"/>
        <v/>
      </c>
      <c r="N227" s="108"/>
      <c r="O227" s="109"/>
      <c r="P227" s="110"/>
    </row>
    <row r="228" spans="2:16" x14ac:dyDescent="0.25">
      <c r="B228" s="108"/>
      <c r="C228" s="109"/>
      <c r="D228" s="109"/>
      <c r="E228" s="109"/>
      <c r="F228" s="110"/>
      <c r="H228" s="45" t="str">
        <f t="shared" si="9"/>
        <v/>
      </c>
      <c r="J228" s="45" t="str">
        <f t="shared" si="10"/>
        <v/>
      </c>
      <c r="L228" s="45" t="str">
        <f t="shared" si="11"/>
        <v/>
      </c>
      <c r="N228" s="108"/>
      <c r="O228" s="109"/>
      <c r="P228" s="110"/>
    </row>
    <row r="229" spans="2:16" x14ac:dyDescent="0.25">
      <c r="B229" s="108"/>
      <c r="C229" s="109"/>
      <c r="D229" s="109"/>
      <c r="E229" s="109"/>
      <c r="F229" s="110"/>
      <c r="H229" s="45" t="str">
        <f t="shared" si="9"/>
        <v/>
      </c>
      <c r="J229" s="45" t="str">
        <f t="shared" si="10"/>
        <v/>
      </c>
      <c r="L229" s="45" t="str">
        <f t="shared" si="11"/>
        <v/>
      </c>
      <c r="N229" s="108"/>
      <c r="O229" s="109"/>
      <c r="P229" s="110"/>
    </row>
    <row r="230" spans="2:16" x14ac:dyDescent="0.25">
      <c r="B230" s="108"/>
      <c r="C230" s="109"/>
      <c r="D230" s="109"/>
      <c r="E230" s="109"/>
      <c r="F230" s="110"/>
      <c r="H230" s="45" t="str">
        <f t="shared" si="9"/>
        <v/>
      </c>
      <c r="J230" s="45" t="str">
        <f t="shared" si="10"/>
        <v/>
      </c>
      <c r="L230" s="45" t="str">
        <f t="shared" si="11"/>
        <v/>
      </c>
      <c r="N230" s="108"/>
      <c r="O230" s="109"/>
      <c r="P230" s="110"/>
    </row>
    <row r="231" spans="2:16" x14ac:dyDescent="0.25">
      <c r="B231" s="108"/>
      <c r="C231" s="109"/>
      <c r="D231" s="109"/>
      <c r="E231" s="109"/>
      <c r="F231" s="110"/>
      <c r="H231" s="45" t="str">
        <f t="shared" si="9"/>
        <v/>
      </c>
      <c r="J231" s="45" t="str">
        <f t="shared" si="10"/>
        <v/>
      </c>
      <c r="L231" s="45" t="str">
        <f t="shared" si="11"/>
        <v/>
      </c>
      <c r="N231" s="108"/>
      <c r="O231" s="109"/>
      <c r="P231" s="110"/>
    </row>
    <row r="232" spans="2:16" x14ac:dyDescent="0.25">
      <c r="B232" s="108"/>
      <c r="C232" s="109"/>
      <c r="D232" s="109"/>
      <c r="E232" s="109"/>
      <c r="F232" s="110"/>
      <c r="H232" s="45" t="str">
        <f t="shared" si="9"/>
        <v/>
      </c>
      <c r="J232" s="45" t="str">
        <f t="shared" si="10"/>
        <v/>
      </c>
      <c r="L232" s="45" t="str">
        <f t="shared" si="11"/>
        <v/>
      </c>
      <c r="N232" s="108"/>
      <c r="O232" s="109"/>
      <c r="P232" s="110"/>
    </row>
    <row r="233" spans="2:16" x14ac:dyDescent="0.25">
      <c r="B233" s="108"/>
      <c r="C233" s="109"/>
      <c r="D233" s="109"/>
      <c r="E233" s="109"/>
      <c r="F233" s="110"/>
      <c r="H233" s="45" t="str">
        <f t="shared" si="9"/>
        <v/>
      </c>
      <c r="J233" s="45" t="str">
        <f t="shared" si="10"/>
        <v/>
      </c>
      <c r="L233" s="45" t="str">
        <f t="shared" si="11"/>
        <v/>
      </c>
      <c r="N233" s="108"/>
      <c r="O233" s="109"/>
      <c r="P233" s="110"/>
    </row>
    <row r="234" spans="2:16" x14ac:dyDescent="0.25">
      <c r="B234" s="108"/>
      <c r="C234" s="109"/>
      <c r="D234" s="109"/>
      <c r="E234" s="109"/>
      <c r="F234" s="110"/>
      <c r="H234" s="45" t="str">
        <f t="shared" si="9"/>
        <v/>
      </c>
      <c r="J234" s="45" t="str">
        <f t="shared" si="10"/>
        <v/>
      </c>
      <c r="L234" s="45" t="str">
        <f t="shared" si="11"/>
        <v/>
      </c>
      <c r="N234" s="108"/>
      <c r="O234" s="109"/>
      <c r="P234" s="110"/>
    </row>
    <row r="235" spans="2:16" x14ac:dyDescent="0.25">
      <c r="B235" s="108"/>
      <c r="C235" s="109"/>
      <c r="D235" s="109"/>
      <c r="E235" s="109"/>
      <c r="F235" s="110"/>
      <c r="H235" s="45" t="str">
        <f t="shared" si="9"/>
        <v/>
      </c>
      <c r="J235" s="45" t="str">
        <f t="shared" si="10"/>
        <v/>
      </c>
      <c r="L235" s="45" t="str">
        <f t="shared" si="11"/>
        <v/>
      </c>
      <c r="N235" s="108"/>
      <c r="O235" s="109"/>
      <c r="P235" s="110"/>
    </row>
    <row r="236" spans="2:16" x14ac:dyDescent="0.25">
      <c r="B236" s="108"/>
      <c r="C236" s="109"/>
      <c r="D236" s="109"/>
      <c r="E236" s="109"/>
      <c r="F236" s="110"/>
      <c r="H236" s="45" t="str">
        <f t="shared" si="9"/>
        <v/>
      </c>
      <c r="J236" s="45" t="str">
        <f t="shared" si="10"/>
        <v/>
      </c>
      <c r="L236" s="45" t="str">
        <f t="shared" si="11"/>
        <v/>
      </c>
      <c r="N236" s="108"/>
      <c r="O236" s="109"/>
      <c r="P236" s="110"/>
    </row>
    <row r="237" spans="2:16" x14ac:dyDescent="0.25">
      <c r="B237" s="108"/>
      <c r="C237" s="109"/>
      <c r="D237" s="109"/>
      <c r="E237" s="109"/>
      <c r="F237" s="110"/>
      <c r="H237" s="45" t="str">
        <f t="shared" si="9"/>
        <v/>
      </c>
      <c r="J237" s="45" t="str">
        <f t="shared" si="10"/>
        <v/>
      </c>
      <c r="L237" s="45" t="str">
        <f t="shared" si="11"/>
        <v/>
      </c>
      <c r="N237" s="108"/>
      <c r="O237" s="109"/>
      <c r="P237" s="110"/>
    </row>
    <row r="238" spans="2:16" x14ac:dyDescent="0.25">
      <c r="B238" s="108"/>
      <c r="C238" s="109"/>
      <c r="D238" s="109"/>
      <c r="E238" s="109"/>
      <c r="F238" s="110"/>
      <c r="H238" s="45" t="str">
        <f t="shared" si="9"/>
        <v/>
      </c>
      <c r="J238" s="45" t="str">
        <f t="shared" si="10"/>
        <v/>
      </c>
      <c r="L238" s="45" t="str">
        <f t="shared" si="11"/>
        <v/>
      </c>
      <c r="N238" s="108"/>
      <c r="O238" s="109"/>
      <c r="P238" s="110"/>
    </row>
    <row r="239" spans="2:16" x14ac:dyDescent="0.25">
      <c r="B239" s="108"/>
      <c r="C239" s="109"/>
      <c r="D239" s="109"/>
      <c r="E239" s="109"/>
      <c r="F239" s="110"/>
      <c r="H239" s="45" t="str">
        <f t="shared" si="9"/>
        <v/>
      </c>
      <c r="J239" s="45" t="str">
        <f t="shared" si="10"/>
        <v/>
      </c>
      <c r="L239" s="45" t="str">
        <f t="shared" si="11"/>
        <v/>
      </c>
      <c r="N239" s="108"/>
      <c r="O239" s="109"/>
      <c r="P239" s="110"/>
    </row>
    <row r="240" spans="2:16" x14ac:dyDescent="0.25">
      <c r="B240" s="108"/>
      <c r="C240" s="109"/>
      <c r="D240" s="109"/>
      <c r="E240" s="109"/>
      <c r="F240" s="110"/>
      <c r="H240" s="45" t="str">
        <f t="shared" si="9"/>
        <v/>
      </c>
      <c r="J240" s="45" t="str">
        <f t="shared" si="10"/>
        <v/>
      </c>
      <c r="L240" s="45" t="str">
        <f t="shared" si="11"/>
        <v/>
      </c>
      <c r="N240" s="108"/>
      <c r="O240" s="109"/>
      <c r="P240" s="110"/>
    </row>
    <row r="241" spans="2:16" x14ac:dyDescent="0.25">
      <c r="B241" s="108"/>
      <c r="C241" s="109"/>
      <c r="D241" s="109"/>
      <c r="E241" s="109"/>
      <c r="F241" s="110"/>
      <c r="H241" s="45" t="str">
        <f t="shared" si="9"/>
        <v/>
      </c>
      <c r="J241" s="45" t="str">
        <f t="shared" si="10"/>
        <v/>
      </c>
      <c r="L241" s="45" t="str">
        <f t="shared" si="11"/>
        <v/>
      </c>
      <c r="N241" s="108"/>
      <c r="O241" s="109"/>
      <c r="P241" s="110"/>
    </row>
    <row r="242" spans="2:16" x14ac:dyDescent="0.25">
      <c r="B242" s="108"/>
      <c r="C242" s="109"/>
      <c r="D242" s="109"/>
      <c r="E242" s="109"/>
      <c r="F242" s="110"/>
      <c r="H242" s="45" t="str">
        <f t="shared" si="9"/>
        <v/>
      </c>
      <c r="J242" s="45" t="str">
        <f t="shared" si="10"/>
        <v/>
      </c>
      <c r="L242" s="45" t="str">
        <f t="shared" si="11"/>
        <v/>
      </c>
      <c r="N242" s="108"/>
      <c r="O242" s="109"/>
      <c r="P242" s="110"/>
    </row>
    <row r="243" spans="2:16" x14ac:dyDescent="0.25">
      <c r="B243" s="108"/>
      <c r="C243" s="109"/>
      <c r="D243" s="109"/>
      <c r="E243" s="109"/>
      <c r="F243" s="110"/>
      <c r="H243" s="45" t="str">
        <f t="shared" si="9"/>
        <v/>
      </c>
      <c r="J243" s="45" t="str">
        <f t="shared" si="10"/>
        <v/>
      </c>
      <c r="L243" s="45" t="str">
        <f t="shared" si="11"/>
        <v/>
      </c>
      <c r="N243" s="108"/>
      <c r="O243" s="109"/>
      <c r="P243" s="110"/>
    </row>
    <row r="244" spans="2:16" x14ac:dyDescent="0.25">
      <c r="B244" s="108"/>
      <c r="C244" s="109"/>
      <c r="D244" s="109"/>
      <c r="E244" s="109"/>
      <c r="F244" s="110"/>
      <c r="H244" s="45" t="str">
        <f t="shared" si="9"/>
        <v/>
      </c>
      <c r="J244" s="45" t="str">
        <f t="shared" si="10"/>
        <v/>
      </c>
      <c r="L244" s="45" t="str">
        <f t="shared" si="11"/>
        <v/>
      </c>
      <c r="N244" s="108"/>
      <c r="O244" s="109"/>
      <c r="P244" s="110"/>
    </row>
    <row r="245" spans="2:16" x14ac:dyDescent="0.25">
      <c r="B245" s="108"/>
      <c r="C245" s="109"/>
      <c r="D245" s="109"/>
      <c r="E245" s="109"/>
      <c r="F245" s="110"/>
      <c r="H245" s="45" t="str">
        <f t="shared" si="9"/>
        <v/>
      </c>
      <c r="J245" s="45" t="str">
        <f t="shared" si="10"/>
        <v/>
      </c>
      <c r="L245" s="45" t="str">
        <f t="shared" si="11"/>
        <v/>
      </c>
      <c r="N245" s="108"/>
      <c r="O245" s="109"/>
      <c r="P245" s="110"/>
    </row>
    <row r="246" spans="2:16" x14ac:dyDescent="0.25">
      <c r="B246" s="108"/>
      <c r="C246" s="109"/>
      <c r="D246" s="109"/>
      <c r="E246" s="109"/>
      <c r="F246" s="110"/>
      <c r="H246" s="45" t="str">
        <f t="shared" si="9"/>
        <v/>
      </c>
      <c r="J246" s="45" t="str">
        <f t="shared" si="10"/>
        <v/>
      </c>
      <c r="L246" s="45" t="str">
        <f t="shared" si="11"/>
        <v/>
      </c>
      <c r="N246" s="108"/>
      <c r="O246" s="109"/>
      <c r="P246" s="110"/>
    </row>
    <row r="247" spans="2:16" x14ac:dyDescent="0.25">
      <c r="B247" s="108"/>
      <c r="C247" s="109"/>
      <c r="D247" s="109"/>
      <c r="E247" s="109"/>
      <c r="F247" s="110"/>
      <c r="H247" s="45" t="str">
        <f t="shared" si="9"/>
        <v/>
      </c>
      <c r="J247" s="45" t="str">
        <f t="shared" si="10"/>
        <v/>
      </c>
      <c r="L247" s="45" t="str">
        <f t="shared" si="11"/>
        <v/>
      </c>
      <c r="N247" s="108"/>
      <c r="O247" s="109"/>
      <c r="P247" s="110"/>
    </row>
    <row r="248" spans="2:16" x14ac:dyDescent="0.25">
      <c r="B248" s="108"/>
      <c r="C248" s="109"/>
      <c r="D248" s="109"/>
      <c r="E248" s="109"/>
      <c r="F248" s="110"/>
      <c r="H248" s="45" t="str">
        <f t="shared" si="9"/>
        <v/>
      </c>
      <c r="J248" s="45" t="str">
        <f t="shared" si="10"/>
        <v/>
      </c>
      <c r="L248" s="45" t="str">
        <f t="shared" si="11"/>
        <v/>
      </c>
      <c r="N248" s="108"/>
      <c r="O248" s="109"/>
      <c r="P248" s="110"/>
    </row>
    <row r="249" spans="2:16" x14ac:dyDescent="0.25">
      <c r="B249" s="108"/>
      <c r="C249" s="109"/>
      <c r="D249" s="109"/>
      <c r="E249" s="109"/>
      <c r="F249" s="110"/>
      <c r="H249" s="45" t="str">
        <f t="shared" si="9"/>
        <v/>
      </c>
      <c r="J249" s="45" t="str">
        <f t="shared" si="10"/>
        <v/>
      </c>
      <c r="L249" s="45" t="str">
        <f t="shared" si="11"/>
        <v/>
      </c>
      <c r="N249" s="108"/>
      <c r="O249" s="109"/>
      <c r="P249" s="110"/>
    </row>
    <row r="250" spans="2:16" x14ac:dyDescent="0.25">
      <c r="B250" s="108"/>
      <c r="C250" s="109"/>
      <c r="D250" s="109"/>
      <c r="E250" s="109"/>
      <c r="F250" s="110"/>
      <c r="H250" s="45" t="str">
        <f t="shared" si="9"/>
        <v/>
      </c>
      <c r="J250" s="45" t="str">
        <f t="shared" si="10"/>
        <v/>
      </c>
      <c r="L250" s="45" t="str">
        <f t="shared" si="11"/>
        <v/>
      </c>
      <c r="N250" s="108"/>
      <c r="O250" s="109"/>
      <c r="P250" s="110"/>
    </row>
    <row r="251" spans="2:16" x14ac:dyDescent="0.25">
      <c r="B251" s="108"/>
      <c r="C251" s="109"/>
      <c r="D251" s="109"/>
      <c r="E251" s="109"/>
      <c r="F251" s="110"/>
      <c r="H251" s="45" t="str">
        <f t="shared" si="9"/>
        <v/>
      </c>
      <c r="J251" s="45" t="str">
        <f t="shared" si="10"/>
        <v/>
      </c>
      <c r="L251" s="45" t="str">
        <f t="shared" si="11"/>
        <v/>
      </c>
      <c r="N251" s="108"/>
      <c r="O251" s="109"/>
      <c r="P251" s="110"/>
    </row>
    <row r="252" spans="2:16" x14ac:dyDescent="0.25">
      <c r="B252" s="108"/>
      <c r="C252" s="109"/>
      <c r="D252" s="109"/>
      <c r="E252" s="109"/>
      <c r="F252" s="110"/>
      <c r="H252" s="45" t="str">
        <f t="shared" si="9"/>
        <v/>
      </c>
      <c r="J252" s="45" t="str">
        <f t="shared" si="10"/>
        <v/>
      </c>
      <c r="L252" s="45" t="str">
        <f t="shared" si="11"/>
        <v/>
      </c>
      <c r="N252" s="108"/>
      <c r="O252" s="109"/>
      <c r="P252" s="110"/>
    </row>
    <row r="253" spans="2:16" x14ac:dyDescent="0.25">
      <c r="B253" s="108"/>
      <c r="C253" s="109"/>
      <c r="D253" s="109"/>
      <c r="E253" s="109"/>
      <c r="F253" s="110"/>
      <c r="H253" s="45" t="str">
        <f t="shared" si="9"/>
        <v/>
      </c>
      <c r="J253" s="45" t="str">
        <f t="shared" si="10"/>
        <v/>
      </c>
      <c r="L253" s="45" t="str">
        <f t="shared" si="11"/>
        <v/>
      </c>
      <c r="N253" s="108"/>
      <c r="O253" s="109"/>
      <c r="P253" s="110"/>
    </row>
    <row r="254" spans="2:16" x14ac:dyDescent="0.25">
      <c r="B254" s="108"/>
      <c r="C254" s="109"/>
      <c r="D254" s="109"/>
      <c r="E254" s="109"/>
      <c r="F254" s="110"/>
      <c r="H254" s="45" t="str">
        <f t="shared" si="9"/>
        <v/>
      </c>
      <c r="J254" s="45" t="str">
        <f t="shared" si="10"/>
        <v/>
      </c>
      <c r="L254" s="45" t="str">
        <f t="shared" si="11"/>
        <v/>
      </c>
      <c r="N254" s="108"/>
      <c r="O254" s="109"/>
      <c r="P254" s="110"/>
    </row>
    <row r="255" spans="2:16" x14ac:dyDescent="0.25">
      <c r="B255" s="108"/>
      <c r="C255" s="109"/>
      <c r="D255" s="109"/>
      <c r="E255" s="109"/>
      <c r="F255" s="110"/>
      <c r="H255" s="45" t="str">
        <f t="shared" si="9"/>
        <v/>
      </c>
      <c r="J255" s="45" t="str">
        <f t="shared" si="10"/>
        <v/>
      </c>
      <c r="L255" s="45" t="str">
        <f t="shared" si="11"/>
        <v/>
      </c>
      <c r="N255" s="108"/>
      <c r="O255" s="109"/>
      <c r="P255" s="110"/>
    </row>
    <row r="256" spans="2:16" x14ac:dyDescent="0.25">
      <c r="B256" s="108"/>
      <c r="C256" s="109"/>
      <c r="D256" s="109"/>
      <c r="E256" s="109"/>
      <c r="F256" s="110"/>
      <c r="H256" s="45" t="str">
        <f t="shared" si="9"/>
        <v/>
      </c>
      <c r="J256" s="45" t="str">
        <f t="shared" si="10"/>
        <v/>
      </c>
      <c r="L256" s="45" t="str">
        <f t="shared" si="11"/>
        <v/>
      </c>
      <c r="N256" s="108"/>
      <c r="O256" s="109"/>
      <c r="P256" s="110"/>
    </row>
    <row r="257" spans="2:16" x14ac:dyDescent="0.25">
      <c r="B257" s="108"/>
      <c r="C257" s="109"/>
      <c r="D257" s="109"/>
      <c r="E257" s="109"/>
      <c r="F257" s="110"/>
      <c r="H257" s="45" t="str">
        <f t="shared" si="9"/>
        <v/>
      </c>
      <c r="J257" s="45" t="str">
        <f t="shared" si="10"/>
        <v/>
      </c>
      <c r="L257" s="45" t="str">
        <f t="shared" si="11"/>
        <v/>
      </c>
      <c r="N257" s="108"/>
      <c r="O257" s="109"/>
      <c r="P257" s="110"/>
    </row>
    <row r="258" spans="2:16" x14ac:dyDescent="0.25">
      <c r="B258" s="108"/>
      <c r="C258" s="109"/>
      <c r="D258" s="109"/>
      <c r="E258" s="109"/>
      <c r="F258" s="110"/>
      <c r="H258" s="45" t="str">
        <f t="shared" si="9"/>
        <v/>
      </c>
      <c r="J258" s="45" t="str">
        <f t="shared" si="10"/>
        <v/>
      </c>
      <c r="L258" s="45" t="str">
        <f t="shared" si="11"/>
        <v/>
      </c>
      <c r="N258" s="108"/>
      <c r="O258" s="109"/>
      <c r="P258" s="110"/>
    </row>
    <row r="259" spans="2:16" x14ac:dyDescent="0.25">
      <c r="B259" s="108"/>
      <c r="C259" s="109"/>
      <c r="D259" s="109"/>
      <c r="E259" s="109"/>
      <c r="F259" s="110"/>
      <c r="H259" s="45" t="str">
        <f t="shared" si="9"/>
        <v/>
      </c>
      <c r="J259" s="45" t="str">
        <f t="shared" si="10"/>
        <v/>
      </c>
      <c r="L259" s="45" t="str">
        <f t="shared" si="11"/>
        <v/>
      </c>
      <c r="N259" s="108"/>
      <c r="O259" s="109"/>
      <c r="P259" s="110"/>
    </row>
    <row r="260" spans="2:16" x14ac:dyDescent="0.25">
      <c r="B260" s="108"/>
      <c r="C260" s="109"/>
      <c r="D260" s="109"/>
      <c r="E260" s="109"/>
      <c r="F260" s="110"/>
      <c r="H260" s="45" t="str">
        <f t="shared" si="9"/>
        <v/>
      </c>
      <c r="J260" s="45" t="str">
        <f t="shared" si="10"/>
        <v/>
      </c>
      <c r="L260" s="45" t="str">
        <f t="shared" si="11"/>
        <v/>
      </c>
      <c r="N260" s="108"/>
      <c r="O260" s="109"/>
      <c r="P260" s="110"/>
    </row>
    <row r="261" spans="2:16" x14ac:dyDescent="0.25">
      <c r="B261" s="108"/>
      <c r="C261" s="109"/>
      <c r="D261" s="109"/>
      <c r="E261" s="109"/>
      <c r="F261" s="110"/>
      <c r="H261" s="45" t="str">
        <f t="shared" si="9"/>
        <v/>
      </c>
      <c r="J261" s="45" t="str">
        <f t="shared" si="10"/>
        <v/>
      </c>
      <c r="L261" s="45" t="str">
        <f t="shared" si="11"/>
        <v/>
      </c>
      <c r="N261" s="108"/>
      <c r="O261" s="109"/>
      <c r="P261" s="110"/>
    </row>
    <row r="262" spans="2:16" x14ac:dyDescent="0.25">
      <c r="B262" s="108"/>
      <c r="C262" s="109"/>
      <c r="D262" s="109"/>
      <c r="E262" s="109"/>
      <c r="F262" s="110"/>
      <c r="H262" s="45" t="str">
        <f t="shared" si="9"/>
        <v/>
      </c>
      <c r="J262" s="45" t="str">
        <f t="shared" si="10"/>
        <v/>
      </c>
      <c r="L262" s="45" t="str">
        <f t="shared" si="11"/>
        <v/>
      </c>
      <c r="N262" s="108"/>
      <c r="O262" s="109"/>
      <c r="P262" s="110"/>
    </row>
    <row r="263" spans="2:16" x14ac:dyDescent="0.25">
      <c r="B263" s="108"/>
      <c r="C263" s="109"/>
      <c r="D263" s="109"/>
      <c r="E263" s="109"/>
      <c r="F263" s="110"/>
      <c r="H263" s="45" t="str">
        <f t="shared" si="9"/>
        <v/>
      </c>
      <c r="J263" s="45" t="str">
        <f t="shared" si="10"/>
        <v/>
      </c>
      <c r="L263" s="45" t="str">
        <f t="shared" si="11"/>
        <v/>
      </c>
      <c r="N263" s="108"/>
      <c r="O263" s="109"/>
      <c r="P263" s="110"/>
    </row>
    <row r="264" spans="2:16" x14ac:dyDescent="0.25">
      <c r="B264" s="108"/>
      <c r="C264" s="109"/>
      <c r="D264" s="109"/>
      <c r="E264" s="109"/>
      <c r="F264" s="110"/>
      <c r="H264" s="45" t="str">
        <f t="shared" si="9"/>
        <v/>
      </c>
      <c r="J264" s="45" t="str">
        <f t="shared" si="10"/>
        <v/>
      </c>
      <c r="L264" s="45" t="str">
        <f t="shared" si="11"/>
        <v/>
      </c>
      <c r="N264" s="108"/>
      <c r="O264" s="109"/>
      <c r="P264" s="110"/>
    </row>
    <row r="265" spans="2:16" x14ac:dyDescent="0.25">
      <c r="B265" s="108"/>
      <c r="C265" s="109"/>
      <c r="D265" s="109"/>
      <c r="E265" s="109"/>
      <c r="F265" s="110"/>
      <c r="H265" s="45" t="str">
        <f t="shared" si="9"/>
        <v/>
      </c>
      <c r="J265" s="45" t="str">
        <f t="shared" si="10"/>
        <v/>
      </c>
      <c r="L265" s="45" t="str">
        <f t="shared" si="11"/>
        <v/>
      </c>
      <c r="N265" s="108"/>
      <c r="O265" s="109"/>
      <c r="P265" s="110"/>
    </row>
    <row r="266" spans="2:16" x14ac:dyDescent="0.25">
      <c r="B266" s="108"/>
      <c r="C266" s="109"/>
      <c r="D266" s="109"/>
      <c r="E266" s="109"/>
      <c r="F266" s="110"/>
      <c r="H266" s="45" t="str">
        <f t="shared" si="9"/>
        <v/>
      </c>
      <c r="J266" s="45" t="str">
        <f t="shared" si="10"/>
        <v/>
      </c>
      <c r="L266" s="45" t="str">
        <f t="shared" si="11"/>
        <v/>
      </c>
      <c r="N266" s="108"/>
      <c r="O266" s="109"/>
      <c r="P266" s="110"/>
    </row>
    <row r="267" spans="2:16" x14ac:dyDescent="0.25">
      <c r="B267" s="108"/>
      <c r="C267" s="109"/>
      <c r="D267" s="109"/>
      <c r="E267" s="109"/>
      <c r="F267" s="110"/>
      <c r="H267" s="45" t="str">
        <f t="shared" ref="H267:H330" si="12">IF(C267="","",C267) &amp; IF(D267="",""," – " &amp; D267) &amp; IF(E267="",""," – " &amp; E267) &amp; IF(F267="",""," – " &amp; F267)</f>
        <v/>
      </c>
      <c r="J267" s="45" t="str">
        <f t="shared" ref="J267:J330" si="13">IF(C267="","",C267) &amp; IF(D267="",""," – " &amp; D267) &amp; IF(E267="",""," – " &amp; E267)</f>
        <v/>
      </c>
      <c r="L267" s="45" t="str">
        <f t="shared" ref="L267:L330" si="14">IF(C267="","",C267) &amp; IF(D267="",""," – " &amp; D267)</f>
        <v/>
      </c>
      <c r="N267" s="108"/>
      <c r="O267" s="109"/>
      <c r="P267" s="110"/>
    </row>
    <row r="268" spans="2:16" x14ac:dyDescent="0.25">
      <c r="B268" s="108"/>
      <c r="C268" s="109"/>
      <c r="D268" s="109"/>
      <c r="E268" s="109"/>
      <c r="F268" s="110"/>
      <c r="H268" s="45" t="str">
        <f t="shared" si="12"/>
        <v/>
      </c>
      <c r="J268" s="45" t="str">
        <f t="shared" si="13"/>
        <v/>
      </c>
      <c r="L268" s="45" t="str">
        <f t="shared" si="14"/>
        <v/>
      </c>
      <c r="N268" s="108"/>
      <c r="O268" s="109"/>
      <c r="P268" s="110"/>
    </row>
    <row r="269" spans="2:16" x14ac:dyDescent="0.25">
      <c r="B269" s="108"/>
      <c r="C269" s="109"/>
      <c r="D269" s="109"/>
      <c r="E269" s="109"/>
      <c r="F269" s="110"/>
      <c r="H269" s="45" t="str">
        <f t="shared" si="12"/>
        <v/>
      </c>
      <c r="J269" s="45" t="str">
        <f t="shared" si="13"/>
        <v/>
      </c>
      <c r="L269" s="45" t="str">
        <f t="shared" si="14"/>
        <v/>
      </c>
      <c r="N269" s="108"/>
      <c r="O269" s="109"/>
      <c r="P269" s="110"/>
    </row>
    <row r="270" spans="2:16" x14ac:dyDescent="0.25">
      <c r="B270" s="108"/>
      <c r="C270" s="109"/>
      <c r="D270" s="109"/>
      <c r="E270" s="109"/>
      <c r="F270" s="110"/>
      <c r="H270" s="45" t="str">
        <f t="shared" si="12"/>
        <v/>
      </c>
      <c r="J270" s="45" t="str">
        <f t="shared" si="13"/>
        <v/>
      </c>
      <c r="L270" s="45" t="str">
        <f t="shared" si="14"/>
        <v/>
      </c>
      <c r="N270" s="108"/>
      <c r="O270" s="109"/>
      <c r="P270" s="110"/>
    </row>
    <row r="271" spans="2:16" x14ac:dyDescent="0.25">
      <c r="B271" s="108"/>
      <c r="C271" s="109"/>
      <c r="D271" s="109"/>
      <c r="E271" s="109"/>
      <c r="F271" s="110"/>
      <c r="H271" s="45" t="str">
        <f t="shared" si="12"/>
        <v/>
      </c>
      <c r="J271" s="45" t="str">
        <f t="shared" si="13"/>
        <v/>
      </c>
      <c r="L271" s="45" t="str">
        <f t="shared" si="14"/>
        <v/>
      </c>
      <c r="N271" s="108"/>
      <c r="O271" s="109"/>
      <c r="P271" s="110"/>
    </row>
    <row r="272" spans="2:16" x14ac:dyDescent="0.25">
      <c r="B272" s="108"/>
      <c r="C272" s="109"/>
      <c r="D272" s="109"/>
      <c r="E272" s="109"/>
      <c r="F272" s="110"/>
      <c r="H272" s="45" t="str">
        <f t="shared" si="12"/>
        <v/>
      </c>
      <c r="J272" s="45" t="str">
        <f t="shared" si="13"/>
        <v/>
      </c>
      <c r="L272" s="45" t="str">
        <f t="shared" si="14"/>
        <v/>
      </c>
      <c r="N272" s="108"/>
      <c r="O272" s="109"/>
      <c r="P272" s="110"/>
    </row>
    <row r="273" spans="2:16" x14ac:dyDescent="0.25">
      <c r="B273" s="108"/>
      <c r="C273" s="109"/>
      <c r="D273" s="109"/>
      <c r="E273" s="109"/>
      <c r="F273" s="110"/>
      <c r="H273" s="45" t="str">
        <f t="shared" si="12"/>
        <v/>
      </c>
      <c r="J273" s="45" t="str">
        <f t="shared" si="13"/>
        <v/>
      </c>
      <c r="L273" s="45" t="str">
        <f t="shared" si="14"/>
        <v/>
      </c>
      <c r="N273" s="108"/>
      <c r="O273" s="109"/>
      <c r="P273" s="110"/>
    </row>
    <row r="274" spans="2:16" x14ac:dyDescent="0.25">
      <c r="B274" s="108"/>
      <c r="C274" s="109"/>
      <c r="D274" s="109"/>
      <c r="E274" s="109"/>
      <c r="F274" s="110"/>
      <c r="H274" s="45" t="str">
        <f t="shared" si="12"/>
        <v/>
      </c>
      <c r="J274" s="45" t="str">
        <f t="shared" si="13"/>
        <v/>
      </c>
      <c r="L274" s="45" t="str">
        <f t="shared" si="14"/>
        <v/>
      </c>
      <c r="N274" s="108"/>
      <c r="O274" s="109"/>
      <c r="P274" s="110"/>
    </row>
    <row r="275" spans="2:16" x14ac:dyDescent="0.25">
      <c r="B275" s="108"/>
      <c r="C275" s="109"/>
      <c r="D275" s="109"/>
      <c r="E275" s="109"/>
      <c r="F275" s="110"/>
      <c r="H275" s="45" t="str">
        <f t="shared" si="12"/>
        <v/>
      </c>
      <c r="J275" s="45" t="str">
        <f t="shared" si="13"/>
        <v/>
      </c>
      <c r="L275" s="45" t="str">
        <f t="shared" si="14"/>
        <v/>
      </c>
      <c r="N275" s="108"/>
      <c r="O275" s="109"/>
      <c r="P275" s="110"/>
    </row>
    <row r="276" spans="2:16" x14ac:dyDescent="0.25">
      <c r="B276" s="108"/>
      <c r="C276" s="109"/>
      <c r="D276" s="109"/>
      <c r="E276" s="109"/>
      <c r="F276" s="110"/>
      <c r="H276" s="45" t="str">
        <f t="shared" si="12"/>
        <v/>
      </c>
      <c r="J276" s="45" t="str">
        <f t="shared" si="13"/>
        <v/>
      </c>
      <c r="L276" s="45" t="str">
        <f t="shared" si="14"/>
        <v/>
      </c>
      <c r="N276" s="108"/>
      <c r="O276" s="109"/>
      <c r="P276" s="110"/>
    </row>
    <row r="277" spans="2:16" x14ac:dyDescent="0.25">
      <c r="B277" s="108"/>
      <c r="C277" s="109"/>
      <c r="D277" s="109"/>
      <c r="E277" s="109"/>
      <c r="F277" s="110"/>
      <c r="H277" s="45" t="str">
        <f t="shared" si="12"/>
        <v/>
      </c>
      <c r="J277" s="45" t="str">
        <f t="shared" si="13"/>
        <v/>
      </c>
      <c r="L277" s="45" t="str">
        <f t="shared" si="14"/>
        <v/>
      </c>
      <c r="N277" s="108"/>
      <c r="O277" s="109"/>
      <c r="P277" s="110"/>
    </row>
    <row r="278" spans="2:16" x14ac:dyDescent="0.25">
      <c r="B278" s="108"/>
      <c r="C278" s="109"/>
      <c r="D278" s="109"/>
      <c r="E278" s="109"/>
      <c r="F278" s="110"/>
      <c r="H278" s="45" t="str">
        <f t="shared" si="12"/>
        <v/>
      </c>
      <c r="J278" s="45" t="str">
        <f t="shared" si="13"/>
        <v/>
      </c>
      <c r="L278" s="45" t="str">
        <f t="shared" si="14"/>
        <v/>
      </c>
      <c r="N278" s="108"/>
      <c r="O278" s="109"/>
      <c r="P278" s="110"/>
    </row>
    <row r="279" spans="2:16" x14ac:dyDescent="0.25">
      <c r="B279" s="108"/>
      <c r="C279" s="109"/>
      <c r="D279" s="109"/>
      <c r="E279" s="109"/>
      <c r="F279" s="110"/>
      <c r="H279" s="45" t="str">
        <f t="shared" si="12"/>
        <v/>
      </c>
      <c r="J279" s="45" t="str">
        <f t="shared" si="13"/>
        <v/>
      </c>
      <c r="L279" s="45" t="str">
        <f t="shared" si="14"/>
        <v/>
      </c>
      <c r="N279" s="108"/>
      <c r="O279" s="109"/>
      <c r="P279" s="110"/>
    </row>
    <row r="280" spans="2:16" x14ac:dyDescent="0.25">
      <c r="B280" s="108"/>
      <c r="C280" s="109"/>
      <c r="D280" s="109"/>
      <c r="E280" s="109"/>
      <c r="F280" s="110"/>
      <c r="H280" s="45" t="str">
        <f t="shared" si="12"/>
        <v/>
      </c>
      <c r="J280" s="45" t="str">
        <f t="shared" si="13"/>
        <v/>
      </c>
      <c r="L280" s="45" t="str">
        <f t="shared" si="14"/>
        <v/>
      </c>
      <c r="N280" s="108"/>
      <c r="O280" s="109"/>
      <c r="P280" s="110"/>
    </row>
    <row r="281" spans="2:16" x14ac:dyDescent="0.25">
      <c r="B281" s="108"/>
      <c r="C281" s="109"/>
      <c r="D281" s="109"/>
      <c r="E281" s="109"/>
      <c r="F281" s="110"/>
      <c r="H281" s="45" t="str">
        <f t="shared" si="12"/>
        <v/>
      </c>
      <c r="J281" s="45" t="str">
        <f t="shared" si="13"/>
        <v/>
      </c>
      <c r="L281" s="45" t="str">
        <f t="shared" si="14"/>
        <v/>
      </c>
      <c r="N281" s="108"/>
      <c r="O281" s="109"/>
      <c r="P281" s="110"/>
    </row>
    <row r="282" spans="2:16" x14ac:dyDescent="0.25">
      <c r="B282" s="108"/>
      <c r="C282" s="109"/>
      <c r="D282" s="109"/>
      <c r="E282" s="109"/>
      <c r="F282" s="110"/>
      <c r="H282" s="45" t="str">
        <f t="shared" si="12"/>
        <v/>
      </c>
      <c r="J282" s="45" t="str">
        <f t="shared" si="13"/>
        <v/>
      </c>
      <c r="L282" s="45" t="str">
        <f t="shared" si="14"/>
        <v/>
      </c>
      <c r="N282" s="108"/>
      <c r="O282" s="109"/>
      <c r="P282" s="110"/>
    </row>
    <row r="283" spans="2:16" x14ac:dyDescent="0.25">
      <c r="B283" s="108"/>
      <c r="C283" s="109"/>
      <c r="D283" s="109"/>
      <c r="E283" s="109"/>
      <c r="F283" s="110"/>
      <c r="H283" s="45" t="str">
        <f t="shared" si="12"/>
        <v/>
      </c>
      <c r="J283" s="45" t="str">
        <f t="shared" si="13"/>
        <v/>
      </c>
      <c r="L283" s="45" t="str">
        <f t="shared" si="14"/>
        <v/>
      </c>
      <c r="N283" s="108"/>
      <c r="O283" s="109"/>
      <c r="P283" s="110"/>
    </row>
    <row r="284" spans="2:16" x14ac:dyDescent="0.25">
      <c r="B284" s="108"/>
      <c r="C284" s="109"/>
      <c r="D284" s="109"/>
      <c r="E284" s="109"/>
      <c r="F284" s="110"/>
      <c r="H284" s="45" t="str">
        <f t="shared" si="12"/>
        <v/>
      </c>
      <c r="J284" s="45" t="str">
        <f t="shared" si="13"/>
        <v/>
      </c>
      <c r="L284" s="45" t="str">
        <f t="shared" si="14"/>
        <v/>
      </c>
      <c r="N284" s="108"/>
      <c r="O284" s="109"/>
      <c r="P284" s="110"/>
    </row>
    <row r="285" spans="2:16" x14ac:dyDescent="0.25">
      <c r="B285" s="108"/>
      <c r="C285" s="109"/>
      <c r="D285" s="109"/>
      <c r="E285" s="109"/>
      <c r="F285" s="110"/>
      <c r="H285" s="45" t="str">
        <f t="shared" si="12"/>
        <v/>
      </c>
      <c r="J285" s="45" t="str">
        <f t="shared" si="13"/>
        <v/>
      </c>
      <c r="L285" s="45" t="str">
        <f t="shared" si="14"/>
        <v/>
      </c>
      <c r="N285" s="108"/>
      <c r="O285" s="109"/>
      <c r="P285" s="110"/>
    </row>
    <row r="286" spans="2:16" x14ac:dyDescent="0.25">
      <c r="B286" s="108"/>
      <c r="C286" s="109"/>
      <c r="D286" s="109"/>
      <c r="E286" s="109"/>
      <c r="F286" s="110"/>
      <c r="H286" s="45" t="str">
        <f t="shared" si="12"/>
        <v/>
      </c>
      <c r="J286" s="45" t="str">
        <f t="shared" si="13"/>
        <v/>
      </c>
      <c r="L286" s="45" t="str">
        <f t="shared" si="14"/>
        <v/>
      </c>
      <c r="N286" s="108"/>
      <c r="O286" s="109"/>
      <c r="P286" s="110"/>
    </row>
    <row r="287" spans="2:16" x14ac:dyDescent="0.25">
      <c r="B287" s="108"/>
      <c r="C287" s="109"/>
      <c r="D287" s="109"/>
      <c r="E287" s="109"/>
      <c r="F287" s="110"/>
      <c r="H287" s="45" t="str">
        <f t="shared" si="12"/>
        <v/>
      </c>
      <c r="J287" s="45" t="str">
        <f t="shared" si="13"/>
        <v/>
      </c>
      <c r="L287" s="45" t="str">
        <f t="shared" si="14"/>
        <v/>
      </c>
      <c r="N287" s="108"/>
      <c r="O287" s="109"/>
      <c r="P287" s="110"/>
    </row>
    <row r="288" spans="2:16" x14ac:dyDescent="0.25">
      <c r="B288" s="108"/>
      <c r="C288" s="109"/>
      <c r="D288" s="109"/>
      <c r="E288" s="109"/>
      <c r="F288" s="110"/>
      <c r="H288" s="45" t="str">
        <f t="shared" si="12"/>
        <v/>
      </c>
      <c r="J288" s="45" t="str">
        <f t="shared" si="13"/>
        <v/>
      </c>
      <c r="L288" s="45" t="str">
        <f t="shared" si="14"/>
        <v/>
      </c>
      <c r="N288" s="108"/>
      <c r="O288" s="109"/>
      <c r="P288" s="110"/>
    </row>
    <row r="289" spans="2:16" x14ac:dyDescent="0.25">
      <c r="B289" s="108"/>
      <c r="C289" s="109"/>
      <c r="D289" s="109"/>
      <c r="E289" s="109"/>
      <c r="F289" s="110"/>
      <c r="H289" s="45" t="str">
        <f t="shared" si="12"/>
        <v/>
      </c>
      <c r="J289" s="45" t="str">
        <f t="shared" si="13"/>
        <v/>
      </c>
      <c r="L289" s="45" t="str">
        <f t="shared" si="14"/>
        <v/>
      </c>
      <c r="N289" s="108"/>
      <c r="O289" s="109"/>
      <c r="P289" s="110"/>
    </row>
    <row r="290" spans="2:16" x14ac:dyDescent="0.25">
      <c r="B290" s="108"/>
      <c r="C290" s="109"/>
      <c r="D290" s="109"/>
      <c r="E290" s="109"/>
      <c r="F290" s="110"/>
      <c r="H290" s="45" t="str">
        <f t="shared" si="12"/>
        <v/>
      </c>
      <c r="J290" s="45" t="str">
        <f t="shared" si="13"/>
        <v/>
      </c>
      <c r="L290" s="45" t="str">
        <f t="shared" si="14"/>
        <v/>
      </c>
      <c r="N290" s="108"/>
      <c r="O290" s="109"/>
      <c r="P290" s="110"/>
    </row>
    <row r="291" spans="2:16" x14ac:dyDescent="0.25">
      <c r="B291" s="108"/>
      <c r="C291" s="109"/>
      <c r="D291" s="109"/>
      <c r="E291" s="109"/>
      <c r="F291" s="110"/>
      <c r="H291" s="45" t="str">
        <f t="shared" si="12"/>
        <v/>
      </c>
      <c r="J291" s="45" t="str">
        <f t="shared" si="13"/>
        <v/>
      </c>
      <c r="L291" s="45" t="str">
        <f t="shared" si="14"/>
        <v/>
      </c>
      <c r="N291" s="108"/>
      <c r="O291" s="109"/>
      <c r="P291" s="110"/>
    </row>
    <row r="292" spans="2:16" x14ac:dyDescent="0.25">
      <c r="B292" s="108"/>
      <c r="C292" s="109"/>
      <c r="D292" s="109"/>
      <c r="E292" s="109"/>
      <c r="F292" s="110"/>
      <c r="H292" s="45" t="str">
        <f t="shared" si="12"/>
        <v/>
      </c>
      <c r="J292" s="45" t="str">
        <f t="shared" si="13"/>
        <v/>
      </c>
      <c r="L292" s="45" t="str">
        <f t="shared" si="14"/>
        <v/>
      </c>
      <c r="N292" s="108"/>
      <c r="O292" s="109"/>
      <c r="P292" s="110"/>
    </row>
    <row r="293" spans="2:16" x14ac:dyDescent="0.25">
      <c r="B293" s="108"/>
      <c r="C293" s="109"/>
      <c r="D293" s="109"/>
      <c r="E293" s="109"/>
      <c r="F293" s="110"/>
      <c r="H293" s="45" t="str">
        <f t="shared" si="12"/>
        <v/>
      </c>
      <c r="J293" s="45" t="str">
        <f t="shared" si="13"/>
        <v/>
      </c>
      <c r="L293" s="45" t="str">
        <f t="shared" si="14"/>
        <v/>
      </c>
      <c r="N293" s="108"/>
      <c r="O293" s="109"/>
      <c r="P293" s="110"/>
    </row>
    <row r="294" spans="2:16" x14ac:dyDescent="0.25">
      <c r="B294" s="108"/>
      <c r="C294" s="109"/>
      <c r="D294" s="109"/>
      <c r="E294" s="109"/>
      <c r="F294" s="110"/>
      <c r="H294" s="45" t="str">
        <f t="shared" si="12"/>
        <v/>
      </c>
      <c r="J294" s="45" t="str">
        <f t="shared" si="13"/>
        <v/>
      </c>
      <c r="L294" s="45" t="str">
        <f t="shared" si="14"/>
        <v/>
      </c>
      <c r="N294" s="108"/>
      <c r="O294" s="109"/>
      <c r="P294" s="110"/>
    </row>
    <row r="295" spans="2:16" x14ac:dyDescent="0.25">
      <c r="B295" s="108"/>
      <c r="C295" s="109"/>
      <c r="D295" s="109"/>
      <c r="E295" s="109"/>
      <c r="F295" s="110"/>
      <c r="H295" s="45" t="str">
        <f t="shared" si="12"/>
        <v/>
      </c>
      <c r="J295" s="45" t="str">
        <f t="shared" si="13"/>
        <v/>
      </c>
      <c r="L295" s="45" t="str">
        <f t="shared" si="14"/>
        <v/>
      </c>
      <c r="N295" s="108"/>
      <c r="O295" s="109"/>
      <c r="P295" s="110"/>
    </row>
    <row r="296" spans="2:16" x14ac:dyDescent="0.25">
      <c r="B296" s="108"/>
      <c r="C296" s="109"/>
      <c r="D296" s="109"/>
      <c r="E296" s="109"/>
      <c r="F296" s="110"/>
      <c r="H296" s="45" t="str">
        <f t="shared" si="12"/>
        <v/>
      </c>
      <c r="J296" s="45" t="str">
        <f t="shared" si="13"/>
        <v/>
      </c>
      <c r="L296" s="45" t="str">
        <f t="shared" si="14"/>
        <v/>
      </c>
      <c r="N296" s="108"/>
      <c r="O296" s="109"/>
      <c r="P296" s="110"/>
    </row>
    <row r="297" spans="2:16" x14ac:dyDescent="0.25">
      <c r="B297" s="108"/>
      <c r="C297" s="109"/>
      <c r="D297" s="109"/>
      <c r="E297" s="109"/>
      <c r="F297" s="110"/>
      <c r="H297" s="45" t="str">
        <f t="shared" si="12"/>
        <v/>
      </c>
      <c r="J297" s="45" t="str">
        <f t="shared" si="13"/>
        <v/>
      </c>
      <c r="L297" s="45" t="str">
        <f t="shared" si="14"/>
        <v/>
      </c>
      <c r="N297" s="108"/>
      <c r="O297" s="109"/>
      <c r="P297" s="110"/>
    </row>
    <row r="298" spans="2:16" x14ac:dyDescent="0.25">
      <c r="B298" s="108"/>
      <c r="C298" s="109"/>
      <c r="D298" s="109"/>
      <c r="E298" s="109"/>
      <c r="F298" s="110"/>
      <c r="H298" s="45" t="str">
        <f t="shared" si="12"/>
        <v/>
      </c>
      <c r="J298" s="45" t="str">
        <f t="shared" si="13"/>
        <v/>
      </c>
      <c r="L298" s="45" t="str">
        <f t="shared" si="14"/>
        <v/>
      </c>
      <c r="N298" s="108"/>
      <c r="O298" s="109"/>
      <c r="P298" s="110"/>
    </row>
    <row r="299" spans="2:16" x14ac:dyDescent="0.25">
      <c r="B299" s="108"/>
      <c r="C299" s="109"/>
      <c r="D299" s="109"/>
      <c r="E299" s="109"/>
      <c r="F299" s="110"/>
      <c r="H299" s="45" t="str">
        <f t="shared" si="12"/>
        <v/>
      </c>
      <c r="J299" s="45" t="str">
        <f t="shared" si="13"/>
        <v/>
      </c>
      <c r="L299" s="45" t="str">
        <f t="shared" si="14"/>
        <v/>
      </c>
      <c r="N299" s="108"/>
      <c r="O299" s="109"/>
      <c r="P299" s="110"/>
    </row>
    <row r="300" spans="2:16" x14ac:dyDescent="0.25">
      <c r="B300" s="108"/>
      <c r="C300" s="109"/>
      <c r="D300" s="109"/>
      <c r="E300" s="109"/>
      <c r="F300" s="110"/>
      <c r="H300" s="45" t="str">
        <f t="shared" si="12"/>
        <v/>
      </c>
      <c r="J300" s="45" t="str">
        <f t="shared" si="13"/>
        <v/>
      </c>
      <c r="L300" s="45" t="str">
        <f t="shared" si="14"/>
        <v/>
      </c>
      <c r="N300" s="108"/>
      <c r="O300" s="109"/>
      <c r="P300" s="110"/>
    </row>
    <row r="301" spans="2:16" x14ac:dyDescent="0.25">
      <c r="B301" s="108"/>
      <c r="C301" s="109"/>
      <c r="D301" s="109"/>
      <c r="E301" s="109"/>
      <c r="F301" s="110"/>
      <c r="H301" s="45" t="str">
        <f t="shared" si="12"/>
        <v/>
      </c>
      <c r="J301" s="45" t="str">
        <f t="shared" si="13"/>
        <v/>
      </c>
      <c r="L301" s="45" t="str">
        <f t="shared" si="14"/>
        <v/>
      </c>
      <c r="N301" s="108"/>
      <c r="O301" s="109"/>
      <c r="P301" s="110"/>
    </row>
    <row r="302" spans="2:16" x14ac:dyDescent="0.25">
      <c r="B302" s="108"/>
      <c r="C302" s="109"/>
      <c r="D302" s="109"/>
      <c r="E302" s="109"/>
      <c r="F302" s="110"/>
      <c r="H302" s="45" t="str">
        <f t="shared" si="12"/>
        <v/>
      </c>
      <c r="J302" s="45" t="str">
        <f t="shared" si="13"/>
        <v/>
      </c>
      <c r="L302" s="45" t="str">
        <f t="shared" si="14"/>
        <v/>
      </c>
      <c r="N302" s="108"/>
      <c r="O302" s="109"/>
      <c r="P302" s="110"/>
    </row>
    <row r="303" spans="2:16" x14ac:dyDescent="0.25">
      <c r="B303" s="108"/>
      <c r="C303" s="109"/>
      <c r="D303" s="109"/>
      <c r="E303" s="109"/>
      <c r="F303" s="110"/>
      <c r="H303" s="45" t="str">
        <f t="shared" si="12"/>
        <v/>
      </c>
      <c r="J303" s="45" t="str">
        <f t="shared" si="13"/>
        <v/>
      </c>
      <c r="L303" s="45" t="str">
        <f t="shared" si="14"/>
        <v/>
      </c>
      <c r="N303" s="108"/>
      <c r="O303" s="109"/>
      <c r="P303" s="110"/>
    </row>
    <row r="304" spans="2:16" x14ac:dyDescent="0.25">
      <c r="B304" s="108"/>
      <c r="C304" s="109"/>
      <c r="D304" s="109"/>
      <c r="E304" s="109"/>
      <c r="F304" s="110"/>
      <c r="H304" s="45" t="str">
        <f t="shared" si="12"/>
        <v/>
      </c>
      <c r="J304" s="45" t="str">
        <f t="shared" si="13"/>
        <v/>
      </c>
      <c r="L304" s="45" t="str">
        <f t="shared" si="14"/>
        <v/>
      </c>
      <c r="N304" s="108"/>
      <c r="O304" s="109"/>
      <c r="P304" s="110"/>
    </row>
    <row r="305" spans="2:16" x14ac:dyDescent="0.25">
      <c r="B305" s="108"/>
      <c r="C305" s="109"/>
      <c r="D305" s="109"/>
      <c r="E305" s="109"/>
      <c r="F305" s="110"/>
      <c r="H305" s="45" t="str">
        <f t="shared" si="12"/>
        <v/>
      </c>
      <c r="J305" s="45" t="str">
        <f t="shared" si="13"/>
        <v/>
      </c>
      <c r="L305" s="45" t="str">
        <f t="shared" si="14"/>
        <v/>
      </c>
      <c r="N305" s="108"/>
      <c r="O305" s="109"/>
      <c r="P305" s="110"/>
    </row>
    <row r="306" spans="2:16" x14ac:dyDescent="0.25">
      <c r="B306" s="108"/>
      <c r="C306" s="109"/>
      <c r="D306" s="109"/>
      <c r="E306" s="109"/>
      <c r="F306" s="110"/>
      <c r="H306" s="45" t="str">
        <f t="shared" si="12"/>
        <v/>
      </c>
      <c r="J306" s="45" t="str">
        <f t="shared" si="13"/>
        <v/>
      </c>
      <c r="L306" s="45" t="str">
        <f t="shared" si="14"/>
        <v/>
      </c>
      <c r="N306" s="108"/>
      <c r="O306" s="109"/>
      <c r="P306" s="110"/>
    </row>
    <row r="307" spans="2:16" x14ac:dyDescent="0.25">
      <c r="B307" s="108"/>
      <c r="C307" s="109"/>
      <c r="D307" s="109"/>
      <c r="E307" s="109"/>
      <c r="F307" s="110"/>
      <c r="H307" s="45" t="str">
        <f t="shared" si="12"/>
        <v/>
      </c>
      <c r="J307" s="45" t="str">
        <f t="shared" si="13"/>
        <v/>
      </c>
      <c r="L307" s="45" t="str">
        <f t="shared" si="14"/>
        <v/>
      </c>
      <c r="N307" s="108"/>
      <c r="O307" s="109"/>
      <c r="P307" s="110"/>
    </row>
    <row r="308" spans="2:16" x14ac:dyDescent="0.25">
      <c r="B308" s="108"/>
      <c r="C308" s="109"/>
      <c r="D308" s="109"/>
      <c r="E308" s="109"/>
      <c r="F308" s="110"/>
      <c r="H308" s="45" t="str">
        <f t="shared" si="12"/>
        <v/>
      </c>
      <c r="J308" s="45" t="str">
        <f t="shared" si="13"/>
        <v/>
      </c>
      <c r="L308" s="45" t="str">
        <f t="shared" si="14"/>
        <v/>
      </c>
      <c r="N308" s="108"/>
      <c r="O308" s="109"/>
      <c r="P308" s="110"/>
    </row>
    <row r="309" spans="2:16" x14ac:dyDescent="0.25">
      <c r="B309" s="108"/>
      <c r="C309" s="109"/>
      <c r="D309" s="109"/>
      <c r="E309" s="109"/>
      <c r="F309" s="110"/>
      <c r="H309" s="45" t="str">
        <f t="shared" si="12"/>
        <v/>
      </c>
      <c r="J309" s="45" t="str">
        <f t="shared" si="13"/>
        <v/>
      </c>
      <c r="L309" s="45" t="str">
        <f t="shared" si="14"/>
        <v/>
      </c>
      <c r="N309" s="108"/>
      <c r="O309" s="109"/>
      <c r="P309" s="110"/>
    </row>
    <row r="310" spans="2:16" x14ac:dyDescent="0.25">
      <c r="B310" s="108"/>
      <c r="C310" s="109"/>
      <c r="D310" s="109"/>
      <c r="E310" s="109"/>
      <c r="F310" s="110"/>
      <c r="H310" s="45" t="str">
        <f t="shared" si="12"/>
        <v/>
      </c>
      <c r="J310" s="45" t="str">
        <f t="shared" si="13"/>
        <v/>
      </c>
      <c r="L310" s="45" t="str">
        <f t="shared" si="14"/>
        <v/>
      </c>
      <c r="N310" s="108"/>
      <c r="O310" s="109"/>
      <c r="P310" s="110"/>
    </row>
    <row r="311" spans="2:16" x14ac:dyDescent="0.25">
      <c r="B311" s="108"/>
      <c r="C311" s="109"/>
      <c r="D311" s="109"/>
      <c r="E311" s="109"/>
      <c r="F311" s="110"/>
      <c r="H311" s="45" t="str">
        <f t="shared" si="12"/>
        <v/>
      </c>
      <c r="J311" s="45" t="str">
        <f t="shared" si="13"/>
        <v/>
      </c>
      <c r="L311" s="45" t="str">
        <f t="shared" si="14"/>
        <v/>
      </c>
      <c r="N311" s="108"/>
      <c r="O311" s="109"/>
      <c r="P311" s="110"/>
    </row>
    <row r="312" spans="2:16" x14ac:dyDescent="0.25">
      <c r="B312" s="108"/>
      <c r="C312" s="109"/>
      <c r="D312" s="109"/>
      <c r="E312" s="109"/>
      <c r="F312" s="110"/>
      <c r="H312" s="45" t="str">
        <f t="shared" si="12"/>
        <v/>
      </c>
      <c r="J312" s="45" t="str">
        <f t="shared" si="13"/>
        <v/>
      </c>
      <c r="L312" s="45" t="str">
        <f t="shared" si="14"/>
        <v/>
      </c>
      <c r="N312" s="108"/>
      <c r="O312" s="109"/>
      <c r="P312" s="110"/>
    </row>
    <row r="313" spans="2:16" x14ac:dyDescent="0.25">
      <c r="B313" s="108"/>
      <c r="C313" s="109"/>
      <c r="D313" s="109"/>
      <c r="E313" s="109"/>
      <c r="F313" s="110"/>
      <c r="H313" s="45" t="str">
        <f t="shared" si="12"/>
        <v/>
      </c>
      <c r="J313" s="45" t="str">
        <f t="shared" si="13"/>
        <v/>
      </c>
      <c r="L313" s="45" t="str">
        <f t="shared" si="14"/>
        <v/>
      </c>
      <c r="N313" s="108"/>
      <c r="O313" s="109"/>
      <c r="P313" s="110"/>
    </row>
    <row r="314" spans="2:16" x14ac:dyDescent="0.25">
      <c r="B314" s="108"/>
      <c r="C314" s="109"/>
      <c r="D314" s="109"/>
      <c r="E314" s="109"/>
      <c r="F314" s="110"/>
      <c r="H314" s="45" t="str">
        <f t="shared" si="12"/>
        <v/>
      </c>
      <c r="J314" s="45" t="str">
        <f t="shared" si="13"/>
        <v/>
      </c>
      <c r="L314" s="45" t="str">
        <f t="shared" si="14"/>
        <v/>
      </c>
      <c r="N314" s="108"/>
      <c r="O314" s="109"/>
      <c r="P314" s="110"/>
    </row>
    <row r="315" spans="2:16" x14ac:dyDescent="0.25">
      <c r="B315" s="108"/>
      <c r="C315" s="109"/>
      <c r="D315" s="109"/>
      <c r="E315" s="109"/>
      <c r="F315" s="110"/>
      <c r="H315" s="45" t="str">
        <f t="shared" si="12"/>
        <v/>
      </c>
      <c r="J315" s="45" t="str">
        <f t="shared" si="13"/>
        <v/>
      </c>
      <c r="L315" s="45" t="str">
        <f t="shared" si="14"/>
        <v/>
      </c>
      <c r="N315" s="108"/>
      <c r="O315" s="109"/>
      <c r="P315" s="110"/>
    </row>
    <row r="316" spans="2:16" x14ac:dyDescent="0.25">
      <c r="B316" s="108"/>
      <c r="C316" s="109"/>
      <c r="D316" s="109"/>
      <c r="E316" s="109"/>
      <c r="F316" s="110"/>
      <c r="H316" s="45" t="str">
        <f t="shared" si="12"/>
        <v/>
      </c>
      <c r="J316" s="45" t="str">
        <f t="shared" si="13"/>
        <v/>
      </c>
      <c r="L316" s="45" t="str">
        <f t="shared" si="14"/>
        <v/>
      </c>
      <c r="N316" s="108"/>
      <c r="O316" s="109"/>
      <c r="P316" s="110"/>
    </row>
    <row r="317" spans="2:16" x14ac:dyDescent="0.25">
      <c r="B317" s="108"/>
      <c r="C317" s="109"/>
      <c r="D317" s="109"/>
      <c r="E317" s="109"/>
      <c r="F317" s="110"/>
      <c r="H317" s="45" t="str">
        <f t="shared" si="12"/>
        <v/>
      </c>
      <c r="J317" s="45" t="str">
        <f t="shared" si="13"/>
        <v/>
      </c>
      <c r="L317" s="45" t="str">
        <f t="shared" si="14"/>
        <v/>
      </c>
      <c r="N317" s="108"/>
      <c r="O317" s="109"/>
      <c r="P317" s="110"/>
    </row>
    <row r="318" spans="2:16" x14ac:dyDescent="0.25">
      <c r="B318" s="108"/>
      <c r="C318" s="109"/>
      <c r="D318" s="109"/>
      <c r="E318" s="109"/>
      <c r="F318" s="110"/>
      <c r="H318" s="45" t="str">
        <f t="shared" si="12"/>
        <v/>
      </c>
      <c r="J318" s="45" t="str">
        <f t="shared" si="13"/>
        <v/>
      </c>
      <c r="L318" s="45" t="str">
        <f t="shared" si="14"/>
        <v/>
      </c>
      <c r="N318" s="108"/>
      <c r="O318" s="114"/>
      <c r="P318" s="110"/>
    </row>
    <row r="319" spans="2:16" x14ac:dyDescent="0.25">
      <c r="B319" s="108"/>
      <c r="C319" s="109"/>
      <c r="D319" s="109"/>
      <c r="E319" s="109"/>
      <c r="F319" s="110"/>
      <c r="H319" s="45" t="str">
        <f t="shared" si="12"/>
        <v/>
      </c>
      <c r="J319" s="45" t="str">
        <f t="shared" si="13"/>
        <v/>
      </c>
      <c r="L319" s="45" t="str">
        <f t="shared" si="14"/>
        <v/>
      </c>
      <c r="N319" s="108"/>
      <c r="O319" s="109"/>
      <c r="P319" s="110"/>
    </row>
    <row r="320" spans="2:16" x14ac:dyDescent="0.25">
      <c r="B320" s="108"/>
      <c r="C320" s="109"/>
      <c r="D320" s="109"/>
      <c r="E320" s="109"/>
      <c r="F320" s="110"/>
      <c r="H320" s="45" t="str">
        <f t="shared" si="12"/>
        <v/>
      </c>
      <c r="J320" s="45" t="str">
        <f t="shared" si="13"/>
        <v/>
      </c>
      <c r="L320" s="45" t="str">
        <f t="shared" si="14"/>
        <v/>
      </c>
      <c r="N320" s="108"/>
      <c r="O320" s="109"/>
      <c r="P320" s="110"/>
    </row>
    <row r="321" spans="2:16" x14ac:dyDescent="0.25">
      <c r="B321" s="108"/>
      <c r="C321" s="109"/>
      <c r="D321" s="109"/>
      <c r="E321" s="109"/>
      <c r="F321" s="110"/>
      <c r="H321" s="45" t="str">
        <f t="shared" si="12"/>
        <v/>
      </c>
      <c r="J321" s="45" t="str">
        <f t="shared" si="13"/>
        <v/>
      </c>
      <c r="L321" s="45" t="str">
        <f t="shared" si="14"/>
        <v/>
      </c>
      <c r="N321" s="108"/>
      <c r="O321" s="109"/>
      <c r="P321" s="110"/>
    </row>
    <row r="322" spans="2:16" x14ac:dyDescent="0.25">
      <c r="B322" s="108"/>
      <c r="C322" s="109"/>
      <c r="D322" s="109"/>
      <c r="E322" s="109"/>
      <c r="F322" s="110"/>
      <c r="H322" s="45" t="str">
        <f t="shared" si="12"/>
        <v/>
      </c>
      <c r="J322" s="45" t="str">
        <f t="shared" si="13"/>
        <v/>
      </c>
      <c r="L322" s="45" t="str">
        <f t="shared" si="14"/>
        <v/>
      </c>
      <c r="N322" s="108"/>
      <c r="O322" s="109"/>
      <c r="P322" s="110"/>
    </row>
    <row r="323" spans="2:16" x14ac:dyDescent="0.25">
      <c r="B323" s="108"/>
      <c r="C323" s="109"/>
      <c r="D323" s="109"/>
      <c r="E323" s="109"/>
      <c r="F323" s="110"/>
      <c r="H323" s="45" t="str">
        <f t="shared" si="12"/>
        <v/>
      </c>
      <c r="J323" s="45" t="str">
        <f t="shared" si="13"/>
        <v/>
      </c>
      <c r="L323" s="45" t="str">
        <f t="shared" si="14"/>
        <v/>
      </c>
      <c r="N323" s="108"/>
      <c r="O323" s="109"/>
      <c r="P323" s="110"/>
    </row>
    <row r="324" spans="2:16" x14ac:dyDescent="0.25">
      <c r="B324" s="108"/>
      <c r="C324" s="109"/>
      <c r="D324" s="109"/>
      <c r="E324" s="109"/>
      <c r="F324" s="110"/>
      <c r="H324" s="45" t="str">
        <f t="shared" si="12"/>
        <v/>
      </c>
      <c r="J324" s="45" t="str">
        <f t="shared" si="13"/>
        <v/>
      </c>
      <c r="L324" s="45" t="str">
        <f t="shared" si="14"/>
        <v/>
      </c>
      <c r="N324" s="108"/>
      <c r="O324" s="109"/>
      <c r="P324" s="110"/>
    </row>
    <row r="325" spans="2:16" x14ac:dyDescent="0.25">
      <c r="B325" s="108"/>
      <c r="C325" s="109"/>
      <c r="D325" s="109"/>
      <c r="E325" s="109"/>
      <c r="F325" s="110"/>
      <c r="H325" s="45" t="str">
        <f t="shared" si="12"/>
        <v/>
      </c>
      <c r="J325" s="45" t="str">
        <f t="shared" si="13"/>
        <v/>
      </c>
      <c r="L325" s="45" t="str">
        <f t="shared" si="14"/>
        <v/>
      </c>
      <c r="N325" s="108"/>
      <c r="O325" s="109"/>
      <c r="P325" s="110"/>
    </row>
    <row r="326" spans="2:16" x14ac:dyDescent="0.25">
      <c r="B326" s="108"/>
      <c r="C326" s="109"/>
      <c r="D326" s="109"/>
      <c r="E326" s="109"/>
      <c r="F326" s="110"/>
      <c r="H326" s="45" t="str">
        <f t="shared" si="12"/>
        <v/>
      </c>
      <c r="J326" s="45" t="str">
        <f t="shared" si="13"/>
        <v/>
      </c>
      <c r="L326" s="45" t="str">
        <f t="shared" si="14"/>
        <v/>
      </c>
      <c r="N326" s="108"/>
      <c r="O326" s="109"/>
      <c r="P326" s="110"/>
    </row>
    <row r="327" spans="2:16" x14ac:dyDescent="0.25">
      <c r="B327" s="108"/>
      <c r="C327" s="109"/>
      <c r="D327" s="109"/>
      <c r="E327" s="109"/>
      <c r="F327" s="110"/>
      <c r="H327" s="45" t="str">
        <f t="shared" si="12"/>
        <v/>
      </c>
      <c r="J327" s="45" t="str">
        <f t="shared" si="13"/>
        <v/>
      </c>
      <c r="L327" s="45" t="str">
        <f t="shared" si="14"/>
        <v/>
      </c>
      <c r="N327" s="108"/>
      <c r="O327" s="109"/>
      <c r="P327" s="110"/>
    </row>
    <row r="328" spans="2:16" x14ac:dyDescent="0.25">
      <c r="B328" s="108"/>
      <c r="C328" s="109"/>
      <c r="D328" s="109"/>
      <c r="E328" s="109"/>
      <c r="F328" s="110"/>
      <c r="H328" s="45" t="str">
        <f t="shared" si="12"/>
        <v/>
      </c>
      <c r="J328" s="45" t="str">
        <f t="shared" si="13"/>
        <v/>
      </c>
      <c r="L328" s="45" t="str">
        <f t="shared" si="14"/>
        <v/>
      </c>
      <c r="N328" s="108"/>
      <c r="O328" s="109"/>
      <c r="P328" s="110"/>
    </row>
    <row r="329" spans="2:16" x14ac:dyDescent="0.25">
      <c r="B329" s="108"/>
      <c r="C329" s="109"/>
      <c r="D329" s="109"/>
      <c r="E329" s="109"/>
      <c r="F329" s="110"/>
      <c r="H329" s="45" t="str">
        <f t="shared" si="12"/>
        <v/>
      </c>
      <c r="J329" s="45" t="str">
        <f t="shared" si="13"/>
        <v/>
      </c>
      <c r="L329" s="45" t="str">
        <f t="shared" si="14"/>
        <v/>
      </c>
      <c r="N329" s="108"/>
      <c r="O329" s="109"/>
      <c r="P329" s="110"/>
    </row>
    <row r="330" spans="2:16" x14ac:dyDescent="0.25">
      <c r="B330" s="108"/>
      <c r="C330" s="109"/>
      <c r="D330" s="109"/>
      <c r="E330" s="109"/>
      <c r="F330" s="110"/>
      <c r="H330" s="45" t="str">
        <f t="shared" si="12"/>
        <v/>
      </c>
      <c r="J330" s="45" t="str">
        <f t="shared" si="13"/>
        <v/>
      </c>
      <c r="L330" s="45" t="str">
        <f t="shared" si="14"/>
        <v/>
      </c>
      <c r="N330" s="108"/>
      <c r="O330" s="109"/>
      <c r="P330" s="110"/>
    </row>
    <row r="331" spans="2:16" x14ac:dyDescent="0.25">
      <c r="B331" s="108"/>
      <c r="C331" s="109"/>
      <c r="D331" s="109"/>
      <c r="E331" s="109"/>
      <c r="F331" s="110"/>
      <c r="H331" s="45" t="str">
        <f t="shared" ref="H331:H394" si="15">IF(C331="","",C331) &amp; IF(D331="",""," – " &amp; D331) &amp; IF(E331="",""," – " &amp; E331) &amp; IF(F331="",""," – " &amp; F331)</f>
        <v/>
      </c>
      <c r="J331" s="45" t="str">
        <f t="shared" ref="J331:J394" si="16">IF(C331="","",C331) &amp; IF(D331="",""," – " &amp; D331) &amp; IF(E331="",""," – " &amp; E331)</f>
        <v/>
      </c>
      <c r="L331" s="45" t="str">
        <f t="shared" ref="L331:L394" si="17">IF(C331="","",C331) &amp; IF(D331="",""," – " &amp; D331)</f>
        <v/>
      </c>
      <c r="N331" s="108"/>
      <c r="O331" s="109"/>
      <c r="P331" s="110"/>
    </row>
    <row r="332" spans="2:16" x14ac:dyDescent="0.25">
      <c r="B332" s="108"/>
      <c r="C332" s="109"/>
      <c r="D332" s="109"/>
      <c r="E332" s="109"/>
      <c r="F332" s="110"/>
      <c r="H332" s="45" t="str">
        <f t="shared" si="15"/>
        <v/>
      </c>
      <c r="J332" s="45" t="str">
        <f t="shared" si="16"/>
        <v/>
      </c>
      <c r="L332" s="45" t="str">
        <f t="shared" si="17"/>
        <v/>
      </c>
      <c r="N332" s="108"/>
      <c r="O332" s="109"/>
      <c r="P332" s="110"/>
    </row>
    <row r="333" spans="2:16" x14ac:dyDescent="0.25">
      <c r="B333" s="108"/>
      <c r="C333" s="109"/>
      <c r="D333" s="109"/>
      <c r="E333" s="109"/>
      <c r="F333" s="110"/>
      <c r="H333" s="45" t="str">
        <f t="shared" si="15"/>
        <v/>
      </c>
      <c r="J333" s="45" t="str">
        <f t="shared" si="16"/>
        <v/>
      </c>
      <c r="L333" s="45" t="str">
        <f t="shared" si="17"/>
        <v/>
      </c>
      <c r="N333" s="108"/>
      <c r="O333" s="109"/>
      <c r="P333" s="110"/>
    </row>
    <row r="334" spans="2:16" x14ac:dyDescent="0.25">
      <c r="B334" s="108"/>
      <c r="C334" s="109"/>
      <c r="D334" s="109"/>
      <c r="E334" s="109"/>
      <c r="F334" s="110"/>
      <c r="H334" s="45" t="str">
        <f t="shared" si="15"/>
        <v/>
      </c>
      <c r="J334" s="45" t="str">
        <f t="shared" si="16"/>
        <v/>
      </c>
      <c r="L334" s="45" t="str">
        <f t="shared" si="17"/>
        <v/>
      </c>
      <c r="N334" s="108"/>
      <c r="O334" s="109"/>
      <c r="P334" s="110"/>
    </row>
    <row r="335" spans="2:16" x14ac:dyDescent="0.25">
      <c r="B335" s="108"/>
      <c r="C335" s="109"/>
      <c r="D335" s="109"/>
      <c r="E335" s="109"/>
      <c r="F335" s="110"/>
      <c r="H335" s="45" t="str">
        <f t="shared" si="15"/>
        <v/>
      </c>
      <c r="J335" s="45" t="str">
        <f t="shared" si="16"/>
        <v/>
      </c>
      <c r="L335" s="45" t="str">
        <f t="shared" si="17"/>
        <v/>
      </c>
      <c r="N335" s="108"/>
      <c r="O335" s="109"/>
      <c r="P335" s="110"/>
    </row>
    <row r="336" spans="2:16" x14ac:dyDescent="0.25">
      <c r="B336" s="108"/>
      <c r="C336" s="109"/>
      <c r="D336" s="109"/>
      <c r="E336" s="109"/>
      <c r="F336" s="110"/>
      <c r="H336" s="45" t="str">
        <f t="shared" si="15"/>
        <v/>
      </c>
      <c r="J336" s="45" t="str">
        <f t="shared" si="16"/>
        <v/>
      </c>
      <c r="L336" s="45" t="str">
        <f t="shared" si="17"/>
        <v/>
      </c>
      <c r="N336" s="108"/>
      <c r="O336" s="109"/>
      <c r="P336" s="110"/>
    </row>
    <row r="337" spans="2:16" x14ac:dyDescent="0.25">
      <c r="B337" s="108"/>
      <c r="C337" s="109"/>
      <c r="D337" s="109"/>
      <c r="E337" s="109"/>
      <c r="F337" s="110"/>
      <c r="H337" s="45" t="str">
        <f t="shared" si="15"/>
        <v/>
      </c>
      <c r="J337" s="45" t="str">
        <f t="shared" si="16"/>
        <v/>
      </c>
      <c r="L337" s="45" t="str">
        <f t="shared" si="17"/>
        <v/>
      </c>
      <c r="N337" s="108"/>
      <c r="O337" s="109"/>
      <c r="P337" s="110"/>
    </row>
    <row r="338" spans="2:16" x14ac:dyDescent="0.25">
      <c r="B338" s="108"/>
      <c r="C338" s="109"/>
      <c r="D338" s="109"/>
      <c r="E338" s="109"/>
      <c r="F338" s="110"/>
      <c r="H338" s="45" t="str">
        <f t="shared" si="15"/>
        <v/>
      </c>
      <c r="J338" s="45" t="str">
        <f t="shared" si="16"/>
        <v/>
      </c>
      <c r="L338" s="45" t="str">
        <f t="shared" si="17"/>
        <v/>
      </c>
      <c r="N338" s="108"/>
      <c r="O338" s="109"/>
      <c r="P338" s="110"/>
    </row>
    <row r="339" spans="2:16" x14ac:dyDescent="0.25">
      <c r="B339" s="108"/>
      <c r="C339" s="109"/>
      <c r="D339" s="109"/>
      <c r="E339" s="109"/>
      <c r="F339" s="110"/>
      <c r="H339" s="45" t="str">
        <f t="shared" si="15"/>
        <v/>
      </c>
      <c r="J339" s="45" t="str">
        <f t="shared" si="16"/>
        <v/>
      </c>
      <c r="L339" s="45" t="str">
        <f t="shared" si="17"/>
        <v/>
      </c>
      <c r="N339" s="108"/>
      <c r="O339" s="109"/>
      <c r="P339" s="110"/>
    </row>
    <row r="340" spans="2:16" x14ac:dyDescent="0.25">
      <c r="B340" s="108"/>
      <c r="C340" s="109"/>
      <c r="D340" s="109"/>
      <c r="E340" s="109"/>
      <c r="F340" s="110"/>
      <c r="H340" s="45" t="str">
        <f t="shared" si="15"/>
        <v/>
      </c>
      <c r="J340" s="45" t="str">
        <f t="shared" si="16"/>
        <v/>
      </c>
      <c r="L340" s="45" t="str">
        <f t="shared" si="17"/>
        <v/>
      </c>
      <c r="N340" s="108"/>
      <c r="O340" s="109"/>
      <c r="P340" s="110"/>
    </row>
    <row r="341" spans="2:16" x14ac:dyDescent="0.25">
      <c r="B341" s="108"/>
      <c r="C341" s="109"/>
      <c r="D341" s="109"/>
      <c r="E341" s="109"/>
      <c r="F341" s="110"/>
      <c r="H341" s="45" t="str">
        <f t="shared" si="15"/>
        <v/>
      </c>
      <c r="J341" s="45" t="str">
        <f t="shared" si="16"/>
        <v/>
      </c>
      <c r="L341" s="45" t="str">
        <f t="shared" si="17"/>
        <v/>
      </c>
      <c r="N341" s="108"/>
      <c r="O341" s="109"/>
      <c r="P341" s="110"/>
    </row>
    <row r="342" spans="2:16" x14ac:dyDescent="0.25">
      <c r="B342" s="108"/>
      <c r="C342" s="109"/>
      <c r="D342" s="109"/>
      <c r="E342" s="109"/>
      <c r="F342" s="110"/>
      <c r="H342" s="45" t="str">
        <f t="shared" si="15"/>
        <v/>
      </c>
      <c r="J342" s="45" t="str">
        <f t="shared" si="16"/>
        <v/>
      </c>
      <c r="L342" s="45" t="str">
        <f t="shared" si="17"/>
        <v/>
      </c>
      <c r="N342" s="108"/>
      <c r="O342" s="109"/>
      <c r="P342" s="110"/>
    </row>
    <row r="343" spans="2:16" x14ac:dyDescent="0.25">
      <c r="B343" s="108"/>
      <c r="C343" s="109"/>
      <c r="D343" s="109"/>
      <c r="E343" s="109"/>
      <c r="F343" s="110"/>
      <c r="H343" s="45" t="str">
        <f t="shared" si="15"/>
        <v/>
      </c>
      <c r="J343" s="45" t="str">
        <f t="shared" si="16"/>
        <v/>
      </c>
      <c r="L343" s="45" t="str">
        <f t="shared" si="17"/>
        <v/>
      </c>
      <c r="N343" s="108"/>
      <c r="O343" s="109"/>
      <c r="P343" s="110"/>
    </row>
    <row r="344" spans="2:16" x14ac:dyDescent="0.25">
      <c r="B344" s="108"/>
      <c r="C344" s="109"/>
      <c r="D344" s="109"/>
      <c r="E344" s="109"/>
      <c r="F344" s="110"/>
      <c r="H344" s="45" t="str">
        <f t="shared" si="15"/>
        <v/>
      </c>
      <c r="J344" s="45" t="str">
        <f t="shared" si="16"/>
        <v/>
      </c>
      <c r="L344" s="45" t="str">
        <f t="shared" si="17"/>
        <v/>
      </c>
      <c r="N344" s="108"/>
      <c r="O344" s="109"/>
      <c r="P344" s="110"/>
    </row>
    <row r="345" spans="2:16" x14ac:dyDescent="0.25">
      <c r="B345" s="108"/>
      <c r="C345" s="109"/>
      <c r="D345" s="109"/>
      <c r="E345" s="109"/>
      <c r="F345" s="110"/>
      <c r="H345" s="45" t="str">
        <f t="shared" si="15"/>
        <v/>
      </c>
      <c r="J345" s="45" t="str">
        <f t="shared" si="16"/>
        <v/>
      </c>
      <c r="L345" s="45" t="str">
        <f t="shared" si="17"/>
        <v/>
      </c>
      <c r="N345" s="108"/>
      <c r="O345" s="109"/>
      <c r="P345" s="110"/>
    </row>
    <row r="346" spans="2:16" x14ac:dyDescent="0.25">
      <c r="B346" s="108"/>
      <c r="C346" s="109"/>
      <c r="D346" s="109"/>
      <c r="E346" s="109"/>
      <c r="F346" s="110"/>
      <c r="H346" s="45" t="str">
        <f t="shared" si="15"/>
        <v/>
      </c>
      <c r="J346" s="45" t="str">
        <f t="shared" si="16"/>
        <v/>
      </c>
      <c r="L346" s="45" t="str">
        <f t="shared" si="17"/>
        <v/>
      </c>
      <c r="N346" s="108"/>
      <c r="O346" s="109"/>
      <c r="P346" s="110"/>
    </row>
    <row r="347" spans="2:16" x14ac:dyDescent="0.25">
      <c r="B347" s="108"/>
      <c r="C347" s="109"/>
      <c r="D347" s="109"/>
      <c r="E347" s="109"/>
      <c r="F347" s="110"/>
      <c r="H347" s="45" t="str">
        <f t="shared" si="15"/>
        <v/>
      </c>
      <c r="J347" s="45" t="str">
        <f t="shared" si="16"/>
        <v/>
      </c>
      <c r="L347" s="45" t="str">
        <f t="shared" si="17"/>
        <v/>
      </c>
      <c r="N347" s="108"/>
      <c r="O347" s="109"/>
      <c r="P347" s="110"/>
    </row>
    <row r="348" spans="2:16" x14ac:dyDescent="0.25">
      <c r="B348" s="108"/>
      <c r="C348" s="109"/>
      <c r="D348" s="109"/>
      <c r="E348" s="109"/>
      <c r="F348" s="110"/>
      <c r="H348" s="45" t="str">
        <f t="shared" si="15"/>
        <v/>
      </c>
      <c r="J348" s="45" t="str">
        <f t="shared" si="16"/>
        <v/>
      </c>
      <c r="L348" s="45" t="str">
        <f t="shared" si="17"/>
        <v/>
      </c>
      <c r="N348" s="108"/>
      <c r="O348" s="109"/>
      <c r="P348" s="110"/>
    </row>
    <row r="349" spans="2:16" x14ac:dyDescent="0.25">
      <c r="B349" s="108"/>
      <c r="C349" s="109"/>
      <c r="D349" s="109"/>
      <c r="E349" s="109"/>
      <c r="F349" s="110"/>
      <c r="H349" s="45" t="str">
        <f t="shared" si="15"/>
        <v/>
      </c>
      <c r="J349" s="45" t="str">
        <f t="shared" si="16"/>
        <v/>
      </c>
      <c r="L349" s="45" t="str">
        <f t="shared" si="17"/>
        <v/>
      </c>
      <c r="N349" s="108"/>
      <c r="O349" s="109"/>
      <c r="P349" s="110"/>
    </row>
    <row r="350" spans="2:16" x14ac:dyDescent="0.25">
      <c r="B350" s="108"/>
      <c r="C350" s="109"/>
      <c r="D350" s="109"/>
      <c r="E350" s="109"/>
      <c r="F350" s="110"/>
      <c r="H350" s="45" t="str">
        <f t="shared" si="15"/>
        <v/>
      </c>
      <c r="J350" s="45" t="str">
        <f t="shared" si="16"/>
        <v/>
      </c>
      <c r="L350" s="45" t="str">
        <f t="shared" si="17"/>
        <v/>
      </c>
      <c r="N350" s="108"/>
      <c r="O350" s="109"/>
      <c r="P350" s="110"/>
    </row>
    <row r="351" spans="2:16" x14ac:dyDescent="0.25">
      <c r="B351" s="108"/>
      <c r="C351" s="109"/>
      <c r="D351" s="109"/>
      <c r="E351" s="109"/>
      <c r="F351" s="110"/>
      <c r="H351" s="45" t="str">
        <f t="shared" si="15"/>
        <v/>
      </c>
      <c r="J351" s="45" t="str">
        <f t="shared" si="16"/>
        <v/>
      </c>
      <c r="L351" s="45" t="str">
        <f t="shared" si="17"/>
        <v/>
      </c>
      <c r="N351" s="108"/>
      <c r="O351" s="109"/>
      <c r="P351" s="110"/>
    </row>
    <row r="352" spans="2:16" x14ac:dyDescent="0.25">
      <c r="B352" s="108"/>
      <c r="C352" s="109"/>
      <c r="D352" s="109"/>
      <c r="E352" s="109"/>
      <c r="F352" s="110"/>
      <c r="H352" s="45" t="str">
        <f t="shared" si="15"/>
        <v/>
      </c>
      <c r="J352" s="45" t="str">
        <f t="shared" si="16"/>
        <v/>
      </c>
      <c r="L352" s="45" t="str">
        <f t="shared" si="17"/>
        <v/>
      </c>
      <c r="N352" s="108"/>
      <c r="O352" s="109"/>
      <c r="P352" s="110"/>
    </row>
    <row r="353" spans="2:16" x14ac:dyDescent="0.25">
      <c r="B353" s="108"/>
      <c r="C353" s="109"/>
      <c r="D353" s="109"/>
      <c r="E353" s="109"/>
      <c r="F353" s="110"/>
      <c r="H353" s="45" t="str">
        <f t="shared" si="15"/>
        <v/>
      </c>
      <c r="J353" s="45" t="str">
        <f t="shared" si="16"/>
        <v/>
      </c>
      <c r="L353" s="45" t="str">
        <f t="shared" si="17"/>
        <v/>
      </c>
      <c r="N353" s="108"/>
      <c r="O353" s="109"/>
      <c r="P353" s="110"/>
    </row>
    <row r="354" spans="2:16" x14ac:dyDescent="0.25">
      <c r="B354" s="108"/>
      <c r="C354" s="109"/>
      <c r="D354" s="109"/>
      <c r="E354" s="109"/>
      <c r="F354" s="110"/>
      <c r="H354" s="45" t="str">
        <f t="shared" si="15"/>
        <v/>
      </c>
      <c r="J354" s="45" t="str">
        <f t="shared" si="16"/>
        <v/>
      </c>
      <c r="L354" s="45" t="str">
        <f t="shared" si="17"/>
        <v/>
      </c>
      <c r="N354" s="108"/>
      <c r="O354" s="109"/>
      <c r="P354" s="110"/>
    </row>
    <row r="355" spans="2:16" x14ac:dyDescent="0.25">
      <c r="B355" s="108"/>
      <c r="C355" s="109"/>
      <c r="D355" s="109"/>
      <c r="E355" s="109"/>
      <c r="F355" s="110"/>
      <c r="H355" s="45" t="str">
        <f t="shared" si="15"/>
        <v/>
      </c>
      <c r="J355" s="45" t="str">
        <f t="shared" si="16"/>
        <v/>
      </c>
      <c r="L355" s="45" t="str">
        <f t="shared" si="17"/>
        <v/>
      </c>
      <c r="N355" s="108"/>
      <c r="O355" s="109"/>
      <c r="P355" s="110"/>
    </row>
    <row r="356" spans="2:16" x14ac:dyDescent="0.25">
      <c r="B356" s="108"/>
      <c r="C356" s="109"/>
      <c r="D356" s="109"/>
      <c r="E356" s="109"/>
      <c r="F356" s="110"/>
      <c r="H356" s="45" t="str">
        <f t="shared" si="15"/>
        <v/>
      </c>
      <c r="J356" s="45" t="str">
        <f t="shared" si="16"/>
        <v/>
      </c>
      <c r="L356" s="45" t="str">
        <f t="shared" si="17"/>
        <v/>
      </c>
      <c r="N356" s="108"/>
      <c r="O356" s="109"/>
      <c r="P356" s="110"/>
    </row>
    <row r="357" spans="2:16" x14ac:dyDescent="0.25">
      <c r="B357" s="108"/>
      <c r="C357" s="109"/>
      <c r="D357" s="109"/>
      <c r="E357" s="109"/>
      <c r="F357" s="110"/>
      <c r="H357" s="45" t="str">
        <f t="shared" si="15"/>
        <v/>
      </c>
      <c r="J357" s="45" t="str">
        <f t="shared" si="16"/>
        <v/>
      </c>
      <c r="L357" s="45" t="str">
        <f t="shared" si="17"/>
        <v/>
      </c>
      <c r="N357" s="108"/>
      <c r="O357" s="109"/>
      <c r="P357" s="110"/>
    </row>
    <row r="358" spans="2:16" x14ac:dyDescent="0.25">
      <c r="B358" s="108"/>
      <c r="C358" s="109"/>
      <c r="D358" s="109"/>
      <c r="E358" s="109"/>
      <c r="F358" s="110"/>
      <c r="H358" s="45" t="str">
        <f t="shared" si="15"/>
        <v/>
      </c>
      <c r="J358" s="45" t="str">
        <f t="shared" si="16"/>
        <v/>
      </c>
      <c r="L358" s="45" t="str">
        <f t="shared" si="17"/>
        <v/>
      </c>
      <c r="N358" s="108"/>
      <c r="O358" s="109"/>
      <c r="P358" s="110"/>
    </row>
    <row r="359" spans="2:16" x14ac:dyDescent="0.25">
      <c r="B359" s="108"/>
      <c r="C359" s="109"/>
      <c r="D359" s="109"/>
      <c r="E359" s="109"/>
      <c r="F359" s="110"/>
      <c r="H359" s="45" t="str">
        <f t="shared" si="15"/>
        <v/>
      </c>
      <c r="J359" s="45" t="str">
        <f t="shared" si="16"/>
        <v/>
      </c>
      <c r="L359" s="45" t="str">
        <f t="shared" si="17"/>
        <v/>
      </c>
      <c r="N359" s="108"/>
      <c r="O359" s="109"/>
      <c r="P359" s="110"/>
    </row>
    <row r="360" spans="2:16" x14ac:dyDescent="0.25">
      <c r="B360" s="108"/>
      <c r="C360" s="109"/>
      <c r="D360" s="109"/>
      <c r="E360" s="109"/>
      <c r="F360" s="110"/>
      <c r="H360" s="45" t="str">
        <f t="shared" si="15"/>
        <v/>
      </c>
      <c r="J360" s="45" t="str">
        <f t="shared" si="16"/>
        <v/>
      </c>
      <c r="L360" s="45" t="str">
        <f t="shared" si="17"/>
        <v/>
      </c>
      <c r="N360" s="108"/>
      <c r="O360" s="109"/>
      <c r="P360" s="110"/>
    </row>
    <row r="361" spans="2:16" x14ac:dyDescent="0.25">
      <c r="B361" s="108"/>
      <c r="C361" s="109"/>
      <c r="D361" s="109"/>
      <c r="E361" s="109"/>
      <c r="F361" s="110"/>
      <c r="H361" s="45" t="str">
        <f t="shared" si="15"/>
        <v/>
      </c>
      <c r="J361" s="45" t="str">
        <f t="shared" si="16"/>
        <v/>
      </c>
      <c r="L361" s="45" t="str">
        <f t="shared" si="17"/>
        <v/>
      </c>
      <c r="N361" s="108"/>
      <c r="O361" s="109"/>
      <c r="P361" s="110"/>
    </row>
    <row r="362" spans="2:16" x14ac:dyDescent="0.25">
      <c r="B362" s="108"/>
      <c r="C362" s="109"/>
      <c r="D362" s="109"/>
      <c r="E362" s="109"/>
      <c r="F362" s="110"/>
      <c r="H362" s="45" t="str">
        <f t="shared" si="15"/>
        <v/>
      </c>
      <c r="J362" s="45" t="str">
        <f t="shared" si="16"/>
        <v/>
      </c>
      <c r="L362" s="45" t="str">
        <f t="shared" si="17"/>
        <v/>
      </c>
      <c r="N362" s="108"/>
      <c r="O362" s="109"/>
      <c r="P362" s="110"/>
    </row>
    <row r="363" spans="2:16" x14ac:dyDescent="0.25">
      <c r="B363" s="108"/>
      <c r="C363" s="109"/>
      <c r="D363" s="109"/>
      <c r="E363" s="109"/>
      <c r="F363" s="110"/>
      <c r="H363" s="45" t="str">
        <f t="shared" si="15"/>
        <v/>
      </c>
      <c r="J363" s="45" t="str">
        <f t="shared" si="16"/>
        <v/>
      </c>
      <c r="L363" s="45" t="str">
        <f t="shared" si="17"/>
        <v/>
      </c>
      <c r="N363" s="108"/>
      <c r="O363" s="109"/>
      <c r="P363" s="110"/>
    </row>
    <row r="364" spans="2:16" x14ac:dyDescent="0.25">
      <c r="B364" s="108"/>
      <c r="C364" s="109"/>
      <c r="D364" s="109"/>
      <c r="E364" s="109"/>
      <c r="F364" s="110"/>
      <c r="H364" s="45" t="str">
        <f t="shared" si="15"/>
        <v/>
      </c>
      <c r="J364" s="45" t="str">
        <f t="shared" si="16"/>
        <v/>
      </c>
      <c r="L364" s="45" t="str">
        <f t="shared" si="17"/>
        <v/>
      </c>
      <c r="N364" s="108"/>
      <c r="O364" s="109"/>
      <c r="P364" s="110"/>
    </row>
    <row r="365" spans="2:16" x14ac:dyDescent="0.25">
      <c r="B365" s="108"/>
      <c r="C365" s="109"/>
      <c r="D365" s="109"/>
      <c r="E365" s="109"/>
      <c r="F365" s="110"/>
      <c r="H365" s="45" t="str">
        <f t="shared" si="15"/>
        <v/>
      </c>
      <c r="J365" s="45" t="str">
        <f t="shared" si="16"/>
        <v/>
      </c>
      <c r="L365" s="45" t="str">
        <f t="shared" si="17"/>
        <v/>
      </c>
      <c r="N365" s="108"/>
      <c r="O365" s="109"/>
      <c r="P365" s="110"/>
    </row>
    <row r="366" spans="2:16" x14ac:dyDescent="0.25">
      <c r="B366" s="108"/>
      <c r="C366" s="109"/>
      <c r="D366" s="109"/>
      <c r="E366" s="109"/>
      <c r="F366" s="110"/>
      <c r="H366" s="45" t="str">
        <f t="shared" si="15"/>
        <v/>
      </c>
      <c r="J366" s="45" t="str">
        <f t="shared" si="16"/>
        <v/>
      </c>
      <c r="L366" s="45" t="str">
        <f t="shared" si="17"/>
        <v/>
      </c>
      <c r="N366" s="108"/>
      <c r="O366" s="109"/>
      <c r="P366" s="110"/>
    </row>
    <row r="367" spans="2:16" x14ac:dyDescent="0.25">
      <c r="B367" s="108"/>
      <c r="C367" s="109"/>
      <c r="D367" s="109"/>
      <c r="E367" s="109"/>
      <c r="F367" s="110"/>
      <c r="H367" s="45" t="str">
        <f t="shared" si="15"/>
        <v/>
      </c>
      <c r="J367" s="45" t="str">
        <f t="shared" si="16"/>
        <v/>
      </c>
      <c r="L367" s="45" t="str">
        <f t="shared" si="17"/>
        <v/>
      </c>
      <c r="N367" s="108"/>
      <c r="O367" s="109"/>
      <c r="P367" s="110"/>
    </row>
    <row r="368" spans="2:16" x14ac:dyDescent="0.25">
      <c r="B368" s="108"/>
      <c r="C368" s="109"/>
      <c r="D368" s="109"/>
      <c r="E368" s="109"/>
      <c r="F368" s="110"/>
      <c r="H368" s="45" t="str">
        <f t="shared" si="15"/>
        <v/>
      </c>
      <c r="J368" s="45" t="str">
        <f t="shared" si="16"/>
        <v/>
      </c>
      <c r="L368" s="45" t="str">
        <f t="shared" si="17"/>
        <v/>
      </c>
      <c r="N368" s="108"/>
      <c r="O368" s="109"/>
      <c r="P368" s="110"/>
    </row>
    <row r="369" spans="2:16" x14ac:dyDescent="0.25">
      <c r="B369" s="108"/>
      <c r="C369" s="109"/>
      <c r="D369" s="109"/>
      <c r="E369" s="109"/>
      <c r="F369" s="110"/>
      <c r="H369" s="45" t="str">
        <f t="shared" si="15"/>
        <v/>
      </c>
      <c r="J369" s="45" t="str">
        <f t="shared" si="16"/>
        <v/>
      </c>
      <c r="L369" s="45" t="str">
        <f t="shared" si="17"/>
        <v/>
      </c>
      <c r="N369" s="108"/>
      <c r="O369" s="109"/>
      <c r="P369" s="110"/>
    </row>
    <row r="370" spans="2:16" x14ac:dyDescent="0.25">
      <c r="B370" s="108"/>
      <c r="C370" s="109"/>
      <c r="D370" s="109"/>
      <c r="E370" s="109"/>
      <c r="F370" s="110"/>
      <c r="H370" s="45" t="str">
        <f t="shared" si="15"/>
        <v/>
      </c>
      <c r="J370" s="45" t="str">
        <f t="shared" si="16"/>
        <v/>
      </c>
      <c r="L370" s="45" t="str">
        <f t="shared" si="17"/>
        <v/>
      </c>
      <c r="N370" s="108"/>
      <c r="O370" s="109"/>
      <c r="P370" s="110"/>
    </row>
    <row r="371" spans="2:16" x14ac:dyDescent="0.25">
      <c r="B371" s="108"/>
      <c r="C371" s="109"/>
      <c r="D371" s="109"/>
      <c r="E371" s="109"/>
      <c r="F371" s="110"/>
      <c r="H371" s="45" t="str">
        <f t="shared" si="15"/>
        <v/>
      </c>
      <c r="J371" s="45" t="str">
        <f t="shared" si="16"/>
        <v/>
      </c>
      <c r="L371" s="45" t="str">
        <f t="shared" si="17"/>
        <v/>
      </c>
      <c r="N371" s="108"/>
      <c r="O371" s="109"/>
      <c r="P371" s="110"/>
    </row>
    <row r="372" spans="2:16" x14ac:dyDescent="0.25">
      <c r="B372" s="108"/>
      <c r="C372" s="109"/>
      <c r="D372" s="109"/>
      <c r="E372" s="109"/>
      <c r="F372" s="110"/>
      <c r="H372" s="45" t="str">
        <f t="shared" si="15"/>
        <v/>
      </c>
      <c r="J372" s="45" t="str">
        <f t="shared" si="16"/>
        <v/>
      </c>
      <c r="L372" s="45" t="str">
        <f t="shared" si="17"/>
        <v/>
      </c>
      <c r="N372" s="108"/>
      <c r="O372" s="109"/>
      <c r="P372" s="110"/>
    </row>
    <row r="373" spans="2:16" x14ac:dyDescent="0.25">
      <c r="B373" s="108"/>
      <c r="C373" s="109"/>
      <c r="D373" s="109"/>
      <c r="E373" s="109"/>
      <c r="F373" s="110"/>
      <c r="H373" s="45" t="str">
        <f t="shared" si="15"/>
        <v/>
      </c>
      <c r="J373" s="45" t="str">
        <f t="shared" si="16"/>
        <v/>
      </c>
      <c r="L373" s="45" t="str">
        <f t="shared" si="17"/>
        <v/>
      </c>
      <c r="N373" s="108"/>
      <c r="O373" s="109"/>
      <c r="P373" s="110"/>
    </row>
    <row r="374" spans="2:16" x14ac:dyDescent="0.25">
      <c r="B374" s="108"/>
      <c r="C374" s="109"/>
      <c r="D374" s="109"/>
      <c r="E374" s="109"/>
      <c r="F374" s="110"/>
      <c r="H374" s="45" t="str">
        <f t="shared" si="15"/>
        <v/>
      </c>
      <c r="J374" s="45" t="str">
        <f t="shared" si="16"/>
        <v/>
      </c>
      <c r="L374" s="45" t="str">
        <f t="shared" si="17"/>
        <v/>
      </c>
      <c r="N374" s="108"/>
      <c r="O374" s="109"/>
      <c r="P374" s="110"/>
    </row>
    <row r="375" spans="2:16" x14ac:dyDescent="0.25">
      <c r="B375" s="108"/>
      <c r="C375" s="109"/>
      <c r="D375" s="109"/>
      <c r="E375" s="109"/>
      <c r="F375" s="110"/>
      <c r="H375" s="45" t="str">
        <f t="shared" si="15"/>
        <v/>
      </c>
      <c r="J375" s="45" t="str">
        <f t="shared" si="16"/>
        <v/>
      </c>
      <c r="L375" s="45" t="str">
        <f t="shared" si="17"/>
        <v/>
      </c>
      <c r="N375" s="108"/>
      <c r="O375" s="109"/>
      <c r="P375" s="110"/>
    </row>
    <row r="376" spans="2:16" x14ac:dyDescent="0.25">
      <c r="B376" s="108"/>
      <c r="C376" s="109"/>
      <c r="D376" s="109"/>
      <c r="E376" s="109"/>
      <c r="F376" s="110"/>
      <c r="H376" s="45" t="str">
        <f t="shared" si="15"/>
        <v/>
      </c>
      <c r="J376" s="45" t="str">
        <f t="shared" si="16"/>
        <v/>
      </c>
      <c r="L376" s="45" t="str">
        <f t="shared" si="17"/>
        <v/>
      </c>
      <c r="N376" s="108"/>
      <c r="O376" s="109"/>
      <c r="P376" s="110"/>
    </row>
    <row r="377" spans="2:16" x14ac:dyDescent="0.25">
      <c r="B377" s="108"/>
      <c r="C377" s="109"/>
      <c r="D377" s="109"/>
      <c r="E377" s="109"/>
      <c r="F377" s="110"/>
      <c r="H377" s="45" t="str">
        <f t="shared" si="15"/>
        <v/>
      </c>
      <c r="J377" s="45" t="str">
        <f t="shared" si="16"/>
        <v/>
      </c>
      <c r="L377" s="45" t="str">
        <f t="shared" si="17"/>
        <v/>
      </c>
      <c r="N377" s="108"/>
      <c r="O377" s="109"/>
      <c r="P377" s="110"/>
    </row>
    <row r="378" spans="2:16" x14ac:dyDescent="0.25">
      <c r="B378" s="108"/>
      <c r="C378" s="109"/>
      <c r="D378" s="109"/>
      <c r="E378" s="109"/>
      <c r="F378" s="110"/>
      <c r="H378" s="45" t="str">
        <f t="shared" si="15"/>
        <v/>
      </c>
      <c r="J378" s="45" t="str">
        <f t="shared" si="16"/>
        <v/>
      </c>
      <c r="L378" s="45" t="str">
        <f t="shared" si="17"/>
        <v/>
      </c>
      <c r="N378" s="108"/>
      <c r="O378" s="109"/>
      <c r="P378" s="110"/>
    </row>
    <row r="379" spans="2:16" x14ac:dyDescent="0.25">
      <c r="B379" s="108"/>
      <c r="C379" s="109"/>
      <c r="D379" s="109"/>
      <c r="E379" s="109"/>
      <c r="F379" s="110"/>
      <c r="H379" s="45" t="str">
        <f t="shared" si="15"/>
        <v/>
      </c>
      <c r="J379" s="45" t="str">
        <f t="shared" si="16"/>
        <v/>
      </c>
      <c r="L379" s="45" t="str">
        <f t="shared" si="17"/>
        <v/>
      </c>
      <c r="N379" s="108"/>
      <c r="O379" s="109"/>
      <c r="P379" s="110"/>
    </row>
    <row r="380" spans="2:16" x14ac:dyDescent="0.25">
      <c r="B380" s="108"/>
      <c r="C380" s="109"/>
      <c r="D380" s="109"/>
      <c r="E380" s="109"/>
      <c r="F380" s="110"/>
      <c r="H380" s="45" t="str">
        <f t="shared" si="15"/>
        <v/>
      </c>
      <c r="J380" s="45" t="str">
        <f t="shared" si="16"/>
        <v/>
      </c>
      <c r="L380" s="45" t="str">
        <f t="shared" si="17"/>
        <v/>
      </c>
      <c r="N380" s="108"/>
      <c r="O380" s="109"/>
      <c r="P380" s="110"/>
    </row>
    <row r="381" spans="2:16" x14ac:dyDescent="0.25">
      <c r="B381" s="108"/>
      <c r="C381" s="109"/>
      <c r="D381" s="109"/>
      <c r="E381" s="109"/>
      <c r="F381" s="110"/>
      <c r="H381" s="45" t="str">
        <f t="shared" si="15"/>
        <v/>
      </c>
      <c r="J381" s="45" t="str">
        <f t="shared" si="16"/>
        <v/>
      </c>
      <c r="L381" s="45" t="str">
        <f t="shared" si="17"/>
        <v/>
      </c>
      <c r="N381" s="108"/>
      <c r="O381" s="109"/>
      <c r="P381" s="110"/>
    </row>
    <row r="382" spans="2:16" x14ac:dyDescent="0.25">
      <c r="B382" s="108"/>
      <c r="C382" s="109"/>
      <c r="D382" s="109"/>
      <c r="E382" s="109"/>
      <c r="F382" s="110"/>
      <c r="H382" s="45" t="str">
        <f t="shared" si="15"/>
        <v/>
      </c>
      <c r="J382" s="45" t="str">
        <f t="shared" si="16"/>
        <v/>
      </c>
      <c r="L382" s="45" t="str">
        <f t="shared" si="17"/>
        <v/>
      </c>
      <c r="N382" s="108"/>
      <c r="O382" s="109"/>
      <c r="P382" s="110"/>
    </row>
    <row r="383" spans="2:16" x14ac:dyDescent="0.25">
      <c r="B383" s="108"/>
      <c r="C383" s="109"/>
      <c r="D383" s="109"/>
      <c r="E383" s="109"/>
      <c r="F383" s="110"/>
      <c r="H383" s="45" t="str">
        <f t="shared" si="15"/>
        <v/>
      </c>
      <c r="J383" s="45" t="str">
        <f t="shared" si="16"/>
        <v/>
      </c>
      <c r="L383" s="45" t="str">
        <f t="shared" si="17"/>
        <v/>
      </c>
      <c r="N383" s="108"/>
      <c r="O383" s="109"/>
      <c r="P383" s="110"/>
    </row>
    <row r="384" spans="2:16" x14ac:dyDescent="0.25">
      <c r="B384" s="108"/>
      <c r="C384" s="109"/>
      <c r="D384" s="109"/>
      <c r="E384" s="109"/>
      <c r="F384" s="110"/>
      <c r="H384" s="45" t="str">
        <f t="shared" si="15"/>
        <v/>
      </c>
      <c r="J384" s="45" t="str">
        <f t="shared" si="16"/>
        <v/>
      </c>
      <c r="L384" s="45" t="str">
        <f t="shared" si="17"/>
        <v/>
      </c>
      <c r="N384" s="108"/>
      <c r="O384" s="109"/>
      <c r="P384" s="110"/>
    </row>
    <row r="385" spans="2:16" x14ac:dyDescent="0.25">
      <c r="B385" s="108"/>
      <c r="C385" s="109"/>
      <c r="D385" s="109"/>
      <c r="E385" s="109"/>
      <c r="F385" s="110"/>
      <c r="H385" s="45" t="str">
        <f t="shared" si="15"/>
        <v/>
      </c>
      <c r="J385" s="45" t="str">
        <f t="shared" si="16"/>
        <v/>
      </c>
      <c r="L385" s="45" t="str">
        <f t="shared" si="17"/>
        <v/>
      </c>
      <c r="N385" s="108"/>
      <c r="O385" s="109"/>
      <c r="P385" s="110"/>
    </row>
    <row r="386" spans="2:16" x14ac:dyDescent="0.25">
      <c r="B386" s="108"/>
      <c r="C386" s="109"/>
      <c r="D386" s="109"/>
      <c r="E386" s="109"/>
      <c r="F386" s="110"/>
      <c r="H386" s="45" t="str">
        <f t="shared" si="15"/>
        <v/>
      </c>
      <c r="J386" s="45" t="str">
        <f t="shared" si="16"/>
        <v/>
      </c>
      <c r="L386" s="45" t="str">
        <f t="shared" si="17"/>
        <v/>
      </c>
      <c r="N386" s="108"/>
      <c r="O386" s="109"/>
      <c r="P386" s="110"/>
    </row>
    <row r="387" spans="2:16" x14ac:dyDescent="0.25">
      <c r="B387" s="108"/>
      <c r="C387" s="109"/>
      <c r="D387" s="109"/>
      <c r="E387" s="109"/>
      <c r="F387" s="110"/>
      <c r="H387" s="45" t="str">
        <f t="shared" si="15"/>
        <v/>
      </c>
      <c r="J387" s="45" t="str">
        <f t="shared" si="16"/>
        <v/>
      </c>
      <c r="L387" s="45" t="str">
        <f t="shared" si="17"/>
        <v/>
      </c>
      <c r="N387" s="108"/>
      <c r="O387" s="109"/>
      <c r="P387" s="110"/>
    </row>
    <row r="388" spans="2:16" x14ac:dyDescent="0.25">
      <c r="B388" s="108"/>
      <c r="C388" s="109"/>
      <c r="D388" s="109"/>
      <c r="E388" s="109"/>
      <c r="F388" s="110"/>
      <c r="H388" s="45" t="str">
        <f t="shared" si="15"/>
        <v/>
      </c>
      <c r="J388" s="45" t="str">
        <f t="shared" si="16"/>
        <v/>
      </c>
      <c r="L388" s="45" t="str">
        <f t="shared" si="17"/>
        <v/>
      </c>
      <c r="N388" s="108"/>
      <c r="O388" s="109"/>
      <c r="P388" s="110"/>
    </row>
    <row r="389" spans="2:16" x14ac:dyDescent="0.25">
      <c r="B389" s="108"/>
      <c r="C389" s="109"/>
      <c r="D389" s="109"/>
      <c r="E389" s="109"/>
      <c r="F389" s="110"/>
      <c r="H389" s="45" t="str">
        <f t="shared" si="15"/>
        <v/>
      </c>
      <c r="J389" s="45" t="str">
        <f t="shared" si="16"/>
        <v/>
      </c>
      <c r="L389" s="45" t="str">
        <f t="shared" si="17"/>
        <v/>
      </c>
      <c r="N389" s="108"/>
      <c r="O389" s="109"/>
      <c r="P389" s="110"/>
    </row>
    <row r="390" spans="2:16" x14ac:dyDescent="0.25">
      <c r="B390" s="108"/>
      <c r="C390" s="109"/>
      <c r="D390" s="109"/>
      <c r="E390" s="109"/>
      <c r="F390" s="110"/>
      <c r="H390" s="45" t="str">
        <f t="shared" si="15"/>
        <v/>
      </c>
      <c r="J390" s="45" t="str">
        <f t="shared" si="16"/>
        <v/>
      </c>
      <c r="L390" s="45" t="str">
        <f t="shared" si="17"/>
        <v/>
      </c>
      <c r="N390" s="108"/>
      <c r="O390" s="109"/>
      <c r="P390" s="110"/>
    </row>
    <row r="391" spans="2:16" x14ac:dyDescent="0.25">
      <c r="B391" s="108"/>
      <c r="C391" s="109"/>
      <c r="D391" s="109"/>
      <c r="E391" s="109"/>
      <c r="F391" s="110"/>
      <c r="H391" s="45" t="str">
        <f t="shared" si="15"/>
        <v/>
      </c>
      <c r="J391" s="45" t="str">
        <f t="shared" si="16"/>
        <v/>
      </c>
      <c r="L391" s="45" t="str">
        <f t="shared" si="17"/>
        <v/>
      </c>
      <c r="N391" s="108"/>
      <c r="O391" s="109"/>
      <c r="P391" s="110"/>
    </row>
    <row r="392" spans="2:16" x14ac:dyDescent="0.25">
      <c r="B392" s="108"/>
      <c r="C392" s="109"/>
      <c r="D392" s="109"/>
      <c r="E392" s="109"/>
      <c r="F392" s="110"/>
      <c r="H392" s="45" t="str">
        <f t="shared" si="15"/>
        <v/>
      </c>
      <c r="J392" s="45" t="str">
        <f t="shared" si="16"/>
        <v/>
      </c>
      <c r="L392" s="45" t="str">
        <f t="shared" si="17"/>
        <v/>
      </c>
      <c r="N392" s="108"/>
      <c r="O392" s="109"/>
      <c r="P392" s="110"/>
    </row>
    <row r="393" spans="2:16" x14ac:dyDescent="0.25">
      <c r="B393" s="108"/>
      <c r="C393" s="109"/>
      <c r="D393" s="109"/>
      <c r="E393" s="109"/>
      <c r="F393" s="110"/>
      <c r="H393" s="45" t="str">
        <f t="shared" si="15"/>
        <v/>
      </c>
      <c r="J393" s="45" t="str">
        <f t="shared" si="16"/>
        <v/>
      </c>
      <c r="L393" s="45" t="str">
        <f t="shared" si="17"/>
        <v/>
      </c>
      <c r="N393" s="108"/>
      <c r="O393" s="109"/>
      <c r="P393" s="110"/>
    </row>
    <row r="394" spans="2:16" x14ac:dyDescent="0.25">
      <c r="B394" s="108"/>
      <c r="C394" s="109"/>
      <c r="D394" s="109"/>
      <c r="E394" s="109"/>
      <c r="F394" s="110"/>
      <c r="H394" s="45" t="str">
        <f t="shared" si="15"/>
        <v/>
      </c>
      <c r="J394" s="45" t="str">
        <f t="shared" si="16"/>
        <v/>
      </c>
      <c r="L394" s="45" t="str">
        <f t="shared" si="17"/>
        <v/>
      </c>
      <c r="N394" s="108"/>
      <c r="O394" s="109"/>
      <c r="P394" s="110"/>
    </row>
    <row r="395" spans="2:16" x14ac:dyDescent="0.25">
      <c r="B395" s="108"/>
      <c r="C395" s="109"/>
      <c r="D395" s="109"/>
      <c r="E395" s="109"/>
      <c r="F395" s="110"/>
      <c r="H395" s="45" t="str">
        <f t="shared" ref="H395:H458" si="18">IF(C395="","",C395) &amp; IF(D395="",""," – " &amp; D395) &amp; IF(E395="",""," – " &amp; E395) &amp; IF(F395="",""," – " &amp; F395)</f>
        <v/>
      </c>
      <c r="J395" s="45" t="str">
        <f t="shared" ref="J395:J458" si="19">IF(C395="","",C395) &amp; IF(D395="",""," – " &amp; D395) &amp; IF(E395="",""," – " &amp; E395)</f>
        <v/>
      </c>
      <c r="L395" s="45" t="str">
        <f t="shared" ref="L395:L458" si="20">IF(C395="","",C395) &amp; IF(D395="",""," – " &amp; D395)</f>
        <v/>
      </c>
      <c r="N395" s="108"/>
      <c r="O395" s="109"/>
      <c r="P395" s="110"/>
    </row>
    <row r="396" spans="2:16" x14ac:dyDescent="0.25">
      <c r="B396" s="108"/>
      <c r="C396" s="109"/>
      <c r="D396" s="109"/>
      <c r="E396" s="109"/>
      <c r="F396" s="110"/>
      <c r="H396" s="45" t="str">
        <f t="shared" si="18"/>
        <v/>
      </c>
      <c r="J396" s="45" t="str">
        <f t="shared" si="19"/>
        <v/>
      </c>
      <c r="L396" s="45" t="str">
        <f t="shared" si="20"/>
        <v/>
      </c>
      <c r="N396" s="108"/>
      <c r="O396" s="109"/>
      <c r="P396" s="110"/>
    </row>
    <row r="397" spans="2:16" x14ac:dyDescent="0.25">
      <c r="B397" s="108"/>
      <c r="C397" s="109"/>
      <c r="D397" s="109"/>
      <c r="E397" s="109"/>
      <c r="F397" s="110"/>
      <c r="H397" s="45" t="str">
        <f t="shared" si="18"/>
        <v/>
      </c>
      <c r="J397" s="45" t="str">
        <f t="shared" si="19"/>
        <v/>
      </c>
      <c r="L397" s="45" t="str">
        <f t="shared" si="20"/>
        <v/>
      </c>
      <c r="N397" s="108"/>
      <c r="O397" s="109"/>
      <c r="P397" s="110"/>
    </row>
    <row r="398" spans="2:16" x14ac:dyDescent="0.25">
      <c r="B398" s="108"/>
      <c r="C398" s="109"/>
      <c r="D398" s="109"/>
      <c r="E398" s="109"/>
      <c r="F398" s="110"/>
      <c r="H398" s="45" t="str">
        <f t="shared" si="18"/>
        <v/>
      </c>
      <c r="J398" s="45" t="str">
        <f t="shared" si="19"/>
        <v/>
      </c>
      <c r="L398" s="45" t="str">
        <f t="shared" si="20"/>
        <v/>
      </c>
      <c r="N398" s="108"/>
      <c r="O398" s="109"/>
      <c r="P398" s="110"/>
    </row>
    <row r="399" spans="2:16" x14ac:dyDescent="0.25">
      <c r="B399" s="108"/>
      <c r="C399" s="109"/>
      <c r="D399" s="109"/>
      <c r="E399" s="109"/>
      <c r="F399" s="110"/>
      <c r="H399" s="45" t="str">
        <f t="shared" si="18"/>
        <v/>
      </c>
      <c r="J399" s="45" t="str">
        <f t="shared" si="19"/>
        <v/>
      </c>
      <c r="L399" s="45" t="str">
        <f t="shared" si="20"/>
        <v/>
      </c>
      <c r="N399" s="108"/>
      <c r="O399" s="109"/>
      <c r="P399" s="110"/>
    </row>
    <row r="400" spans="2:16" x14ac:dyDescent="0.25">
      <c r="B400" s="108"/>
      <c r="C400" s="109"/>
      <c r="D400" s="109"/>
      <c r="E400" s="109"/>
      <c r="F400" s="110"/>
      <c r="H400" s="45" t="str">
        <f t="shared" si="18"/>
        <v/>
      </c>
      <c r="J400" s="45" t="str">
        <f t="shared" si="19"/>
        <v/>
      </c>
      <c r="L400" s="45" t="str">
        <f t="shared" si="20"/>
        <v/>
      </c>
      <c r="N400" s="108"/>
      <c r="O400" s="109"/>
      <c r="P400" s="110"/>
    </row>
    <row r="401" spans="2:16" x14ac:dyDescent="0.25">
      <c r="B401" s="108"/>
      <c r="C401" s="109"/>
      <c r="D401" s="109"/>
      <c r="E401" s="109"/>
      <c r="F401" s="110"/>
      <c r="H401" s="45" t="str">
        <f t="shared" si="18"/>
        <v/>
      </c>
      <c r="J401" s="45" t="str">
        <f t="shared" si="19"/>
        <v/>
      </c>
      <c r="L401" s="45" t="str">
        <f t="shared" si="20"/>
        <v/>
      </c>
      <c r="N401" s="108"/>
      <c r="O401" s="109"/>
      <c r="P401" s="110"/>
    </row>
    <row r="402" spans="2:16" x14ac:dyDescent="0.25">
      <c r="B402" s="108"/>
      <c r="C402" s="109"/>
      <c r="D402" s="109"/>
      <c r="E402" s="109"/>
      <c r="F402" s="110"/>
      <c r="H402" s="45" t="str">
        <f t="shared" si="18"/>
        <v/>
      </c>
      <c r="J402" s="45" t="str">
        <f t="shared" si="19"/>
        <v/>
      </c>
      <c r="L402" s="45" t="str">
        <f t="shared" si="20"/>
        <v/>
      </c>
      <c r="N402" s="108"/>
      <c r="O402" s="109"/>
      <c r="P402" s="110"/>
    </row>
    <row r="403" spans="2:16" x14ac:dyDescent="0.25">
      <c r="B403" s="108"/>
      <c r="C403" s="109"/>
      <c r="D403" s="109"/>
      <c r="E403" s="109"/>
      <c r="F403" s="110"/>
      <c r="H403" s="45" t="str">
        <f t="shared" si="18"/>
        <v/>
      </c>
      <c r="J403" s="45" t="str">
        <f t="shared" si="19"/>
        <v/>
      </c>
      <c r="L403" s="45" t="str">
        <f t="shared" si="20"/>
        <v/>
      </c>
      <c r="N403" s="108"/>
      <c r="O403" s="109"/>
      <c r="P403" s="110"/>
    </row>
    <row r="404" spans="2:16" x14ac:dyDescent="0.25">
      <c r="B404" s="108"/>
      <c r="C404" s="109"/>
      <c r="D404" s="109"/>
      <c r="E404" s="109"/>
      <c r="F404" s="110"/>
      <c r="H404" s="45" t="str">
        <f t="shared" si="18"/>
        <v/>
      </c>
      <c r="J404" s="45" t="str">
        <f t="shared" si="19"/>
        <v/>
      </c>
      <c r="L404" s="45" t="str">
        <f t="shared" si="20"/>
        <v/>
      </c>
      <c r="N404" s="108"/>
      <c r="O404" s="109"/>
      <c r="P404" s="110"/>
    </row>
    <row r="405" spans="2:16" x14ac:dyDescent="0.25">
      <c r="B405" s="108"/>
      <c r="C405" s="109"/>
      <c r="D405" s="109"/>
      <c r="E405" s="109"/>
      <c r="F405" s="110"/>
      <c r="H405" s="45" t="str">
        <f t="shared" si="18"/>
        <v/>
      </c>
      <c r="J405" s="45" t="str">
        <f t="shared" si="19"/>
        <v/>
      </c>
      <c r="L405" s="45" t="str">
        <f t="shared" si="20"/>
        <v/>
      </c>
      <c r="N405" s="108"/>
      <c r="O405" s="109"/>
      <c r="P405" s="110"/>
    </row>
    <row r="406" spans="2:16" x14ac:dyDescent="0.25">
      <c r="B406" s="108"/>
      <c r="C406" s="109"/>
      <c r="D406" s="109"/>
      <c r="E406" s="109"/>
      <c r="F406" s="110"/>
      <c r="H406" s="45" t="str">
        <f t="shared" si="18"/>
        <v/>
      </c>
      <c r="J406" s="45" t="str">
        <f t="shared" si="19"/>
        <v/>
      </c>
      <c r="L406" s="45" t="str">
        <f t="shared" si="20"/>
        <v/>
      </c>
      <c r="N406" s="108"/>
      <c r="O406" s="109"/>
      <c r="P406" s="110"/>
    </row>
    <row r="407" spans="2:16" x14ac:dyDescent="0.25">
      <c r="B407" s="108"/>
      <c r="C407" s="109"/>
      <c r="D407" s="109"/>
      <c r="E407" s="109"/>
      <c r="F407" s="110"/>
      <c r="H407" s="45" t="str">
        <f t="shared" si="18"/>
        <v/>
      </c>
      <c r="J407" s="45" t="str">
        <f t="shared" si="19"/>
        <v/>
      </c>
      <c r="L407" s="45" t="str">
        <f t="shared" si="20"/>
        <v/>
      </c>
      <c r="N407" s="108"/>
      <c r="O407" s="109"/>
      <c r="P407" s="110"/>
    </row>
    <row r="408" spans="2:16" x14ac:dyDescent="0.25">
      <c r="B408" s="108"/>
      <c r="C408" s="109"/>
      <c r="D408" s="109"/>
      <c r="E408" s="109"/>
      <c r="F408" s="110"/>
      <c r="H408" s="45" t="str">
        <f t="shared" si="18"/>
        <v/>
      </c>
      <c r="J408" s="45" t="str">
        <f t="shared" si="19"/>
        <v/>
      </c>
      <c r="L408" s="45" t="str">
        <f t="shared" si="20"/>
        <v/>
      </c>
      <c r="N408" s="108"/>
      <c r="O408" s="109"/>
      <c r="P408" s="110"/>
    </row>
    <row r="409" spans="2:16" x14ac:dyDescent="0.25">
      <c r="B409" s="108"/>
      <c r="C409" s="109"/>
      <c r="D409" s="109"/>
      <c r="E409" s="109"/>
      <c r="F409" s="110"/>
      <c r="H409" s="45" t="str">
        <f t="shared" si="18"/>
        <v/>
      </c>
      <c r="J409" s="45" t="str">
        <f t="shared" si="19"/>
        <v/>
      </c>
      <c r="L409" s="45" t="str">
        <f t="shared" si="20"/>
        <v/>
      </c>
      <c r="N409" s="108"/>
      <c r="O409" s="109"/>
      <c r="P409" s="110"/>
    </row>
    <row r="410" spans="2:16" x14ac:dyDescent="0.25">
      <c r="B410" s="108"/>
      <c r="C410" s="109"/>
      <c r="D410" s="109"/>
      <c r="E410" s="109"/>
      <c r="F410" s="110"/>
      <c r="H410" s="45" t="str">
        <f t="shared" si="18"/>
        <v/>
      </c>
      <c r="J410" s="45" t="str">
        <f t="shared" si="19"/>
        <v/>
      </c>
      <c r="L410" s="45" t="str">
        <f t="shared" si="20"/>
        <v/>
      </c>
      <c r="N410" s="108"/>
      <c r="O410" s="109"/>
      <c r="P410" s="110"/>
    </row>
    <row r="411" spans="2:16" x14ac:dyDescent="0.25">
      <c r="B411" s="108"/>
      <c r="C411" s="109"/>
      <c r="D411" s="109"/>
      <c r="E411" s="109"/>
      <c r="F411" s="110"/>
      <c r="H411" s="45" t="str">
        <f t="shared" si="18"/>
        <v/>
      </c>
      <c r="J411" s="45" t="str">
        <f t="shared" si="19"/>
        <v/>
      </c>
      <c r="L411" s="45" t="str">
        <f t="shared" si="20"/>
        <v/>
      </c>
      <c r="N411" s="108"/>
      <c r="O411" s="109"/>
      <c r="P411" s="110"/>
    </row>
    <row r="412" spans="2:16" x14ac:dyDescent="0.25">
      <c r="B412" s="108"/>
      <c r="C412" s="109"/>
      <c r="D412" s="109"/>
      <c r="E412" s="109"/>
      <c r="F412" s="110"/>
      <c r="H412" s="45" t="str">
        <f t="shared" si="18"/>
        <v/>
      </c>
      <c r="J412" s="45" t="str">
        <f t="shared" si="19"/>
        <v/>
      </c>
      <c r="L412" s="45" t="str">
        <f t="shared" si="20"/>
        <v/>
      </c>
      <c r="N412" s="108"/>
      <c r="O412" s="109"/>
      <c r="P412" s="110"/>
    </row>
    <row r="413" spans="2:16" x14ac:dyDescent="0.25">
      <c r="B413" s="108"/>
      <c r="C413" s="109"/>
      <c r="D413" s="109"/>
      <c r="E413" s="109"/>
      <c r="F413" s="110"/>
      <c r="H413" s="45" t="str">
        <f t="shared" si="18"/>
        <v/>
      </c>
      <c r="J413" s="45" t="str">
        <f t="shared" si="19"/>
        <v/>
      </c>
      <c r="L413" s="45" t="str">
        <f t="shared" si="20"/>
        <v/>
      </c>
      <c r="N413" s="108"/>
      <c r="O413" s="109"/>
      <c r="P413" s="110"/>
    </row>
    <row r="414" spans="2:16" x14ac:dyDescent="0.25">
      <c r="B414" s="108"/>
      <c r="C414" s="109"/>
      <c r="D414" s="109"/>
      <c r="E414" s="109"/>
      <c r="F414" s="110"/>
      <c r="H414" s="45" t="str">
        <f t="shared" si="18"/>
        <v/>
      </c>
      <c r="J414" s="45" t="str">
        <f t="shared" si="19"/>
        <v/>
      </c>
      <c r="L414" s="45" t="str">
        <f t="shared" si="20"/>
        <v/>
      </c>
      <c r="N414" s="108"/>
      <c r="O414" s="109"/>
      <c r="P414" s="110"/>
    </row>
    <row r="415" spans="2:16" x14ac:dyDescent="0.25">
      <c r="B415" s="108"/>
      <c r="C415" s="109"/>
      <c r="D415" s="109"/>
      <c r="E415" s="109"/>
      <c r="F415" s="110"/>
      <c r="H415" s="45" t="str">
        <f t="shared" si="18"/>
        <v/>
      </c>
      <c r="J415" s="45" t="str">
        <f t="shared" si="19"/>
        <v/>
      </c>
      <c r="L415" s="45" t="str">
        <f t="shared" si="20"/>
        <v/>
      </c>
      <c r="N415" s="108"/>
      <c r="O415" s="109"/>
      <c r="P415" s="110"/>
    </row>
    <row r="416" spans="2:16" x14ac:dyDescent="0.25">
      <c r="B416" s="108"/>
      <c r="C416" s="109"/>
      <c r="D416" s="109"/>
      <c r="E416" s="109"/>
      <c r="F416" s="110"/>
      <c r="H416" s="45" t="str">
        <f t="shared" si="18"/>
        <v/>
      </c>
      <c r="J416" s="45" t="str">
        <f t="shared" si="19"/>
        <v/>
      </c>
      <c r="L416" s="45" t="str">
        <f t="shared" si="20"/>
        <v/>
      </c>
      <c r="N416" s="108"/>
      <c r="O416" s="109"/>
      <c r="P416" s="110"/>
    </row>
    <row r="417" spans="2:16" x14ac:dyDescent="0.25">
      <c r="B417" s="108"/>
      <c r="C417" s="109"/>
      <c r="D417" s="109"/>
      <c r="E417" s="109"/>
      <c r="F417" s="110"/>
      <c r="H417" s="45" t="str">
        <f t="shared" si="18"/>
        <v/>
      </c>
      <c r="J417" s="45" t="str">
        <f t="shared" si="19"/>
        <v/>
      </c>
      <c r="L417" s="45" t="str">
        <f t="shared" si="20"/>
        <v/>
      </c>
      <c r="N417" s="108"/>
      <c r="O417" s="109"/>
      <c r="P417" s="110"/>
    </row>
    <row r="418" spans="2:16" x14ac:dyDescent="0.25">
      <c r="B418" s="108"/>
      <c r="C418" s="109"/>
      <c r="D418" s="109"/>
      <c r="E418" s="109"/>
      <c r="F418" s="110"/>
      <c r="H418" s="45" t="str">
        <f t="shared" si="18"/>
        <v/>
      </c>
      <c r="J418" s="45" t="str">
        <f t="shared" si="19"/>
        <v/>
      </c>
      <c r="L418" s="45" t="str">
        <f t="shared" si="20"/>
        <v/>
      </c>
      <c r="N418" s="108"/>
      <c r="O418" s="114"/>
      <c r="P418" s="110"/>
    </row>
    <row r="419" spans="2:16" x14ac:dyDescent="0.25">
      <c r="B419" s="108"/>
      <c r="C419" s="109"/>
      <c r="D419" s="109"/>
      <c r="E419" s="109"/>
      <c r="F419" s="110"/>
      <c r="H419" s="45" t="str">
        <f t="shared" si="18"/>
        <v/>
      </c>
      <c r="J419" s="45" t="str">
        <f t="shared" si="19"/>
        <v/>
      </c>
      <c r="L419" s="45" t="str">
        <f t="shared" si="20"/>
        <v/>
      </c>
      <c r="N419" s="108"/>
      <c r="O419" s="109"/>
      <c r="P419" s="110"/>
    </row>
    <row r="420" spans="2:16" x14ac:dyDescent="0.25">
      <c r="B420" s="108"/>
      <c r="C420" s="109"/>
      <c r="D420" s="109"/>
      <c r="E420" s="109"/>
      <c r="F420" s="110"/>
      <c r="H420" s="45" t="str">
        <f t="shared" si="18"/>
        <v/>
      </c>
      <c r="J420" s="45" t="str">
        <f t="shared" si="19"/>
        <v/>
      </c>
      <c r="L420" s="45" t="str">
        <f t="shared" si="20"/>
        <v/>
      </c>
      <c r="N420" s="108"/>
      <c r="O420" s="109"/>
      <c r="P420" s="110"/>
    </row>
    <row r="421" spans="2:16" x14ac:dyDescent="0.25">
      <c r="B421" s="108"/>
      <c r="C421" s="109"/>
      <c r="D421" s="109"/>
      <c r="E421" s="109"/>
      <c r="F421" s="110"/>
      <c r="H421" s="45" t="str">
        <f t="shared" si="18"/>
        <v/>
      </c>
      <c r="J421" s="45" t="str">
        <f t="shared" si="19"/>
        <v/>
      </c>
      <c r="L421" s="45" t="str">
        <f t="shared" si="20"/>
        <v/>
      </c>
      <c r="N421" s="108"/>
      <c r="O421" s="109"/>
      <c r="P421" s="110"/>
    </row>
    <row r="422" spans="2:16" x14ac:dyDescent="0.25">
      <c r="B422" s="108"/>
      <c r="C422" s="109"/>
      <c r="D422" s="109"/>
      <c r="E422" s="109"/>
      <c r="F422" s="110"/>
      <c r="H422" s="45" t="str">
        <f t="shared" si="18"/>
        <v/>
      </c>
      <c r="J422" s="45" t="str">
        <f t="shared" si="19"/>
        <v/>
      </c>
      <c r="L422" s="45" t="str">
        <f t="shared" si="20"/>
        <v/>
      </c>
      <c r="N422" s="108"/>
      <c r="O422" s="109"/>
      <c r="P422" s="110"/>
    </row>
    <row r="423" spans="2:16" x14ac:dyDescent="0.25">
      <c r="B423" s="108"/>
      <c r="C423" s="109"/>
      <c r="D423" s="109"/>
      <c r="E423" s="109"/>
      <c r="F423" s="110"/>
      <c r="H423" s="45" t="str">
        <f t="shared" si="18"/>
        <v/>
      </c>
      <c r="J423" s="45" t="str">
        <f t="shared" si="19"/>
        <v/>
      </c>
      <c r="L423" s="45" t="str">
        <f t="shared" si="20"/>
        <v/>
      </c>
      <c r="N423" s="108"/>
      <c r="O423" s="109"/>
      <c r="P423" s="110"/>
    </row>
    <row r="424" spans="2:16" x14ac:dyDescent="0.25">
      <c r="B424" s="108"/>
      <c r="C424" s="109"/>
      <c r="D424" s="109"/>
      <c r="E424" s="109"/>
      <c r="F424" s="110"/>
      <c r="H424" s="45" t="str">
        <f t="shared" si="18"/>
        <v/>
      </c>
      <c r="J424" s="45" t="str">
        <f t="shared" si="19"/>
        <v/>
      </c>
      <c r="L424" s="45" t="str">
        <f t="shared" si="20"/>
        <v/>
      </c>
      <c r="N424" s="108"/>
      <c r="O424" s="109"/>
      <c r="P424" s="110"/>
    </row>
    <row r="425" spans="2:16" x14ac:dyDescent="0.25">
      <c r="B425" s="108"/>
      <c r="C425" s="109"/>
      <c r="D425" s="109"/>
      <c r="E425" s="109"/>
      <c r="F425" s="110"/>
      <c r="H425" s="45" t="str">
        <f t="shared" si="18"/>
        <v/>
      </c>
      <c r="J425" s="45" t="str">
        <f t="shared" si="19"/>
        <v/>
      </c>
      <c r="L425" s="45" t="str">
        <f t="shared" si="20"/>
        <v/>
      </c>
      <c r="N425" s="108"/>
      <c r="O425" s="109"/>
      <c r="P425" s="110"/>
    </row>
    <row r="426" spans="2:16" x14ac:dyDescent="0.25">
      <c r="B426" s="108"/>
      <c r="C426" s="109"/>
      <c r="D426" s="109"/>
      <c r="E426" s="109"/>
      <c r="F426" s="110"/>
      <c r="H426" s="45" t="str">
        <f t="shared" si="18"/>
        <v/>
      </c>
      <c r="J426" s="45" t="str">
        <f t="shared" si="19"/>
        <v/>
      </c>
      <c r="L426" s="45" t="str">
        <f t="shared" si="20"/>
        <v/>
      </c>
      <c r="N426" s="108"/>
      <c r="O426" s="109"/>
      <c r="P426" s="110"/>
    </row>
    <row r="427" spans="2:16" x14ac:dyDescent="0.25">
      <c r="B427" s="108"/>
      <c r="C427" s="109"/>
      <c r="D427" s="109"/>
      <c r="E427" s="109"/>
      <c r="F427" s="110"/>
      <c r="H427" s="45" t="str">
        <f t="shared" si="18"/>
        <v/>
      </c>
      <c r="J427" s="45" t="str">
        <f t="shared" si="19"/>
        <v/>
      </c>
      <c r="L427" s="45" t="str">
        <f t="shared" si="20"/>
        <v/>
      </c>
      <c r="N427" s="108"/>
      <c r="O427" s="109"/>
      <c r="P427" s="110"/>
    </row>
    <row r="428" spans="2:16" x14ac:dyDescent="0.25">
      <c r="B428" s="108"/>
      <c r="C428" s="109"/>
      <c r="D428" s="109"/>
      <c r="E428" s="109"/>
      <c r="F428" s="110"/>
      <c r="H428" s="45" t="str">
        <f t="shared" si="18"/>
        <v/>
      </c>
      <c r="J428" s="45" t="str">
        <f t="shared" si="19"/>
        <v/>
      </c>
      <c r="L428" s="45" t="str">
        <f t="shared" si="20"/>
        <v/>
      </c>
      <c r="N428" s="108"/>
      <c r="O428" s="109"/>
      <c r="P428" s="110"/>
    </row>
    <row r="429" spans="2:16" x14ac:dyDescent="0.25">
      <c r="B429" s="108"/>
      <c r="C429" s="109"/>
      <c r="D429" s="109"/>
      <c r="E429" s="109"/>
      <c r="F429" s="110"/>
      <c r="H429" s="45" t="str">
        <f t="shared" si="18"/>
        <v/>
      </c>
      <c r="J429" s="45" t="str">
        <f t="shared" si="19"/>
        <v/>
      </c>
      <c r="L429" s="45" t="str">
        <f t="shared" si="20"/>
        <v/>
      </c>
      <c r="N429" s="108"/>
      <c r="O429" s="109"/>
      <c r="P429" s="110"/>
    </row>
    <row r="430" spans="2:16" x14ac:dyDescent="0.25">
      <c r="B430" s="108"/>
      <c r="C430" s="109"/>
      <c r="D430" s="109"/>
      <c r="E430" s="109"/>
      <c r="F430" s="110"/>
      <c r="H430" s="45" t="str">
        <f t="shared" si="18"/>
        <v/>
      </c>
      <c r="J430" s="45" t="str">
        <f t="shared" si="19"/>
        <v/>
      </c>
      <c r="L430" s="45" t="str">
        <f t="shared" si="20"/>
        <v/>
      </c>
      <c r="N430" s="108"/>
      <c r="O430" s="109"/>
      <c r="P430" s="110"/>
    </row>
    <row r="431" spans="2:16" x14ac:dyDescent="0.25">
      <c r="B431" s="108"/>
      <c r="C431" s="109"/>
      <c r="D431" s="109"/>
      <c r="E431" s="109"/>
      <c r="F431" s="110"/>
      <c r="H431" s="45" t="str">
        <f t="shared" si="18"/>
        <v/>
      </c>
      <c r="J431" s="45" t="str">
        <f t="shared" si="19"/>
        <v/>
      </c>
      <c r="L431" s="45" t="str">
        <f t="shared" si="20"/>
        <v/>
      </c>
      <c r="N431" s="108"/>
      <c r="O431" s="109"/>
      <c r="P431" s="110"/>
    </row>
    <row r="432" spans="2:16" x14ac:dyDescent="0.25">
      <c r="B432" s="108"/>
      <c r="C432" s="109"/>
      <c r="D432" s="109"/>
      <c r="E432" s="109"/>
      <c r="F432" s="110"/>
      <c r="H432" s="45" t="str">
        <f t="shared" si="18"/>
        <v/>
      </c>
      <c r="J432" s="45" t="str">
        <f t="shared" si="19"/>
        <v/>
      </c>
      <c r="L432" s="45" t="str">
        <f t="shared" si="20"/>
        <v/>
      </c>
      <c r="N432" s="108"/>
      <c r="O432" s="109"/>
      <c r="P432" s="110"/>
    </row>
    <row r="433" spans="2:16" x14ac:dyDescent="0.25">
      <c r="B433" s="108"/>
      <c r="C433" s="109"/>
      <c r="D433" s="109"/>
      <c r="E433" s="109"/>
      <c r="F433" s="110"/>
      <c r="H433" s="45" t="str">
        <f t="shared" si="18"/>
        <v/>
      </c>
      <c r="J433" s="45" t="str">
        <f t="shared" si="19"/>
        <v/>
      </c>
      <c r="L433" s="45" t="str">
        <f t="shared" si="20"/>
        <v/>
      </c>
      <c r="N433" s="108"/>
      <c r="O433" s="109"/>
      <c r="P433" s="110"/>
    </row>
    <row r="434" spans="2:16" x14ac:dyDescent="0.25">
      <c r="B434" s="108"/>
      <c r="C434" s="109"/>
      <c r="D434" s="109"/>
      <c r="E434" s="109"/>
      <c r="F434" s="110"/>
      <c r="H434" s="45" t="str">
        <f t="shared" si="18"/>
        <v/>
      </c>
      <c r="J434" s="45" t="str">
        <f t="shared" si="19"/>
        <v/>
      </c>
      <c r="L434" s="45" t="str">
        <f t="shared" si="20"/>
        <v/>
      </c>
      <c r="N434" s="108"/>
      <c r="O434" s="109"/>
      <c r="P434" s="110"/>
    </row>
    <row r="435" spans="2:16" x14ac:dyDescent="0.25">
      <c r="B435" s="108"/>
      <c r="C435" s="109"/>
      <c r="D435" s="109"/>
      <c r="E435" s="109"/>
      <c r="F435" s="110"/>
      <c r="H435" s="45" t="str">
        <f t="shared" si="18"/>
        <v/>
      </c>
      <c r="J435" s="45" t="str">
        <f t="shared" si="19"/>
        <v/>
      </c>
      <c r="L435" s="45" t="str">
        <f t="shared" si="20"/>
        <v/>
      </c>
      <c r="N435" s="108"/>
      <c r="O435" s="109"/>
      <c r="P435" s="110"/>
    </row>
    <row r="436" spans="2:16" x14ac:dyDescent="0.25">
      <c r="B436" s="108"/>
      <c r="C436" s="109"/>
      <c r="D436" s="109"/>
      <c r="E436" s="109"/>
      <c r="F436" s="110"/>
      <c r="H436" s="45" t="str">
        <f t="shared" si="18"/>
        <v/>
      </c>
      <c r="J436" s="45" t="str">
        <f t="shared" si="19"/>
        <v/>
      </c>
      <c r="L436" s="45" t="str">
        <f t="shared" si="20"/>
        <v/>
      </c>
      <c r="N436" s="108"/>
      <c r="O436" s="109"/>
      <c r="P436" s="110"/>
    </row>
    <row r="437" spans="2:16" x14ac:dyDescent="0.25">
      <c r="B437" s="108"/>
      <c r="C437" s="109"/>
      <c r="D437" s="109"/>
      <c r="E437" s="109"/>
      <c r="F437" s="110"/>
      <c r="H437" s="45" t="str">
        <f t="shared" si="18"/>
        <v/>
      </c>
      <c r="J437" s="45" t="str">
        <f t="shared" si="19"/>
        <v/>
      </c>
      <c r="L437" s="45" t="str">
        <f t="shared" si="20"/>
        <v/>
      </c>
      <c r="N437" s="108"/>
      <c r="O437" s="109"/>
      <c r="P437" s="110"/>
    </row>
    <row r="438" spans="2:16" x14ac:dyDescent="0.25">
      <c r="B438" s="108"/>
      <c r="C438" s="109"/>
      <c r="D438" s="109"/>
      <c r="E438" s="109"/>
      <c r="F438" s="110"/>
      <c r="H438" s="45" t="str">
        <f t="shared" si="18"/>
        <v/>
      </c>
      <c r="J438" s="45" t="str">
        <f t="shared" si="19"/>
        <v/>
      </c>
      <c r="L438" s="45" t="str">
        <f t="shared" si="20"/>
        <v/>
      </c>
      <c r="N438" s="108"/>
      <c r="O438" s="109"/>
      <c r="P438" s="110"/>
    </row>
    <row r="439" spans="2:16" x14ac:dyDescent="0.25">
      <c r="B439" s="108"/>
      <c r="C439" s="109"/>
      <c r="D439" s="109"/>
      <c r="E439" s="109"/>
      <c r="F439" s="110"/>
      <c r="H439" s="45" t="str">
        <f t="shared" si="18"/>
        <v/>
      </c>
      <c r="J439" s="45" t="str">
        <f t="shared" si="19"/>
        <v/>
      </c>
      <c r="L439" s="45" t="str">
        <f t="shared" si="20"/>
        <v/>
      </c>
      <c r="N439" s="108"/>
      <c r="O439" s="109"/>
      <c r="P439" s="110"/>
    </row>
    <row r="440" spans="2:16" x14ac:dyDescent="0.25">
      <c r="B440" s="108"/>
      <c r="C440" s="109"/>
      <c r="D440" s="109"/>
      <c r="E440" s="109"/>
      <c r="F440" s="110"/>
      <c r="H440" s="45" t="str">
        <f t="shared" si="18"/>
        <v/>
      </c>
      <c r="J440" s="45" t="str">
        <f t="shared" si="19"/>
        <v/>
      </c>
      <c r="L440" s="45" t="str">
        <f t="shared" si="20"/>
        <v/>
      </c>
      <c r="N440" s="108"/>
      <c r="O440" s="109"/>
      <c r="P440" s="110"/>
    </row>
    <row r="441" spans="2:16" x14ac:dyDescent="0.25">
      <c r="B441" s="108"/>
      <c r="C441" s="109"/>
      <c r="D441" s="109"/>
      <c r="E441" s="109"/>
      <c r="F441" s="110"/>
      <c r="H441" s="45" t="str">
        <f t="shared" si="18"/>
        <v/>
      </c>
      <c r="J441" s="45" t="str">
        <f t="shared" si="19"/>
        <v/>
      </c>
      <c r="L441" s="45" t="str">
        <f t="shared" si="20"/>
        <v/>
      </c>
      <c r="N441" s="108"/>
      <c r="O441" s="109"/>
      <c r="P441" s="110"/>
    </row>
    <row r="442" spans="2:16" x14ac:dyDescent="0.25">
      <c r="B442" s="108"/>
      <c r="C442" s="109"/>
      <c r="D442" s="109"/>
      <c r="E442" s="109"/>
      <c r="F442" s="110"/>
      <c r="H442" s="45" t="str">
        <f t="shared" si="18"/>
        <v/>
      </c>
      <c r="J442" s="45" t="str">
        <f t="shared" si="19"/>
        <v/>
      </c>
      <c r="L442" s="45" t="str">
        <f t="shared" si="20"/>
        <v/>
      </c>
      <c r="N442" s="108"/>
      <c r="O442" s="109"/>
      <c r="P442" s="110"/>
    </row>
    <row r="443" spans="2:16" x14ac:dyDescent="0.25">
      <c r="B443" s="108"/>
      <c r="C443" s="109"/>
      <c r="D443" s="109"/>
      <c r="E443" s="109"/>
      <c r="F443" s="110"/>
      <c r="H443" s="45" t="str">
        <f t="shared" si="18"/>
        <v/>
      </c>
      <c r="J443" s="45" t="str">
        <f t="shared" si="19"/>
        <v/>
      </c>
      <c r="L443" s="45" t="str">
        <f t="shared" si="20"/>
        <v/>
      </c>
      <c r="N443" s="108"/>
      <c r="O443" s="109"/>
      <c r="P443" s="110"/>
    </row>
    <row r="444" spans="2:16" x14ac:dyDescent="0.25">
      <c r="B444" s="108"/>
      <c r="C444" s="109"/>
      <c r="D444" s="109"/>
      <c r="E444" s="109"/>
      <c r="F444" s="110"/>
      <c r="H444" s="45" t="str">
        <f t="shared" si="18"/>
        <v/>
      </c>
      <c r="J444" s="45" t="str">
        <f t="shared" si="19"/>
        <v/>
      </c>
      <c r="L444" s="45" t="str">
        <f t="shared" si="20"/>
        <v/>
      </c>
      <c r="N444" s="108"/>
      <c r="O444" s="109"/>
      <c r="P444" s="110"/>
    </row>
    <row r="445" spans="2:16" x14ac:dyDescent="0.25">
      <c r="B445" s="108"/>
      <c r="C445" s="109"/>
      <c r="D445" s="109"/>
      <c r="E445" s="109"/>
      <c r="F445" s="110"/>
      <c r="H445" s="45" t="str">
        <f t="shared" si="18"/>
        <v/>
      </c>
      <c r="J445" s="45" t="str">
        <f t="shared" si="19"/>
        <v/>
      </c>
      <c r="L445" s="45" t="str">
        <f t="shared" si="20"/>
        <v/>
      </c>
      <c r="N445" s="108"/>
      <c r="O445" s="109"/>
      <c r="P445" s="110"/>
    </row>
    <row r="446" spans="2:16" x14ac:dyDescent="0.25">
      <c r="B446" s="108"/>
      <c r="C446" s="109"/>
      <c r="D446" s="109"/>
      <c r="E446" s="109"/>
      <c r="F446" s="110"/>
      <c r="H446" s="45" t="str">
        <f t="shared" si="18"/>
        <v/>
      </c>
      <c r="J446" s="45" t="str">
        <f t="shared" si="19"/>
        <v/>
      </c>
      <c r="L446" s="45" t="str">
        <f t="shared" si="20"/>
        <v/>
      </c>
      <c r="N446" s="108"/>
      <c r="O446" s="109"/>
      <c r="P446" s="110"/>
    </row>
    <row r="447" spans="2:16" x14ac:dyDescent="0.25">
      <c r="B447" s="108"/>
      <c r="C447" s="109"/>
      <c r="D447" s="109"/>
      <c r="E447" s="109"/>
      <c r="F447" s="110"/>
      <c r="H447" s="45" t="str">
        <f t="shared" si="18"/>
        <v/>
      </c>
      <c r="J447" s="45" t="str">
        <f t="shared" si="19"/>
        <v/>
      </c>
      <c r="L447" s="45" t="str">
        <f t="shared" si="20"/>
        <v/>
      </c>
      <c r="N447" s="108"/>
      <c r="O447" s="109"/>
      <c r="P447" s="110"/>
    </row>
    <row r="448" spans="2:16" x14ac:dyDescent="0.25">
      <c r="B448" s="108"/>
      <c r="C448" s="109"/>
      <c r="D448" s="109"/>
      <c r="E448" s="109"/>
      <c r="F448" s="110"/>
      <c r="H448" s="45" t="str">
        <f t="shared" si="18"/>
        <v/>
      </c>
      <c r="J448" s="45" t="str">
        <f t="shared" si="19"/>
        <v/>
      </c>
      <c r="L448" s="45" t="str">
        <f t="shared" si="20"/>
        <v/>
      </c>
      <c r="N448" s="108"/>
      <c r="O448" s="109"/>
      <c r="P448" s="110"/>
    </row>
    <row r="449" spans="2:16" x14ac:dyDescent="0.25">
      <c r="B449" s="108"/>
      <c r="C449" s="109"/>
      <c r="D449" s="109"/>
      <c r="E449" s="109"/>
      <c r="F449" s="110"/>
      <c r="H449" s="45" t="str">
        <f t="shared" si="18"/>
        <v/>
      </c>
      <c r="J449" s="45" t="str">
        <f t="shared" si="19"/>
        <v/>
      </c>
      <c r="L449" s="45" t="str">
        <f t="shared" si="20"/>
        <v/>
      </c>
      <c r="N449" s="108"/>
      <c r="O449" s="109"/>
      <c r="P449" s="110"/>
    </row>
    <row r="450" spans="2:16" x14ac:dyDescent="0.25">
      <c r="B450" s="108"/>
      <c r="C450" s="109"/>
      <c r="D450" s="109"/>
      <c r="E450" s="109"/>
      <c r="F450" s="110"/>
      <c r="H450" s="45" t="str">
        <f t="shared" si="18"/>
        <v/>
      </c>
      <c r="J450" s="45" t="str">
        <f t="shared" si="19"/>
        <v/>
      </c>
      <c r="L450" s="45" t="str">
        <f t="shared" si="20"/>
        <v/>
      </c>
      <c r="N450" s="108"/>
      <c r="O450" s="109"/>
      <c r="P450" s="110"/>
    </row>
    <row r="451" spans="2:16" x14ac:dyDescent="0.25">
      <c r="B451" s="108"/>
      <c r="C451" s="109"/>
      <c r="D451" s="109"/>
      <c r="E451" s="109"/>
      <c r="F451" s="110"/>
      <c r="H451" s="45" t="str">
        <f t="shared" si="18"/>
        <v/>
      </c>
      <c r="J451" s="45" t="str">
        <f t="shared" si="19"/>
        <v/>
      </c>
      <c r="L451" s="45" t="str">
        <f t="shared" si="20"/>
        <v/>
      </c>
      <c r="N451" s="108"/>
      <c r="O451" s="109"/>
      <c r="P451" s="110"/>
    </row>
    <row r="452" spans="2:16" x14ac:dyDescent="0.25">
      <c r="B452" s="108"/>
      <c r="C452" s="109"/>
      <c r="D452" s="109"/>
      <c r="E452" s="109"/>
      <c r="F452" s="110"/>
      <c r="H452" s="45" t="str">
        <f t="shared" si="18"/>
        <v/>
      </c>
      <c r="J452" s="45" t="str">
        <f t="shared" si="19"/>
        <v/>
      </c>
      <c r="L452" s="45" t="str">
        <f t="shared" si="20"/>
        <v/>
      </c>
      <c r="N452" s="108"/>
      <c r="O452" s="109"/>
      <c r="P452" s="110"/>
    </row>
    <row r="453" spans="2:16" x14ac:dyDescent="0.25">
      <c r="B453" s="108"/>
      <c r="C453" s="109"/>
      <c r="D453" s="109"/>
      <c r="E453" s="109"/>
      <c r="F453" s="110"/>
      <c r="H453" s="45" t="str">
        <f t="shared" si="18"/>
        <v/>
      </c>
      <c r="J453" s="45" t="str">
        <f t="shared" si="19"/>
        <v/>
      </c>
      <c r="L453" s="45" t="str">
        <f t="shared" si="20"/>
        <v/>
      </c>
      <c r="N453" s="108"/>
      <c r="O453" s="109"/>
      <c r="P453" s="110"/>
    </row>
    <row r="454" spans="2:16" x14ac:dyDescent="0.25">
      <c r="B454" s="108"/>
      <c r="C454" s="109"/>
      <c r="D454" s="109"/>
      <c r="E454" s="109"/>
      <c r="F454" s="110"/>
      <c r="H454" s="45" t="str">
        <f t="shared" si="18"/>
        <v/>
      </c>
      <c r="J454" s="45" t="str">
        <f t="shared" si="19"/>
        <v/>
      </c>
      <c r="L454" s="45" t="str">
        <f t="shared" si="20"/>
        <v/>
      </c>
      <c r="N454" s="108"/>
      <c r="O454" s="109"/>
      <c r="P454" s="110"/>
    </row>
    <row r="455" spans="2:16" x14ac:dyDescent="0.25">
      <c r="B455" s="108"/>
      <c r="C455" s="109"/>
      <c r="D455" s="109"/>
      <c r="E455" s="109"/>
      <c r="F455" s="110"/>
      <c r="H455" s="45" t="str">
        <f t="shared" si="18"/>
        <v/>
      </c>
      <c r="J455" s="45" t="str">
        <f t="shared" si="19"/>
        <v/>
      </c>
      <c r="L455" s="45" t="str">
        <f t="shared" si="20"/>
        <v/>
      </c>
      <c r="N455" s="108"/>
      <c r="O455" s="109"/>
      <c r="P455" s="110"/>
    </row>
    <row r="456" spans="2:16" x14ac:dyDescent="0.25">
      <c r="B456" s="108"/>
      <c r="C456" s="109"/>
      <c r="D456" s="109"/>
      <c r="E456" s="109"/>
      <c r="F456" s="110"/>
      <c r="H456" s="45" t="str">
        <f t="shared" si="18"/>
        <v/>
      </c>
      <c r="J456" s="45" t="str">
        <f t="shared" si="19"/>
        <v/>
      </c>
      <c r="L456" s="45" t="str">
        <f t="shared" si="20"/>
        <v/>
      </c>
      <c r="N456" s="108"/>
      <c r="O456" s="109"/>
      <c r="P456" s="110"/>
    </row>
    <row r="457" spans="2:16" x14ac:dyDescent="0.25">
      <c r="B457" s="108"/>
      <c r="C457" s="109"/>
      <c r="D457" s="109"/>
      <c r="E457" s="109"/>
      <c r="F457" s="110"/>
      <c r="H457" s="45" t="str">
        <f t="shared" si="18"/>
        <v/>
      </c>
      <c r="J457" s="45" t="str">
        <f t="shared" si="19"/>
        <v/>
      </c>
      <c r="L457" s="45" t="str">
        <f t="shared" si="20"/>
        <v/>
      </c>
      <c r="N457" s="108"/>
      <c r="O457" s="109"/>
      <c r="P457" s="110"/>
    </row>
    <row r="458" spans="2:16" x14ac:dyDescent="0.25">
      <c r="B458" s="108"/>
      <c r="C458" s="109"/>
      <c r="D458" s="109"/>
      <c r="E458" s="109"/>
      <c r="F458" s="110"/>
      <c r="H458" s="45" t="str">
        <f t="shared" si="18"/>
        <v/>
      </c>
      <c r="J458" s="45" t="str">
        <f t="shared" si="19"/>
        <v/>
      </c>
      <c r="L458" s="45" t="str">
        <f t="shared" si="20"/>
        <v/>
      </c>
      <c r="N458" s="108"/>
      <c r="O458" s="109"/>
      <c r="P458" s="110"/>
    </row>
    <row r="459" spans="2:16" x14ac:dyDescent="0.25">
      <c r="B459" s="108"/>
      <c r="C459" s="109"/>
      <c r="D459" s="109"/>
      <c r="E459" s="109"/>
      <c r="F459" s="110"/>
      <c r="H459" s="45" t="str">
        <f t="shared" ref="H459:H522" si="21">IF(C459="","",C459) &amp; IF(D459="",""," – " &amp; D459) &amp; IF(E459="",""," – " &amp; E459) &amp; IF(F459="",""," – " &amp; F459)</f>
        <v/>
      </c>
      <c r="J459" s="45" t="str">
        <f t="shared" ref="J459:J522" si="22">IF(C459="","",C459) &amp; IF(D459="",""," – " &amp; D459) &amp; IF(E459="",""," – " &amp; E459)</f>
        <v/>
      </c>
      <c r="L459" s="45" t="str">
        <f t="shared" ref="L459:L522" si="23">IF(C459="","",C459) &amp; IF(D459="",""," – " &amp; D459)</f>
        <v/>
      </c>
      <c r="N459" s="108"/>
      <c r="O459" s="109"/>
      <c r="P459" s="110"/>
    </row>
    <row r="460" spans="2:16" x14ac:dyDescent="0.25">
      <c r="B460" s="108"/>
      <c r="C460" s="109"/>
      <c r="D460" s="109"/>
      <c r="E460" s="109"/>
      <c r="F460" s="110"/>
      <c r="H460" s="45" t="str">
        <f t="shared" si="21"/>
        <v/>
      </c>
      <c r="J460" s="45" t="str">
        <f t="shared" si="22"/>
        <v/>
      </c>
      <c r="L460" s="45" t="str">
        <f t="shared" si="23"/>
        <v/>
      </c>
      <c r="N460" s="108"/>
      <c r="O460" s="109"/>
      <c r="P460" s="110"/>
    </row>
    <row r="461" spans="2:16" x14ac:dyDescent="0.25">
      <c r="B461" s="108"/>
      <c r="C461" s="109"/>
      <c r="D461" s="109"/>
      <c r="E461" s="109"/>
      <c r="F461" s="110"/>
      <c r="H461" s="45" t="str">
        <f t="shared" si="21"/>
        <v/>
      </c>
      <c r="J461" s="45" t="str">
        <f t="shared" si="22"/>
        <v/>
      </c>
      <c r="L461" s="45" t="str">
        <f t="shared" si="23"/>
        <v/>
      </c>
      <c r="N461" s="108"/>
      <c r="O461" s="109"/>
      <c r="P461" s="110"/>
    </row>
    <row r="462" spans="2:16" x14ac:dyDescent="0.25">
      <c r="B462" s="108"/>
      <c r="C462" s="109"/>
      <c r="D462" s="109"/>
      <c r="E462" s="109"/>
      <c r="F462" s="110"/>
      <c r="H462" s="45" t="str">
        <f t="shared" si="21"/>
        <v/>
      </c>
      <c r="J462" s="45" t="str">
        <f t="shared" si="22"/>
        <v/>
      </c>
      <c r="L462" s="45" t="str">
        <f t="shared" si="23"/>
        <v/>
      </c>
      <c r="N462" s="108"/>
      <c r="O462" s="109"/>
      <c r="P462" s="110"/>
    </row>
    <row r="463" spans="2:16" x14ac:dyDescent="0.25">
      <c r="B463" s="108"/>
      <c r="C463" s="109"/>
      <c r="D463" s="109"/>
      <c r="E463" s="109"/>
      <c r="F463" s="110"/>
      <c r="H463" s="45" t="str">
        <f t="shared" si="21"/>
        <v/>
      </c>
      <c r="J463" s="45" t="str">
        <f t="shared" si="22"/>
        <v/>
      </c>
      <c r="L463" s="45" t="str">
        <f t="shared" si="23"/>
        <v/>
      </c>
      <c r="N463" s="108"/>
      <c r="O463" s="109"/>
      <c r="P463" s="110"/>
    </row>
    <row r="464" spans="2:16" x14ac:dyDescent="0.25">
      <c r="B464" s="108"/>
      <c r="C464" s="109"/>
      <c r="D464" s="109"/>
      <c r="E464" s="109"/>
      <c r="F464" s="110"/>
      <c r="H464" s="45" t="str">
        <f t="shared" si="21"/>
        <v/>
      </c>
      <c r="J464" s="45" t="str">
        <f t="shared" si="22"/>
        <v/>
      </c>
      <c r="L464" s="45" t="str">
        <f t="shared" si="23"/>
        <v/>
      </c>
      <c r="N464" s="108"/>
      <c r="O464" s="109"/>
      <c r="P464" s="110"/>
    </row>
    <row r="465" spans="2:16" x14ac:dyDescent="0.25">
      <c r="B465" s="108"/>
      <c r="C465" s="109"/>
      <c r="D465" s="109"/>
      <c r="E465" s="109"/>
      <c r="F465" s="110"/>
      <c r="H465" s="45" t="str">
        <f t="shared" si="21"/>
        <v/>
      </c>
      <c r="J465" s="45" t="str">
        <f t="shared" si="22"/>
        <v/>
      </c>
      <c r="L465" s="45" t="str">
        <f t="shared" si="23"/>
        <v/>
      </c>
      <c r="N465" s="108"/>
      <c r="O465" s="109"/>
      <c r="P465" s="110"/>
    </row>
    <row r="466" spans="2:16" x14ac:dyDescent="0.25">
      <c r="B466" s="108"/>
      <c r="C466" s="109"/>
      <c r="D466" s="109"/>
      <c r="E466" s="109"/>
      <c r="F466" s="110"/>
      <c r="H466" s="45" t="str">
        <f t="shared" si="21"/>
        <v/>
      </c>
      <c r="J466" s="45" t="str">
        <f t="shared" si="22"/>
        <v/>
      </c>
      <c r="L466" s="45" t="str">
        <f t="shared" si="23"/>
        <v/>
      </c>
      <c r="N466" s="108"/>
      <c r="O466" s="109"/>
      <c r="P466" s="110"/>
    </row>
    <row r="467" spans="2:16" x14ac:dyDescent="0.25">
      <c r="B467" s="108"/>
      <c r="C467" s="109"/>
      <c r="D467" s="109"/>
      <c r="E467" s="109"/>
      <c r="F467" s="110"/>
      <c r="H467" s="45" t="str">
        <f t="shared" si="21"/>
        <v/>
      </c>
      <c r="J467" s="45" t="str">
        <f t="shared" si="22"/>
        <v/>
      </c>
      <c r="L467" s="45" t="str">
        <f t="shared" si="23"/>
        <v/>
      </c>
      <c r="N467" s="108"/>
      <c r="O467" s="109"/>
      <c r="P467" s="110"/>
    </row>
    <row r="468" spans="2:16" x14ac:dyDescent="0.25">
      <c r="B468" s="108"/>
      <c r="C468" s="109"/>
      <c r="D468" s="109"/>
      <c r="E468" s="109"/>
      <c r="F468" s="110"/>
      <c r="H468" s="45" t="str">
        <f t="shared" si="21"/>
        <v/>
      </c>
      <c r="J468" s="45" t="str">
        <f t="shared" si="22"/>
        <v/>
      </c>
      <c r="L468" s="45" t="str">
        <f t="shared" si="23"/>
        <v/>
      </c>
      <c r="N468" s="108"/>
      <c r="O468" s="109"/>
      <c r="P468" s="110"/>
    </row>
    <row r="469" spans="2:16" x14ac:dyDescent="0.25">
      <c r="B469" s="108"/>
      <c r="C469" s="109"/>
      <c r="D469" s="109"/>
      <c r="E469" s="109"/>
      <c r="F469" s="110"/>
      <c r="H469" s="45" t="str">
        <f t="shared" si="21"/>
        <v/>
      </c>
      <c r="J469" s="45" t="str">
        <f t="shared" si="22"/>
        <v/>
      </c>
      <c r="L469" s="45" t="str">
        <f t="shared" si="23"/>
        <v/>
      </c>
      <c r="N469" s="108"/>
      <c r="O469" s="109"/>
      <c r="P469" s="110"/>
    </row>
    <row r="470" spans="2:16" x14ac:dyDescent="0.25">
      <c r="B470" s="108"/>
      <c r="C470" s="109"/>
      <c r="D470" s="109"/>
      <c r="E470" s="109"/>
      <c r="F470" s="110"/>
      <c r="H470" s="45" t="str">
        <f t="shared" si="21"/>
        <v/>
      </c>
      <c r="J470" s="45" t="str">
        <f t="shared" si="22"/>
        <v/>
      </c>
      <c r="L470" s="45" t="str">
        <f t="shared" si="23"/>
        <v/>
      </c>
      <c r="N470" s="108"/>
      <c r="O470" s="109"/>
      <c r="P470" s="110"/>
    </row>
    <row r="471" spans="2:16" x14ac:dyDescent="0.25">
      <c r="B471" s="108"/>
      <c r="C471" s="109"/>
      <c r="D471" s="109"/>
      <c r="E471" s="109"/>
      <c r="F471" s="110"/>
      <c r="H471" s="45" t="str">
        <f t="shared" si="21"/>
        <v/>
      </c>
      <c r="J471" s="45" t="str">
        <f t="shared" si="22"/>
        <v/>
      </c>
      <c r="L471" s="45" t="str">
        <f t="shared" si="23"/>
        <v/>
      </c>
      <c r="N471" s="108"/>
      <c r="O471" s="109"/>
      <c r="P471" s="110"/>
    </row>
    <row r="472" spans="2:16" x14ac:dyDescent="0.25">
      <c r="B472" s="108"/>
      <c r="C472" s="109"/>
      <c r="D472" s="109"/>
      <c r="E472" s="109"/>
      <c r="F472" s="110"/>
      <c r="H472" s="45" t="str">
        <f t="shared" si="21"/>
        <v/>
      </c>
      <c r="J472" s="45" t="str">
        <f t="shared" si="22"/>
        <v/>
      </c>
      <c r="L472" s="45" t="str">
        <f t="shared" si="23"/>
        <v/>
      </c>
      <c r="N472" s="108"/>
      <c r="O472" s="109"/>
      <c r="P472" s="110"/>
    </row>
    <row r="473" spans="2:16" x14ac:dyDescent="0.25">
      <c r="B473" s="108"/>
      <c r="C473" s="109"/>
      <c r="D473" s="109"/>
      <c r="E473" s="109"/>
      <c r="F473" s="110"/>
      <c r="H473" s="45" t="str">
        <f t="shared" si="21"/>
        <v/>
      </c>
      <c r="J473" s="45" t="str">
        <f t="shared" si="22"/>
        <v/>
      </c>
      <c r="L473" s="45" t="str">
        <f t="shared" si="23"/>
        <v/>
      </c>
      <c r="N473" s="108"/>
      <c r="O473" s="109"/>
      <c r="P473" s="110"/>
    </row>
    <row r="474" spans="2:16" x14ac:dyDescent="0.25">
      <c r="B474" s="108"/>
      <c r="C474" s="109"/>
      <c r="D474" s="109"/>
      <c r="E474" s="109"/>
      <c r="F474" s="110"/>
      <c r="H474" s="45" t="str">
        <f t="shared" si="21"/>
        <v/>
      </c>
      <c r="J474" s="45" t="str">
        <f t="shared" si="22"/>
        <v/>
      </c>
      <c r="L474" s="45" t="str">
        <f t="shared" si="23"/>
        <v/>
      </c>
      <c r="N474" s="108"/>
      <c r="O474" s="109"/>
      <c r="P474" s="110"/>
    </row>
    <row r="475" spans="2:16" x14ac:dyDescent="0.25">
      <c r="B475" s="108"/>
      <c r="C475" s="109"/>
      <c r="D475" s="109"/>
      <c r="E475" s="109"/>
      <c r="F475" s="110"/>
      <c r="H475" s="45" t="str">
        <f t="shared" si="21"/>
        <v/>
      </c>
      <c r="J475" s="45" t="str">
        <f t="shared" si="22"/>
        <v/>
      </c>
      <c r="L475" s="45" t="str">
        <f t="shared" si="23"/>
        <v/>
      </c>
      <c r="N475" s="108"/>
      <c r="O475" s="109"/>
      <c r="P475" s="110"/>
    </row>
    <row r="476" spans="2:16" x14ac:dyDescent="0.25">
      <c r="B476" s="108"/>
      <c r="C476" s="109"/>
      <c r="D476" s="109"/>
      <c r="E476" s="109"/>
      <c r="F476" s="110"/>
      <c r="H476" s="45" t="str">
        <f t="shared" si="21"/>
        <v/>
      </c>
      <c r="J476" s="45" t="str">
        <f t="shared" si="22"/>
        <v/>
      </c>
      <c r="L476" s="45" t="str">
        <f t="shared" si="23"/>
        <v/>
      </c>
      <c r="N476" s="108"/>
      <c r="O476" s="109"/>
      <c r="P476" s="110"/>
    </row>
    <row r="477" spans="2:16" x14ac:dyDescent="0.25">
      <c r="B477" s="108"/>
      <c r="C477" s="109"/>
      <c r="D477" s="109"/>
      <c r="E477" s="109"/>
      <c r="F477" s="110"/>
      <c r="H477" s="45" t="str">
        <f t="shared" si="21"/>
        <v/>
      </c>
      <c r="J477" s="45" t="str">
        <f t="shared" si="22"/>
        <v/>
      </c>
      <c r="L477" s="45" t="str">
        <f t="shared" si="23"/>
        <v/>
      </c>
      <c r="N477" s="108"/>
      <c r="O477" s="109"/>
      <c r="P477" s="110"/>
    </row>
    <row r="478" spans="2:16" x14ac:dyDescent="0.25">
      <c r="B478" s="108"/>
      <c r="C478" s="109"/>
      <c r="D478" s="109"/>
      <c r="E478" s="109"/>
      <c r="F478" s="110"/>
      <c r="H478" s="45" t="str">
        <f t="shared" si="21"/>
        <v/>
      </c>
      <c r="J478" s="45" t="str">
        <f t="shared" si="22"/>
        <v/>
      </c>
      <c r="L478" s="45" t="str">
        <f t="shared" si="23"/>
        <v/>
      </c>
      <c r="N478" s="108"/>
      <c r="O478" s="109"/>
      <c r="P478" s="110"/>
    </row>
    <row r="479" spans="2:16" x14ac:dyDescent="0.25">
      <c r="B479" s="108"/>
      <c r="C479" s="109"/>
      <c r="D479" s="109"/>
      <c r="E479" s="109"/>
      <c r="F479" s="110"/>
      <c r="H479" s="45" t="str">
        <f t="shared" si="21"/>
        <v/>
      </c>
      <c r="J479" s="45" t="str">
        <f t="shared" si="22"/>
        <v/>
      </c>
      <c r="L479" s="45" t="str">
        <f t="shared" si="23"/>
        <v/>
      </c>
      <c r="N479" s="108"/>
      <c r="O479" s="109"/>
      <c r="P479" s="110"/>
    </row>
    <row r="480" spans="2:16" x14ac:dyDescent="0.25">
      <c r="B480" s="108"/>
      <c r="C480" s="109"/>
      <c r="D480" s="109"/>
      <c r="E480" s="109"/>
      <c r="F480" s="110"/>
      <c r="H480" s="45" t="str">
        <f t="shared" si="21"/>
        <v/>
      </c>
      <c r="J480" s="45" t="str">
        <f t="shared" si="22"/>
        <v/>
      </c>
      <c r="L480" s="45" t="str">
        <f t="shared" si="23"/>
        <v/>
      </c>
      <c r="N480" s="108"/>
      <c r="O480" s="109"/>
      <c r="P480" s="110"/>
    </row>
    <row r="481" spans="2:16" x14ac:dyDescent="0.25">
      <c r="B481" s="108"/>
      <c r="C481" s="109"/>
      <c r="D481" s="109"/>
      <c r="E481" s="109"/>
      <c r="F481" s="110"/>
      <c r="H481" s="45" t="str">
        <f t="shared" si="21"/>
        <v/>
      </c>
      <c r="J481" s="45" t="str">
        <f t="shared" si="22"/>
        <v/>
      </c>
      <c r="L481" s="45" t="str">
        <f t="shared" si="23"/>
        <v/>
      </c>
      <c r="N481" s="108"/>
      <c r="O481" s="109"/>
      <c r="P481" s="110"/>
    </row>
    <row r="482" spans="2:16" x14ac:dyDescent="0.25">
      <c r="B482" s="108"/>
      <c r="C482" s="109"/>
      <c r="D482" s="109"/>
      <c r="E482" s="109"/>
      <c r="F482" s="110"/>
      <c r="H482" s="45" t="str">
        <f t="shared" si="21"/>
        <v/>
      </c>
      <c r="J482" s="45" t="str">
        <f t="shared" si="22"/>
        <v/>
      </c>
      <c r="L482" s="45" t="str">
        <f t="shared" si="23"/>
        <v/>
      </c>
      <c r="N482" s="108"/>
      <c r="O482" s="109"/>
      <c r="P482" s="110"/>
    </row>
    <row r="483" spans="2:16" x14ac:dyDescent="0.25">
      <c r="B483" s="108"/>
      <c r="C483" s="109"/>
      <c r="D483" s="109"/>
      <c r="E483" s="109"/>
      <c r="F483" s="110"/>
      <c r="H483" s="45" t="str">
        <f t="shared" si="21"/>
        <v/>
      </c>
      <c r="J483" s="45" t="str">
        <f t="shared" si="22"/>
        <v/>
      </c>
      <c r="L483" s="45" t="str">
        <f t="shared" si="23"/>
        <v/>
      </c>
      <c r="N483" s="108"/>
      <c r="O483" s="109"/>
      <c r="P483" s="110"/>
    </row>
    <row r="484" spans="2:16" x14ac:dyDescent="0.25">
      <c r="B484" s="108"/>
      <c r="C484" s="109"/>
      <c r="D484" s="109"/>
      <c r="E484" s="109"/>
      <c r="F484" s="110"/>
      <c r="H484" s="45" t="str">
        <f t="shared" si="21"/>
        <v/>
      </c>
      <c r="J484" s="45" t="str">
        <f t="shared" si="22"/>
        <v/>
      </c>
      <c r="L484" s="45" t="str">
        <f t="shared" si="23"/>
        <v/>
      </c>
      <c r="N484" s="108"/>
      <c r="O484" s="109"/>
      <c r="P484" s="110"/>
    </row>
    <row r="485" spans="2:16" x14ac:dyDescent="0.25">
      <c r="B485" s="108"/>
      <c r="C485" s="109"/>
      <c r="D485" s="109"/>
      <c r="E485" s="109"/>
      <c r="F485" s="110"/>
      <c r="H485" s="45" t="str">
        <f t="shared" si="21"/>
        <v/>
      </c>
      <c r="J485" s="45" t="str">
        <f t="shared" si="22"/>
        <v/>
      </c>
      <c r="L485" s="45" t="str">
        <f t="shared" si="23"/>
        <v/>
      </c>
      <c r="N485" s="108"/>
      <c r="O485" s="109"/>
      <c r="P485" s="110"/>
    </row>
    <row r="486" spans="2:16" x14ac:dyDescent="0.25">
      <c r="B486" s="108"/>
      <c r="C486" s="109"/>
      <c r="D486" s="109"/>
      <c r="E486" s="109"/>
      <c r="F486" s="110"/>
      <c r="H486" s="45" t="str">
        <f t="shared" si="21"/>
        <v/>
      </c>
      <c r="J486" s="45" t="str">
        <f t="shared" si="22"/>
        <v/>
      </c>
      <c r="L486" s="45" t="str">
        <f t="shared" si="23"/>
        <v/>
      </c>
      <c r="N486" s="108"/>
      <c r="O486" s="109"/>
      <c r="P486" s="110"/>
    </row>
    <row r="487" spans="2:16" x14ac:dyDescent="0.25">
      <c r="B487" s="108"/>
      <c r="C487" s="109"/>
      <c r="D487" s="109"/>
      <c r="E487" s="109"/>
      <c r="F487" s="110"/>
      <c r="H487" s="45" t="str">
        <f t="shared" si="21"/>
        <v/>
      </c>
      <c r="J487" s="45" t="str">
        <f t="shared" si="22"/>
        <v/>
      </c>
      <c r="L487" s="45" t="str">
        <f t="shared" si="23"/>
        <v/>
      </c>
      <c r="N487" s="108"/>
      <c r="O487" s="109"/>
      <c r="P487" s="110"/>
    </row>
    <row r="488" spans="2:16" x14ac:dyDescent="0.25">
      <c r="B488" s="108"/>
      <c r="C488" s="109"/>
      <c r="D488" s="109"/>
      <c r="E488" s="109"/>
      <c r="F488" s="110"/>
      <c r="H488" s="45" t="str">
        <f t="shared" si="21"/>
        <v/>
      </c>
      <c r="J488" s="45" t="str">
        <f t="shared" si="22"/>
        <v/>
      </c>
      <c r="L488" s="45" t="str">
        <f t="shared" si="23"/>
        <v/>
      </c>
      <c r="N488" s="108"/>
      <c r="O488" s="109"/>
      <c r="P488" s="110"/>
    </row>
    <row r="489" spans="2:16" x14ac:dyDescent="0.25">
      <c r="B489" s="108"/>
      <c r="C489" s="109"/>
      <c r="D489" s="109"/>
      <c r="E489" s="109"/>
      <c r="F489" s="110"/>
      <c r="H489" s="45" t="str">
        <f t="shared" si="21"/>
        <v/>
      </c>
      <c r="J489" s="45" t="str">
        <f t="shared" si="22"/>
        <v/>
      </c>
      <c r="L489" s="45" t="str">
        <f t="shared" si="23"/>
        <v/>
      </c>
      <c r="N489" s="108"/>
      <c r="O489" s="109"/>
      <c r="P489" s="110"/>
    </row>
    <row r="490" spans="2:16" x14ac:dyDescent="0.25">
      <c r="B490" s="108"/>
      <c r="C490" s="109"/>
      <c r="D490" s="109"/>
      <c r="E490" s="109"/>
      <c r="F490" s="110"/>
      <c r="H490" s="45" t="str">
        <f t="shared" si="21"/>
        <v/>
      </c>
      <c r="J490" s="45" t="str">
        <f t="shared" si="22"/>
        <v/>
      </c>
      <c r="L490" s="45" t="str">
        <f t="shared" si="23"/>
        <v/>
      </c>
      <c r="N490" s="108"/>
      <c r="O490" s="109"/>
      <c r="P490" s="110"/>
    </row>
    <row r="491" spans="2:16" x14ac:dyDescent="0.25">
      <c r="B491" s="108"/>
      <c r="C491" s="109"/>
      <c r="D491" s="109"/>
      <c r="E491" s="109"/>
      <c r="F491" s="110"/>
      <c r="H491" s="45" t="str">
        <f t="shared" si="21"/>
        <v/>
      </c>
      <c r="J491" s="45" t="str">
        <f t="shared" si="22"/>
        <v/>
      </c>
      <c r="L491" s="45" t="str">
        <f t="shared" si="23"/>
        <v/>
      </c>
      <c r="N491" s="108"/>
      <c r="O491" s="109"/>
      <c r="P491" s="110"/>
    </row>
    <row r="492" spans="2:16" x14ac:dyDescent="0.25">
      <c r="B492" s="108"/>
      <c r="C492" s="109"/>
      <c r="D492" s="109"/>
      <c r="E492" s="109"/>
      <c r="F492" s="110"/>
      <c r="H492" s="45" t="str">
        <f t="shared" si="21"/>
        <v/>
      </c>
      <c r="J492" s="45" t="str">
        <f t="shared" si="22"/>
        <v/>
      </c>
      <c r="L492" s="45" t="str">
        <f t="shared" si="23"/>
        <v/>
      </c>
      <c r="N492" s="108"/>
      <c r="O492" s="109"/>
      <c r="P492" s="110"/>
    </row>
    <row r="493" spans="2:16" x14ac:dyDescent="0.25">
      <c r="B493" s="108"/>
      <c r="C493" s="109"/>
      <c r="D493" s="109"/>
      <c r="E493" s="109"/>
      <c r="F493" s="110"/>
      <c r="H493" s="45" t="str">
        <f t="shared" si="21"/>
        <v/>
      </c>
      <c r="J493" s="45" t="str">
        <f t="shared" si="22"/>
        <v/>
      </c>
      <c r="L493" s="45" t="str">
        <f t="shared" si="23"/>
        <v/>
      </c>
      <c r="N493" s="108"/>
      <c r="O493" s="109"/>
      <c r="P493" s="110"/>
    </row>
    <row r="494" spans="2:16" x14ac:dyDescent="0.25">
      <c r="B494" s="108"/>
      <c r="C494" s="109"/>
      <c r="D494" s="109"/>
      <c r="E494" s="109"/>
      <c r="F494" s="110"/>
      <c r="H494" s="45" t="str">
        <f t="shared" si="21"/>
        <v/>
      </c>
      <c r="J494" s="45" t="str">
        <f t="shared" si="22"/>
        <v/>
      </c>
      <c r="L494" s="45" t="str">
        <f t="shared" si="23"/>
        <v/>
      </c>
      <c r="N494" s="108"/>
      <c r="O494" s="109"/>
      <c r="P494" s="110"/>
    </row>
    <row r="495" spans="2:16" x14ac:dyDescent="0.25">
      <c r="B495" s="108"/>
      <c r="C495" s="109"/>
      <c r="D495" s="109"/>
      <c r="E495" s="109"/>
      <c r="F495" s="110"/>
      <c r="H495" s="45" t="str">
        <f t="shared" si="21"/>
        <v/>
      </c>
      <c r="J495" s="45" t="str">
        <f t="shared" si="22"/>
        <v/>
      </c>
      <c r="L495" s="45" t="str">
        <f t="shared" si="23"/>
        <v/>
      </c>
      <c r="N495" s="108"/>
      <c r="O495" s="109"/>
      <c r="P495" s="110"/>
    </row>
    <row r="496" spans="2:16" x14ac:dyDescent="0.25">
      <c r="B496" s="108"/>
      <c r="C496" s="109"/>
      <c r="D496" s="109"/>
      <c r="E496" s="109"/>
      <c r="F496" s="110"/>
      <c r="H496" s="45" t="str">
        <f t="shared" si="21"/>
        <v/>
      </c>
      <c r="J496" s="45" t="str">
        <f t="shared" si="22"/>
        <v/>
      </c>
      <c r="L496" s="45" t="str">
        <f t="shared" si="23"/>
        <v/>
      </c>
      <c r="N496" s="108"/>
      <c r="O496" s="109"/>
      <c r="P496" s="110"/>
    </row>
    <row r="497" spans="2:16" x14ac:dyDescent="0.25">
      <c r="B497" s="108"/>
      <c r="C497" s="109"/>
      <c r="D497" s="109"/>
      <c r="E497" s="109"/>
      <c r="F497" s="110"/>
      <c r="H497" s="45" t="str">
        <f t="shared" si="21"/>
        <v/>
      </c>
      <c r="J497" s="45" t="str">
        <f t="shared" si="22"/>
        <v/>
      </c>
      <c r="L497" s="45" t="str">
        <f t="shared" si="23"/>
        <v/>
      </c>
      <c r="N497" s="108"/>
      <c r="O497" s="109"/>
      <c r="P497" s="110"/>
    </row>
    <row r="498" spans="2:16" x14ac:dyDescent="0.25">
      <c r="B498" s="108"/>
      <c r="C498" s="109"/>
      <c r="D498" s="109"/>
      <c r="E498" s="109"/>
      <c r="F498" s="110"/>
      <c r="H498" s="45" t="str">
        <f t="shared" si="21"/>
        <v/>
      </c>
      <c r="J498" s="45" t="str">
        <f t="shared" si="22"/>
        <v/>
      </c>
      <c r="L498" s="45" t="str">
        <f t="shared" si="23"/>
        <v/>
      </c>
      <c r="N498" s="108"/>
      <c r="O498" s="109"/>
      <c r="P498" s="110"/>
    </row>
    <row r="499" spans="2:16" x14ac:dyDescent="0.25">
      <c r="B499" s="108"/>
      <c r="C499" s="109"/>
      <c r="D499" s="109"/>
      <c r="E499" s="109"/>
      <c r="F499" s="110"/>
      <c r="H499" s="45" t="str">
        <f t="shared" si="21"/>
        <v/>
      </c>
      <c r="J499" s="45" t="str">
        <f t="shared" si="22"/>
        <v/>
      </c>
      <c r="L499" s="45" t="str">
        <f t="shared" si="23"/>
        <v/>
      </c>
      <c r="N499" s="108"/>
      <c r="O499" s="109"/>
      <c r="P499" s="110"/>
    </row>
    <row r="500" spans="2:16" x14ac:dyDescent="0.25">
      <c r="B500" s="108"/>
      <c r="C500" s="109"/>
      <c r="D500" s="109"/>
      <c r="E500" s="109"/>
      <c r="F500" s="110"/>
      <c r="H500" s="45" t="str">
        <f t="shared" si="21"/>
        <v/>
      </c>
      <c r="J500" s="45" t="str">
        <f t="shared" si="22"/>
        <v/>
      </c>
      <c r="L500" s="45" t="str">
        <f t="shared" si="23"/>
        <v/>
      </c>
      <c r="N500" s="108"/>
      <c r="O500" s="109"/>
      <c r="P500" s="110"/>
    </row>
    <row r="501" spans="2:16" x14ac:dyDescent="0.25">
      <c r="B501" s="108"/>
      <c r="C501" s="109"/>
      <c r="D501" s="109"/>
      <c r="E501" s="109"/>
      <c r="F501" s="110"/>
      <c r="H501" s="45" t="str">
        <f t="shared" si="21"/>
        <v/>
      </c>
      <c r="J501" s="45" t="str">
        <f t="shared" si="22"/>
        <v/>
      </c>
      <c r="L501" s="45" t="str">
        <f t="shared" si="23"/>
        <v/>
      </c>
      <c r="N501" s="108"/>
      <c r="O501" s="109"/>
      <c r="P501" s="110"/>
    </row>
    <row r="502" spans="2:16" x14ac:dyDescent="0.25">
      <c r="B502" s="108"/>
      <c r="C502" s="109"/>
      <c r="D502" s="109"/>
      <c r="E502" s="109"/>
      <c r="F502" s="110"/>
      <c r="H502" s="45" t="str">
        <f t="shared" si="21"/>
        <v/>
      </c>
      <c r="J502" s="45" t="str">
        <f t="shared" si="22"/>
        <v/>
      </c>
      <c r="L502" s="45" t="str">
        <f t="shared" si="23"/>
        <v/>
      </c>
      <c r="N502" s="108"/>
      <c r="O502" s="109"/>
      <c r="P502" s="110"/>
    </row>
    <row r="503" spans="2:16" x14ac:dyDescent="0.25">
      <c r="B503" s="108"/>
      <c r="C503" s="109"/>
      <c r="D503" s="109"/>
      <c r="E503" s="109"/>
      <c r="F503" s="110"/>
      <c r="H503" s="45" t="str">
        <f t="shared" si="21"/>
        <v/>
      </c>
      <c r="J503" s="45" t="str">
        <f t="shared" si="22"/>
        <v/>
      </c>
      <c r="L503" s="45" t="str">
        <f t="shared" si="23"/>
        <v/>
      </c>
      <c r="N503" s="108"/>
      <c r="O503" s="109"/>
      <c r="P503" s="110"/>
    </row>
    <row r="504" spans="2:16" x14ac:dyDescent="0.25">
      <c r="B504" s="108"/>
      <c r="C504" s="109"/>
      <c r="D504" s="109"/>
      <c r="E504" s="109"/>
      <c r="F504" s="110"/>
      <c r="H504" s="45" t="str">
        <f t="shared" si="21"/>
        <v/>
      </c>
      <c r="J504" s="45" t="str">
        <f t="shared" si="22"/>
        <v/>
      </c>
      <c r="L504" s="45" t="str">
        <f t="shared" si="23"/>
        <v/>
      </c>
      <c r="N504" s="108"/>
      <c r="O504" s="109"/>
      <c r="P504" s="110"/>
    </row>
    <row r="505" spans="2:16" x14ac:dyDescent="0.25">
      <c r="B505" s="108"/>
      <c r="C505" s="109"/>
      <c r="D505" s="109"/>
      <c r="E505" s="109"/>
      <c r="F505" s="110"/>
      <c r="H505" s="45" t="str">
        <f t="shared" si="21"/>
        <v/>
      </c>
      <c r="J505" s="45" t="str">
        <f t="shared" si="22"/>
        <v/>
      </c>
      <c r="L505" s="45" t="str">
        <f t="shared" si="23"/>
        <v/>
      </c>
      <c r="N505" s="108"/>
      <c r="O505" s="109"/>
      <c r="P505" s="110"/>
    </row>
    <row r="506" spans="2:16" x14ac:dyDescent="0.25">
      <c r="B506" s="108"/>
      <c r="C506" s="109"/>
      <c r="D506" s="109"/>
      <c r="E506" s="109"/>
      <c r="F506" s="110"/>
      <c r="H506" s="45" t="str">
        <f t="shared" si="21"/>
        <v/>
      </c>
      <c r="J506" s="45" t="str">
        <f t="shared" si="22"/>
        <v/>
      </c>
      <c r="L506" s="45" t="str">
        <f t="shared" si="23"/>
        <v/>
      </c>
      <c r="N506" s="108"/>
      <c r="O506" s="109"/>
      <c r="P506" s="110"/>
    </row>
    <row r="507" spans="2:16" x14ac:dyDescent="0.25">
      <c r="B507" s="108"/>
      <c r="C507" s="109"/>
      <c r="D507" s="109"/>
      <c r="E507" s="109"/>
      <c r="F507" s="110"/>
      <c r="H507" s="45" t="str">
        <f t="shared" si="21"/>
        <v/>
      </c>
      <c r="J507" s="45" t="str">
        <f t="shared" si="22"/>
        <v/>
      </c>
      <c r="L507" s="45" t="str">
        <f t="shared" si="23"/>
        <v/>
      </c>
      <c r="N507" s="108"/>
      <c r="O507" s="109"/>
      <c r="P507" s="110"/>
    </row>
    <row r="508" spans="2:16" x14ac:dyDescent="0.25">
      <c r="B508" s="108"/>
      <c r="C508" s="109"/>
      <c r="D508" s="109"/>
      <c r="E508" s="109"/>
      <c r="F508" s="110"/>
      <c r="H508" s="45" t="str">
        <f t="shared" si="21"/>
        <v/>
      </c>
      <c r="J508" s="45" t="str">
        <f t="shared" si="22"/>
        <v/>
      </c>
      <c r="L508" s="45" t="str">
        <f t="shared" si="23"/>
        <v/>
      </c>
      <c r="N508" s="108"/>
      <c r="O508" s="109"/>
      <c r="P508" s="110"/>
    </row>
    <row r="509" spans="2:16" x14ac:dyDescent="0.25">
      <c r="B509" s="108"/>
      <c r="C509" s="109"/>
      <c r="D509" s="109"/>
      <c r="E509" s="109"/>
      <c r="F509" s="110"/>
      <c r="H509" s="45" t="str">
        <f t="shared" si="21"/>
        <v/>
      </c>
      <c r="J509" s="45" t="str">
        <f t="shared" si="22"/>
        <v/>
      </c>
      <c r="L509" s="45" t="str">
        <f t="shared" si="23"/>
        <v/>
      </c>
      <c r="N509" s="108"/>
      <c r="O509" s="109"/>
      <c r="P509" s="110"/>
    </row>
    <row r="510" spans="2:16" x14ac:dyDescent="0.25">
      <c r="B510" s="108"/>
      <c r="C510" s="109"/>
      <c r="D510" s="109"/>
      <c r="E510" s="109"/>
      <c r="F510" s="110"/>
      <c r="H510" s="45" t="str">
        <f t="shared" si="21"/>
        <v/>
      </c>
      <c r="J510" s="45" t="str">
        <f t="shared" si="22"/>
        <v/>
      </c>
      <c r="L510" s="45" t="str">
        <f t="shared" si="23"/>
        <v/>
      </c>
      <c r="N510" s="108"/>
      <c r="O510" s="109"/>
      <c r="P510" s="110"/>
    </row>
    <row r="511" spans="2:16" x14ac:dyDescent="0.25">
      <c r="B511" s="108"/>
      <c r="C511" s="109"/>
      <c r="D511" s="109"/>
      <c r="E511" s="109"/>
      <c r="F511" s="110"/>
      <c r="H511" s="45" t="str">
        <f t="shared" si="21"/>
        <v/>
      </c>
      <c r="J511" s="45" t="str">
        <f t="shared" si="22"/>
        <v/>
      </c>
      <c r="L511" s="45" t="str">
        <f t="shared" si="23"/>
        <v/>
      </c>
      <c r="N511" s="108"/>
      <c r="O511" s="109"/>
      <c r="P511" s="110"/>
    </row>
    <row r="512" spans="2:16" x14ac:dyDescent="0.25">
      <c r="B512" s="108"/>
      <c r="C512" s="109"/>
      <c r="D512" s="109"/>
      <c r="E512" s="109"/>
      <c r="F512" s="110"/>
      <c r="H512" s="45" t="str">
        <f t="shared" si="21"/>
        <v/>
      </c>
      <c r="J512" s="45" t="str">
        <f t="shared" si="22"/>
        <v/>
      </c>
      <c r="L512" s="45" t="str">
        <f t="shared" si="23"/>
        <v/>
      </c>
      <c r="N512" s="108"/>
      <c r="O512" s="109"/>
      <c r="P512" s="110"/>
    </row>
    <row r="513" spans="2:16" x14ac:dyDescent="0.25">
      <c r="B513" s="108"/>
      <c r="C513" s="109"/>
      <c r="D513" s="109"/>
      <c r="E513" s="109"/>
      <c r="F513" s="110"/>
      <c r="H513" s="45" t="str">
        <f t="shared" si="21"/>
        <v/>
      </c>
      <c r="J513" s="45" t="str">
        <f t="shared" si="22"/>
        <v/>
      </c>
      <c r="L513" s="45" t="str">
        <f t="shared" si="23"/>
        <v/>
      </c>
      <c r="N513" s="108"/>
      <c r="O513" s="109"/>
      <c r="P513" s="110"/>
    </row>
    <row r="514" spans="2:16" x14ac:dyDescent="0.25">
      <c r="B514" s="108"/>
      <c r="C514" s="109"/>
      <c r="D514" s="109"/>
      <c r="E514" s="109"/>
      <c r="F514" s="110"/>
      <c r="H514" s="45" t="str">
        <f t="shared" si="21"/>
        <v/>
      </c>
      <c r="J514" s="45" t="str">
        <f t="shared" si="22"/>
        <v/>
      </c>
      <c r="L514" s="45" t="str">
        <f t="shared" si="23"/>
        <v/>
      </c>
      <c r="N514" s="108"/>
      <c r="O514" s="109"/>
      <c r="P514" s="110"/>
    </row>
    <row r="515" spans="2:16" x14ac:dyDescent="0.25">
      <c r="B515" s="108"/>
      <c r="C515" s="109"/>
      <c r="D515" s="109"/>
      <c r="E515" s="109"/>
      <c r="F515" s="110"/>
      <c r="H515" s="45" t="str">
        <f t="shared" si="21"/>
        <v/>
      </c>
      <c r="J515" s="45" t="str">
        <f t="shared" si="22"/>
        <v/>
      </c>
      <c r="L515" s="45" t="str">
        <f t="shared" si="23"/>
        <v/>
      </c>
      <c r="N515" s="108"/>
      <c r="O515" s="109"/>
      <c r="P515" s="110"/>
    </row>
    <row r="516" spans="2:16" x14ac:dyDescent="0.25">
      <c r="B516" s="108"/>
      <c r="C516" s="109"/>
      <c r="D516" s="109"/>
      <c r="E516" s="109"/>
      <c r="F516" s="110"/>
      <c r="H516" s="45" t="str">
        <f t="shared" si="21"/>
        <v/>
      </c>
      <c r="J516" s="45" t="str">
        <f t="shared" si="22"/>
        <v/>
      </c>
      <c r="L516" s="45" t="str">
        <f t="shared" si="23"/>
        <v/>
      </c>
      <c r="N516" s="108"/>
      <c r="O516" s="109"/>
      <c r="P516" s="110"/>
    </row>
    <row r="517" spans="2:16" x14ac:dyDescent="0.25">
      <c r="B517" s="108"/>
      <c r="C517" s="109"/>
      <c r="D517" s="109"/>
      <c r="E517" s="109"/>
      <c r="F517" s="110"/>
      <c r="H517" s="45" t="str">
        <f t="shared" si="21"/>
        <v/>
      </c>
      <c r="J517" s="45" t="str">
        <f t="shared" si="22"/>
        <v/>
      </c>
      <c r="L517" s="45" t="str">
        <f t="shared" si="23"/>
        <v/>
      </c>
      <c r="N517" s="108"/>
      <c r="O517" s="109"/>
      <c r="P517" s="110"/>
    </row>
    <row r="518" spans="2:16" x14ac:dyDescent="0.25">
      <c r="B518" s="108"/>
      <c r="C518" s="109"/>
      <c r="D518" s="109"/>
      <c r="E518" s="109"/>
      <c r="F518" s="110"/>
      <c r="H518" s="45" t="str">
        <f t="shared" si="21"/>
        <v/>
      </c>
      <c r="J518" s="45" t="str">
        <f t="shared" si="22"/>
        <v/>
      </c>
      <c r="L518" s="45" t="str">
        <f t="shared" si="23"/>
        <v/>
      </c>
      <c r="N518" s="108"/>
      <c r="O518" s="114"/>
      <c r="P518" s="110"/>
    </row>
    <row r="519" spans="2:16" x14ac:dyDescent="0.25">
      <c r="B519" s="108"/>
      <c r="C519" s="109"/>
      <c r="D519" s="109"/>
      <c r="E519" s="109"/>
      <c r="F519" s="110"/>
      <c r="H519" s="45" t="str">
        <f t="shared" si="21"/>
        <v/>
      </c>
      <c r="J519" s="45" t="str">
        <f t="shared" si="22"/>
        <v/>
      </c>
      <c r="L519" s="45" t="str">
        <f t="shared" si="23"/>
        <v/>
      </c>
      <c r="N519" s="108"/>
      <c r="O519" s="109"/>
      <c r="P519" s="110"/>
    </row>
    <row r="520" spans="2:16" x14ac:dyDescent="0.25">
      <c r="B520" s="108"/>
      <c r="C520" s="109"/>
      <c r="D520" s="109"/>
      <c r="E520" s="109"/>
      <c r="F520" s="110"/>
      <c r="H520" s="45" t="str">
        <f t="shared" si="21"/>
        <v/>
      </c>
      <c r="J520" s="45" t="str">
        <f t="shared" si="22"/>
        <v/>
      </c>
      <c r="L520" s="45" t="str">
        <f t="shared" si="23"/>
        <v/>
      </c>
      <c r="N520" s="108"/>
      <c r="O520" s="109"/>
      <c r="P520" s="110"/>
    </row>
    <row r="521" spans="2:16" x14ac:dyDescent="0.25">
      <c r="B521" s="108"/>
      <c r="C521" s="109"/>
      <c r="D521" s="109"/>
      <c r="E521" s="109"/>
      <c r="F521" s="110"/>
      <c r="H521" s="45" t="str">
        <f t="shared" si="21"/>
        <v/>
      </c>
      <c r="J521" s="45" t="str">
        <f t="shared" si="22"/>
        <v/>
      </c>
      <c r="L521" s="45" t="str">
        <f t="shared" si="23"/>
        <v/>
      </c>
      <c r="N521" s="108"/>
      <c r="O521" s="109"/>
      <c r="P521" s="110"/>
    </row>
    <row r="522" spans="2:16" x14ac:dyDescent="0.25">
      <c r="B522" s="108"/>
      <c r="C522" s="109"/>
      <c r="D522" s="109"/>
      <c r="E522" s="109"/>
      <c r="F522" s="110"/>
      <c r="H522" s="45" t="str">
        <f t="shared" si="21"/>
        <v/>
      </c>
      <c r="J522" s="45" t="str">
        <f t="shared" si="22"/>
        <v/>
      </c>
      <c r="L522" s="45" t="str">
        <f t="shared" si="23"/>
        <v/>
      </c>
      <c r="N522" s="108"/>
      <c r="O522" s="109"/>
      <c r="P522" s="110"/>
    </row>
    <row r="523" spans="2:16" x14ac:dyDescent="0.25">
      <c r="B523" s="108"/>
      <c r="C523" s="109"/>
      <c r="D523" s="109"/>
      <c r="E523" s="109"/>
      <c r="F523" s="110"/>
      <c r="H523" s="45" t="str">
        <f t="shared" ref="H523:H586" si="24">IF(C523="","",C523) &amp; IF(D523="",""," – " &amp; D523) &amp; IF(E523="",""," – " &amp; E523) &amp; IF(F523="",""," – " &amp; F523)</f>
        <v/>
      </c>
      <c r="J523" s="45" t="str">
        <f t="shared" ref="J523:J586" si="25">IF(C523="","",C523) &amp; IF(D523="",""," – " &amp; D523) &amp; IF(E523="",""," – " &amp; E523)</f>
        <v/>
      </c>
      <c r="L523" s="45" t="str">
        <f t="shared" ref="L523:L586" si="26">IF(C523="","",C523) &amp; IF(D523="",""," – " &amp; D523)</f>
        <v/>
      </c>
      <c r="N523" s="108"/>
      <c r="O523" s="109"/>
      <c r="P523" s="110"/>
    </row>
    <row r="524" spans="2:16" x14ac:dyDescent="0.25">
      <c r="B524" s="108"/>
      <c r="C524" s="109"/>
      <c r="D524" s="109"/>
      <c r="E524" s="109"/>
      <c r="F524" s="110"/>
      <c r="H524" s="45" t="str">
        <f t="shared" si="24"/>
        <v/>
      </c>
      <c r="J524" s="45" t="str">
        <f t="shared" si="25"/>
        <v/>
      </c>
      <c r="L524" s="45" t="str">
        <f t="shared" si="26"/>
        <v/>
      </c>
      <c r="N524" s="108"/>
      <c r="O524" s="109"/>
      <c r="P524" s="110"/>
    </row>
    <row r="525" spans="2:16" x14ac:dyDescent="0.25">
      <c r="B525" s="108"/>
      <c r="C525" s="109"/>
      <c r="D525" s="109"/>
      <c r="E525" s="109"/>
      <c r="F525" s="110"/>
      <c r="H525" s="45" t="str">
        <f t="shared" si="24"/>
        <v/>
      </c>
      <c r="J525" s="45" t="str">
        <f t="shared" si="25"/>
        <v/>
      </c>
      <c r="L525" s="45" t="str">
        <f t="shared" si="26"/>
        <v/>
      </c>
      <c r="N525" s="108"/>
      <c r="O525" s="109"/>
      <c r="P525" s="110"/>
    </row>
    <row r="526" spans="2:16" x14ac:dyDescent="0.25">
      <c r="B526" s="108"/>
      <c r="C526" s="109"/>
      <c r="D526" s="109"/>
      <c r="E526" s="109"/>
      <c r="F526" s="110"/>
      <c r="H526" s="45" t="str">
        <f t="shared" si="24"/>
        <v/>
      </c>
      <c r="J526" s="45" t="str">
        <f t="shared" si="25"/>
        <v/>
      </c>
      <c r="L526" s="45" t="str">
        <f t="shared" si="26"/>
        <v/>
      </c>
      <c r="N526" s="108"/>
      <c r="O526" s="109"/>
      <c r="P526" s="110"/>
    </row>
    <row r="527" spans="2:16" x14ac:dyDescent="0.25">
      <c r="B527" s="108"/>
      <c r="C527" s="109"/>
      <c r="D527" s="109"/>
      <c r="E527" s="109"/>
      <c r="F527" s="110"/>
      <c r="H527" s="45" t="str">
        <f t="shared" si="24"/>
        <v/>
      </c>
      <c r="J527" s="45" t="str">
        <f t="shared" si="25"/>
        <v/>
      </c>
      <c r="L527" s="45" t="str">
        <f t="shared" si="26"/>
        <v/>
      </c>
      <c r="N527" s="108"/>
      <c r="O527" s="109"/>
      <c r="P527" s="110"/>
    </row>
    <row r="528" spans="2:16" x14ac:dyDescent="0.25">
      <c r="B528" s="108"/>
      <c r="C528" s="109"/>
      <c r="D528" s="109"/>
      <c r="E528" s="109"/>
      <c r="F528" s="110"/>
      <c r="H528" s="45" t="str">
        <f t="shared" si="24"/>
        <v/>
      </c>
      <c r="J528" s="45" t="str">
        <f t="shared" si="25"/>
        <v/>
      </c>
      <c r="L528" s="45" t="str">
        <f t="shared" si="26"/>
        <v/>
      </c>
      <c r="N528" s="108"/>
      <c r="O528" s="109"/>
      <c r="P528" s="110"/>
    </row>
    <row r="529" spans="2:16" x14ac:dyDescent="0.25">
      <c r="B529" s="108"/>
      <c r="C529" s="109"/>
      <c r="D529" s="109"/>
      <c r="E529" s="109"/>
      <c r="F529" s="110"/>
      <c r="H529" s="45" t="str">
        <f t="shared" si="24"/>
        <v/>
      </c>
      <c r="J529" s="45" t="str">
        <f t="shared" si="25"/>
        <v/>
      </c>
      <c r="L529" s="45" t="str">
        <f t="shared" si="26"/>
        <v/>
      </c>
      <c r="N529" s="108"/>
      <c r="O529" s="109"/>
      <c r="P529" s="110"/>
    </row>
    <row r="530" spans="2:16" x14ac:dyDescent="0.25">
      <c r="B530" s="108"/>
      <c r="C530" s="109"/>
      <c r="D530" s="109"/>
      <c r="E530" s="109"/>
      <c r="F530" s="110"/>
      <c r="H530" s="45" t="str">
        <f t="shared" si="24"/>
        <v/>
      </c>
      <c r="J530" s="45" t="str">
        <f t="shared" si="25"/>
        <v/>
      </c>
      <c r="L530" s="45" t="str">
        <f t="shared" si="26"/>
        <v/>
      </c>
      <c r="N530" s="108"/>
      <c r="O530" s="109"/>
      <c r="P530" s="110"/>
    </row>
    <row r="531" spans="2:16" x14ac:dyDescent="0.25">
      <c r="B531" s="108"/>
      <c r="C531" s="109"/>
      <c r="D531" s="109"/>
      <c r="E531" s="109"/>
      <c r="F531" s="110"/>
      <c r="H531" s="45" t="str">
        <f t="shared" si="24"/>
        <v/>
      </c>
      <c r="J531" s="45" t="str">
        <f t="shared" si="25"/>
        <v/>
      </c>
      <c r="L531" s="45" t="str">
        <f t="shared" si="26"/>
        <v/>
      </c>
      <c r="N531" s="108"/>
      <c r="O531" s="109"/>
      <c r="P531" s="110"/>
    </row>
    <row r="532" spans="2:16" x14ac:dyDescent="0.25">
      <c r="B532" s="108"/>
      <c r="C532" s="109"/>
      <c r="D532" s="109"/>
      <c r="E532" s="109"/>
      <c r="F532" s="110"/>
      <c r="H532" s="45" t="str">
        <f t="shared" si="24"/>
        <v/>
      </c>
      <c r="J532" s="45" t="str">
        <f t="shared" si="25"/>
        <v/>
      </c>
      <c r="L532" s="45" t="str">
        <f t="shared" si="26"/>
        <v/>
      </c>
      <c r="N532" s="108"/>
      <c r="O532" s="109"/>
      <c r="P532" s="110"/>
    </row>
    <row r="533" spans="2:16" x14ac:dyDescent="0.25">
      <c r="B533" s="108"/>
      <c r="C533" s="109"/>
      <c r="D533" s="109"/>
      <c r="E533" s="109"/>
      <c r="F533" s="110"/>
      <c r="H533" s="45" t="str">
        <f t="shared" si="24"/>
        <v/>
      </c>
      <c r="J533" s="45" t="str">
        <f t="shared" si="25"/>
        <v/>
      </c>
      <c r="L533" s="45" t="str">
        <f t="shared" si="26"/>
        <v/>
      </c>
      <c r="N533" s="108"/>
      <c r="O533" s="109"/>
      <c r="P533" s="110"/>
    </row>
    <row r="534" spans="2:16" x14ac:dyDescent="0.25">
      <c r="B534" s="108"/>
      <c r="C534" s="109"/>
      <c r="D534" s="109"/>
      <c r="E534" s="109"/>
      <c r="F534" s="110"/>
      <c r="H534" s="45" t="str">
        <f t="shared" si="24"/>
        <v/>
      </c>
      <c r="J534" s="45" t="str">
        <f t="shared" si="25"/>
        <v/>
      </c>
      <c r="L534" s="45" t="str">
        <f t="shared" si="26"/>
        <v/>
      </c>
      <c r="N534" s="108"/>
      <c r="O534" s="109"/>
      <c r="P534" s="110"/>
    </row>
    <row r="535" spans="2:16" x14ac:dyDescent="0.25">
      <c r="B535" s="108"/>
      <c r="C535" s="109"/>
      <c r="D535" s="109"/>
      <c r="E535" s="109"/>
      <c r="F535" s="110"/>
      <c r="H535" s="45" t="str">
        <f t="shared" si="24"/>
        <v/>
      </c>
      <c r="J535" s="45" t="str">
        <f t="shared" si="25"/>
        <v/>
      </c>
      <c r="L535" s="45" t="str">
        <f t="shared" si="26"/>
        <v/>
      </c>
      <c r="N535" s="108"/>
      <c r="O535" s="109"/>
      <c r="P535" s="110"/>
    </row>
    <row r="536" spans="2:16" x14ac:dyDescent="0.25">
      <c r="B536" s="108"/>
      <c r="C536" s="109"/>
      <c r="D536" s="109"/>
      <c r="E536" s="109"/>
      <c r="F536" s="110"/>
      <c r="H536" s="45" t="str">
        <f t="shared" si="24"/>
        <v/>
      </c>
      <c r="J536" s="45" t="str">
        <f t="shared" si="25"/>
        <v/>
      </c>
      <c r="L536" s="45" t="str">
        <f t="shared" si="26"/>
        <v/>
      </c>
      <c r="N536" s="108"/>
      <c r="O536" s="109"/>
      <c r="P536" s="110"/>
    </row>
    <row r="537" spans="2:16" x14ac:dyDescent="0.25">
      <c r="B537" s="108"/>
      <c r="C537" s="109"/>
      <c r="D537" s="109"/>
      <c r="E537" s="109"/>
      <c r="F537" s="110"/>
      <c r="H537" s="45" t="str">
        <f t="shared" si="24"/>
        <v/>
      </c>
      <c r="J537" s="45" t="str">
        <f t="shared" si="25"/>
        <v/>
      </c>
      <c r="L537" s="45" t="str">
        <f t="shared" si="26"/>
        <v/>
      </c>
      <c r="N537" s="108"/>
      <c r="O537" s="109"/>
      <c r="P537" s="110"/>
    </row>
    <row r="538" spans="2:16" x14ac:dyDescent="0.25">
      <c r="B538" s="108"/>
      <c r="C538" s="109"/>
      <c r="D538" s="109"/>
      <c r="E538" s="109"/>
      <c r="F538" s="110"/>
      <c r="H538" s="45" t="str">
        <f t="shared" si="24"/>
        <v/>
      </c>
      <c r="J538" s="45" t="str">
        <f t="shared" si="25"/>
        <v/>
      </c>
      <c r="L538" s="45" t="str">
        <f t="shared" si="26"/>
        <v/>
      </c>
      <c r="N538" s="108"/>
      <c r="O538" s="109"/>
      <c r="P538" s="110"/>
    </row>
    <row r="539" spans="2:16" x14ac:dyDescent="0.25">
      <c r="B539" s="108"/>
      <c r="C539" s="109"/>
      <c r="D539" s="109"/>
      <c r="E539" s="109"/>
      <c r="F539" s="110"/>
      <c r="H539" s="45" t="str">
        <f t="shared" si="24"/>
        <v/>
      </c>
      <c r="J539" s="45" t="str">
        <f t="shared" si="25"/>
        <v/>
      </c>
      <c r="L539" s="45" t="str">
        <f t="shared" si="26"/>
        <v/>
      </c>
      <c r="N539" s="108"/>
      <c r="O539" s="109"/>
      <c r="P539" s="110"/>
    </row>
    <row r="540" spans="2:16" x14ac:dyDescent="0.25">
      <c r="B540" s="108"/>
      <c r="C540" s="109"/>
      <c r="D540" s="109"/>
      <c r="E540" s="109"/>
      <c r="F540" s="110"/>
      <c r="H540" s="45" t="str">
        <f t="shared" si="24"/>
        <v/>
      </c>
      <c r="J540" s="45" t="str">
        <f t="shared" si="25"/>
        <v/>
      </c>
      <c r="L540" s="45" t="str">
        <f t="shared" si="26"/>
        <v/>
      </c>
      <c r="N540" s="108"/>
      <c r="O540" s="109"/>
      <c r="P540" s="110"/>
    </row>
    <row r="541" spans="2:16" x14ac:dyDescent="0.25">
      <c r="B541" s="108"/>
      <c r="C541" s="109"/>
      <c r="D541" s="109"/>
      <c r="E541" s="109"/>
      <c r="F541" s="110"/>
      <c r="H541" s="45" t="str">
        <f t="shared" si="24"/>
        <v/>
      </c>
      <c r="J541" s="45" t="str">
        <f t="shared" si="25"/>
        <v/>
      </c>
      <c r="L541" s="45" t="str">
        <f t="shared" si="26"/>
        <v/>
      </c>
      <c r="N541" s="108"/>
      <c r="O541" s="109"/>
      <c r="P541" s="110"/>
    </row>
    <row r="542" spans="2:16" x14ac:dyDescent="0.25">
      <c r="B542" s="108"/>
      <c r="C542" s="109"/>
      <c r="D542" s="109"/>
      <c r="E542" s="109"/>
      <c r="F542" s="110"/>
      <c r="H542" s="45" t="str">
        <f t="shared" si="24"/>
        <v/>
      </c>
      <c r="J542" s="45" t="str">
        <f t="shared" si="25"/>
        <v/>
      </c>
      <c r="L542" s="45" t="str">
        <f t="shared" si="26"/>
        <v/>
      </c>
      <c r="N542" s="108"/>
      <c r="O542" s="109"/>
      <c r="P542" s="110"/>
    </row>
    <row r="543" spans="2:16" x14ac:dyDescent="0.25">
      <c r="B543" s="108"/>
      <c r="C543" s="109"/>
      <c r="D543" s="109"/>
      <c r="E543" s="109"/>
      <c r="F543" s="110"/>
      <c r="H543" s="45" t="str">
        <f t="shared" si="24"/>
        <v/>
      </c>
      <c r="J543" s="45" t="str">
        <f t="shared" si="25"/>
        <v/>
      </c>
      <c r="L543" s="45" t="str">
        <f t="shared" si="26"/>
        <v/>
      </c>
      <c r="N543" s="108"/>
      <c r="O543" s="109"/>
      <c r="P543" s="110"/>
    </row>
    <row r="544" spans="2:16" x14ac:dyDescent="0.25">
      <c r="B544" s="108"/>
      <c r="C544" s="109"/>
      <c r="D544" s="109"/>
      <c r="E544" s="109"/>
      <c r="F544" s="110"/>
      <c r="H544" s="45" t="str">
        <f t="shared" si="24"/>
        <v/>
      </c>
      <c r="J544" s="45" t="str">
        <f t="shared" si="25"/>
        <v/>
      </c>
      <c r="L544" s="45" t="str">
        <f t="shared" si="26"/>
        <v/>
      </c>
      <c r="N544" s="108"/>
      <c r="O544" s="109"/>
      <c r="P544" s="110"/>
    </row>
    <row r="545" spans="2:16" x14ac:dyDescent="0.25">
      <c r="B545" s="108"/>
      <c r="C545" s="109"/>
      <c r="D545" s="109"/>
      <c r="E545" s="109"/>
      <c r="F545" s="110"/>
      <c r="H545" s="45" t="str">
        <f t="shared" si="24"/>
        <v/>
      </c>
      <c r="J545" s="45" t="str">
        <f t="shared" si="25"/>
        <v/>
      </c>
      <c r="L545" s="45" t="str">
        <f t="shared" si="26"/>
        <v/>
      </c>
      <c r="N545" s="108"/>
      <c r="O545" s="109"/>
      <c r="P545" s="110"/>
    </row>
    <row r="546" spans="2:16" x14ac:dyDescent="0.25">
      <c r="B546" s="108"/>
      <c r="C546" s="109"/>
      <c r="D546" s="109"/>
      <c r="E546" s="109"/>
      <c r="F546" s="110"/>
      <c r="H546" s="45" t="str">
        <f t="shared" si="24"/>
        <v/>
      </c>
      <c r="J546" s="45" t="str">
        <f t="shared" si="25"/>
        <v/>
      </c>
      <c r="L546" s="45" t="str">
        <f t="shared" si="26"/>
        <v/>
      </c>
      <c r="N546" s="108"/>
      <c r="O546" s="109"/>
      <c r="P546" s="110"/>
    </row>
    <row r="547" spans="2:16" x14ac:dyDescent="0.25">
      <c r="B547" s="108"/>
      <c r="C547" s="109"/>
      <c r="D547" s="109"/>
      <c r="E547" s="109"/>
      <c r="F547" s="110"/>
      <c r="H547" s="45" t="str">
        <f t="shared" si="24"/>
        <v/>
      </c>
      <c r="J547" s="45" t="str">
        <f t="shared" si="25"/>
        <v/>
      </c>
      <c r="L547" s="45" t="str">
        <f t="shared" si="26"/>
        <v/>
      </c>
      <c r="N547" s="108"/>
      <c r="O547" s="109"/>
      <c r="P547" s="110"/>
    </row>
    <row r="548" spans="2:16" x14ac:dyDescent="0.25">
      <c r="B548" s="108"/>
      <c r="C548" s="109"/>
      <c r="D548" s="109"/>
      <c r="E548" s="109"/>
      <c r="F548" s="110"/>
      <c r="H548" s="45" t="str">
        <f t="shared" si="24"/>
        <v/>
      </c>
      <c r="J548" s="45" t="str">
        <f t="shared" si="25"/>
        <v/>
      </c>
      <c r="L548" s="45" t="str">
        <f t="shared" si="26"/>
        <v/>
      </c>
      <c r="N548" s="108"/>
      <c r="O548" s="109"/>
      <c r="P548" s="110"/>
    </row>
    <row r="549" spans="2:16" x14ac:dyDescent="0.25">
      <c r="B549" s="108"/>
      <c r="C549" s="109"/>
      <c r="D549" s="109"/>
      <c r="E549" s="109"/>
      <c r="F549" s="110"/>
      <c r="H549" s="45" t="str">
        <f t="shared" si="24"/>
        <v/>
      </c>
      <c r="J549" s="45" t="str">
        <f t="shared" si="25"/>
        <v/>
      </c>
      <c r="L549" s="45" t="str">
        <f t="shared" si="26"/>
        <v/>
      </c>
      <c r="N549" s="108"/>
      <c r="O549" s="109"/>
      <c r="P549" s="110"/>
    </row>
    <row r="550" spans="2:16" x14ac:dyDescent="0.25">
      <c r="B550" s="108"/>
      <c r="C550" s="109"/>
      <c r="D550" s="109"/>
      <c r="E550" s="109"/>
      <c r="F550" s="110"/>
      <c r="H550" s="45" t="str">
        <f t="shared" si="24"/>
        <v/>
      </c>
      <c r="J550" s="45" t="str">
        <f t="shared" si="25"/>
        <v/>
      </c>
      <c r="L550" s="45" t="str">
        <f t="shared" si="26"/>
        <v/>
      </c>
      <c r="N550" s="108"/>
      <c r="O550" s="109"/>
      <c r="P550" s="110"/>
    </row>
    <row r="551" spans="2:16" x14ac:dyDescent="0.25">
      <c r="B551" s="108"/>
      <c r="C551" s="109"/>
      <c r="D551" s="109"/>
      <c r="E551" s="109"/>
      <c r="F551" s="110"/>
      <c r="H551" s="45" t="str">
        <f t="shared" si="24"/>
        <v/>
      </c>
      <c r="J551" s="45" t="str">
        <f t="shared" si="25"/>
        <v/>
      </c>
      <c r="L551" s="45" t="str">
        <f t="shared" si="26"/>
        <v/>
      </c>
      <c r="N551" s="108"/>
      <c r="O551" s="109"/>
      <c r="P551" s="110"/>
    </row>
    <row r="552" spans="2:16" x14ac:dyDescent="0.25">
      <c r="B552" s="108"/>
      <c r="C552" s="109"/>
      <c r="D552" s="109"/>
      <c r="E552" s="109"/>
      <c r="F552" s="110"/>
      <c r="H552" s="45" t="str">
        <f t="shared" si="24"/>
        <v/>
      </c>
      <c r="J552" s="45" t="str">
        <f t="shared" si="25"/>
        <v/>
      </c>
      <c r="L552" s="45" t="str">
        <f t="shared" si="26"/>
        <v/>
      </c>
      <c r="N552" s="108"/>
      <c r="O552" s="109"/>
      <c r="P552" s="110"/>
    </row>
    <row r="553" spans="2:16" x14ac:dyDescent="0.25">
      <c r="B553" s="108"/>
      <c r="C553" s="109"/>
      <c r="D553" s="109"/>
      <c r="E553" s="109"/>
      <c r="F553" s="110"/>
      <c r="H553" s="45" t="str">
        <f t="shared" si="24"/>
        <v/>
      </c>
      <c r="J553" s="45" t="str">
        <f t="shared" si="25"/>
        <v/>
      </c>
      <c r="L553" s="45" t="str">
        <f t="shared" si="26"/>
        <v/>
      </c>
      <c r="N553" s="108"/>
      <c r="O553" s="109"/>
      <c r="P553" s="110"/>
    </row>
    <row r="554" spans="2:16" x14ac:dyDescent="0.25">
      <c r="B554" s="108"/>
      <c r="C554" s="109"/>
      <c r="D554" s="109"/>
      <c r="E554" s="109"/>
      <c r="F554" s="110"/>
      <c r="H554" s="45" t="str">
        <f t="shared" si="24"/>
        <v/>
      </c>
      <c r="J554" s="45" t="str">
        <f t="shared" si="25"/>
        <v/>
      </c>
      <c r="L554" s="45" t="str">
        <f t="shared" si="26"/>
        <v/>
      </c>
      <c r="N554" s="108"/>
      <c r="O554" s="109"/>
      <c r="P554" s="110"/>
    </row>
    <row r="555" spans="2:16" x14ac:dyDescent="0.25">
      <c r="B555" s="108"/>
      <c r="C555" s="109"/>
      <c r="D555" s="109"/>
      <c r="E555" s="109"/>
      <c r="F555" s="110"/>
      <c r="H555" s="45" t="str">
        <f t="shared" si="24"/>
        <v/>
      </c>
      <c r="J555" s="45" t="str">
        <f t="shared" si="25"/>
        <v/>
      </c>
      <c r="L555" s="45" t="str">
        <f t="shared" si="26"/>
        <v/>
      </c>
      <c r="N555" s="108"/>
      <c r="O555" s="109"/>
      <c r="P555" s="110"/>
    </row>
    <row r="556" spans="2:16" x14ac:dyDescent="0.25">
      <c r="B556" s="108"/>
      <c r="C556" s="109"/>
      <c r="D556" s="109"/>
      <c r="E556" s="109"/>
      <c r="F556" s="110"/>
      <c r="H556" s="45" t="str">
        <f t="shared" si="24"/>
        <v/>
      </c>
      <c r="J556" s="45" t="str">
        <f t="shared" si="25"/>
        <v/>
      </c>
      <c r="L556" s="45" t="str">
        <f t="shared" si="26"/>
        <v/>
      </c>
      <c r="N556" s="108"/>
      <c r="O556" s="109"/>
      <c r="P556" s="110"/>
    </row>
    <row r="557" spans="2:16" x14ac:dyDescent="0.25">
      <c r="B557" s="108"/>
      <c r="C557" s="109"/>
      <c r="D557" s="109"/>
      <c r="E557" s="109"/>
      <c r="F557" s="110"/>
      <c r="H557" s="45" t="str">
        <f t="shared" si="24"/>
        <v/>
      </c>
      <c r="J557" s="45" t="str">
        <f t="shared" si="25"/>
        <v/>
      </c>
      <c r="L557" s="45" t="str">
        <f t="shared" si="26"/>
        <v/>
      </c>
      <c r="N557" s="108"/>
      <c r="O557" s="109"/>
      <c r="P557" s="110"/>
    </row>
    <row r="558" spans="2:16" x14ac:dyDescent="0.25">
      <c r="B558" s="108"/>
      <c r="C558" s="109"/>
      <c r="D558" s="109"/>
      <c r="E558" s="109"/>
      <c r="F558" s="110"/>
      <c r="H558" s="45" t="str">
        <f t="shared" si="24"/>
        <v/>
      </c>
      <c r="J558" s="45" t="str">
        <f t="shared" si="25"/>
        <v/>
      </c>
      <c r="L558" s="45" t="str">
        <f t="shared" si="26"/>
        <v/>
      </c>
      <c r="N558" s="108"/>
      <c r="O558" s="109"/>
      <c r="P558" s="110"/>
    </row>
    <row r="559" spans="2:16" x14ac:dyDescent="0.25">
      <c r="B559" s="108"/>
      <c r="C559" s="109"/>
      <c r="D559" s="109"/>
      <c r="E559" s="109"/>
      <c r="F559" s="110"/>
      <c r="H559" s="45" t="str">
        <f t="shared" si="24"/>
        <v/>
      </c>
      <c r="J559" s="45" t="str">
        <f t="shared" si="25"/>
        <v/>
      </c>
      <c r="L559" s="45" t="str">
        <f t="shared" si="26"/>
        <v/>
      </c>
      <c r="N559" s="108"/>
      <c r="O559" s="109"/>
      <c r="P559" s="110"/>
    </row>
    <row r="560" spans="2:16" x14ac:dyDescent="0.25">
      <c r="B560" s="108"/>
      <c r="C560" s="109"/>
      <c r="D560" s="109"/>
      <c r="E560" s="109"/>
      <c r="F560" s="110"/>
      <c r="H560" s="45" t="str">
        <f t="shared" si="24"/>
        <v/>
      </c>
      <c r="J560" s="45" t="str">
        <f t="shared" si="25"/>
        <v/>
      </c>
      <c r="L560" s="45" t="str">
        <f t="shared" si="26"/>
        <v/>
      </c>
      <c r="N560" s="108"/>
      <c r="O560" s="109"/>
      <c r="P560" s="110"/>
    </row>
    <row r="561" spans="2:16" x14ac:dyDescent="0.25">
      <c r="B561" s="108"/>
      <c r="C561" s="109"/>
      <c r="D561" s="109"/>
      <c r="E561" s="109"/>
      <c r="F561" s="110"/>
      <c r="H561" s="45" t="str">
        <f t="shared" si="24"/>
        <v/>
      </c>
      <c r="J561" s="45" t="str">
        <f t="shared" si="25"/>
        <v/>
      </c>
      <c r="L561" s="45" t="str">
        <f t="shared" si="26"/>
        <v/>
      </c>
      <c r="N561" s="108"/>
      <c r="O561" s="109"/>
      <c r="P561" s="110"/>
    </row>
    <row r="562" spans="2:16" x14ac:dyDescent="0.25">
      <c r="B562" s="108"/>
      <c r="C562" s="109"/>
      <c r="D562" s="109"/>
      <c r="E562" s="109"/>
      <c r="F562" s="110"/>
      <c r="H562" s="45" t="str">
        <f t="shared" si="24"/>
        <v/>
      </c>
      <c r="J562" s="45" t="str">
        <f t="shared" si="25"/>
        <v/>
      </c>
      <c r="L562" s="45" t="str">
        <f t="shared" si="26"/>
        <v/>
      </c>
      <c r="N562" s="108"/>
      <c r="O562" s="109"/>
      <c r="P562" s="110"/>
    </row>
    <row r="563" spans="2:16" x14ac:dyDescent="0.25">
      <c r="B563" s="108"/>
      <c r="C563" s="109"/>
      <c r="D563" s="109"/>
      <c r="E563" s="109"/>
      <c r="F563" s="110"/>
      <c r="H563" s="45" t="str">
        <f t="shared" si="24"/>
        <v/>
      </c>
      <c r="J563" s="45" t="str">
        <f t="shared" si="25"/>
        <v/>
      </c>
      <c r="L563" s="45" t="str">
        <f t="shared" si="26"/>
        <v/>
      </c>
      <c r="N563" s="108"/>
      <c r="O563" s="109"/>
      <c r="P563" s="110"/>
    </row>
    <row r="564" spans="2:16" x14ac:dyDescent="0.25">
      <c r="B564" s="108"/>
      <c r="C564" s="109"/>
      <c r="D564" s="109"/>
      <c r="E564" s="109"/>
      <c r="F564" s="110"/>
      <c r="H564" s="45" t="str">
        <f t="shared" si="24"/>
        <v/>
      </c>
      <c r="J564" s="45" t="str">
        <f t="shared" si="25"/>
        <v/>
      </c>
      <c r="L564" s="45" t="str">
        <f t="shared" si="26"/>
        <v/>
      </c>
      <c r="N564" s="108"/>
      <c r="O564" s="109"/>
      <c r="P564" s="110"/>
    </row>
    <row r="565" spans="2:16" x14ac:dyDescent="0.25">
      <c r="B565" s="108"/>
      <c r="C565" s="109"/>
      <c r="D565" s="109"/>
      <c r="E565" s="109"/>
      <c r="F565" s="110"/>
      <c r="H565" s="45" t="str">
        <f t="shared" si="24"/>
        <v/>
      </c>
      <c r="J565" s="45" t="str">
        <f t="shared" si="25"/>
        <v/>
      </c>
      <c r="L565" s="45" t="str">
        <f t="shared" si="26"/>
        <v/>
      </c>
      <c r="N565" s="108"/>
      <c r="O565" s="109"/>
      <c r="P565" s="110"/>
    </row>
    <row r="566" spans="2:16" x14ac:dyDescent="0.25">
      <c r="B566" s="108"/>
      <c r="C566" s="109"/>
      <c r="D566" s="109"/>
      <c r="E566" s="109"/>
      <c r="F566" s="110"/>
      <c r="H566" s="45" t="str">
        <f t="shared" si="24"/>
        <v/>
      </c>
      <c r="J566" s="45" t="str">
        <f t="shared" si="25"/>
        <v/>
      </c>
      <c r="L566" s="45" t="str">
        <f t="shared" si="26"/>
        <v/>
      </c>
      <c r="N566" s="108"/>
      <c r="O566" s="109"/>
      <c r="P566" s="110"/>
    </row>
    <row r="567" spans="2:16" x14ac:dyDescent="0.25">
      <c r="B567" s="108"/>
      <c r="C567" s="109"/>
      <c r="D567" s="109"/>
      <c r="E567" s="109"/>
      <c r="F567" s="110"/>
      <c r="H567" s="45" t="str">
        <f t="shared" si="24"/>
        <v/>
      </c>
      <c r="J567" s="45" t="str">
        <f t="shared" si="25"/>
        <v/>
      </c>
      <c r="L567" s="45" t="str">
        <f t="shared" si="26"/>
        <v/>
      </c>
      <c r="N567" s="108"/>
      <c r="O567" s="109"/>
      <c r="P567" s="110"/>
    </row>
    <row r="568" spans="2:16" x14ac:dyDescent="0.25">
      <c r="B568" s="108"/>
      <c r="C568" s="109"/>
      <c r="D568" s="109"/>
      <c r="E568" s="109"/>
      <c r="F568" s="110"/>
      <c r="H568" s="45" t="str">
        <f t="shared" si="24"/>
        <v/>
      </c>
      <c r="J568" s="45" t="str">
        <f t="shared" si="25"/>
        <v/>
      </c>
      <c r="L568" s="45" t="str">
        <f t="shared" si="26"/>
        <v/>
      </c>
      <c r="N568" s="108"/>
      <c r="O568" s="109"/>
      <c r="P568" s="110"/>
    </row>
    <row r="569" spans="2:16" x14ac:dyDescent="0.25">
      <c r="B569" s="108"/>
      <c r="C569" s="109"/>
      <c r="D569" s="109"/>
      <c r="E569" s="109"/>
      <c r="F569" s="110"/>
      <c r="H569" s="45" t="str">
        <f t="shared" si="24"/>
        <v/>
      </c>
      <c r="J569" s="45" t="str">
        <f t="shared" si="25"/>
        <v/>
      </c>
      <c r="L569" s="45" t="str">
        <f t="shared" si="26"/>
        <v/>
      </c>
      <c r="N569" s="108"/>
      <c r="O569" s="109"/>
      <c r="P569" s="110"/>
    </row>
    <row r="570" spans="2:16" x14ac:dyDescent="0.25">
      <c r="B570" s="108"/>
      <c r="C570" s="109"/>
      <c r="D570" s="109"/>
      <c r="E570" s="109"/>
      <c r="F570" s="110"/>
      <c r="H570" s="45" t="str">
        <f t="shared" si="24"/>
        <v/>
      </c>
      <c r="J570" s="45" t="str">
        <f t="shared" si="25"/>
        <v/>
      </c>
      <c r="L570" s="45" t="str">
        <f t="shared" si="26"/>
        <v/>
      </c>
      <c r="N570" s="108"/>
      <c r="O570" s="109"/>
      <c r="P570" s="110"/>
    </row>
    <row r="571" spans="2:16" x14ac:dyDescent="0.25">
      <c r="B571" s="108"/>
      <c r="C571" s="109"/>
      <c r="D571" s="109"/>
      <c r="E571" s="109"/>
      <c r="F571" s="110"/>
      <c r="H571" s="45" t="str">
        <f t="shared" si="24"/>
        <v/>
      </c>
      <c r="J571" s="45" t="str">
        <f t="shared" si="25"/>
        <v/>
      </c>
      <c r="L571" s="45" t="str">
        <f t="shared" si="26"/>
        <v/>
      </c>
      <c r="N571" s="108"/>
      <c r="O571" s="109"/>
      <c r="P571" s="110"/>
    </row>
    <row r="572" spans="2:16" x14ac:dyDescent="0.25">
      <c r="B572" s="108"/>
      <c r="C572" s="109"/>
      <c r="D572" s="109"/>
      <c r="E572" s="109"/>
      <c r="F572" s="110"/>
      <c r="H572" s="45" t="str">
        <f t="shared" si="24"/>
        <v/>
      </c>
      <c r="J572" s="45" t="str">
        <f t="shared" si="25"/>
        <v/>
      </c>
      <c r="L572" s="45" t="str">
        <f t="shared" si="26"/>
        <v/>
      </c>
      <c r="N572" s="108"/>
      <c r="O572" s="109"/>
      <c r="P572" s="110"/>
    </row>
    <row r="573" spans="2:16" x14ac:dyDescent="0.25">
      <c r="B573" s="108"/>
      <c r="C573" s="109"/>
      <c r="D573" s="109"/>
      <c r="E573" s="109"/>
      <c r="F573" s="110"/>
      <c r="H573" s="45" t="str">
        <f t="shared" si="24"/>
        <v/>
      </c>
      <c r="J573" s="45" t="str">
        <f t="shared" si="25"/>
        <v/>
      </c>
      <c r="L573" s="45" t="str">
        <f t="shared" si="26"/>
        <v/>
      </c>
      <c r="N573" s="108"/>
      <c r="O573" s="109"/>
      <c r="P573" s="110"/>
    </row>
    <row r="574" spans="2:16" x14ac:dyDescent="0.25">
      <c r="B574" s="108"/>
      <c r="C574" s="109"/>
      <c r="D574" s="109"/>
      <c r="E574" s="109"/>
      <c r="F574" s="110"/>
      <c r="H574" s="45" t="str">
        <f t="shared" si="24"/>
        <v/>
      </c>
      <c r="J574" s="45" t="str">
        <f t="shared" si="25"/>
        <v/>
      </c>
      <c r="L574" s="45" t="str">
        <f t="shared" si="26"/>
        <v/>
      </c>
      <c r="N574" s="108"/>
      <c r="O574" s="109"/>
      <c r="P574" s="110"/>
    </row>
    <row r="575" spans="2:16" x14ac:dyDescent="0.25">
      <c r="B575" s="108"/>
      <c r="C575" s="109"/>
      <c r="D575" s="109"/>
      <c r="E575" s="109"/>
      <c r="F575" s="110"/>
      <c r="H575" s="45" t="str">
        <f t="shared" si="24"/>
        <v/>
      </c>
      <c r="J575" s="45" t="str">
        <f t="shared" si="25"/>
        <v/>
      </c>
      <c r="L575" s="45" t="str">
        <f t="shared" si="26"/>
        <v/>
      </c>
      <c r="N575" s="108"/>
      <c r="O575" s="109"/>
      <c r="P575" s="110"/>
    </row>
    <row r="576" spans="2:16" x14ac:dyDescent="0.25">
      <c r="B576" s="108"/>
      <c r="C576" s="109"/>
      <c r="D576" s="109"/>
      <c r="E576" s="109"/>
      <c r="F576" s="110"/>
      <c r="H576" s="45" t="str">
        <f t="shared" si="24"/>
        <v/>
      </c>
      <c r="J576" s="45" t="str">
        <f t="shared" si="25"/>
        <v/>
      </c>
      <c r="L576" s="45" t="str">
        <f t="shared" si="26"/>
        <v/>
      </c>
      <c r="N576" s="108"/>
      <c r="O576" s="109"/>
      <c r="P576" s="110"/>
    </row>
    <row r="577" spans="2:16" x14ac:dyDescent="0.25">
      <c r="B577" s="108"/>
      <c r="C577" s="109"/>
      <c r="D577" s="109"/>
      <c r="E577" s="109"/>
      <c r="F577" s="110"/>
      <c r="H577" s="45" t="str">
        <f t="shared" si="24"/>
        <v/>
      </c>
      <c r="J577" s="45" t="str">
        <f t="shared" si="25"/>
        <v/>
      </c>
      <c r="L577" s="45" t="str">
        <f t="shared" si="26"/>
        <v/>
      </c>
      <c r="N577" s="108"/>
      <c r="O577" s="109"/>
      <c r="P577" s="110"/>
    </row>
    <row r="578" spans="2:16" x14ac:dyDescent="0.25">
      <c r="B578" s="108"/>
      <c r="C578" s="109"/>
      <c r="D578" s="109"/>
      <c r="E578" s="109"/>
      <c r="F578" s="110"/>
      <c r="H578" s="45" t="str">
        <f t="shared" si="24"/>
        <v/>
      </c>
      <c r="J578" s="45" t="str">
        <f t="shared" si="25"/>
        <v/>
      </c>
      <c r="L578" s="45" t="str">
        <f t="shared" si="26"/>
        <v/>
      </c>
      <c r="N578" s="108"/>
      <c r="O578" s="109"/>
      <c r="P578" s="110"/>
    </row>
    <row r="579" spans="2:16" x14ac:dyDescent="0.25">
      <c r="B579" s="108"/>
      <c r="C579" s="109"/>
      <c r="D579" s="109"/>
      <c r="E579" s="109"/>
      <c r="F579" s="110"/>
      <c r="H579" s="45" t="str">
        <f t="shared" si="24"/>
        <v/>
      </c>
      <c r="J579" s="45" t="str">
        <f t="shared" si="25"/>
        <v/>
      </c>
      <c r="L579" s="45" t="str">
        <f t="shared" si="26"/>
        <v/>
      </c>
      <c r="N579" s="108"/>
      <c r="O579" s="109"/>
      <c r="P579" s="110"/>
    </row>
    <row r="580" spans="2:16" x14ac:dyDescent="0.25">
      <c r="B580" s="108"/>
      <c r="C580" s="109"/>
      <c r="D580" s="109"/>
      <c r="E580" s="109"/>
      <c r="F580" s="110"/>
      <c r="H580" s="45" t="str">
        <f t="shared" si="24"/>
        <v/>
      </c>
      <c r="J580" s="45" t="str">
        <f t="shared" si="25"/>
        <v/>
      </c>
      <c r="L580" s="45" t="str">
        <f t="shared" si="26"/>
        <v/>
      </c>
      <c r="N580" s="108"/>
      <c r="O580" s="109"/>
      <c r="P580" s="110"/>
    </row>
    <row r="581" spans="2:16" x14ac:dyDescent="0.25">
      <c r="B581" s="108"/>
      <c r="C581" s="109"/>
      <c r="D581" s="109"/>
      <c r="E581" s="109"/>
      <c r="F581" s="110"/>
      <c r="H581" s="45" t="str">
        <f t="shared" si="24"/>
        <v/>
      </c>
      <c r="J581" s="45" t="str">
        <f t="shared" si="25"/>
        <v/>
      </c>
      <c r="L581" s="45" t="str">
        <f t="shared" si="26"/>
        <v/>
      </c>
      <c r="N581" s="108"/>
      <c r="O581" s="109"/>
      <c r="P581" s="110"/>
    </row>
    <row r="582" spans="2:16" x14ac:dyDescent="0.25">
      <c r="B582" s="108"/>
      <c r="C582" s="109"/>
      <c r="D582" s="109"/>
      <c r="E582" s="109"/>
      <c r="F582" s="110"/>
      <c r="H582" s="45" t="str">
        <f t="shared" si="24"/>
        <v/>
      </c>
      <c r="J582" s="45" t="str">
        <f t="shared" si="25"/>
        <v/>
      </c>
      <c r="L582" s="45" t="str">
        <f t="shared" si="26"/>
        <v/>
      </c>
      <c r="N582" s="108"/>
      <c r="O582" s="109"/>
      <c r="P582" s="110"/>
    </row>
    <row r="583" spans="2:16" x14ac:dyDescent="0.25">
      <c r="B583" s="108"/>
      <c r="C583" s="109"/>
      <c r="D583" s="109"/>
      <c r="E583" s="109"/>
      <c r="F583" s="110"/>
      <c r="H583" s="45" t="str">
        <f t="shared" si="24"/>
        <v/>
      </c>
      <c r="J583" s="45" t="str">
        <f t="shared" si="25"/>
        <v/>
      </c>
      <c r="L583" s="45" t="str">
        <f t="shared" si="26"/>
        <v/>
      </c>
      <c r="N583" s="108"/>
      <c r="O583" s="109"/>
      <c r="P583" s="110"/>
    </row>
    <row r="584" spans="2:16" x14ac:dyDescent="0.25">
      <c r="B584" s="108"/>
      <c r="C584" s="109"/>
      <c r="D584" s="109"/>
      <c r="E584" s="109"/>
      <c r="F584" s="110"/>
      <c r="H584" s="45" t="str">
        <f t="shared" si="24"/>
        <v/>
      </c>
      <c r="J584" s="45" t="str">
        <f t="shared" si="25"/>
        <v/>
      </c>
      <c r="L584" s="45" t="str">
        <f t="shared" si="26"/>
        <v/>
      </c>
      <c r="N584" s="108"/>
      <c r="O584" s="109"/>
      <c r="P584" s="110"/>
    </row>
    <row r="585" spans="2:16" x14ac:dyDescent="0.25">
      <c r="B585" s="108"/>
      <c r="C585" s="109"/>
      <c r="D585" s="109"/>
      <c r="E585" s="109"/>
      <c r="F585" s="110"/>
      <c r="H585" s="45" t="str">
        <f t="shared" si="24"/>
        <v/>
      </c>
      <c r="J585" s="45" t="str">
        <f t="shared" si="25"/>
        <v/>
      </c>
      <c r="L585" s="45" t="str">
        <f t="shared" si="26"/>
        <v/>
      </c>
      <c r="N585" s="108"/>
      <c r="O585" s="109"/>
      <c r="P585" s="110"/>
    </row>
    <row r="586" spans="2:16" x14ac:dyDescent="0.25">
      <c r="B586" s="108"/>
      <c r="C586" s="109"/>
      <c r="D586" s="109"/>
      <c r="E586" s="109"/>
      <c r="F586" s="110"/>
      <c r="H586" s="45" t="str">
        <f t="shared" si="24"/>
        <v/>
      </c>
      <c r="J586" s="45" t="str">
        <f t="shared" si="25"/>
        <v/>
      </c>
      <c r="L586" s="45" t="str">
        <f t="shared" si="26"/>
        <v/>
      </c>
      <c r="N586" s="108"/>
      <c r="O586" s="109"/>
      <c r="P586" s="110"/>
    </row>
    <row r="587" spans="2:16" x14ac:dyDescent="0.25">
      <c r="B587" s="108"/>
      <c r="C587" s="109"/>
      <c r="D587" s="109"/>
      <c r="E587" s="109"/>
      <c r="F587" s="110"/>
      <c r="H587" s="45" t="str">
        <f t="shared" ref="H587:H650" si="27">IF(C587="","",C587) &amp; IF(D587="",""," – " &amp; D587) &amp; IF(E587="",""," – " &amp; E587) &amp; IF(F587="",""," – " &amp; F587)</f>
        <v/>
      </c>
      <c r="J587" s="45" t="str">
        <f t="shared" ref="J587:J650" si="28">IF(C587="","",C587) &amp; IF(D587="",""," – " &amp; D587) &amp; IF(E587="",""," – " &amp; E587)</f>
        <v/>
      </c>
      <c r="L587" s="45" t="str">
        <f t="shared" ref="L587:L650" si="29">IF(C587="","",C587) &amp; IF(D587="",""," – " &amp; D587)</f>
        <v/>
      </c>
      <c r="N587" s="108"/>
      <c r="O587" s="109"/>
      <c r="P587" s="110"/>
    </row>
    <row r="588" spans="2:16" x14ac:dyDescent="0.25">
      <c r="B588" s="108"/>
      <c r="C588" s="109"/>
      <c r="D588" s="109"/>
      <c r="E588" s="109"/>
      <c r="F588" s="110"/>
      <c r="H588" s="45" t="str">
        <f t="shared" si="27"/>
        <v/>
      </c>
      <c r="J588" s="45" t="str">
        <f t="shared" si="28"/>
        <v/>
      </c>
      <c r="L588" s="45" t="str">
        <f t="shared" si="29"/>
        <v/>
      </c>
      <c r="N588" s="108"/>
      <c r="O588" s="109"/>
      <c r="P588" s="110"/>
    </row>
    <row r="589" spans="2:16" x14ac:dyDescent="0.25">
      <c r="B589" s="108"/>
      <c r="C589" s="109"/>
      <c r="D589" s="109"/>
      <c r="E589" s="109"/>
      <c r="F589" s="110"/>
      <c r="H589" s="45" t="str">
        <f t="shared" si="27"/>
        <v/>
      </c>
      <c r="J589" s="45" t="str">
        <f t="shared" si="28"/>
        <v/>
      </c>
      <c r="L589" s="45" t="str">
        <f t="shared" si="29"/>
        <v/>
      </c>
      <c r="N589" s="108"/>
      <c r="O589" s="109"/>
      <c r="P589" s="110"/>
    </row>
    <row r="590" spans="2:16" x14ac:dyDescent="0.25">
      <c r="B590" s="108"/>
      <c r="C590" s="109"/>
      <c r="D590" s="109"/>
      <c r="E590" s="109"/>
      <c r="F590" s="110"/>
      <c r="H590" s="45" t="str">
        <f t="shared" si="27"/>
        <v/>
      </c>
      <c r="J590" s="45" t="str">
        <f t="shared" si="28"/>
        <v/>
      </c>
      <c r="L590" s="45" t="str">
        <f t="shared" si="29"/>
        <v/>
      </c>
      <c r="N590" s="108"/>
      <c r="O590" s="109"/>
      <c r="P590" s="110"/>
    </row>
    <row r="591" spans="2:16" x14ac:dyDescent="0.25">
      <c r="B591" s="108"/>
      <c r="C591" s="109"/>
      <c r="D591" s="109"/>
      <c r="E591" s="109"/>
      <c r="F591" s="110"/>
      <c r="H591" s="45" t="str">
        <f t="shared" si="27"/>
        <v/>
      </c>
      <c r="J591" s="45" t="str">
        <f t="shared" si="28"/>
        <v/>
      </c>
      <c r="L591" s="45" t="str">
        <f t="shared" si="29"/>
        <v/>
      </c>
      <c r="N591" s="108"/>
      <c r="O591" s="109"/>
      <c r="P591" s="110"/>
    </row>
    <row r="592" spans="2:16" x14ac:dyDescent="0.25">
      <c r="B592" s="108"/>
      <c r="C592" s="109"/>
      <c r="D592" s="109"/>
      <c r="E592" s="109"/>
      <c r="F592" s="110"/>
      <c r="H592" s="45" t="str">
        <f t="shared" si="27"/>
        <v/>
      </c>
      <c r="J592" s="45" t="str">
        <f t="shared" si="28"/>
        <v/>
      </c>
      <c r="L592" s="45" t="str">
        <f t="shared" si="29"/>
        <v/>
      </c>
      <c r="N592" s="108"/>
      <c r="O592" s="109"/>
      <c r="P592" s="110"/>
    </row>
    <row r="593" spans="2:16" x14ac:dyDescent="0.25">
      <c r="B593" s="108"/>
      <c r="C593" s="109"/>
      <c r="D593" s="109"/>
      <c r="E593" s="109"/>
      <c r="F593" s="110"/>
      <c r="H593" s="45" t="str">
        <f t="shared" si="27"/>
        <v/>
      </c>
      <c r="J593" s="45" t="str">
        <f t="shared" si="28"/>
        <v/>
      </c>
      <c r="L593" s="45" t="str">
        <f t="shared" si="29"/>
        <v/>
      </c>
      <c r="N593" s="108"/>
      <c r="O593" s="109"/>
      <c r="P593" s="110"/>
    </row>
    <row r="594" spans="2:16" x14ac:dyDescent="0.25">
      <c r="B594" s="108"/>
      <c r="C594" s="109"/>
      <c r="D594" s="109"/>
      <c r="E594" s="109"/>
      <c r="F594" s="110"/>
      <c r="H594" s="45" t="str">
        <f t="shared" si="27"/>
        <v/>
      </c>
      <c r="J594" s="45" t="str">
        <f t="shared" si="28"/>
        <v/>
      </c>
      <c r="L594" s="45" t="str">
        <f t="shared" si="29"/>
        <v/>
      </c>
      <c r="N594" s="108"/>
      <c r="O594" s="109"/>
      <c r="P594" s="110"/>
    </row>
    <row r="595" spans="2:16" x14ac:dyDescent="0.25">
      <c r="B595" s="108"/>
      <c r="C595" s="109"/>
      <c r="D595" s="109"/>
      <c r="E595" s="109"/>
      <c r="F595" s="110"/>
      <c r="H595" s="45" t="str">
        <f t="shared" si="27"/>
        <v/>
      </c>
      <c r="J595" s="45" t="str">
        <f t="shared" si="28"/>
        <v/>
      </c>
      <c r="L595" s="45" t="str">
        <f t="shared" si="29"/>
        <v/>
      </c>
      <c r="N595" s="108"/>
      <c r="O595" s="109"/>
      <c r="P595" s="110"/>
    </row>
    <row r="596" spans="2:16" x14ac:dyDescent="0.25">
      <c r="B596" s="108"/>
      <c r="C596" s="109"/>
      <c r="D596" s="109"/>
      <c r="E596" s="109"/>
      <c r="F596" s="110"/>
      <c r="H596" s="45" t="str">
        <f t="shared" si="27"/>
        <v/>
      </c>
      <c r="J596" s="45" t="str">
        <f t="shared" si="28"/>
        <v/>
      </c>
      <c r="L596" s="45" t="str">
        <f t="shared" si="29"/>
        <v/>
      </c>
      <c r="N596" s="108"/>
      <c r="O596" s="109"/>
      <c r="P596" s="110"/>
    </row>
    <row r="597" spans="2:16" x14ac:dyDescent="0.25">
      <c r="B597" s="108"/>
      <c r="C597" s="109"/>
      <c r="D597" s="109"/>
      <c r="E597" s="109"/>
      <c r="F597" s="110"/>
      <c r="H597" s="45" t="str">
        <f t="shared" si="27"/>
        <v/>
      </c>
      <c r="J597" s="45" t="str">
        <f t="shared" si="28"/>
        <v/>
      </c>
      <c r="L597" s="45" t="str">
        <f t="shared" si="29"/>
        <v/>
      </c>
      <c r="N597" s="108"/>
      <c r="O597" s="109"/>
      <c r="P597" s="110"/>
    </row>
    <row r="598" spans="2:16" x14ac:dyDescent="0.25">
      <c r="B598" s="108"/>
      <c r="C598" s="109"/>
      <c r="D598" s="109"/>
      <c r="E598" s="109"/>
      <c r="F598" s="110"/>
      <c r="H598" s="45" t="str">
        <f t="shared" si="27"/>
        <v/>
      </c>
      <c r="J598" s="45" t="str">
        <f t="shared" si="28"/>
        <v/>
      </c>
      <c r="L598" s="45" t="str">
        <f t="shared" si="29"/>
        <v/>
      </c>
      <c r="N598" s="108"/>
      <c r="O598" s="109"/>
      <c r="P598" s="110"/>
    </row>
    <row r="599" spans="2:16" x14ac:dyDescent="0.25">
      <c r="B599" s="108"/>
      <c r="C599" s="109"/>
      <c r="D599" s="109"/>
      <c r="E599" s="109"/>
      <c r="F599" s="110"/>
      <c r="H599" s="45" t="str">
        <f t="shared" si="27"/>
        <v/>
      </c>
      <c r="J599" s="45" t="str">
        <f t="shared" si="28"/>
        <v/>
      </c>
      <c r="L599" s="45" t="str">
        <f t="shared" si="29"/>
        <v/>
      </c>
      <c r="N599" s="108"/>
      <c r="O599" s="109"/>
      <c r="P599" s="110"/>
    </row>
    <row r="600" spans="2:16" x14ac:dyDescent="0.25">
      <c r="B600" s="108"/>
      <c r="C600" s="109"/>
      <c r="D600" s="109"/>
      <c r="E600" s="109"/>
      <c r="F600" s="110"/>
      <c r="H600" s="45" t="str">
        <f t="shared" si="27"/>
        <v/>
      </c>
      <c r="J600" s="45" t="str">
        <f t="shared" si="28"/>
        <v/>
      </c>
      <c r="L600" s="45" t="str">
        <f t="shared" si="29"/>
        <v/>
      </c>
      <c r="N600" s="108"/>
      <c r="O600" s="109"/>
      <c r="P600" s="110"/>
    </row>
    <row r="601" spans="2:16" x14ac:dyDescent="0.25">
      <c r="B601" s="108"/>
      <c r="C601" s="109"/>
      <c r="D601" s="109"/>
      <c r="E601" s="109"/>
      <c r="F601" s="110"/>
      <c r="H601" s="45" t="str">
        <f t="shared" si="27"/>
        <v/>
      </c>
      <c r="J601" s="45" t="str">
        <f t="shared" si="28"/>
        <v/>
      </c>
      <c r="L601" s="45" t="str">
        <f t="shared" si="29"/>
        <v/>
      </c>
      <c r="N601" s="108"/>
      <c r="O601" s="109"/>
      <c r="P601" s="110"/>
    </row>
    <row r="602" spans="2:16" x14ac:dyDescent="0.25">
      <c r="B602" s="108"/>
      <c r="C602" s="109"/>
      <c r="D602" s="109"/>
      <c r="E602" s="109"/>
      <c r="F602" s="110"/>
      <c r="H602" s="45" t="str">
        <f t="shared" si="27"/>
        <v/>
      </c>
      <c r="J602" s="45" t="str">
        <f t="shared" si="28"/>
        <v/>
      </c>
      <c r="L602" s="45" t="str">
        <f t="shared" si="29"/>
        <v/>
      </c>
      <c r="N602" s="108"/>
      <c r="O602" s="109"/>
      <c r="P602" s="110"/>
    </row>
    <row r="603" spans="2:16" x14ac:dyDescent="0.25">
      <c r="B603" s="108"/>
      <c r="C603" s="109"/>
      <c r="D603" s="109"/>
      <c r="E603" s="109"/>
      <c r="F603" s="110"/>
      <c r="H603" s="45" t="str">
        <f t="shared" si="27"/>
        <v/>
      </c>
      <c r="J603" s="45" t="str">
        <f t="shared" si="28"/>
        <v/>
      </c>
      <c r="L603" s="45" t="str">
        <f t="shared" si="29"/>
        <v/>
      </c>
      <c r="N603" s="108"/>
      <c r="O603" s="109"/>
      <c r="P603" s="110"/>
    </row>
    <row r="604" spans="2:16" x14ac:dyDescent="0.25">
      <c r="B604" s="108"/>
      <c r="C604" s="109"/>
      <c r="D604" s="109"/>
      <c r="E604" s="109"/>
      <c r="F604" s="110"/>
      <c r="H604" s="45" t="str">
        <f t="shared" si="27"/>
        <v/>
      </c>
      <c r="J604" s="45" t="str">
        <f t="shared" si="28"/>
        <v/>
      </c>
      <c r="L604" s="45" t="str">
        <f t="shared" si="29"/>
        <v/>
      </c>
      <c r="N604" s="108"/>
      <c r="O604" s="109"/>
      <c r="P604" s="110"/>
    </row>
    <row r="605" spans="2:16" x14ac:dyDescent="0.25">
      <c r="B605" s="108"/>
      <c r="C605" s="109"/>
      <c r="D605" s="109"/>
      <c r="E605" s="109"/>
      <c r="F605" s="110"/>
      <c r="H605" s="45" t="str">
        <f t="shared" si="27"/>
        <v/>
      </c>
      <c r="J605" s="45" t="str">
        <f t="shared" si="28"/>
        <v/>
      </c>
      <c r="L605" s="45" t="str">
        <f t="shared" si="29"/>
        <v/>
      </c>
      <c r="N605" s="108"/>
      <c r="O605" s="109"/>
      <c r="P605" s="110"/>
    </row>
    <row r="606" spans="2:16" x14ac:dyDescent="0.25">
      <c r="B606" s="108"/>
      <c r="C606" s="109"/>
      <c r="D606" s="109"/>
      <c r="E606" s="109"/>
      <c r="F606" s="110"/>
      <c r="H606" s="45" t="str">
        <f t="shared" si="27"/>
        <v/>
      </c>
      <c r="J606" s="45" t="str">
        <f t="shared" si="28"/>
        <v/>
      </c>
      <c r="L606" s="45" t="str">
        <f t="shared" si="29"/>
        <v/>
      </c>
      <c r="N606" s="108"/>
      <c r="O606" s="109"/>
      <c r="P606" s="110"/>
    </row>
    <row r="607" spans="2:16" x14ac:dyDescent="0.25">
      <c r="B607" s="108"/>
      <c r="C607" s="109"/>
      <c r="D607" s="109"/>
      <c r="E607" s="109"/>
      <c r="F607" s="110"/>
      <c r="H607" s="45" t="str">
        <f t="shared" si="27"/>
        <v/>
      </c>
      <c r="J607" s="45" t="str">
        <f t="shared" si="28"/>
        <v/>
      </c>
      <c r="L607" s="45" t="str">
        <f t="shared" si="29"/>
        <v/>
      </c>
      <c r="N607" s="108"/>
      <c r="O607" s="109"/>
      <c r="P607" s="110"/>
    </row>
    <row r="608" spans="2:16" x14ac:dyDescent="0.25">
      <c r="B608" s="108"/>
      <c r="C608" s="109"/>
      <c r="D608" s="109"/>
      <c r="E608" s="109"/>
      <c r="F608" s="110"/>
      <c r="H608" s="45" t="str">
        <f t="shared" si="27"/>
        <v/>
      </c>
      <c r="J608" s="45" t="str">
        <f t="shared" si="28"/>
        <v/>
      </c>
      <c r="L608" s="45" t="str">
        <f t="shared" si="29"/>
        <v/>
      </c>
      <c r="N608" s="108"/>
      <c r="O608" s="109"/>
      <c r="P608" s="110"/>
    </row>
    <row r="609" spans="2:16" x14ac:dyDescent="0.25">
      <c r="B609" s="108"/>
      <c r="C609" s="109"/>
      <c r="D609" s="109"/>
      <c r="E609" s="109"/>
      <c r="F609" s="110"/>
      <c r="H609" s="45" t="str">
        <f t="shared" si="27"/>
        <v/>
      </c>
      <c r="J609" s="45" t="str">
        <f t="shared" si="28"/>
        <v/>
      </c>
      <c r="L609" s="45" t="str">
        <f t="shared" si="29"/>
        <v/>
      </c>
      <c r="N609" s="108"/>
      <c r="O609" s="109"/>
      <c r="P609" s="110"/>
    </row>
    <row r="610" spans="2:16" x14ac:dyDescent="0.25">
      <c r="B610" s="108"/>
      <c r="C610" s="109"/>
      <c r="D610" s="109"/>
      <c r="E610" s="109"/>
      <c r="F610" s="110"/>
      <c r="H610" s="45" t="str">
        <f t="shared" si="27"/>
        <v/>
      </c>
      <c r="J610" s="45" t="str">
        <f t="shared" si="28"/>
        <v/>
      </c>
      <c r="L610" s="45" t="str">
        <f t="shared" si="29"/>
        <v/>
      </c>
      <c r="N610" s="108"/>
      <c r="O610" s="109"/>
      <c r="P610" s="110"/>
    </row>
    <row r="611" spans="2:16" x14ac:dyDescent="0.25">
      <c r="B611" s="108"/>
      <c r="C611" s="109"/>
      <c r="D611" s="109"/>
      <c r="E611" s="109"/>
      <c r="F611" s="110"/>
      <c r="H611" s="45" t="str">
        <f t="shared" si="27"/>
        <v/>
      </c>
      <c r="J611" s="45" t="str">
        <f t="shared" si="28"/>
        <v/>
      </c>
      <c r="L611" s="45" t="str">
        <f t="shared" si="29"/>
        <v/>
      </c>
      <c r="N611" s="108"/>
      <c r="O611" s="109"/>
      <c r="P611" s="110"/>
    </row>
    <row r="612" spans="2:16" x14ac:dyDescent="0.25">
      <c r="B612" s="108"/>
      <c r="C612" s="109"/>
      <c r="D612" s="109"/>
      <c r="E612" s="109"/>
      <c r="F612" s="110"/>
      <c r="H612" s="45" t="str">
        <f t="shared" si="27"/>
        <v/>
      </c>
      <c r="J612" s="45" t="str">
        <f t="shared" si="28"/>
        <v/>
      </c>
      <c r="L612" s="45" t="str">
        <f t="shared" si="29"/>
        <v/>
      </c>
      <c r="N612" s="108"/>
      <c r="O612" s="109"/>
      <c r="P612" s="110"/>
    </row>
    <row r="613" spans="2:16" x14ac:dyDescent="0.25">
      <c r="B613" s="108"/>
      <c r="C613" s="109"/>
      <c r="D613" s="109"/>
      <c r="E613" s="109"/>
      <c r="F613" s="110"/>
      <c r="H613" s="45" t="str">
        <f t="shared" si="27"/>
        <v/>
      </c>
      <c r="J613" s="45" t="str">
        <f t="shared" si="28"/>
        <v/>
      </c>
      <c r="L613" s="45" t="str">
        <f t="shared" si="29"/>
        <v/>
      </c>
      <c r="N613" s="108"/>
      <c r="O613" s="109"/>
      <c r="P613" s="110"/>
    </row>
    <row r="614" spans="2:16" x14ac:dyDescent="0.25">
      <c r="B614" s="108"/>
      <c r="C614" s="109"/>
      <c r="D614" s="109"/>
      <c r="E614" s="109"/>
      <c r="F614" s="110"/>
      <c r="H614" s="45" t="str">
        <f t="shared" si="27"/>
        <v/>
      </c>
      <c r="J614" s="45" t="str">
        <f t="shared" si="28"/>
        <v/>
      </c>
      <c r="L614" s="45" t="str">
        <f t="shared" si="29"/>
        <v/>
      </c>
      <c r="N614" s="108"/>
      <c r="O614" s="109"/>
      <c r="P614" s="110"/>
    </row>
    <row r="615" spans="2:16" x14ac:dyDescent="0.25">
      <c r="B615" s="108"/>
      <c r="C615" s="109"/>
      <c r="D615" s="109"/>
      <c r="E615" s="109"/>
      <c r="F615" s="110"/>
      <c r="H615" s="45" t="str">
        <f t="shared" si="27"/>
        <v/>
      </c>
      <c r="J615" s="45" t="str">
        <f t="shared" si="28"/>
        <v/>
      </c>
      <c r="L615" s="45" t="str">
        <f t="shared" si="29"/>
        <v/>
      </c>
      <c r="N615" s="108"/>
      <c r="O615" s="109"/>
      <c r="P615" s="110"/>
    </row>
    <row r="616" spans="2:16" x14ac:dyDescent="0.25">
      <c r="B616" s="108"/>
      <c r="C616" s="109"/>
      <c r="D616" s="109"/>
      <c r="E616" s="109"/>
      <c r="F616" s="110"/>
      <c r="H616" s="45" t="str">
        <f t="shared" si="27"/>
        <v/>
      </c>
      <c r="J616" s="45" t="str">
        <f t="shared" si="28"/>
        <v/>
      </c>
      <c r="L616" s="45" t="str">
        <f t="shared" si="29"/>
        <v/>
      </c>
      <c r="N616" s="108"/>
      <c r="O616" s="109"/>
      <c r="P616" s="110"/>
    </row>
    <row r="617" spans="2:16" x14ac:dyDescent="0.25">
      <c r="B617" s="108"/>
      <c r="C617" s="109"/>
      <c r="D617" s="109"/>
      <c r="E617" s="109"/>
      <c r="F617" s="110"/>
      <c r="H617" s="45" t="str">
        <f t="shared" si="27"/>
        <v/>
      </c>
      <c r="J617" s="45" t="str">
        <f t="shared" si="28"/>
        <v/>
      </c>
      <c r="L617" s="45" t="str">
        <f t="shared" si="29"/>
        <v/>
      </c>
      <c r="N617" s="108"/>
      <c r="O617" s="109"/>
      <c r="P617" s="110"/>
    </row>
    <row r="618" spans="2:16" x14ac:dyDescent="0.25">
      <c r="B618" s="108"/>
      <c r="C618" s="109"/>
      <c r="D618" s="109"/>
      <c r="E618" s="109"/>
      <c r="F618" s="110"/>
      <c r="H618" s="45" t="str">
        <f t="shared" si="27"/>
        <v/>
      </c>
      <c r="J618" s="45" t="str">
        <f t="shared" si="28"/>
        <v/>
      </c>
      <c r="L618" s="45" t="str">
        <f t="shared" si="29"/>
        <v/>
      </c>
      <c r="N618" s="108"/>
      <c r="O618" s="114"/>
      <c r="P618" s="110"/>
    </row>
    <row r="619" spans="2:16" x14ac:dyDescent="0.25">
      <c r="B619" s="108"/>
      <c r="C619" s="109"/>
      <c r="D619" s="109"/>
      <c r="E619" s="109"/>
      <c r="F619" s="110"/>
      <c r="H619" s="45" t="str">
        <f t="shared" si="27"/>
        <v/>
      </c>
      <c r="J619" s="45" t="str">
        <f t="shared" si="28"/>
        <v/>
      </c>
      <c r="L619" s="45" t="str">
        <f t="shared" si="29"/>
        <v/>
      </c>
      <c r="N619" s="108"/>
      <c r="O619" s="109"/>
      <c r="P619" s="110"/>
    </row>
    <row r="620" spans="2:16" x14ac:dyDescent="0.25">
      <c r="B620" s="108"/>
      <c r="C620" s="109"/>
      <c r="D620" s="109"/>
      <c r="E620" s="109"/>
      <c r="F620" s="110"/>
      <c r="H620" s="45" t="str">
        <f t="shared" si="27"/>
        <v/>
      </c>
      <c r="J620" s="45" t="str">
        <f t="shared" si="28"/>
        <v/>
      </c>
      <c r="L620" s="45" t="str">
        <f t="shared" si="29"/>
        <v/>
      </c>
      <c r="N620" s="108"/>
      <c r="O620" s="109"/>
      <c r="P620" s="110"/>
    </row>
    <row r="621" spans="2:16" x14ac:dyDescent="0.25">
      <c r="B621" s="108"/>
      <c r="C621" s="109"/>
      <c r="D621" s="109"/>
      <c r="E621" s="109"/>
      <c r="F621" s="110"/>
      <c r="H621" s="45" t="str">
        <f t="shared" si="27"/>
        <v/>
      </c>
      <c r="J621" s="45" t="str">
        <f t="shared" si="28"/>
        <v/>
      </c>
      <c r="L621" s="45" t="str">
        <f t="shared" si="29"/>
        <v/>
      </c>
      <c r="N621" s="108"/>
      <c r="O621" s="109"/>
      <c r="P621" s="110"/>
    </row>
    <row r="622" spans="2:16" x14ac:dyDescent="0.25">
      <c r="B622" s="108"/>
      <c r="C622" s="109"/>
      <c r="D622" s="109"/>
      <c r="E622" s="109"/>
      <c r="F622" s="110"/>
      <c r="H622" s="45" t="str">
        <f t="shared" si="27"/>
        <v/>
      </c>
      <c r="J622" s="45" t="str">
        <f t="shared" si="28"/>
        <v/>
      </c>
      <c r="L622" s="45" t="str">
        <f t="shared" si="29"/>
        <v/>
      </c>
      <c r="N622" s="108"/>
      <c r="O622" s="109"/>
      <c r="P622" s="110"/>
    </row>
    <row r="623" spans="2:16" x14ac:dyDescent="0.25">
      <c r="B623" s="108"/>
      <c r="C623" s="109"/>
      <c r="D623" s="109"/>
      <c r="E623" s="109"/>
      <c r="F623" s="110"/>
      <c r="H623" s="45" t="str">
        <f t="shared" si="27"/>
        <v/>
      </c>
      <c r="J623" s="45" t="str">
        <f t="shared" si="28"/>
        <v/>
      </c>
      <c r="L623" s="45" t="str">
        <f t="shared" si="29"/>
        <v/>
      </c>
      <c r="N623" s="108"/>
      <c r="O623" s="109"/>
      <c r="P623" s="110"/>
    </row>
    <row r="624" spans="2:16" x14ac:dyDescent="0.25">
      <c r="B624" s="108"/>
      <c r="C624" s="109"/>
      <c r="D624" s="109"/>
      <c r="E624" s="109"/>
      <c r="F624" s="110"/>
      <c r="H624" s="45" t="str">
        <f t="shared" si="27"/>
        <v/>
      </c>
      <c r="J624" s="45" t="str">
        <f t="shared" si="28"/>
        <v/>
      </c>
      <c r="L624" s="45" t="str">
        <f t="shared" si="29"/>
        <v/>
      </c>
      <c r="N624" s="108"/>
      <c r="O624" s="109"/>
      <c r="P624" s="110"/>
    </row>
    <row r="625" spans="2:16" x14ac:dyDescent="0.25">
      <c r="B625" s="108"/>
      <c r="C625" s="109"/>
      <c r="D625" s="109"/>
      <c r="E625" s="109"/>
      <c r="F625" s="110"/>
      <c r="H625" s="45" t="str">
        <f t="shared" si="27"/>
        <v/>
      </c>
      <c r="J625" s="45" t="str">
        <f t="shared" si="28"/>
        <v/>
      </c>
      <c r="L625" s="45" t="str">
        <f t="shared" si="29"/>
        <v/>
      </c>
      <c r="N625" s="108"/>
      <c r="O625" s="109"/>
      <c r="P625" s="110"/>
    </row>
    <row r="626" spans="2:16" x14ac:dyDescent="0.25">
      <c r="B626" s="108"/>
      <c r="C626" s="109"/>
      <c r="D626" s="109"/>
      <c r="E626" s="109"/>
      <c r="F626" s="110"/>
      <c r="H626" s="45" t="str">
        <f t="shared" si="27"/>
        <v/>
      </c>
      <c r="J626" s="45" t="str">
        <f t="shared" si="28"/>
        <v/>
      </c>
      <c r="L626" s="45" t="str">
        <f t="shared" si="29"/>
        <v/>
      </c>
      <c r="N626" s="108"/>
      <c r="O626" s="109"/>
      <c r="P626" s="110"/>
    </row>
    <row r="627" spans="2:16" x14ac:dyDescent="0.25">
      <c r="B627" s="108"/>
      <c r="C627" s="109"/>
      <c r="D627" s="109"/>
      <c r="E627" s="109"/>
      <c r="F627" s="110"/>
      <c r="H627" s="45" t="str">
        <f t="shared" si="27"/>
        <v/>
      </c>
      <c r="J627" s="45" t="str">
        <f t="shared" si="28"/>
        <v/>
      </c>
      <c r="L627" s="45" t="str">
        <f t="shared" si="29"/>
        <v/>
      </c>
      <c r="N627" s="108"/>
      <c r="O627" s="109"/>
      <c r="P627" s="110"/>
    </row>
    <row r="628" spans="2:16" x14ac:dyDescent="0.25">
      <c r="B628" s="108"/>
      <c r="C628" s="109"/>
      <c r="D628" s="109"/>
      <c r="E628" s="109"/>
      <c r="F628" s="110"/>
      <c r="H628" s="45" t="str">
        <f t="shared" si="27"/>
        <v/>
      </c>
      <c r="J628" s="45" t="str">
        <f t="shared" si="28"/>
        <v/>
      </c>
      <c r="L628" s="45" t="str">
        <f t="shared" si="29"/>
        <v/>
      </c>
      <c r="N628" s="108"/>
      <c r="O628" s="109"/>
      <c r="P628" s="110"/>
    </row>
    <row r="629" spans="2:16" x14ac:dyDescent="0.25">
      <c r="B629" s="108"/>
      <c r="C629" s="109"/>
      <c r="D629" s="109"/>
      <c r="E629" s="109"/>
      <c r="F629" s="110"/>
      <c r="H629" s="45" t="str">
        <f t="shared" si="27"/>
        <v/>
      </c>
      <c r="J629" s="45" t="str">
        <f t="shared" si="28"/>
        <v/>
      </c>
      <c r="L629" s="45" t="str">
        <f t="shared" si="29"/>
        <v/>
      </c>
      <c r="N629" s="108"/>
      <c r="O629" s="109"/>
      <c r="P629" s="110"/>
    </row>
    <row r="630" spans="2:16" x14ac:dyDescent="0.25">
      <c r="B630" s="108"/>
      <c r="C630" s="109"/>
      <c r="D630" s="109"/>
      <c r="E630" s="109"/>
      <c r="F630" s="110"/>
      <c r="H630" s="45" t="str">
        <f t="shared" si="27"/>
        <v/>
      </c>
      <c r="J630" s="45" t="str">
        <f t="shared" si="28"/>
        <v/>
      </c>
      <c r="L630" s="45" t="str">
        <f t="shared" si="29"/>
        <v/>
      </c>
      <c r="N630" s="108"/>
      <c r="O630" s="109"/>
      <c r="P630" s="110"/>
    </row>
    <row r="631" spans="2:16" x14ac:dyDescent="0.25">
      <c r="B631" s="108"/>
      <c r="C631" s="109"/>
      <c r="D631" s="109"/>
      <c r="E631" s="109"/>
      <c r="F631" s="110"/>
      <c r="H631" s="45" t="str">
        <f t="shared" si="27"/>
        <v/>
      </c>
      <c r="J631" s="45" t="str">
        <f t="shared" si="28"/>
        <v/>
      </c>
      <c r="L631" s="45" t="str">
        <f t="shared" si="29"/>
        <v/>
      </c>
      <c r="N631" s="108"/>
      <c r="O631" s="109"/>
      <c r="P631" s="110"/>
    </row>
    <row r="632" spans="2:16" x14ac:dyDescent="0.25">
      <c r="B632" s="108"/>
      <c r="C632" s="109"/>
      <c r="D632" s="109"/>
      <c r="E632" s="109"/>
      <c r="F632" s="110"/>
      <c r="H632" s="45" t="str">
        <f t="shared" si="27"/>
        <v/>
      </c>
      <c r="J632" s="45" t="str">
        <f t="shared" si="28"/>
        <v/>
      </c>
      <c r="L632" s="45" t="str">
        <f t="shared" si="29"/>
        <v/>
      </c>
      <c r="N632" s="108"/>
      <c r="O632" s="109"/>
      <c r="P632" s="110"/>
    </row>
    <row r="633" spans="2:16" x14ac:dyDescent="0.25">
      <c r="B633" s="108"/>
      <c r="C633" s="109"/>
      <c r="D633" s="109"/>
      <c r="E633" s="109"/>
      <c r="F633" s="110"/>
      <c r="H633" s="45" t="str">
        <f t="shared" si="27"/>
        <v/>
      </c>
      <c r="J633" s="45" t="str">
        <f t="shared" si="28"/>
        <v/>
      </c>
      <c r="L633" s="45" t="str">
        <f t="shared" si="29"/>
        <v/>
      </c>
      <c r="N633" s="108"/>
      <c r="O633" s="109"/>
      <c r="P633" s="110"/>
    </row>
    <row r="634" spans="2:16" x14ac:dyDescent="0.25">
      <c r="B634" s="108"/>
      <c r="C634" s="109"/>
      <c r="D634" s="109"/>
      <c r="E634" s="109"/>
      <c r="F634" s="110"/>
      <c r="H634" s="45" t="str">
        <f t="shared" si="27"/>
        <v/>
      </c>
      <c r="J634" s="45" t="str">
        <f t="shared" si="28"/>
        <v/>
      </c>
      <c r="L634" s="45" t="str">
        <f t="shared" si="29"/>
        <v/>
      </c>
      <c r="N634" s="108"/>
      <c r="O634" s="109"/>
      <c r="P634" s="110"/>
    </row>
    <row r="635" spans="2:16" x14ac:dyDescent="0.25">
      <c r="B635" s="108"/>
      <c r="C635" s="109"/>
      <c r="D635" s="109"/>
      <c r="E635" s="109"/>
      <c r="F635" s="110"/>
      <c r="H635" s="45" t="str">
        <f t="shared" si="27"/>
        <v/>
      </c>
      <c r="J635" s="45" t="str">
        <f t="shared" si="28"/>
        <v/>
      </c>
      <c r="L635" s="45" t="str">
        <f t="shared" si="29"/>
        <v/>
      </c>
      <c r="N635" s="108"/>
      <c r="O635" s="109"/>
      <c r="P635" s="110"/>
    </row>
    <row r="636" spans="2:16" x14ac:dyDescent="0.25">
      <c r="B636" s="108"/>
      <c r="C636" s="109"/>
      <c r="D636" s="109"/>
      <c r="E636" s="109"/>
      <c r="F636" s="110"/>
      <c r="H636" s="45" t="str">
        <f t="shared" si="27"/>
        <v/>
      </c>
      <c r="J636" s="45" t="str">
        <f t="shared" si="28"/>
        <v/>
      </c>
      <c r="L636" s="45" t="str">
        <f t="shared" si="29"/>
        <v/>
      </c>
      <c r="N636" s="108"/>
      <c r="O636" s="109"/>
      <c r="P636" s="110"/>
    </row>
    <row r="637" spans="2:16" x14ac:dyDescent="0.25">
      <c r="B637" s="108"/>
      <c r="C637" s="109"/>
      <c r="D637" s="109"/>
      <c r="E637" s="109"/>
      <c r="F637" s="110"/>
      <c r="H637" s="45" t="str">
        <f t="shared" si="27"/>
        <v/>
      </c>
      <c r="J637" s="45" t="str">
        <f t="shared" si="28"/>
        <v/>
      </c>
      <c r="L637" s="45" t="str">
        <f t="shared" si="29"/>
        <v/>
      </c>
      <c r="N637" s="108"/>
      <c r="O637" s="109"/>
      <c r="P637" s="110"/>
    </row>
    <row r="638" spans="2:16" x14ac:dyDescent="0.25">
      <c r="B638" s="108"/>
      <c r="C638" s="109"/>
      <c r="D638" s="109"/>
      <c r="E638" s="109"/>
      <c r="F638" s="110"/>
      <c r="H638" s="45" t="str">
        <f t="shared" si="27"/>
        <v/>
      </c>
      <c r="J638" s="45" t="str">
        <f t="shared" si="28"/>
        <v/>
      </c>
      <c r="L638" s="45" t="str">
        <f t="shared" si="29"/>
        <v/>
      </c>
      <c r="N638" s="108"/>
      <c r="O638" s="109"/>
      <c r="P638" s="110"/>
    </row>
    <row r="639" spans="2:16" x14ac:dyDescent="0.25">
      <c r="B639" s="108"/>
      <c r="C639" s="109"/>
      <c r="D639" s="109"/>
      <c r="E639" s="109"/>
      <c r="F639" s="110"/>
      <c r="H639" s="45" t="str">
        <f t="shared" si="27"/>
        <v/>
      </c>
      <c r="J639" s="45" t="str">
        <f t="shared" si="28"/>
        <v/>
      </c>
      <c r="L639" s="45" t="str">
        <f t="shared" si="29"/>
        <v/>
      </c>
      <c r="N639" s="108"/>
      <c r="O639" s="109"/>
      <c r="P639" s="110"/>
    </row>
    <row r="640" spans="2:16" x14ac:dyDescent="0.25">
      <c r="B640" s="108"/>
      <c r="C640" s="109"/>
      <c r="D640" s="109"/>
      <c r="E640" s="109"/>
      <c r="F640" s="110"/>
      <c r="H640" s="45" t="str">
        <f t="shared" si="27"/>
        <v/>
      </c>
      <c r="J640" s="45" t="str">
        <f t="shared" si="28"/>
        <v/>
      </c>
      <c r="L640" s="45" t="str">
        <f t="shared" si="29"/>
        <v/>
      </c>
      <c r="N640" s="108"/>
      <c r="O640" s="109"/>
      <c r="P640" s="110"/>
    </row>
    <row r="641" spans="2:16" x14ac:dyDescent="0.25">
      <c r="B641" s="108"/>
      <c r="C641" s="109"/>
      <c r="D641" s="109"/>
      <c r="E641" s="109"/>
      <c r="F641" s="110"/>
      <c r="H641" s="45" t="str">
        <f t="shared" si="27"/>
        <v/>
      </c>
      <c r="J641" s="45" t="str">
        <f t="shared" si="28"/>
        <v/>
      </c>
      <c r="L641" s="45" t="str">
        <f t="shared" si="29"/>
        <v/>
      </c>
      <c r="N641" s="108"/>
      <c r="O641" s="109"/>
      <c r="P641" s="110"/>
    </row>
    <row r="642" spans="2:16" x14ac:dyDescent="0.25">
      <c r="B642" s="108"/>
      <c r="C642" s="109"/>
      <c r="D642" s="109"/>
      <c r="E642" s="109"/>
      <c r="F642" s="110"/>
      <c r="H642" s="45" t="str">
        <f t="shared" si="27"/>
        <v/>
      </c>
      <c r="J642" s="45" t="str">
        <f t="shared" si="28"/>
        <v/>
      </c>
      <c r="L642" s="45" t="str">
        <f t="shared" si="29"/>
        <v/>
      </c>
      <c r="N642" s="108"/>
      <c r="O642" s="109"/>
      <c r="P642" s="110"/>
    </row>
    <row r="643" spans="2:16" x14ac:dyDescent="0.25">
      <c r="B643" s="108"/>
      <c r="C643" s="109"/>
      <c r="D643" s="109"/>
      <c r="E643" s="109"/>
      <c r="F643" s="110"/>
      <c r="H643" s="45" t="str">
        <f t="shared" si="27"/>
        <v/>
      </c>
      <c r="J643" s="45" t="str">
        <f t="shared" si="28"/>
        <v/>
      </c>
      <c r="L643" s="45" t="str">
        <f t="shared" si="29"/>
        <v/>
      </c>
      <c r="N643" s="108"/>
      <c r="O643" s="109"/>
      <c r="P643" s="110"/>
    </row>
    <row r="644" spans="2:16" x14ac:dyDescent="0.25">
      <c r="B644" s="108"/>
      <c r="C644" s="109"/>
      <c r="D644" s="109"/>
      <c r="E644" s="109"/>
      <c r="F644" s="110"/>
      <c r="H644" s="45" t="str">
        <f t="shared" si="27"/>
        <v/>
      </c>
      <c r="J644" s="45" t="str">
        <f t="shared" si="28"/>
        <v/>
      </c>
      <c r="L644" s="45" t="str">
        <f t="shared" si="29"/>
        <v/>
      </c>
      <c r="N644" s="108"/>
      <c r="O644" s="109"/>
      <c r="P644" s="110"/>
    </row>
    <row r="645" spans="2:16" x14ac:dyDescent="0.25">
      <c r="B645" s="108"/>
      <c r="C645" s="109"/>
      <c r="D645" s="109"/>
      <c r="E645" s="109"/>
      <c r="F645" s="110"/>
      <c r="H645" s="45" t="str">
        <f t="shared" si="27"/>
        <v/>
      </c>
      <c r="J645" s="45" t="str">
        <f t="shared" si="28"/>
        <v/>
      </c>
      <c r="L645" s="45" t="str">
        <f t="shared" si="29"/>
        <v/>
      </c>
      <c r="N645" s="108"/>
      <c r="O645" s="109"/>
      <c r="P645" s="110"/>
    </row>
    <row r="646" spans="2:16" x14ac:dyDescent="0.25">
      <c r="B646" s="108"/>
      <c r="C646" s="109"/>
      <c r="D646" s="109"/>
      <c r="E646" s="109"/>
      <c r="F646" s="110"/>
      <c r="H646" s="45" t="str">
        <f t="shared" si="27"/>
        <v/>
      </c>
      <c r="J646" s="45" t="str">
        <f t="shared" si="28"/>
        <v/>
      </c>
      <c r="L646" s="45" t="str">
        <f t="shared" si="29"/>
        <v/>
      </c>
      <c r="N646" s="108"/>
      <c r="O646" s="109"/>
      <c r="P646" s="110"/>
    </row>
    <row r="647" spans="2:16" x14ac:dyDescent="0.25">
      <c r="B647" s="108"/>
      <c r="C647" s="109"/>
      <c r="D647" s="109"/>
      <c r="E647" s="109"/>
      <c r="F647" s="110"/>
      <c r="H647" s="45" t="str">
        <f t="shared" si="27"/>
        <v/>
      </c>
      <c r="J647" s="45" t="str">
        <f t="shared" si="28"/>
        <v/>
      </c>
      <c r="L647" s="45" t="str">
        <f t="shared" si="29"/>
        <v/>
      </c>
      <c r="N647" s="108"/>
      <c r="O647" s="109"/>
      <c r="P647" s="110"/>
    </row>
    <row r="648" spans="2:16" x14ac:dyDescent="0.25">
      <c r="B648" s="108"/>
      <c r="C648" s="109"/>
      <c r="D648" s="109"/>
      <c r="E648" s="109"/>
      <c r="F648" s="110"/>
      <c r="H648" s="45" t="str">
        <f t="shared" si="27"/>
        <v/>
      </c>
      <c r="J648" s="45" t="str">
        <f t="shared" si="28"/>
        <v/>
      </c>
      <c r="L648" s="45" t="str">
        <f t="shared" si="29"/>
        <v/>
      </c>
      <c r="N648" s="108"/>
      <c r="O648" s="109"/>
      <c r="P648" s="110"/>
    </row>
    <row r="649" spans="2:16" x14ac:dyDescent="0.25">
      <c r="B649" s="108"/>
      <c r="C649" s="109"/>
      <c r="D649" s="109"/>
      <c r="E649" s="109"/>
      <c r="F649" s="110"/>
      <c r="H649" s="45" t="str">
        <f t="shared" si="27"/>
        <v/>
      </c>
      <c r="J649" s="45" t="str">
        <f t="shared" si="28"/>
        <v/>
      </c>
      <c r="L649" s="45" t="str">
        <f t="shared" si="29"/>
        <v/>
      </c>
      <c r="N649" s="108"/>
      <c r="O649" s="109"/>
      <c r="P649" s="110"/>
    </row>
    <row r="650" spans="2:16" x14ac:dyDescent="0.25">
      <c r="B650" s="108"/>
      <c r="C650" s="109"/>
      <c r="D650" s="109"/>
      <c r="E650" s="109"/>
      <c r="F650" s="110"/>
      <c r="H650" s="45" t="str">
        <f t="shared" si="27"/>
        <v/>
      </c>
      <c r="J650" s="45" t="str">
        <f t="shared" si="28"/>
        <v/>
      </c>
      <c r="L650" s="45" t="str">
        <f t="shared" si="29"/>
        <v/>
      </c>
      <c r="N650" s="108"/>
      <c r="O650" s="109"/>
      <c r="P650" s="110"/>
    </row>
    <row r="651" spans="2:16" x14ac:dyDescent="0.25">
      <c r="B651" s="108"/>
      <c r="C651" s="109"/>
      <c r="D651" s="109"/>
      <c r="E651" s="109"/>
      <c r="F651" s="110"/>
      <c r="H651" s="45" t="str">
        <f t="shared" ref="H651:H714" si="30">IF(C651="","",C651) &amp; IF(D651="",""," – " &amp; D651) &amp; IF(E651="",""," – " &amp; E651) &amp; IF(F651="",""," – " &amp; F651)</f>
        <v/>
      </c>
      <c r="J651" s="45" t="str">
        <f t="shared" ref="J651:J714" si="31">IF(C651="","",C651) &amp; IF(D651="",""," – " &amp; D651) &amp; IF(E651="",""," – " &amp; E651)</f>
        <v/>
      </c>
      <c r="L651" s="45" t="str">
        <f t="shared" ref="L651:L714" si="32">IF(C651="","",C651) &amp; IF(D651="",""," – " &amp; D651)</f>
        <v/>
      </c>
      <c r="N651" s="108"/>
      <c r="O651" s="109"/>
      <c r="P651" s="110"/>
    </row>
    <row r="652" spans="2:16" x14ac:dyDescent="0.25">
      <c r="B652" s="108"/>
      <c r="C652" s="109"/>
      <c r="D652" s="109"/>
      <c r="E652" s="109"/>
      <c r="F652" s="110"/>
      <c r="H652" s="45" t="str">
        <f t="shared" si="30"/>
        <v/>
      </c>
      <c r="J652" s="45" t="str">
        <f t="shared" si="31"/>
        <v/>
      </c>
      <c r="L652" s="45" t="str">
        <f t="shared" si="32"/>
        <v/>
      </c>
      <c r="N652" s="108"/>
      <c r="O652" s="109"/>
      <c r="P652" s="110"/>
    </row>
    <row r="653" spans="2:16" x14ac:dyDescent="0.25">
      <c r="B653" s="108"/>
      <c r="C653" s="109"/>
      <c r="D653" s="109"/>
      <c r="E653" s="109"/>
      <c r="F653" s="110"/>
      <c r="H653" s="45" t="str">
        <f t="shared" si="30"/>
        <v/>
      </c>
      <c r="J653" s="45" t="str">
        <f t="shared" si="31"/>
        <v/>
      </c>
      <c r="L653" s="45" t="str">
        <f t="shared" si="32"/>
        <v/>
      </c>
      <c r="N653" s="108"/>
      <c r="O653" s="109"/>
      <c r="P653" s="110"/>
    </row>
    <row r="654" spans="2:16" x14ac:dyDescent="0.25">
      <c r="B654" s="108"/>
      <c r="C654" s="109"/>
      <c r="D654" s="109"/>
      <c r="E654" s="109"/>
      <c r="F654" s="110"/>
      <c r="H654" s="45" t="str">
        <f t="shared" si="30"/>
        <v/>
      </c>
      <c r="J654" s="45" t="str">
        <f t="shared" si="31"/>
        <v/>
      </c>
      <c r="L654" s="45" t="str">
        <f t="shared" si="32"/>
        <v/>
      </c>
      <c r="N654" s="108"/>
      <c r="O654" s="109"/>
      <c r="P654" s="110"/>
    </row>
    <row r="655" spans="2:16" x14ac:dyDescent="0.25">
      <c r="B655" s="108"/>
      <c r="C655" s="109"/>
      <c r="D655" s="109"/>
      <c r="E655" s="109"/>
      <c r="F655" s="110"/>
      <c r="H655" s="45" t="str">
        <f t="shared" si="30"/>
        <v/>
      </c>
      <c r="J655" s="45" t="str">
        <f t="shared" si="31"/>
        <v/>
      </c>
      <c r="L655" s="45" t="str">
        <f t="shared" si="32"/>
        <v/>
      </c>
      <c r="N655" s="108"/>
      <c r="O655" s="109"/>
      <c r="P655" s="110"/>
    </row>
    <row r="656" spans="2:16" x14ac:dyDescent="0.25">
      <c r="B656" s="108"/>
      <c r="C656" s="109"/>
      <c r="D656" s="109"/>
      <c r="E656" s="109"/>
      <c r="F656" s="110"/>
      <c r="H656" s="45" t="str">
        <f t="shared" si="30"/>
        <v/>
      </c>
      <c r="J656" s="45" t="str">
        <f t="shared" si="31"/>
        <v/>
      </c>
      <c r="L656" s="45" t="str">
        <f t="shared" si="32"/>
        <v/>
      </c>
      <c r="N656" s="108"/>
      <c r="O656" s="109"/>
      <c r="P656" s="110"/>
    </row>
    <row r="657" spans="2:16" x14ac:dyDescent="0.25">
      <c r="B657" s="108"/>
      <c r="C657" s="109"/>
      <c r="D657" s="109"/>
      <c r="E657" s="109"/>
      <c r="F657" s="110"/>
      <c r="H657" s="45" t="str">
        <f t="shared" si="30"/>
        <v/>
      </c>
      <c r="J657" s="45" t="str">
        <f t="shared" si="31"/>
        <v/>
      </c>
      <c r="L657" s="45" t="str">
        <f t="shared" si="32"/>
        <v/>
      </c>
      <c r="N657" s="108"/>
      <c r="O657" s="109"/>
      <c r="P657" s="110"/>
    </row>
    <row r="658" spans="2:16" x14ac:dyDescent="0.25">
      <c r="B658" s="108"/>
      <c r="C658" s="109"/>
      <c r="D658" s="109"/>
      <c r="E658" s="109"/>
      <c r="F658" s="110"/>
      <c r="H658" s="45" t="str">
        <f t="shared" si="30"/>
        <v/>
      </c>
      <c r="J658" s="45" t="str">
        <f t="shared" si="31"/>
        <v/>
      </c>
      <c r="L658" s="45" t="str">
        <f t="shared" si="32"/>
        <v/>
      </c>
      <c r="N658" s="108"/>
      <c r="O658" s="109"/>
      <c r="P658" s="110"/>
    </row>
    <row r="659" spans="2:16" x14ac:dyDescent="0.25">
      <c r="B659" s="108"/>
      <c r="C659" s="109"/>
      <c r="D659" s="109"/>
      <c r="E659" s="109"/>
      <c r="F659" s="110"/>
      <c r="H659" s="45" t="str">
        <f t="shared" si="30"/>
        <v/>
      </c>
      <c r="J659" s="45" t="str">
        <f t="shared" si="31"/>
        <v/>
      </c>
      <c r="L659" s="45" t="str">
        <f t="shared" si="32"/>
        <v/>
      </c>
      <c r="N659" s="108"/>
      <c r="O659" s="109"/>
      <c r="P659" s="110"/>
    </row>
    <row r="660" spans="2:16" x14ac:dyDescent="0.25">
      <c r="B660" s="108"/>
      <c r="C660" s="109"/>
      <c r="D660" s="109"/>
      <c r="E660" s="109"/>
      <c r="F660" s="110"/>
      <c r="H660" s="45" t="str">
        <f t="shared" si="30"/>
        <v/>
      </c>
      <c r="J660" s="45" t="str">
        <f t="shared" si="31"/>
        <v/>
      </c>
      <c r="L660" s="45" t="str">
        <f t="shared" si="32"/>
        <v/>
      </c>
      <c r="N660" s="108"/>
      <c r="O660" s="109"/>
      <c r="P660" s="110"/>
    </row>
    <row r="661" spans="2:16" x14ac:dyDescent="0.25">
      <c r="B661" s="108"/>
      <c r="C661" s="109"/>
      <c r="D661" s="109"/>
      <c r="E661" s="109"/>
      <c r="F661" s="110"/>
      <c r="H661" s="45" t="str">
        <f t="shared" si="30"/>
        <v/>
      </c>
      <c r="J661" s="45" t="str">
        <f t="shared" si="31"/>
        <v/>
      </c>
      <c r="L661" s="45" t="str">
        <f t="shared" si="32"/>
        <v/>
      </c>
      <c r="N661" s="108"/>
      <c r="O661" s="109"/>
      <c r="P661" s="110"/>
    </row>
    <row r="662" spans="2:16" x14ac:dyDescent="0.25">
      <c r="B662" s="108"/>
      <c r="C662" s="109"/>
      <c r="D662" s="109"/>
      <c r="E662" s="109"/>
      <c r="F662" s="110"/>
      <c r="H662" s="45" t="str">
        <f t="shared" si="30"/>
        <v/>
      </c>
      <c r="J662" s="45" t="str">
        <f t="shared" si="31"/>
        <v/>
      </c>
      <c r="L662" s="45" t="str">
        <f t="shared" si="32"/>
        <v/>
      </c>
      <c r="N662" s="108"/>
      <c r="O662" s="109"/>
      <c r="P662" s="110"/>
    </row>
    <row r="663" spans="2:16" x14ac:dyDescent="0.25">
      <c r="B663" s="108"/>
      <c r="C663" s="109"/>
      <c r="D663" s="109"/>
      <c r="E663" s="109"/>
      <c r="F663" s="110"/>
      <c r="H663" s="45" t="str">
        <f t="shared" si="30"/>
        <v/>
      </c>
      <c r="J663" s="45" t="str">
        <f t="shared" si="31"/>
        <v/>
      </c>
      <c r="L663" s="45" t="str">
        <f t="shared" si="32"/>
        <v/>
      </c>
      <c r="N663" s="108"/>
      <c r="O663" s="109"/>
      <c r="P663" s="110"/>
    </row>
    <row r="664" spans="2:16" x14ac:dyDescent="0.25">
      <c r="B664" s="108"/>
      <c r="C664" s="109"/>
      <c r="D664" s="109"/>
      <c r="E664" s="109"/>
      <c r="F664" s="110"/>
      <c r="H664" s="45" t="str">
        <f t="shared" si="30"/>
        <v/>
      </c>
      <c r="J664" s="45" t="str">
        <f t="shared" si="31"/>
        <v/>
      </c>
      <c r="L664" s="45" t="str">
        <f t="shared" si="32"/>
        <v/>
      </c>
      <c r="N664" s="108"/>
      <c r="O664" s="109"/>
      <c r="P664" s="110"/>
    </row>
    <row r="665" spans="2:16" x14ac:dyDescent="0.25">
      <c r="B665" s="108"/>
      <c r="C665" s="109"/>
      <c r="D665" s="109"/>
      <c r="E665" s="109"/>
      <c r="F665" s="110"/>
      <c r="H665" s="45" t="str">
        <f t="shared" si="30"/>
        <v/>
      </c>
      <c r="J665" s="45" t="str">
        <f t="shared" si="31"/>
        <v/>
      </c>
      <c r="L665" s="45" t="str">
        <f t="shared" si="32"/>
        <v/>
      </c>
      <c r="N665" s="108"/>
      <c r="O665" s="109"/>
      <c r="P665" s="110"/>
    </row>
    <row r="666" spans="2:16" x14ac:dyDescent="0.25">
      <c r="B666" s="108"/>
      <c r="C666" s="109"/>
      <c r="D666" s="109"/>
      <c r="E666" s="109"/>
      <c r="F666" s="110"/>
      <c r="H666" s="45" t="str">
        <f t="shared" si="30"/>
        <v/>
      </c>
      <c r="J666" s="45" t="str">
        <f t="shared" si="31"/>
        <v/>
      </c>
      <c r="L666" s="45" t="str">
        <f t="shared" si="32"/>
        <v/>
      </c>
      <c r="N666" s="108"/>
      <c r="O666" s="109"/>
      <c r="P666" s="110"/>
    </row>
    <row r="667" spans="2:16" x14ac:dyDescent="0.25">
      <c r="B667" s="108"/>
      <c r="C667" s="109"/>
      <c r="D667" s="109"/>
      <c r="E667" s="109"/>
      <c r="F667" s="110"/>
      <c r="H667" s="45" t="str">
        <f t="shared" si="30"/>
        <v/>
      </c>
      <c r="J667" s="45" t="str">
        <f t="shared" si="31"/>
        <v/>
      </c>
      <c r="L667" s="45" t="str">
        <f t="shared" si="32"/>
        <v/>
      </c>
      <c r="N667" s="108"/>
      <c r="O667" s="109"/>
      <c r="P667" s="110"/>
    </row>
    <row r="668" spans="2:16" x14ac:dyDescent="0.25">
      <c r="B668" s="108"/>
      <c r="C668" s="109"/>
      <c r="D668" s="109"/>
      <c r="E668" s="109"/>
      <c r="F668" s="110"/>
      <c r="H668" s="45" t="str">
        <f t="shared" si="30"/>
        <v/>
      </c>
      <c r="J668" s="45" t="str">
        <f t="shared" si="31"/>
        <v/>
      </c>
      <c r="L668" s="45" t="str">
        <f t="shared" si="32"/>
        <v/>
      </c>
      <c r="N668" s="108"/>
      <c r="O668" s="109"/>
      <c r="P668" s="110"/>
    </row>
    <row r="669" spans="2:16" x14ac:dyDescent="0.25">
      <c r="B669" s="108"/>
      <c r="C669" s="109"/>
      <c r="D669" s="109"/>
      <c r="E669" s="109"/>
      <c r="F669" s="110"/>
      <c r="H669" s="45" t="str">
        <f t="shared" si="30"/>
        <v/>
      </c>
      <c r="J669" s="45" t="str">
        <f t="shared" si="31"/>
        <v/>
      </c>
      <c r="L669" s="45" t="str">
        <f t="shared" si="32"/>
        <v/>
      </c>
      <c r="N669" s="108"/>
      <c r="O669" s="109"/>
      <c r="P669" s="110"/>
    </row>
    <row r="670" spans="2:16" x14ac:dyDescent="0.25">
      <c r="B670" s="108"/>
      <c r="C670" s="109"/>
      <c r="D670" s="109"/>
      <c r="E670" s="109"/>
      <c r="F670" s="110"/>
      <c r="H670" s="45" t="str">
        <f t="shared" si="30"/>
        <v/>
      </c>
      <c r="J670" s="45" t="str">
        <f t="shared" si="31"/>
        <v/>
      </c>
      <c r="L670" s="45" t="str">
        <f t="shared" si="32"/>
        <v/>
      </c>
      <c r="N670" s="108"/>
      <c r="O670" s="109"/>
      <c r="P670" s="110"/>
    </row>
    <row r="671" spans="2:16" x14ac:dyDescent="0.25">
      <c r="B671" s="108"/>
      <c r="C671" s="109"/>
      <c r="D671" s="109"/>
      <c r="E671" s="109"/>
      <c r="F671" s="110"/>
      <c r="H671" s="45" t="str">
        <f t="shared" si="30"/>
        <v/>
      </c>
      <c r="J671" s="45" t="str">
        <f t="shared" si="31"/>
        <v/>
      </c>
      <c r="L671" s="45" t="str">
        <f t="shared" si="32"/>
        <v/>
      </c>
      <c r="N671" s="108"/>
      <c r="O671" s="109"/>
      <c r="P671" s="110"/>
    </row>
    <row r="672" spans="2:16" x14ac:dyDescent="0.25">
      <c r="B672" s="108"/>
      <c r="C672" s="109"/>
      <c r="D672" s="109"/>
      <c r="E672" s="109"/>
      <c r="F672" s="110"/>
      <c r="H672" s="45" t="str">
        <f t="shared" si="30"/>
        <v/>
      </c>
      <c r="J672" s="45" t="str">
        <f t="shared" si="31"/>
        <v/>
      </c>
      <c r="L672" s="45" t="str">
        <f t="shared" si="32"/>
        <v/>
      </c>
      <c r="N672" s="108"/>
      <c r="O672" s="109"/>
      <c r="P672" s="110"/>
    </row>
    <row r="673" spans="2:16" x14ac:dyDescent="0.25">
      <c r="B673" s="108"/>
      <c r="C673" s="109"/>
      <c r="D673" s="109"/>
      <c r="E673" s="109"/>
      <c r="F673" s="110"/>
      <c r="H673" s="45" t="str">
        <f t="shared" si="30"/>
        <v/>
      </c>
      <c r="J673" s="45" t="str">
        <f t="shared" si="31"/>
        <v/>
      </c>
      <c r="L673" s="45" t="str">
        <f t="shared" si="32"/>
        <v/>
      </c>
      <c r="N673" s="108"/>
      <c r="O673" s="109"/>
      <c r="P673" s="110"/>
    </row>
    <row r="674" spans="2:16" x14ac:dyDescent="0.25">
      <c r="B674" s="108"/>
      <c r="C674" s="109"/>
      <c r="D674" s="109"/>
      <c r="E674" s="109"/>
      <c r="F674" s="110"/>
      <c r="H674" s="45" t="str">
        <f t="shared" si="30"/>
        <v/>
      </c>
      <c r="J674" s="45" t="str">
        <f t="shared" si="31"/>
        <v/>
      </c>
      <c r="L674" s="45" t="str">
        <f t="shared" si="32"/>
        <v/>
      </c>
      <c r="N674" s="108"/>
      <c r="O674" s="109"/>
      <c r="P674" s="110"/>
    </row>
    <row r="675" spans="2:16" x14ac:dyDescent="0.25">
      <c r="B675" s="108"/>
      <c r="C675" s="109"/>
      <c r="D675" s="109"/>
      <c r="E675" s="109"/>
      <c r="F675" s="110"/>
      <c r="H675" s="45" t="str">
        <f t="shared" si="30"/>
        <v/>
      </c>
      <c r="J675" s="45" t="str">
        <f t="shared" si="31"/>
        <v/>
      </c>
      <c r="L675" s="45" t="str">
        <f t="shared" si="32"/>
        <v/>
      </c>
      <c r="N675" s="108"/>
      <c r="O675" s="109"/>
      <c r="P675" s="110"/>
    </row>
    <row r="676" spans="2:16" x14ac:dyDescent="0.25">
      <c r="B676" s="108"/>
      <c r="C676" s="109"/>
      <c r="D676" s="109"/>
      <c r="E676" s="109"/>
      <c r="F676" s="110"/>
      <c r="H676" s="45" t="str">
        <f t="shared" si="30"/>
        <v/>
      </c>
      <c r="J676" s="45" t="str">
        <f t="shared" si="31"/>
        <v/>
      </c>
      <c r="L676" s="45" t="str">
        <f t="shared" si="32"/>
        <v/>
      </c>
      <c r="N676" s="108"/>
      <c r="O676" s="109"/>
      <c r="P676" s="110"/>
    </row>
    <row r="677" spans="2:16" x14ac:dyDescent="0.25">
      <c r="B677" s="108"/>
      <c r="C677" s="109"/>
      <c r="D677" s="109"/>
      <c r="E677" s="109"/>
      <c r="F677" s="110"/>
      <c r="H677" s="45" t="str">
        <f t="shared" si="30"/>
        <v/>
      </c>
      <c r="J677" s="45" t="str">
        <f t="shared" si="31"/>
        <v/>
      </c>
      <c r="L677" s="45" t="str">
        <f t="shared" si="32"/>
        <v/>
      </c>
      <c r="N677" s="108"/>
      <c r="O677" s="109"/>
      <c r="P677" s="110"/>
    </row>
    <row r="678" spans="2:16" x14ac:dyDescent="0.25">
      <c r="B678" s="108"/>
      <c r="C678" s="109"/>
      <c r="D678" s="109"/>
      <c r="E678" s="109"/>
      <c r="F678" s="110"/>
      <c r="H678" s="45" t="str">
        <f t="shared" si="30"/>
        <v/>
      </c>
      <c r="J678" s="45" t="str">
        <f t="shared" si="31"/>
        <v/>
      </c>
      <c r="L678" s="45" t="str">
        <f t="shared" si="32"/>
        <v/>
      </c>
      <c r="N678" s="108"/>
      <c r="O678" s="109"/>
      <c r="P678" s="110"/>
    </row>
    <row r="679" spans="2:16" x14ac:dyDescent="0.25">
      <c r="B679" s="108"/>
      <c r="C679" s="109"/>
      <c r="D679" s="109"/>
      <c r="E679" s="109"/>
      <c r="F679" s="110"/>
      <c r="H679" s="45" t="str">
        <f t="shared" si="30"/>
        <v/>
      </c>
      <c r="J679" s="45" t="str">
        <f t="shared" si="31"/>
        <v/>
      </c>
      <c r="L679" s="45" t="str">
        <f t="shared" si="32"/>
        <v/>
      </c>
      <c r="N679" s="108"/>
      <c r="O679" s="109"/>
      <c r="P679" s="110"/>
    </row>
    <row r="680" spans="2:16" x14ac:dyDescent="0.25">
      <c r="B680" s="108"/>
      <c r="C680" s="109"/>
      <c r="D680" s="109"/>
      <c r="E680" s="109"/>
      <c r="F680" s="110"/>
      <c r="H680" s="45" t="str">
        <f t="shared" si="30"/>
        <v/>
      </c>
      <c r="J680" s="45" t="str">
        <f t="shared" si="31"/>
        <v/>
      </c>
      <c r="L680" s="45" t="str">
        <f t="shared" si="32"/>
        <v/>
      </c>
      <c r="N680" s="108"/>
      <c r="O680" s="109"/>
      <c r="P680" s="110"/>
    </row>
    <row r="681" spans="2:16" x14ac:dyDescent="0.25">
      <c r="B681" s="108"/>
      <c r="C681" s="109"/>
      <c r="D681" s="109"/>
      <c r="E681" s="109"/>
      <c r="F681" s="110"/>
      <c r="H681" s="45" t="str">
        <f t="shared" si="30"/>
        <v/>
      </c>
      <c r="J681" s="45" t="str">
        <f t="shared" si="31"/>
        <v/>
      </c>
      <c r="L681" s="45" t="str">
        <f t="shared" si="32"/>
        <v/>
      </c>
      <c r="N681" s="108"/>
      <c r="O681" s="109"/>
      <c r="P681" s="110"/>
    </row>
    <row r="682" spans="2:16" x14ac:dyDescent="0.25">
      <c r="B682" s="108"/>
      <c r="C682" s="109"/>
      <c r="D682" s="109"/>
      <c r="E682" s="109"/>
      <c r="F682" s="110"/>
      <c r="H682" s="45" t="str">
        <f t="shared" si="30"/>
        <v/>
      </c>
      <c r="J682" s="45" t="str">
        <f t="shared" si="31"/>
        <v/>
      </c>
      <c r="L682" s="45" t="str">
        <f t="shared" si="32"/>
        <v/>
      </c>
      <c r="N682" s="108"/>
      <c r="O682" s="109"/>
      <c r="P682" s="110"/>
    </row>
    <row r="683" spans="2:16" x14ac:dyDescent="0.25">
      <c r="B683" s="108"/>
      <c r="C683" s="109"/>
      <c r="D683" s="109"/>
      <c r="E683" s="109"/>
      <c r="F683" s="110"/>
      <c r="H683" s="45" t="str">
        <f t="shared" si="30"/>
        <v/>
      </c>
      <c r="J683" s="45" t="str">
        <f t="shared" si="31"/>
        <v/>
      </c>
      <c r="L683" s="45" t="str">
        <f t="shared" si="32"/>
        <v/>
      </c>
      <c r="N683" s="108"/>
      <c r="O683" s="109"/>
      <c r="P683" s="110"/>
    </row>
    <row r="684" spans="2:16" x14ac:dyDescent="0.25">
      <c r="B684" s="108"/>
      <c r="C684" s="109"/>
      <c r="D684" s="109"/>
      <c r="E684" s="109"/>
      <c r="F684" s="110"/>
      <c r="H684" s="45" t="str">
        <f t="shared" si="30"/>
        <v/>
      </c>
      <c r="J684" s="45" t="str">
        <f t="shared" si="31"/>
        <v/>
      </c>
      <c r="L684" s="45" t="str">
        <f t="shared" si="32"/>
        <v/>
      </c>
      <c r="N684" s="108"/>
      <c r="O684" s="109"/>
      <c r="P684" s="110"/>
    </row>
    <row r="685" spans="2:16" x14ac:dyDescent="0.25">
      <c r="B685" s="108"/>
      <c r="C685" s="109"/>
      <c r="D685" s="109"/>
      <c r="E685" s="109"/>
      <c r="F685" s="110"/>
      <c r="H685" s="45" t="str">
        <f t="shared" si="30"/>
        <v/>
      </c>
      <c r="J685" s="45" t="str">
        <f t="shared" si="31"/>
        <v/>
      </c>
      <c r="L685" s="45" t="str">
        <f t="shared" si="32"/>
        <v/>
      </c>
      <c r="N685" s="108"/>
      <c r="O685" s="109"/>
      <c r="P685" s="110"/>
    </row>
    <row r="686" spans="2:16" x14ac:dyDescent="0.25">
      <c r="B686" s="108"/>
      <c r="C686" s="109"/>
      <c r="D686" s="109"/>
      <c r="E686" s="109"/>
      <c r="F686" s="110"/>
      <c r="H686" s="45" t="str">
        <f t="shared" si="30"/>
        <v/>
      </c>
      <c r="J686" s="45" t="str">
        <f t="shared" si="31"/>
        <v/>
      </c>
      <c r="L686" s="45" t="str">
        <f t="shared" si="32"/>
        <v/>
      </c>
      <c r="N686" s="108"/>
      <c r="O686" s="109"/>
      <c r="P686" s="110"/>
    </row>
    <row r="687" spans="2:16" x14ac:dyDescent="0.25">
      <c r="B687" s="108"/>
      <c r="C687" s="109"/>
      <c r="D687" s="109"/>
      <c r="E687" s="109"/>
      <c r="F687" s="110"/>
      <c r="H687" s="45" t="str">
        <f t="shared" si="30"/>
        <v/>
      </c>
      <c r="J687" s="45" t="str">
        <f t="shared" si="31"/>
        <v/>
      </c>
      <c r="L687" s="45" t="str">
        <f t="shared" si="32"/>
        <v/>
      </c>
      <c r="N687" s="108"/>
      <c r="O687" s="109"/>
      <c r="P687" s="110"/>
    </row>
    <row r="688" spans="2:16" x14ac:dyDescent="0.25">
      <c r="B688" s="108"/>
      <c r="C688" s="109"/>
      <c r="D688" s="109"/>
      <c r="E688" s="109"/>
      <c r="F688" s="110"/>
      <c r="H688" s="45" t="str">
        <f t="shared" si="30"/>
        <v/>
      </c>
      <c r="J688" s="45" t="str">
        <f t="shared" si="31"/>
        <v/>
      </c>
      <c r="L688" s="45" t="str">
        <f t="shared" si="32"/>
        <v/>
      </c>
      <c r="N688" s="108"/>
      <c r="O688" s="109"/>
      <c r="P688" s="110"/>
    </row>
    <row r="689" spans="2:16" x14ac:dyDescent="0.25">
      <c r="B689" s="108"/>
      <c r="C689" s="109"/>
      <c r="D689" s="109"/>
      <c r="E689" s="109"/>
      <c r="F689" s="110"/>
      <c r="H689" s="45" t="str">
        <f t="shared" si="30"/>
        <v/>
      </c>
      <c r="J689" s="45" t="str">
        <f t="shared" si="31"/>
        <v/>
      </c>
      <c r="L689" s="45" t="str">
        <f t="shared" si="32"/>
        <v/>
      </c>
      <c r="N689" s="108"/>
      <c r="O689" s="109"/>
      <c r="P689" s="110"/>
    </row>
    <row r="690" spans="2:16" x14ac:dyDescent="0.25">
      <c r="B690" s="108"/>
      <c r="C690" s="109"/>
      <c r="D690" s="109"/>
      <c r="E690" s="109"/>
      <c r="F690" s="110"/>
      <c r="H690" s="45" t="str">
        <f t="shared" si="30"/>
        <v/>
      </c>
      <c r="J690" s="45" t="str">
        <f t="shared" si="31"/>
        <v/>
      </c>
      <c r="L690" s="45" t="str">
        <f t="shared" si="32"/>
        <v/>
      </c>
      <c r="N690" s="108"/>
      <c r="O690" s="109"/>
      <c r="P690" s="110"/>
    </row>
    <row r="691" spans="2:16" x14ac:dyDescent="0.25">
      <c r="B691" s="108"/>
      <c r="C691" s="109"/>
      <c r="D691" s="109"/>
      <c r="E691" s="109"/>
      <c r="F691" s="110"/>
      <c r="H691" s="45" t="str">
        <f t="shared" si="30"/>
        <v/>
      </c>
      <c r="J691" s="45" t="str">
        <f t="shared" si="31"/>
        <v/>
      </c>
      <c r="L691" s="45" t="str">
        <f t="shared" si="32"/>
        <v/>
      </c>
      <c r="N691" s="108"/>
      <c r="O691" s="109"/>
      <c r="P691" s="110"/>
    </row>
    <row r="692" spans="2:16" x14ac:dyDescent="0.25">
      <c r="B692" s="108"/>
      <c r="C692" s="109"/>
      <c r="D692" s="109"/>
      <c r="E692" s="109"/>
      <c r="F692" s="110"/>
      <c r="H692" s="45" t="str">
        <f t="shared" si="30"/>
        <v/>
      </c>
      <c r="J692" s="45" t="str">
        <f t="shared" si="31"/>
        <v/>
      </c>
      <c r="L692" s="45" t="str">
        <f t="shared" si="32"/>
        <v/>
      </c>
      <c r="N692" s="108"/>
      <c r="O692" s="109"/>
      <c r="P692" s="110"/>
    </row>
    <row r="693" spans="2:16" x14ac:dyDescent="0.25">
      <c r="B693" s="108"/>
      <c r="C693" s="109"/>
      <c r="D693" s="109"/>
      <c r="E693" s="109"/>
      <c r="F693" s="110"/>
      <c r="H693" s="45" t="str">
        <f t="shared" si="30"/>
        <v/>
      </c>
      <c r="J693" s="45" t="str">
        <f t="shared" si="31"/>
        <v/>
      </c>
      <c r="L693" s="45" t="str">
        <f t="shared" si="32"/>
        <v/>
      </c>
      <c r="N693" s="108"/>
      <c r="O693" s="109"/>
      <c r="P693" s="110"/>
    </row>
    <row r="694" spans="2:16" x14ac:dyDescent="0.25">
      <c r="B694" s="108"/>
      <c r="C694" s="109"/>
      <c r="D694" s="109"/>
      <c r="E694" s="109"/>
      <c r="F694" s="110"/>
      <c r="H694" s="45" t="str">
        <f t="shared" si="30"/>
        <v/>
      </c>
      <c r="J694" s="45" t="str">
        <f t="shared" si="31"/>
        <v/>
      </c>
      <c r="L694" s="45" t="str">
        <f t="shared" si="32"/>
        <v/>
      </c>
      <c r="N694" s="108"/>
      <c r="O694" s="109"/>
      <c r="P694" s="110"/>
    </row>
    <row r="695" spans="2:16" x14ac:dyDescent="0.25">
      <c r="B695" s="108"/>
      <c r="C695" s="109"/>
      <c r="D695" s="109"/>
      <c r="E695" s="109"/>
      <c r="F695" s="110"/>
      <c r="H695" s="45" t="str">
        <f t="shared" si="30"/>
        <v/>
      </c>
      <c r="J695" s="45" t="str">
        <f t="shared" si="31"/>
        <v/>
      </c>
      <c r="L695" s="45" t="str">
        <f t="shared" si="32"/>
        <v/>
      </c>
      <c r="N695" s="108"/>
      <c r="O695" s="109"/>
      <c r="P695" s="110"/>
    </row>
    <row r="696" spans="2:16" x14ac:dyDescent="0.25">
      <c r="B696" s="108"/>
      <c r="C696" s="109"/>
      <c r="D696" s="109"/>
      <c r="E696" s="109"/>
      <c r="F696" s="110"/>
      <c r="H696" s="45" t="str">
        <f t="shared" si="30"/>
        <v/>
      </c>
      <c r="J696" s="45" t="str">
        <f t="shared" si="31"/>
        <v/>
      </c>
      <c r="L696" s="45" t="str">
        <f t="shared" si="32"/>
        <v/>
      </c>
      <c r="N696" s="108"/>
      <c r="O696" s="109"/>
      <c r="P696" s="110"/>
    </row>
    <row r="697" spans="2:16" x14ac:dyDescent="0.25">
      <c r="B697" s="108"/>
      <c r="C697" s="109"/>
      <c r="D697" s="109"/>
      <c r="E697" s="109"/>
      <c r="F697" s="110"/>
      <c r="H697" s="45" t="str">
        <f t="shared" si="30"/>
        <v/>
      </c>
      <c r="J697" s="45" t="str">
        <f t="shared" si="31"/>
        <v/>
      </c>
      <c r="L697" s="45" t="str">
        <f t="shared" si="32"/>
        <v/>
      </c>
      <c r="N697" s="108"/>
      <c r="O697" s="109"/>
      <c r="P697" s="110"/>
    </row>
    <row r="698" spans="2:16" x14ac:dyDescent="0.25">
      <c r="B698" s="108"/>
      <c r="C698" s="109"/>
      <c r="D698" s="109"/>
      <c r="E698" s="109"/>
      <c r="F698" s="110"/>
      <c r="H698" s="45" t="str">
        <f t="shared" si="30"/>
        <v/>
      </c>
      <c r="J698" s="45" t="str">
        <f t="shared" si="31"/>
        <v/>
      </c>
      <c r="L698" s="45" t="str">
        <f t="shared" si="32"/>
        <v/>
      </c>
      <c r="N698" s="108"/>
      <c r="O698" s="109"/>
      <c r="P698" s="110"/>
    </row>
    <row r="699" spans="2:16" x14ac:dyDescent="0.25">
      <c r="B699" s="108"/>
      <c r="C699" s="109"/>
      <c r="D699" s="109"/>
      <c r="E699" s="109"/>
      <c r="F699" s="110"/>
      <c r="H699" s="45" t="str">
        <f t="shared" si="30"/>
        <v/>
      </c>
      <c r="J699" s="45" t="str">
        <f t="shared" si="31"/>
        <v/>
      </c>
      <c r="L699" s="45" t="str">
        <f t="shared" si="32"/>
        <v/>
      </c>
      <c r="N699" s="108"/>
      <c r="O699" s="109"/>
      <c r="P699" s="110"/>
    </row>
    <row r="700" spans="2:16" x14ac:dyDescent="0.25">
      <c r="B700" s="108"/>
      <c r="C700" s="109"/>
      <c r="D700" s="109"/>
      <c r="E700" s="109"/>
      <c r="F700" s="110"/>
      <c r="H700" s="45" t="str">
        <f t="shared" si="30"/>
        <v/>
      </c>
      <c r="J700" s="45" t="str">
        <f t="shared" si="31"/>
        <v/>
      </c>
      <c r="L700" s="45" t="str">
        <f t="shared" si="32"/>
        <v/>
      </c>
      <c r="N700" s="108"/>
      <c r="O700" s="109"/>
      <c r="P700" s="110"/>
    </row>
    <row r="701" spans="2:16" x14ac:dyDescent="0.25">
      <c r="B701" s="108"/>
      <c r="C701" s="109"/>
      <c r="D701" s="109"/>
      <c r="E701" s="109"/>
      <c r="F701" s="110"/>
      <c r="H701" s="45" t="str">
        <f t="shared" si="30"/>
        <v/>
      </c>
      <c r="J701" s="45" t="str">
        <f t="shared" si="31"/>
        <v/>
      </c>
      <c r="L701" s="45" t="str">
        <f t="shared" si="32"/>
        <v/>
      </c>
      <c r="N701" s="108"/>
      <c r="O701" s="109"/>
      <c r="P701" s="110"/>
    </row>
    <row r="702" spans="2:16" x14ac:dyDescent="0.25">
      <c r="B702" s="108"/>
      <c r="C702" s="109"/>
      <c r="D702" s="109"/>
      <c r="E702" s="109"/>
      <c r="F702" s="110"/>
      <c r="H702" s="45" t="str">
        <f t="shared" si="30"/>
        <v/>
      </c>
      <c r="J702" s="45" t="str">
        <f t="shared" si="31"/>
        <v/>
      </c>
      <c r="L702" s="45" t="str">
        <f t="shared" si="32"/>
        <v/>
      </c>
      <c r="N702" s="108"/>
      <c r="O702" s="109"/>
      <c r="P702" s="110"/>
    </row>
    <row r="703" spans="2:16" x14ac:dyDescent="0.25">
      <c r="B703" s="108"/>
      <c r="C703" s="109"/>
      <c r="D703" s="109"/>
      <c r="E703" s="109"/>
      <c r="F703" s="110"/>
      <c r="H703" s="45" t="str">
        <f t="shared" si="30"/>
        <v/>
      </c>
      <c r="J703" s="45" t="str">
        <f t="shared" si="31"/>
        <v/>
      </c>
      <c r="L703" s="45" t="str">
        <f t="shared" si="32"/>
        <v/>
      </c>
      <c r="N703" s="108"/>
      <c r="O703" s="109"/>
      <c r="P703" s="110"/>
    </row>
    <row r="704" spans="2:16" x14ac:dyDescent="0.25">
      <c r="B704" s="108"/>
      <c r="C704" s="109"/>
      <c r="D704" s="109"/>
      <c r="E704" s="109"/>
      <c r="F704" s="110"/>
      <c r="H704" s="45" t="str">
        <f t="shared" si="30"/>
        <v/>
      </c>
      <c r="J704" s="45" t="str">
        <f t="shared" si="31"/>
        <v/>
      </c>
      <c r="L704" s="45" t="str">
        <f t="shared" si="32"/>
        <v/>
      </c>
      <c r="N704" s="108"/>
      <c r="O704" s="109"/>
      <c r="P704" s="110"/>
    </row>
    <row r="705" spans="2:16" x14ac:dyDescent="0.25">
      <c r="B705" s="108"/>
      <c r="C705" s="109"/>
      <c r="D705" s="109"/>
      <c r="E705" s="109"/>
      <c r="F705" s="110"/>
      <c r="H705" s="45" t="str">
        <f t="shared" si="30"/>
        <v/>
      </c>
      <c r="J705" s="45" t="str">
        <f t="shared" si="31"/>
        <v/>
      </c>
      <c r="L705" s="45" t="str">
        <f t="shared" si="32"/>
        <v/>
      </c>
      <c r="N705" s="108"/>
      <c r="O705" s="109"/>
      <c r="P705" s="110"/>
    </row>
    <row r="706" spans="2:16" x14ac:dyDescent="0.25">
      <c r="B706" s="108"/>
      <c r="C706" s="109"/>
      <c r="D706" s="109"/>
      <c r="E706" s="109"/>
      <c r="F706" s="110"/>
      <c r="H706" s="45" t="str">
        <f t="shared" si="30"/>
        <v/>
      </c>
      <c r="J706" s="45" t="str">
        <f t="shared" si="31"/>
        <v/>
      </c>
      <c r="L706" s="45" t="str">
        <f t="shared" si="32"/>
        <v/>
      </c>
      <c r="N706" s="108"/>
      <c r="O706" s="109"/>
      <c r="P706" s="110"/>
    </row>
    <row r="707" spans="2:16" x14ac:dyDescent="0.25">
      <c r="B707" s="108"/>
      <c r="C707" s="109"/>
      <c r="D707" s="109"/>
      <c r="E707" s="109"/>
      <c r="F707" s="110"/>
      <c r="H707" s="45" t="str">
        <f t="shared" si="30"/>
        <v/>
      </c>
      <c r="J707" s="45" t="str">
        <f t="shared" si="31"/>
        <v/>
      </c>
      <c r="L707" s="45" t="str">
        <f t="shared" si="32"/>
        <v/>
      </c>
      <c r="N707" s="108"/>
      <c r="O707" s="109"/>
      <c r="P707" s="110"/>
    </row>
    <row r="708" spans="2:16" x14ac:dyDescent="0.25">
      <c r="B708" s="108"/>
      <c r="C708" s="109"/>
      <c r="D708" s="109"/>
      <c r="E708" s="109"/>
      <c r="F708" s="110"/>
      <c r="H708" s="45" t="str">
        <f t="shared" si="30"/>
        <v/>
      </c>
      <c r="J708" s="45" t="str">
        <f t="shared" si="31"/>
        <v/>
      </c>
      <c r="L708" s="45" t="str">
        <f t="shared" si="32"/>
        <v/>
      </c>
      <c r="N708" s="108"/>
      <c r="O708" s="109"/>
      <c r="P708" s="110"/>
    </row>
    <row r="709" spans="2:16" x14ac:dyDescent="0.25">
      <c r="B709" s="108"/>
      <c r="C709" s="109"/>
      <c r="D709" s="109"/>
      <c r="E709" s="109"/>
      <c r="F709" s="110"/>
      <c r="H709" s="45" t="str">
        <f t="shared" si="30"/>
        <v/>
      </c>
      <c r="J709" s="45" t="str">
        <f t="shared" si="31"/>
        <v/>
      </c>
      <c r="L709" s="45" t="str">
        <f t="shared" si="32"/>
        <v/>
      </c>
      <c r="N709" s="108"/>
      <c r="O709" s="109"/>
      <c r="P709" s="110"/>
    </row>
    <row r="710" spans="2:16" x14ac:dyDescent="0.25">
      <c r="B710" s="108"/>
      <c r="C710" s="109"/>
      <c r="D710" s="109"/>
      <c r="E710" s="109"/>
      <c r="F710" s="110"/>
      <c r="H710" s="45" t="str">
        <f t="shared" si="30"/>
        <v/>
      </c>
      <c r="J710" s="45" t="str">
        <f t="shared" si="31"/>
        <v/>
      </c>
      <c r="L710" s="45" t="str">
        <f t="shared" si="32"/>
        <v/>
      </c>
      <c r="N710" s="108"/>
      <c r="O710" s="109"/>
      <c r="P710" s="110"/>
    </row>
    <row r="711" spans="2:16" x14ac:dyDescent="0.25">
      <c r="B711" s="108"/>
      <c r="C711" s="109"/>
      <c r="D711" s="109"/>
      <c r="E711" s="109"/>
      <c r="F711" s="110"/>
      <c r="H711" s="45" t="str">
        <f t="shared" si="30"/>
        <v/>
      </c>
      <c r="J711" s="45" t="str">
        <f t="shared" si="31"/>
        <v/>
      </c>
      <c r="L711" s="45" t="str">
        <f t="shared" si="32"/>
        <v/>
      </c>
      <c r="N711" s="108"/>
      <c r="O711" s="109"/>
      <c r="P711" s="110"/>
    </row>
    <row r="712" spans="2:16" x14ac:dyDescent="0.25">
      <c r="B712" s="108"/>
      <c r="C712" s="109"/>
      <c r="D712" s="109"/>
      <c r="E712" s="109"/>
      <c r="F712" s="110"/>
      <c r="H712" s="45" t="str">
        <f t="shared" si="30"/>
        <v/>
      </c>
      <c r="J712" s="45" t="str">
        <f t="shared" si="31"/>
        <v/>
      </c>
      <c r="L712" s="45" t="str">
        <f t="shared" si="32"/>
        <v/>
      </c>
      <c r="N712" s="108"/>
      <c r="O712" s="109"/>
      <c r="P712" s="110"/>
    </row>
    <row r="713" spans="2:16" x14ac:dyDescent="0.25">
      <c r="B713" s="108"/>
      <c r="C713" s="109"/>
      <c r="D713" s="109"/>
      <c r="E713" s="109"/>
      <c r="F713" s="110"/>
      <c r="H713" s="45" t="str">
        <f t="shared" si="30"/>
        <v/>
      </c>
      <c r="J713" s="45" t="str">
        <f t="shared" si="31"/>
        <v/>
      </c>
      <c r="L713" s="45" t="str">
        <f t="shared" si="32"/>
        <v/>
      </c>
      <c r="N713" s="108"/>
      <c r="O713" s="109"/>
      <c r="P713" s="110"/>
    </row>
    <row r="714" spans="2:16" x14ac:dyDescent="0.25">
      <c r="B714" s="108"/>
      <c r="C714" s="109"/>
      <c r="D714" s="109"/>
      <c r="E714" s="109"/>
      <c r="F714" s="110"/>
      <c r="H714" s="45" t="str">
        <f t="shared" si="30"/>
        <v/>
      </c>
      <c r="J714" s="45" t="str">
        <f t="shared" si="31"/>
        <v/>
      </c>
      <c r="L714" s="45" t="str">
        <f t="shared" si="32"/>
        <v/>
      </c>
      <c r="N714" s="108"/>
      <c r="O714" s="109"/>
      <c r="P714" s="110"/>
    </row>
    <row r="715" spans="2:16" x14ac:dyDescent="0.25">
      <c r="B715" s="108"/>
      <c r="C715" s="109"/>
      <c r="D715" s="109"/>
      <c r="E715" s="109"/>
      <c r="F715" s="110"/>
      <c r="H715" s="45" t="str">
        <f t="shared" ref="H715:H778" si="33">IF(C715="","",C715) &amp; IF(D715="",""," – " &amp; D715) &amp; IF(E715="",""," – " &amp; E715) &amp; IF(F715="",""," – " &amp; F715)</f>
        <v/>
      </c>
      <c r="J715" s="45" t="str">
        <f t="shared" ref="J715:J778" si="34">IF(C715="","",C715) &amp; IF(D715="",""," – " &amp; D715) &amp; IF(E715="",""," – " &amp; E715)</f>
        <v/>
      </c>
      <c r="L715" s="45" t="str">
        <f t="shared" ref="L715:L778" si="35">IF(C715="","",C715) &amp; IF(D715="",""," – " &amp; D715)</f>
        <v/>
      </c>
      <c r="N715" s="108"/>
      <c r="O715" s="109"/>
      <c r="P715" s="110"/>
    </row>
    <row r="716" spans="2:16" x14ac:dyDescent="0.25">
      <c r="B716" s="108"/>
      <c r="C716" s="109"/>
      <c r="D716" s="109"/>
      <c r="E716" s="109"/>
      <c r="F716" s="110"/>
      <c r="H716" s="45" t="str">
        <f t="shared" si="33"/>
        <v/>
      </c>
      <c r="J716" s="45" t="str">
        <f t="shared" si="34"/>
        <v/>
      </c>
      <c r="L716" s="45" t="str">
        <f t="shared" si="35"/>
        <v/>
      </c>
      <c r="N716" s="108"/>
      <c r="O716" s="109"/>
      <c r="P716" s="110"/>
    </row>
    <row r="717" spans="2:16" x14ac:dyDescent="0.25">
      <c r="B717" s="108"/>
      <c r="C717" s="109"/>
      <c r="D717" s="109"/>
      <c r="E717" s="109"/>
      <c r="F717" s="110"/>
      <c r="H717" s="45" t="str">
        <f t="shared" si="33"/>
        <v/>
      </c>
      <c r="J717" s="45" t="str">
        <f t="shared" si="34"/>
        <v/>
      </c>
      <c r="L717" s="45" t="str">
        <f t="shared" si="35"/>
        <v/>
      </c>
      <c r="N717" s="108"/>
      <c r="O717" s="109"/>
      <c r="P717" s="110"/>
    </row>
    <row r="718" spans="2:16" x14ac:dyDescent="0.25">
      <c r="B718" s="108"/>
      <c r="C718" s="109"/>
      <c r="D718" s="109"/>
      <c r="E718" s="109"/>
      <c r="F718" s="110"/>
      <c r="H718" s="45" t="str">
        <f t="shared" si="33"/>
        <v/>
      </c>
      <c r="J718" s="45" t="str">
        <f t="shared" si="34"/>
        <v/>
      </c>
      <c r="L718" s="45" t="str">
        <f t="shared" si="35"/>
        <v/>
      </c>
      <c r="N718" s="108"/>
      <c r="O718" s="114"/>
      <c r="P718" s="110"/>
    </row>
    <row r="719" spans="2:16" x14ac:dyDescent="0.25">
      <c r="B719" s="108"/>
      <c r="C719" s="109"/>
      <c r="D719" s="109"/>
      <c r="E719" s="109"/>
      <c r="F719" s="110"/>
      <c r="H719" s="45" t="str">
        <f t="shared" si="33"/>
        <v/>
      </c>
      <c r="J719" s="45" t="str">
        <f t="shared" si="34"/>
        <v/>
      </c>
      <c r="L719" s="45" t="str">
        <f t="shared" si="35"/>
        <v/>
      </c>
      <c r="N719" s="108"/>
      <c r="O719" s="109"/>
      <c r="P719" s="110"/>
    </row>
    <row r="720" spans="2:16" x14ac:dyDescent="0.25">
      <c r="B720" s="108"/>
      <c r="C720" s="109"/>
      <c r="D720" s="109"/>
      <c r="E720" s="109"/>
      <c r="F720" s="110"/>
      <c r="H720" s="45" t="str">
        <f t="shared" si="33"/>
        <v/>
      </c>
      <c r="J720" s="45" t="str">
        <f t="shared" si="34"/>
        <v/>
      </c>
      <c r="L720" s="45" t="str">
        <f t="shared" si="35"/>
        <v/>
      </c>
      <c r="N720" s="108"/>
      <c r="O720" s="109"/>
      <c r="P720" s="110"/>
    </row>
    <row r="721" spans="2:16" x14ac:dyDescent="0.25">
      <c r="B721" s="108"/>
      <c r="C721" s="109"/>
      <c r="D721" s="109"/>
      <c r="E721" s="109"/>
      <c r="F721" s="110"/>
      <c r="H721" s="45" t="str">
        <f t="shared" si="33"/>
        <v/>
      </c>
      <c r="J721" s="45" t="str">
        <f t="shared" si="34"/>
        <v/>
      </c>
      <c r="L721" s="45" t="str">
        <f t="shared" si="35"/>
        <v/>
      </c>
      <c r="N721" s="108"/>
      <c r="O721" s="109"/>
      <c r="P721" s="110"/>
    </row>
    <row r="722" spans="2:16" x14ac:dyDescent="0.25">
      <c r="B722" s="108"/>
      <c r="C722" s="109"/>
      <c r="D722" s="109"/>
      <c r="E722" s="109"/>
      <c r="F722" s="110"/>
      <c r="H722" s="45" t="str">
        <f t="shared" si="33"/>
        <v/>
      </c>
      <c r="J722" s="45" t="str">
        <f t="shared" si="34"/>
        <v/>
      </c>
      <c r="L722" s="45" t="str">
        <f t="shared" si="35"/>
        <v/>
      </c>
      <c r="N722" s="108"/>
      <c r="O722" s="109"/>
      <c r="P722" s="110"/>
    </row>
    <row r="723" spans="2:16" x14ac:dyDescent="0.25">
      <c r="B723" s="108"/>
      <c r="C723" s="109"/>
      <c r="D723" s="109"/>
      <c r="E723" s="109"/>
      <c r="F723" s="110"/>
      <c r="H723" s="45" t="str">
        <f t="shared" si="33"/>
        <v/>
      </c>
      <c r="J723" s="45" t="str">
        <f t="shared" si="34"/>
        <v/>
      </c>
      <c r="L723" s="45" t="str">
        <f t="shared" si="35"/>
        <v/>
      </c>
      <c r="N723" s="108"/>
      <c r="O723" s="109"/>
      <c r="P723" s="110"/>
    </row>
    <row r="724" spans="2:16" x14ac:dyDescent="0.25">
      <c r="B724" s="108"/>
      <c r="C724" s="109"/>
      <c r="D724" s="109"/>
      <c r="E724" s="109"/>
      <c r="F724" s="110"/>
      <c r="H724" s="45" t="str">
        <f t="shared" si="33"/>
        <v/>
      </c>
      <c r="J724" s="45" t="str">
        <f t="shared" si="34"/>
        <v/>
      </c>
      <c r="L724" s="45" t="str">
        <f t="shared" si="35"/>
        <v/>
      </c>
      <c r="N724" s="108"/>
      <c r="O724" s="109"/>
      <c r="P724" s="110"/>
    </row>
    <row r="725" spans="2:16" x14ac:dyDescent="0.25">
      <c r="B725" s="108"/>
      <c r="C725" s="109"/>
      <c r="D725" s="109"/>
      <c r="E725" s="109"/>
      <c r="F725" s="110"/>
      <c r="H725" s="45" t="str">
        <f t="shared" si="33"/>
        <v/>
      </c>
      <c r="J725" s="45" t="str">
        <f t="shared" si="34"/>
        <v/>
      </c>
      <c r="L725" s="45" t="str">
        <f t="shared" si="35"/>
        <v/>
      </c>
      <c r="N725" s="108"/>
      <c r="O725" s="109"/>
      <c r="P725" s="110"/>
    </row>
    <row r="726" spans="2:16" x14ac:dyDescent="0.25">
      <c r="B726" s="108"/>
      <c r="C726" s="109"/>
      <c r="D726" s="109"/>
      <c r="E726" s="109"/>
      <c r="F726" s="110"/>
      <c r="H726" s="45" t="str">
        <f t="shared" si="33"/>
        <v/>
      </c>
      <c r="J726" s="45" t="str">
        <f t="shared" si="34"/>
        <v/>
      </c>
      <c r="L726" s="45" t="str">
        <f t="shared" si="35"/>
        <v/>
      </c>
      <c r="N726" s="108"/>
      <c r="O726" s="109"/>
      <c r="P726" s="110"/>
    </row>
    <row r="727" spans="2:16" x14ac:dyDescent="0.25">
      <c r="B727" s="108"/>
      <c r="C727" s="109"/>
      <c r="D727" s="109"/>
      <c r="E727" s="109"/>
      <c r="F727" s="110"/>
      <c r="H727" s="45" t="str">
        <f t="shared" si="33"/>
        <v/>
      </c>
      <c r="J727" s="45" t="str">
        <f t="shared" si="34"/>
        <v/>
      </c>
      <c r="L727" s="45" t="str">
        <f t="shared" si="35"/>
        <v/>
      </c>
      <c r="N727" s="108"/>
      <c r="O727" s="109"/>
      <c r="P727" s="110"/>
    </row>
    <row r="728" spans="2:16" x14ac:dyDescent="0.25">
      <c r="B728" s="108"/>
      <c r="C728" s="109"/>
      <c r="D728" s="109"/>
      <c r="E728" s="109"/>
      <c r="F728" s="110"/>
      <c r="H728" s="45" t="str">
        <f t="shared" si="33"/>
        <v/>
      </c>
      <c r="J728" s="45" t="str">
        <f t="shared" si="34"/>
        <v/>
      </c>
      <c r="L728" s="45" t="str">
        <f t="shared" si="35"/>
        <v/>
      </c>
      <c r="N728" s="108"/>
      <c r="O728" s="109"/>
      <c r="P728" s="110"/>
    </row>
    <row r="729" spans="2:16" x14ac:dyDescent="0.25">
      <c r="B729" s="108"/>
      <c r="C729" s="109"/>
      <c r="D729" s="109"/>
      <c r="E729" s="109"/>
      <c r="F729" s="110"/>
      <c r="H729" s="45" t="str">
        <f t="shared" si="33"/>
        <v/>
      </c>
      <c r="J729" s="45" t="str">
        <f t="shared" si="34"/>
        <v/>
      </c>
      <c r="L729" s="45" t="str">
        <f t="shared" si="35"/>
        <v/>
      </c>
      <c r="N729" s="108"/>
      <c r="O729" s="109"/>
      <c r="P729" s="110"/>
    </row>
    <row r="730" spans="2:16" x14ac:dyDescent="0.25">
      <c r="B730" s="108"/>
      <c r="C730" s="109"/>
      <c r="D730" s="109"/>
      <c r="E730" s="109"/>
      <c r="F730" s="110"/>
      <c r="H730" s="45" t="str">
        <f t="shared" si="33"/>
        <v/>
      </c>
      <c r="J730" s="45" t="str">
        <f t="shared" si="34"/>
        <v/>
      </c>
      <c r="L730" s="45" t="str">
        <f t="shared" si="35"/>
        <v/>
      </c>
      <c r="N730" s="108"/>
      <c r="O730" s="109"/>
      <c r="P730" s="110"/>
    </row>
    <row r="731" spans="2:16" x14ac:dyDescent="0.25">
      <c r="B731" s="108"/>
      <c r="C731" s="109"/>
      <c r="D731" s="109"/>
      <c r="E731" s="109"/>
      <c r="F731" s="110"/>
      <c r="H731" s="45" t="str">
        <f t="shared" si="33"/>
        <v/>
      </c>
      <c r="J731" s="45" t="str">
        <f t="shared" si="34"/>
        <v/>
      </c>
      <c r="L731" s="45" t="str">
        <f t="shared" si="35"/>
        <v/>
      </c>
      <c r="N731" s="108"/>
      <c r="O731" s="109"/>
      <c r="P731" s="110"/>
    </row>
    <row r="732" spans="2:16" x14ac:dyDescent="0.25">
      <c r="B732" s="108"/>
      <c r="C732" s="109"/>
      <c r="D732" s="109"/>
      <c r="E732" s="109"/>
      <c r="F732" s="110"/>
      <c r="H732" s="45" t="str">
        <f t="shared" si="33"/>
        <v/>
      </c>
      <c r="J732" s="45" t="str">
        <f t="shared" si="34"/>
        <v/>
      </c>
      <c r="L732" s="45" t="str">
        <f t="shared" si="35"/>
        <v/>
      </c>
      <c r="N732" s="108"/>
      <c r="O732" s="109"/>
      <c r="P732" s="110"/>
    </row>
    <row r="733" spans="2:16" x14ac:dyDescent="0.25">
      <c r="B733" s="108"/>
      <c r="C733" s="109"/>
      <c r="D733" s="109"/>
      <c r="E733" s="109"/>
      <c r="F733" s="110"/>
      <c r="H733" s="45" t="str">
        <f t="shared" si="33"/>
        <v/>
      </c>
      <c r="J733" s="45" t="str">
        <f t="shared" si="34"/>
        <v/>
      </c>
      <c r="L733" s="45" t="str">
        <f t="shared" si="35"/>
        <v/>
      </c>
      <c r="N733" s="108"/>
      <c r="O733" s="109"/>
      <c r="P733" s="110"/>
    </row>
    <row r="734" spans="2:16" x14ac:dyDescent="0.25">
      <c r="B734" s="108"/>
      <c r="C734" s="109"/>
      <c r="D734" s="109"/>
      <c r="E734" s="109"/>
      <c r="F734" s="110"/>
      <c r="H734" s="45" t="str">
        <f t="shared" si="33"/>
        <v/>
      </c>
      <c r="J734" s="45" t="str">
        <f t="shared" si="34"/>
        <v/>
      </c>
      <c r="L734" s="45" t="str">
        <f t="shared" si="35"/>
        <v/>
      </c>
      <c r="N734" s="108"/>
      <c r="O734" s="109"/>
      <c r="P734" s="110"/>
    </row>
    <row r="735" spans="2:16" x14ac:dyDescent="0.25">
      <c r="B735" s="108"/>
      <c r="C735" s="109"/>
      <c r="D735" s="109"/>
      <c r="E735" s="109"/>
      <c r="F735" s="110"/>
      <c r="H735" s="45" t="str">
        <f t="shared" si="33"/>
        <v/>
      </c>
      <c r="J735" s="45" t="str">
        <f t="shared" si="34"/>
        <v/>
      </c>
      <c r="L735" s="45" t="str">
        <f t="shared" si="35"/>
        <v/>
      </c>
      <c r="N735" s="108"/>
      <c r="O735" s="109"/>
      <c r="P735" s="110"/>
    </row>
    <row r="736" spans="2:16" x14ac:dyDescent="0.25">
      <c r="B736" s="108"/>
      <c r="C736" s="109"/>
      <c r="D736" s="109"/>
      <c r="E736" s="109"/>
      <c r="F736" s="110"/>
      <c r="H736" s="45" t="str">
        <f t="shared" si="33"/>
        <v/>
      </c>
      <c r="J736" s="45" t="str">
        <f t="shared" si="34"/>
        <v/>
      </c>
      <c r="L736" s="45" t="str">
        <f t="shared" si="35"/>
        <v/>
      </c>
      <c r="N736" s="108"/>
      <c r="O736" s="109"/>
      <c r="P736" s="110"/>
    </row>
    <row r="737" spans="2:16" x14ac:dyDescent="0.25">
      <c r="B737" s="108"/>
      <c r="C737" s="109"/>
      <c r="D737" s="109"/>
      <c r="E737" s="109"/>
      <c r="F737" s="110"/>
      <c r="H737" s="45" t="str">
        <f t="shared" si="33"/>
        <v/>
      </c>
      <c r="J737" s="45" t="str">
        <f t="shared" si="34"/>
        <v/>
      </c>
      <c r="L737" s="45" t="str">
        <f t="shared" si="35"/>
        <v/>
      </c>
      <c r="N737" s="108"/>
      <c r="O737" s="109"/>
      <c r="P737" s="110"/>
    </row>
    <row r="738" spans="2:16" x14ac:dyDescent="0.25">
      <c r="B738" s="108"/>
      <c r="C738" s="109"/>
      <c r="D738" s="109"/>
      <c r="E738" s="109"/>
      <c r="F738" s="110"/>
      <c r="H738" s="45" t="str">
        <f t="shared" si="33"/>
        <v/>
      </c>
      <c r="J738" s="45" t="str">
        <f t="shared" si="34"/>
        <v/>
      </c>
      <c r="L738" s="45" t="str">
        <f t="shared" si="35"/>
        <v/>
      </c>
      <c r="N738" s="108"/>
      <c r="O738" s="109"/>
      <c r="P738" s="110"/>
    </row>
    <row r="739" spans="2:16" x14ac:dyDescent="0.25">
      <c r="B739" s="108"/>
      <c r="C739" s="109"/>
      <c r="D739" s="109"/>
      <c r="E739" s="109"/>
      <c r="F739" s="110"/>
      <c r="H739" s="45" t="str">
        <f t="shared" si="33"/>
        <v/>
      </c>
      <c r="J739" s="45" t="str">
        <f t="shared" si="34"/>
        <v/>
      </c>
      <c r="L739" s="45" t="str">
        <f t="shared" si="35"/>
        <v/>
      </c>
      <c r="N739" s="108"/>
      <c r="O739" s="109"/>
      <c r="P739" s="110"/>
    </row>
    <row r="740" spans="2:16" x14ac:dyDescent="0.25">
      <c r="B740" s="108"/>
      <c r="C740" s="109"/>
      <c r="D740" s="109"/>
      <c r="E740" s="109"/>
      <c r="F740" s="110"/>
      <c r="H740" s="45" t="str">
        <f t="shared" si="33"/>
        <v/>
      </c>
      <c r="J740" s="45" t="str">
        <f t="shared" si="34"/>
        <v/>
      </c>
      <c r="L740" s="45" t="str">
        <f t="shared" si="35"/>
        <v/>
      </c>
      <c r="N740" s="108"/>
      <c r="O740" s="109"/>
      <c r="P740" s="110"/>
    </row>
    <row r="741" spans="2:16" x14ac:dyDescent="0.25">
      <c r="B741" s="108"/>
      <c r="C741" s="109"/>
      <c r="D741" s="109"/>
      <c r="E741" s="109"/>
      <c r="F741" s="110"/>
      <c r="H741" s="45" t="str">
        <f t="shared" si="33"/>
        <v/>
      </c>
      <c r="J741" s="45" t="str">
        <f t="shared" si="34"/>
        <v/>
      </c>
      <c r="L741" s="45" t="str">
        <f t="shared" si="35"/>
        <v/>
      </c>
      <c r="N741" s="108"/>
      <c r="O741" s="109"/>
      <c r="P741" s="110"/>
    </row>
    <row r="742" spans="2:16" x14ac:dyDescent="0.25">
      <c r="B742" s="108"/>
      <c r="C742" s="109"/>
      <c r="D742" s="109"/>
      <c r="E742" s="109"/>
      <c r="F742" s="110"/>
      <c r="H742" s="45" t="str">
        <f t="shared" si="33"/>
        <v/>
      </c>
      <c r="J742" s="45" t="str">
        <f t="shared" si="34"/>
        <v/>
      </c>
      <c r="L742" s="45" t="str">
        <f t="shared" si="35"/>
        <v/>
      </c>
      <c r="N742" s="108"/>
      <c r="O742" s="109"/>
      <c r="P742" s="110"/>
    </row>
    <row r="743" spans="2:16" x14ac:dyDescent="0.25">
      <c r="B743" s="108"/>
      <c r="C743" s="109"/>
      <c r="D743" s="109"/>
      <c r="E743" s="109"/>
      <c r="F743" s="110"/>
      <c r="H743" s="45" t="str">
        <f t="shared" si="33"/>
        <v/>
      </c>
      <c r="J743" s="45" t="str">
        <f t="shared" si="34"/>
        <v/>
      </c>
      <c r="L743" s="45" t="str">
        <f t="shared" si="35"/>
        <v/>
      </c>
      <c r="N743" s="108"/>
      <c r="O743" s="109"/>
      <c r="P743" s="110"/>
    </row>
    <row r="744" spans="2:16" x14ac:dyDescent="0.25">
      <c r="B744" s="108"/>
      <c r="C744" s="109"/>
      <c r="D744" s="109"/>
      <c r="E744" s="109"/>
      <c r="F744" s="110"/>
      <c r="H744" s="45" t="str">
        <f t="shared" si="33"/>
        <v/>
      </c>
      <c r="J744" s="45" t="str">
        <f t="shared" si="34"/>
        <v/>
      </c>
      <c r="L744" s="45" t="str">
        <f t="shared" si="35"/>
        <v/>
      </c>
      <c r="N744" s="108"/>
      <c r="O744" s="109"/>
      <c r="P744" s="110"/>
    </row>
    <row r="745" spans="2:16" x14ac:dyDescent="0.25">
      <c r="B745" s="108"/>
      <c r="C745" s="109"/>
      <c r="D745" s="109"/>
      <c r="E745" s="109"/>
      <c r="F745" s="110"/>
      <c r="H745" s="45" t="str">
        <f t="shared" si="33"/>
        <v/>
      </c>
      <c r="J745" s="45" t="str">
        <f t="shared" si="34"/>
        <v/>
      </c>
      <c r="L745" s="45" t="str">
        <f t="shared" si="35"/>
        <v/>
      </c>
      <c r="N745" s="108"/>
      <c r="O745" s="109"/>
      <c r="P745" s="110"/>
    </row>
    <row r="746" spans="2:16" x14ac:dyDescent="0.25">
      <c r="B746" s="108"/>
      <c r="C746" s="109"/>
      <c r="D746" s="109"/>
      <c r="E746" s="109"/>
      <c r="F746" s="110"/>
      <c r="H746" s="45" t="str">
        <f t="shared" si="33"/>
        <v/>
      </c>
      <c r="J746" s="45" t="str">
        <f t="shared" si="34"/>
        <v/>
      </c>
      <c r="L746" s="45" t="str">
        <f t="shared" si="35"/>
        <v/>
      </c>
      <c r="N746" s="108"/>
      <c r="O746" s="109"/>
      <c r="P746" s="110"/>
    </row>
    <row r="747" spans="2:16" x14ac:dyDescent="0.25">
      <c r="B747" s="108"/>
      <c r="C747" s="109"/>
      <c r="D747" s="109"/>
      <c r="E747" s="109"/>
      <c r="F747" s="110"/>
      <c r="H747" s="45" t="str">
        <f t="shared" si="33"/>
        <v/>
      </c>
      <c r="J747" s="45" t="str">
        <f t="shared" si="34"/>
        <v/>
      </c>
      <c r="L747" s="45" t="str">
        <f t="shared" si="35"/>
        <v/>
      </c>
      <c r="N747" s="108"/>
      <c r="O747" s="109"/>
      <c r="P747" s="110"/>
    </row>
    <row r="748" spans="2:16" x14ac:dyDescent="0.25">
      <c r="B748" s="108"/>
      <c r="C748" s="109"/>
      <c r="D748" s="109"/>
      <c r="E748" s="109"/>
      <c r="F748" s="110"/>
      <c r="H748" s="45" t="str">
        <f t="shared" si="33"/>
        <v/>
      </c>
      <c r="J748" s="45" t="str">
        <f t="shared" si="34"/>
        <v/>
      </c>
      <c r="L748" s="45" t="str">
        <f t="shared" si="35"/>
        <v/>
      </c>
      <c r="N748" s="108"/>
      <c r="O748" s="109"/>
      <c r="P748" s="110"/>
    </row>
    <row r="749" spans="2:16" x14ac:dyDescent="0.25">
      <c r="B749" s="108"/>
      <c r="C749" s="109"/>
      <c r="D749" s="109"/>
      <c r="E749" s="109"/>
      <c r="F749" s="110"/>
      <c r="H749" s="45" t="str">
        <f t="shared" si="33"/>
        <v/>
      </c>
      <c r="J749" s="45" t="str">
        <f t="shared" si="34"/>
        <v/>
      </c>
      <c r="L749" s="45" t="str">
        <f t="shared" si="35"/>
        <v/>
      </c>
      <c r="N749" s="108"/>
      <c r="O749" s="109"/>
      <c r="P749" s="110"/>
    </row>
    <row r="750" spans="2:16" x14ac:dyDescent="0.25">
      <c r="B750" s="108"/>
      <c r="C750" s="109"/>
      <c r="D750" s="109"/>
      <c r="E750" s="109"/>
      <c r="F750" s="110"/>
      <c r="H750" s="45" t="str">
        <f t="shared" si="33"/>
        <v/>
      </c>
      <c r="J750" s="45" t="str">
        <f t="shared" si="34"/>
        <v/>
      </c>
      <c r="L750" s="45" t="str">
        <f t="shared" si="35"/>
        <v/>
      </c>
      <c r="N750" s="108"/>
      <c r="O750" s="109"/>
      <c r="P750" s="110"/>
    </row>
    <row r="751" spans="2:16" x14ac:dyDescent="0.25">
      <c r="B751" s="108"/>
      <c r="C751" s="109"/>
      <c r="D751" s="109"/>
      <c r="E751" s="109"/>
      <c r="F751" s="110"/>
      <c r="H751" s="45" t="str">
        <f t="shared" si="33"/>
        <v/>
      </c>
      <c r="J751" s="45" t="str">
        <f t="shared" si="34"/>
        <v/>
      </c>
      <c r="L751" s="45" t="str">
        <f t="shared" si="35"/>
        <v/>
      </c>
      <c r="N751" s="108"/>
      <c r="O751" s="109"/>
      <c r="P751" s="110"/>
    </row>
    <row r="752" spans="2:16" x14ac:dyDescent="0.25">
      <c r="B752" s="108"/>
      <c r="C752" s="109"/>
      <c r="D752" s="109"/>
      <c r="E752" s="109"/>
      <c r="F752" s="110"/>
      <c r="H752" s="45" t="str">
        <f t="shared" si="33"/>
        <v/>
      </c>
      <c r="J752" s="45" t="str">
        <f t="shared" si="34"/>
        <v/>
      </c>
      <c r="L752" s="45" t="str">
        <f t="shared" si="35"/>
        <v/>
      </c>
      <c r="N752" s="108"/>
      <c r="O752" s="109"/>
      <c r="P752" s="110"/>
    </row>
    <row r="753" spans="2:16" x14ac:dyDescent="0.25">
      <c r="B753" s="108"/>
      <c r="C753" s="109"/>
      <c r="D753" s="109"/>
      <c r="E753" s="109"/>
      <c r="F753" s="110"/>
      <c r="H753" s="45" t="str">
        <f t="shared" si="33"/>
        <v/>
      </c>
      <c r="J753" s="45" t="str">
        <f t="shared" si="34"/>
        <v/>
      </c>
      <c r="L753" s="45" t="str">
        <f t="shared" si="35"/>
        <v/>
      </c>
      <c r="N753" s="108"/>
      <c r="O753" s="109"/>
      <c r="P753" s="110"/>
    </row>
    <row r="754" spans="2:16" x14ac:dyDescent="0.25">
      <c r="B754" s="108"/>
      <c r="C754" s="109"/>
      <c r="D754" s="109"/>
      <c r="E754" s="109"/>
      <c r="F754" s="110"/>
      <c r="H754" s="45" t="str">
        <f t="shared" si="33"/>
        <v/>
      </c>
      <c r="J754" s="45" t="str">
        <f t="shared" si="34"/>
        <v/>
      </c>
      <c r="L754" s="45" t="str">
        <f t="shared" si="35"/>
        <v/>
      </c>
      <c r="N754" s="108"/>
      <c r="O754" s="109"/>
      <c r="P754" s="110"/>
    </row>
    <row r="755" spans="2:16" x14ac:dyDescent="0.25">
      <c r="B755" s="108"/>
      <c r="C755" s="109"/>
      <c r="D755" s="109"/>
      <c r="E755" s="109"/>
      <c r="F755" s="110"/>
      <c r="H755" s="45" t="str">
        <f t="shared" si="33"/>
        <v/>
      </c>
      <c r="J755" s="45" t="str">
        <f t="shared" si="34"/>
        <v/>
      </c>
      <c r="L755" s="45" t="str">
        <f t="shared" si="35"/>
        <v/>
      </c>
      <c r="N755" s="108"/>
      <c r="O755" s="109"/>
      <c r="P755" s="110"/>
    </row>
    <row r="756" spans="2:16" x14ac:dyDescent="0.25">
      <c r="B756" s="108"/>
      <c r="C756" s="109"/>
      <c r="D756" s="109"/>
      <c r="E756" s="109"/>
      <c r="F756" s="110"/>
      <c r="H756" s="45" t="str">
        <f t="shared" si="33"/>
        <v/>
      </c>
      <c r="J756" s="45" t="str">
        <f t="shared" si="34"/>
        <v/>
      </c>
      <c r="L756" s="45" t="str">
        <f t="shared" si="35"/>
        <v/>
      </c>
      <c r="N756" s="108"/>
      <c r="O756" s="109"/>
      <c r="P756" s="110"/>
    </row>
    <row r="757" spans="2:16" x14ac:dyDescent="0.25">
      <c r="B757" s="108"/>
      <c r="C757" s="109"/>
      <c r="D757" s="109"/>
      <c r="E757" s="109"/>
      <c r="F757" s="110"/>
      <c r="H757" s="45" t="str">
        <f t="shared" si="33"/>
        <v/>
      </c>
      <c r="J757" s="45" t="str">
        <f t="shared" si="34"/>
        <v/>
      </c>
      <c r="L757" s="45" t="str">
        <f t="shared" si="35"/>
        <v/>
      </c>
      <c r="N757" s="108"/>
      <c r="O757" s="109"/>
      <c r="P757" s="110"/>
    </row>
    <row r="758" spans="2:16" x14ac:dyDescent="0.25">
      <c r="B758" s="108"/>
      <c r="C758" s="109"/>
      <c r="D758" s="109"/>
      <c r="E758" s="109"/>
      <c r="F758" s="110"/>
      <c r="H758" s="45" t="str">
        <f t="shared" si="33"/>
        <v/>
      </c>
      <c r="J758" s="45" t="str">
        <f t="shared" si="34"/>
        <v/>
      </c>
      <c r="L758" s="45" t="str">
        <f t="shared" si="35"/>
        <v/>
      </c>
      <c r="N758" s="108"/>
      <c r="O758" s="109"/>
      <c r="P758" s="110"/>
    </row>
    <row r="759" spans="2:16" x14ac:dyDescent="0.25">
      <c r="B759" s="108"/>
      <c r="C759" s="109"/>
      <c r="D759" s="109"/>
      <c r="E759" s="109"/>
      <c r="F759" s="110"/>
      <c r="H759" s="45" t="str">
        <f t="shared" si="33"/>
        <v/>
      </c>
      <c r="J759" s="45" t="str">
        <f t="shared" si="34"/>
        <v/>
      </c>
      <c r="L759" s="45" t="str">
        <f t="shared" si="35"/>
        <v/>
      </c>
      <c r="N759" s="108"/>
      <c r="O759" s="109"/>
      <c r="P759" s="110"/>
    </row>
    <row r="760" spans="2:16" x14ac:dyDescent="0.25">
      <c r="B760" s="108"/>
      <c r="C760" s="109"/>
      <c r="D760" s="109"/>
      <c r="E760" s="109"/>
      <c r="F760" s="110"/>
      <c r="H760" s="45" t="str">
        <f t="shared" si="33"/>
        <v/>
      </c>
      <c r="J760" s="45" t="str">
        <f t="shared" si="34"/>
        <v/>
      </c>
      <c r="L760" s="45" t="str">
        <f t="shared" si="35"/>
        <v/>
      </c>
      <c r="N760" s="108"/>
      <c r="O760" s="109"/>
      <c r="P760" s="110"/>
    </row>
    <row r="761" spans="2:16" x14ac:dyDescent="0.25">
      <c r="B761" s="108"/>
      <c r="C761" s="109"/>
      <c r="D761" s="109"/>
      <c r="E761" s="109"/>
      <c r="F761" s="110"/>
      <c r="H761" s="45" t="str">
        <f t="shared" si="33"/>
        <v/>
      </c>
      <c r="J761" s="45" t="str">
        <f t="shared" si="34"/>
        <v/>
      </c>
      <c r="L761" s="45" t="str">
        <f t="shared" si="35"/>
        <v/>
      </c>
      <c r="N761" s="108"/>
      <c r="O761" s="109"/>
      <c r="P761" s="110"/>
    </row>
    <row r="762" spans="2:16" x14ac:dyDescent="0.25">
      <c r="B762" s="108"/>
      <c r="C762" s="109"/>
      <c r="D762" s="109"/>
      <c r="E762" s="109"/>
      <c r="F762" s="110"/>
      <c r="H762" s="45" t="str">
        <f t="shared" si="33"/>
        <v/>
      </c>
      <c r="J762" s="45" t="str">
        <f t="shared" si="34"/>
        <v/>
      </c>
      <c r="L762" s="45" t="str">
        <f t="shared" si="35"/>
        <v/>
      </c>
      <c r="N762" s="108"/>
      <c r="O762" s="109"/>
      <c r="P762" s="110"/>
    </row>
    <row r="763" spans="2:16" x14ac:dyDescent="0.25">
      <c r="B763" s="108"/>
      <c r="C763" s="109"/>
      <c r="D763" s="109"/>
      <c r="E763" s="109"/>
      <c r="F763" s="110"/>
      <c r="H763" s="45" t="str">
        <f t="shared" si="33"/>
        <v/>
      </c>
      <c r="J763" s="45" t="str">
        <f t="shared" si="34"/>
        <v/>
      </c>
      <c r="L763" s="45" t="str">
        <f t="shared" si="35"/>
        <v/>
      </c>
      <c r="N763" s="108"/>
      <c r="O763" s="109"/>
      <c r="P763" s="110"/>
    </row>
    <row r="764" spans="2:16" x14ac:dyDescent="0.25">
      <c r="B764" s="108"/>
      <c r="C764" s="109"/>
      <c r="D764" s="109"/>
      <c r="E764" s="109"/>
      <c r="F764" s="110"/>
      <c r="H764" s="45" t="str">
        <f t="shared" si="33"/>
        <v/>
      </c>
      <c r="J764" s="45" t="str">
        <f t="shared" si="34"/>
        <v/>
      </c>
      <c r="L764" s="45" t="str">
        <f t="shared" si="35"/>
        <v/>
      </c>
      <c r="N764" s="108"/>
      <c r="O764" s="109"/>
      <c r="P764" s="110"/>
    </row>
    <row r="765" spans="2:16" x14ac:dyDescent="0.25">
      <c r="B765" s="108"/>
      <c r="C765" s="109"/>
      <c r="D765" s="109"/>
      <c r="E765" s="109"/>
      <c r="F765" s="110"/>
      <c r="H765" s="45" t="str">
        <f t="shared" si="33"/>
        <v/>
      </c>
      <c r="J765" s="45" t="str">
        <f t="shared" si="34"/>
        <v/>
      </c>
      <c r="L765" s="45" t="str">
        <f t="shared" si="35"/>
        <v/>
      </c>
      <c r="N765" s="108"/>
      <c r="O765" s="109"/>
      <c r="P765" s="110"/>
    </row>
    <row r="766" spans="2:16" x14ac:dyDescent="0.25">
      <c r="B766" s="108"/>
      <c r="C766" s="109"/>
      <c r="D766" s="109"/>
      <c r="E766" s="109"/>
      <c r="F766" s="110"/>
      <c r="H766" s="45" t="str">
        <f t="shared" si="33"/>
        <v/>
      </c>
      <c r="J766" s="45" t="str">
        <f t="shared" si="34"/>
        <v/>
      </c>
      <c r="L766" s="45" t="str">
        <f t="shared" si="35"/>
        <v/>
      </c>
      <c r="N766" s="108"/>
      <c r="O766" s="109"/>
      <c r="P766" s="110"/>
    </row>
    <row r="767" spans="2:16" x14ac:dyDescent="0.25">
      <c r="B767" s="108"/>
      <c r="C767" s="109"/>
      <c r="D767" s="109"/>
      <c r="E767" s="109"/>
      <c r="F767" s="110"/>
      <c r="H767" s="45" t="str">
        <f t="shared" si="33"/>
        <v/>
      </c>
      <c r="J767" s="45" t="str">
        <f t="shared" si="34"/>
        <v/>
      </c>
      <c r="L767" s="45" t="str">
        <f t="shared" si="35"/>
        <v/>
      </c>
      <c r="N767" s="108"/>
      <c r="O767" s="109"/>
      <c r="P767" s="110"/>
    </row>
    <row r="768" spans="2:16" x14ac:dyDescent="0.25">
      <c r="B768" s="108"/>
      <c r="C768" s="109"/>
      <c r="D768" s="109"/>
      <c r="E768" s="109"/>
      <c r="F768" s="110"/>
      <c r="H768" s="45" t="str">
        <f t="shared" si="33"/>
        <v/>
      </c>
      <c r="J768" s="45" t="str">
        <f t="shared" si="34"/>
        <v/>
      </c>
      <c r="L768" s="45" t="str">
        <f t="shared" si="35"/>
        <v/>
      </c>
      <c r="N768" s="108"/>
      <c r="O768" s="109"/>
      <c r="P768" s="110"/>
    </row>
    <row r="769" spans="2:16" x14ac:dyDescent="0.25">
      <c r="B769" s="108"/>
      <c r="C769" s="109"/>
      <c r="D769" s="109"/>
      <c r="E769" s="109"/>
      <c r="F769" s="110"/>
      <c r="H769" s="45" t="str">
        <f t="shared" si="33"/>
        <v/>
      </c>
      <c r="J769" s="45" t="str">
        <f t="shared" si="34"/>
        <v/>
      </c>
      <c r="L769" s="45" t="str">
        <f t="shared" si="35"/>
        <v/>
      </c>
      <c r="N769" s="108"/>
      <c r="O769" s="109"/>
      <c r="P769" s="110"/>
    </row>
    <row r="770" spans="2:16" x14ac:dyDescent="0.25">
      <c r="B770" s="108"/>
      <c r="C770" s="109"/>
      <c r="D770" s="109"/>
      <c r="E770" s="109"/>
      <c r="F770" s="110"/>
      <c r="H770" s="45" t="str">
        <f t="shared" si="33"/>
        <v/>
      </c>
      <c r="J770" s="45" t="str">
        <f t="shared" si="34"/>
        <v/>
      </c>
      <c r="L770" s="45" t="str">
        <f t="shared" si="35"/>
        <v/>
      </c>
      <c r="N770" s="108"/>
      <c r="O770" s="109"/>
      <c r="P770" s="110"/>
    </row>
    <row r="771" spans="2:16" x14ac:dyDescent="0.25">
      <c r="B771" s="108"/>
      <c r="C771" s="109"/>
      <c r="D771" s="109"/>
      <c r="E771" s="109"/>
      <c r="F771" s="110"/>
      <c r="H771" s="45" t="str">
        <f t="shared" si="33"/>
        <v/>
      </c>
      <c r="J771" s="45" t="str">
        <f t="shared" si="34"/>
        <v/>
      </c>
      <c r="L771" s="45" t="str">
        <f t="shared" si="35"/>
        <v/>
      </c>
      <c r="N771" s="108"/>
      <c r="O771" s="109"/>
      <c r="P771" s="110"/>
    </row>
    <row r="772" spans="2:16" x14ac:dyDescent="0.25">
      <c r="B772" s="108"/>
      <c r="C772" s="109"/>
      <c r="D772" s="109"/>
      <c r="E772" s="109"/>
      <c r="F772" s="110"/>
      <c r="H772" s="45" t="str">
        <f t="shared" si="33"/>
        <v/>
      </c>
      <c r="J772" s="45" t="str">
        <f t="shared" si="34"/>
        <v/>
      </c>
      <c r="L772" s="45" t="str">
        <f t="shared" si="35"/>
        <v/>
      </c>
      <c r="N772" s="108"/>
      <c r="O772" s="109"/>
      <c r="P772" s="110"/>
    </row>
    <row r="773" spans="2:16" x14ac:dyDescent="0.25">
      <c r="B773" s="108"/>
      <c r="C773" s="109"/>
      <c r="D773" s="109"/>
      <c r="E773" s="109"/>
      <c r="F773" s="110"/>
      <c r="H773" s="45" t="str">
        <f t="shared" si="33"/>
        <v/>
      </c>
      <c r="J773" s="45" t="str">
        <f t="shared" si="34"/>
        <v/>
      </c>
      <c r="L773" s="45" t="str">
        <f t="shared" si="35"/>
        <v/>
      </c>
      <c r="N773" s="108"/>
      <c r="O773" s="109"/>
      <c r="P773" s="110"/>
    </row>
    <row r="774" spans="2:16" x14ac:dyDescent="0.25">
      <c r="B774" s="108"/>
      <c r="C774" s="109"/>
      <c r="D774" s="109"/>
      <c r="E774" s="109"/>
      <c r="F774" s="110"/>
      <c r="H774" s="45" t="str">
        <f t="shared" si="33"/>
        <v/>
      </c>
      <c r="J774" s="45" t="str">
        <f t="shared" si="34"/>
        <v/>
      </c>
      <c r="L774" s="45" t="str">
        <f t="shared" si="35"/>
        <v/>
      </c>
      <c r="N774" s="108"/>
      <c r="O774" s="109"/>
      <c r="P774" s="110"/>
    </row>
    <row r="775" spans="2:16" x14ac:dyDescent="0.25">
      <c r="B775" s="108"/>
      <c r="C775" s="109"/>
      <c r="D775" s="109"/>
      <c r="E775" s="109"/>
      <c r="F775" s="110"/>
      <c r="H775" s="45" t="str">
        <f t="shared" si="33"/>
        <v/>
      </c>
      <c r="J775" s="45" t="str">
        <f t="shared" si="34"/>
        <v/>
      </c>
      <c r="L775" s="45" t="str">
        <f t="shared" si="35"/>
        <v/>
      </c>
      <c r="N775" s="108"/>
      <c r="O775" s="109"/>
      <c r="P775" s="110"/>
    </row>
    <row r="776" spans="2:16" x14ac:dyDescent="0.25">
      <c r="B776" s="108"/>
      <c r="C776" s="109"/>
      <c r="D776" s="109"/>
      <c r="E776" s="109"/>
      <c r="F776" s="110"/>
      <c r="H776" s="45" t="str">
        <f t="shared" si="33"/>
        <v/>
      </c>
      <c r="J776" s="45" t="str">
        <f t="shared" si="34"/>
        <v/>
      </c>
      <c r="L776" s="45" t="str">
        <f t="shared" si="35"/>
        <v/>
      </c>
      <c r="N776" s="108"/>
      <c r="O776" s="109"/>
      <c r="P776" s="110"/>
    </row>
    <row r="777" spans="2:16" x14ac:dyDescent="0.25">
      <c r="B777" s="108"/>
      <c r="C777" s="109"/>
      <c r="D777" s="109"/>
      <c r="E777" s="109"/>
      <c r="F777" s="110"/>
      <c r="H777" s="45" t="str">
        <f t="shared" si="33"/>
        <v/>
      </c>
      <c r="J777" s="45" t="str">
        <f t="shared" si="34"/>
        <v/>
      </c>
      <c r="L777" s="45" t="str">
        <f t="shared" si="35"/>
        <v/>
      </c>
      <c r="N777" s="108"/>
      <c r="O777" s="109"/>
      <c r="P777" s="110"/>
    </row>
    <row r="778" spans="2:16" x14ac:dyDescent="0.25">
      <c r="B778" s="108"/>
      <c r="C778" s="109"/>
      <c r="D778" s="109"/>
      <c r="E778" s="109"/>
      <c r="F778" s="110"/>
      <c r="H778" s="45" t="str">
        <f t="shared" si="33"/>
        <v/>
      </c>
      <c r="J778" s="45" t="str">
        <f t="shared" si="34"/>
        <v/>
      </c>
      <c r="L778" s="45" t="str">
        <f t="shared" si="35"/>
        <v/>
      </c>
      <c r="N778" s="108"/>
      <c r="O778" s="109"/>
      <c r="P778" s="110"/>
    </row>
    <row r="779" spans="2:16" x14ac:dyDescent="0.25">
      <c r="B779" s="108"/>
      <c r="C779" s="109"/>
      <c r="D779" s="109"/>
      <c r="E779" s="109"/>
      <c r="F779" s="110"/>
      <c r="H779" s="45" t="str">
        <f t="shared" ref="H779:H842" si="36">IF(C779="","",C779) &amp; IF(D779="",""," – " &amp; D779) &amp; IF(E779="",""," – " &amp; E779) &amp; IF(F779="",""," – " &amp; F779)</f>
        <v/>
      </c>
      <c r="J779" s="45" t="str">
        <f t="shared" ref="J779:J842" si="37">IF(C779="","",C779) &amp; IF(D779="",""," – " &amp; D779) &amp; IF(E779="",""," – " &amp; E779)</f>
        <v/>
      </c>
      <c r="L779" s="45" t="str">
        <f t="shared" ref="L779:L842" si="38">IF(C779="","",C779) &amp; IF(D779="",""," – " &amp; D779)</f>
        <v/>
      </c>
      <c r="N779" s="108"/>
      <c r="O779" s="109"/>
      <c r="P779" s="110"/>
    </row>
    <row r="780" spans="2:16" x14ac:dyDescent="0.25">
      <c r="B780" s="108"/>
      <c r="C780" s="109"/>
      <c r="D780" s="109"/>
      <c r="E780" s="109"/>
      <c r="F780" s="110"/>
      <c r="H780" s="45" t="str">
        <f t="shared" si="36"/>
        <v/>
      </c>
      <c r="J780" s="45" t="str">
        <f t="shared" si="37"/>
        <v/>
      </c>
      <c r="L780" s="45" t="str">
        <f t="shared" si="38"/>
        <v/>
      </c>
      <c r="N780" s="108"/>
      <c r="O780" s="109"/>
      <c r="P780" s="110"/>
    </row>
    <row r="781" spans="2:16" x14ac:dyDescent="0.25">
      <c r="B781" s="108"/>
      <c r="C781" s="109"/>
      <c r="D781" s="109"/>
      <c r="E781" s="109"/>
      <c r="F781" s="110"/>
      <c r="H781" s="45" t="str">
        <f t="shared" si="36"/>
        <v/>
      </c>
      <c r="J781" s="45" t="str">
        <f t="shared" si="37"/>
        <v/>
      </c>
      <c r="L781" s="45" t="str">
        <f t="shared" si="38"/>
        <v/>
      </c>
      <c r="N781" s="108"/>
      <c r="O781" s="109"/>
      <c r="P781" s="110"/>
    </row>
    <row r="782" spans="2:16" x14ac:dyDescent="0.25">
      <c r="B782" s="108"/>
      <c r="C782" s="109"/>
      <c r="D782" s="109"/>
      <c r="E782" s="109"/>
      <c r="F782" s="110"/>
      <c r="H782" s="45" t="str">
        <f t="shared" si="36"/>
        <v/>
      </c>
      <c r="J782" s="45" t="str">
        <f t="shared" si="37"/>
        <v/>
      </c>
      <c r="L782" s="45" t="str">
        <f t="shared" si="38"/>
        <v/>
      </c>
      <c r="N782" s="108"/>
      <c r="O782" s="109"/>
      <c r="P782" s="110"/>
    </row>
    <row r="783" spans="2:16" x14ac:dyDescent="0.25">
      <c r="B783" s="108"/>
      <c r="C783" s="109"/>
      <c r="D783" s="109"/>
      <c r="E783" s="109"/>
      <c r="F783" s="110"/>
      <c r="H783" s="45" t="str">
        <f t="shared" si="36"/>
        <v/>
      </c>
      <c r="J783" s="45" t="str">
        <f t="shared" si="37"/>
        <v/>
      </c>
      <c r="L783" s="45" t="str">
        <f t="shared" si="38"/>
        <v/>
      </c>
      <c r="N783" s="108"/>
      <c r="O783" s="109"/>
      <c r="P783" s="110"/>
    </row>
    <row r="784" spans="2:16" x14ac:dyDescent="0.25">
      <c r="B784" s="108"/>
      <c r="C784" s="109"/>
      <c r="D784" s="109"/>
      <c r="E784" s="109"/>
      <c r="F784" s="110"/>
      <c r="H784" s="45" t="str">
        <f t="shared" si="36"/>
        <v/>
      </c>
      <c r="J784" s="45" t="str">
        <f t="shared" si="37"/>
        <v/>
      </c>
      <c r="L784" s="45" t="str">
        <f t="shared" si="38"/>
        <v/>
      </c>
      <c r="N784" s="108"/>
      <c r="O784" s="109"/>
      <c r="P784" s="110"/>
    </row>
    <row r="785" spans="2:16" x14ac:dyDescent="0.25">
      <c r="B785" s="108"/>
      <c r="C785" s="109"/>
      <c r="D785" s="109"/>
      <c r="E785" s="109"/>
      <c r="F785" s="110"/>
      <c r="H785" s="45" t="str">
        <f t="shared" si="36"/>
        <v/>
      </c>
      <c r="J785" s="45" t="str">
        <f t="shared" si="37"/>
        <v/>
      </c>
      <c r="L785" s="45" t="str">
        <f t="shared" si="38"/>
        <v/>
      </c>
      <c r="N785" s="108"/>
      <c r="O785" s="109"/>
      <c r="P785" s="110"/>
    </row>
    <row r="786" spans="2:16" x14ac:dyDescent="0.25">
      <c r="B786" s="108"/>
      <c r="C786" s="109"/>
      <c r="D786" s="109"/>
      <c r="E786" s="109"/>
      <c r="F786" s="110"/>
      <c r="H786" s="45" t="str">
        <f t="shared" si="36"/>
        <v/>
      </c>
      <c r="J786" s="45" t="str">
        <f t="shared" si="37"/>
        <v/>
      </c>
      <c r="L786" s="45" t="str">
        <f t="shared" si="38"/>
        <v/>
      </c>
      <c r="N786" s="108"/>
      <c r="O786" s="109"/>
      <c r="P786" s="110"/>
    </row>
    <row r="787" spans="2:16" x14ac:dyDescent="0.25">
      <c r="B787" s="108"/>
      <c r="C787" s="109"/>
      <c r="D787" s="109"/>
      <c r="E787" s="109"/>
      <c r="F787" s="110"/>
      <c r="H787" s="45" t="str">
        <f t="shared" si="36"/>
        <v/>
      </c>
      <c r="J787" s="45" t="str">
        <f t="shared" si="37"/>
        <v/>
      </c>
      <c r="L787" s="45" t="str">
        <f t="shared" si="38"/>
        <v/>
      </c>
      <c r="N787" s="108"/>
      <c r="O787" s="109"/>
      <c r="P787" s="110"/>
    </row>
    <row r="788" spans="2:16" x14ac:dyDescent="0.25">
      <c r="B788" s="108"/>
      <c r="C788" s="109"/>
      <c r="D788" s="109"/>
      <c r="E788" s="109"/>
      <c r="F788" s="110"/>
      <c r="H788" s="45" t="str">
        <f t="shared" si="36"/>
        <v/>
      </c>
      <c r="J788" s="45" t="str">
        <f t="shared" si="37"/>
        <v/>
      </c>
      <c r="L788" s="45" t="str">
        <f t="shared" si="38"/>
        <v/>
      </c>
      <c r="N788" s="108"/>
      <c r="O788" s="109"/>
      <c r="P788" s="110"/>
    </row>
    <row r="789" spans="2:16" x14ac:dyDescent="0.25">
      <c r="B789" s="108"/>
      <c r="C789" s="109"/>
      <c r="D789" s="109"/>
      <c r="E789" s="109"/>
      <c r="F789" s="110"/>
      <c r="H789" s="45" t="str">
        <f t="shared" si="36"/>
        <v/>
      </c>
      <c r="J789" s="45" t="str">
        <f t="shared" si="37"/>
        <v/>
      </c>
      <c r="L789" s="45" t="str">
        <f t="shared" si="38"/>
        <v/>
      </c>
      <c r="N789" s="108"/>
      <c r="O789" s="109"/>
      <c r="P789" s="110"/>
    </row>
    <row r="790" spans="2:16" x14ac:dyDescent="0.25">
      <c r="B790" s="108"/>
      <c r="C790" s="109"/>
      <c r="D790" s="109"/>
      <c r="E790" s="109"/>
      <c r="F790" s="110"/>
      <c r="H790" s="45" t="str">
        <f t="shared" si="36"/>
        <v/>
      </c>
      <c r="J790" s="45" t="str">
        <f t="shared" si="37"/>
        <v/>
      </c>
      <c r="L790" s="45" t="str">
        <f t="shared" si="38"/>
        <v/>
      </c>
      <c r="N790" s="108"/>
      <c r="O790" s="109"/>
      <c r="P790" s="110"/>
    </row>
    <row r="791" spans="2:16" x14ac:dyDescent="0.25">
      <c r="B791" s="108"/>
      <c r="C791" s="109"/>
      <c r="D791" s="109"/>
      <c r="E791" s="109"/>
      <c r="F791" s="110"/>
      <c r="H791" s="45" t="str">
        <f t="shared" si="36"/>
        <v/>
      </c>
      <c r="J791" s="45" t="str">
        <f t="shared" si="37"/>
        <v/>
      </c>
      <c r="L791" s="45" t="str">
        <f t="shared" si="38"/>
        <v/>
      </c>
      <c r="N791" s="108"/>
      <c r="O791" s="109"/>
      <c r="P791" s="110"/>
    </row>
    <row r="792" spans="2:16" x14ac:dyDescent="0.25">
      <c r="B792" s="108"/>
      <c r="C792" s="109"/>
      <c r="D792" s="109"/>
      <c r="E792" s="109"/>
      <c r="F792" s="110"/>
      <c r="H792" s="45" t="str">
        <f t="shared" si="36"/>
        <v/>
      </c>
      <c r="J792" s="45" t="str">
        <f t="shared" si="37"/>
        <v/>
      </c>
      <c r="L792" s="45" t="str">
        <f t="shared" si="38"/>
        <v/>
      </c>
      <c r="N792" s="108"/>
      <c r="O792" s="109"/>
      <c r="P792" s="110"/>
    </row>
    <row r="793" spans="2:16" x14ac:dyDescent="0.25">
      <c r="B793" s="108"/>
      <c r="C793" s="109"/>
      <c r="D793" s="109"/>
      <c r="E793" s="109"/>
      <c r="F793" s="110"/>
      <c r="H793" s="45" t="str">
        <f t="shared" si="36"/>
        <v/>
      </c>
      <c r="J793" s="45" t="str">
        <f t="shared" si="37"/>
        <v/>
      </c>
      <c r="L793" s="45" t="str">
        <f t="shared" si="38"/>
        <v/>
      </c>
      <c r="N793" s="108"/>
      <c r="O793" s="109"/>
      <c r="P793" s="110"/>
    </row>
    <row r="794" spans="2:16" x14ac:dyDescent="0.25">
      <c r="B794" s="108"/>
      <c r="C794" s="109"/>
      <c r="D794" s="109"/>
      <c r="E794" s="109"/>
      <c r="F794" s="110"/>
      <c r="H794" s="45" t="str">
        <f t="shared" si="36"/>
        <v/>
      </c>
      <c r="J794" s="45" t="str">
        <f t="shared" si="37"/>
        <v/>
      </c>
      <c r="L794" s="45" t="str">
        <f t="shared" si="38"/>
        <v/>
      </c>
      <c r="N794" s="108"/>
      <c r="O794" s="109"/>
      <c r="P794" s="110"/>
    </row>
    <row r="795" spans="2:16" x14ac:dyDescent="0.25">
      <c r="B795" s="108"/>
      <c r="C795" s="109"/>
      <c r="D795" s="109"/>
      <c r="E795" s="109"/>
      <c r="F795" s="110"/>
      <c r="H795" s="45" t="str">
        <f t="shared" si="36"/>
        <v/>
      </c>
      <c r="J795" s="45" t="str">
        <f t="shared" si="37"/>
        <v/>
      </c>
      <c r="L795" s="45" t="str">
        <f t="shared" si="38"/>
        <v/>
      </c>
      <c r="N795" s="108"/>
      <c r="O795" s="109"/>
      <c r="P795" s="110"/>
    </row>
    <row r="796" spans="2:16" x14ac:dyDescent="0.25">
      <c r="B796" s="108"/>
      <c r="C796" s="109"/>
      <c r="D796" s="109"/>
      <c r="E796" s="109"/>
      <c r="F796" s="110"/>
      <c r="H796" s="45" t="str">
        <f t="shared" si="36"/>
        <v/>
      </c>
      <c r="J796" s="45" t="str">
        <f t="shared" si="37"/>
        <v/>
      </c>
      <c r="L796" s="45" t="str">
        <f t="shared" si="38"/>
        <v/>
      </c>
      <c r="N796" s="108"/>
      <c r="O796" s="109"/>
      <c r="P796" s="110"/>
    </row>
    <row r="797" spans="2:16" x14ac:dyDescent="0.25">
      <c r="B797" s="108"/>
      <c r="C797" s="109"/>
      <c r="D797" s="109"/>
      <c r="E797" s="109"/>
      <c r="F797" s="110"/>
      <c r="H797" s="45" t="str">
        <f t="shared" si="36"/>
        <v/>
      </c>
      <c r="J797" s="45" t="str">
        <f t="shared" si="37"/>
        <v/>
      </c>
      <c r="L797" s="45" t="str">
        <f t="shared" si="38"/>
        <v/>
      </c>
      <c r="N797" s="108"/>
      <c r="O797" s="109"/>
      <c r="P797" s="110"/>
    </row>
    <row r="798" spans="2:16" x14ac:dyDescent="0.25">
      <c r="B798" s="108"/>
      <c r="C798" s="109"/>
      <c r="D798" s="109"/>
      <c r="E798" s="109"/>
      <c r="F798" s="110"/>
      <c r="H798" s="45" t="str">
        <f t="shared" si="36"/>
        <v/>
      </c>
      <c r="J798" s="45" t="str">
        <f t="shared" si="37"/>
        <v/>
      </c>
      <c r="L798" s="45" t="str">
        <f t="shared" si="38"/>
        <v/>
      </c>
      <c r="N798" s="108"/>
      <c r="O798" s="109"/>
      <c r="P798" s="110"/>
    </row>
    <row r="799" spans="2:16" x14ac:dyDescent="0.25">
      <c r="B799" s="108"/>
      <c r="C799" s="109"/>
      <c r="D799" s="109"/>
      <c r="E799" s="109"/>
      <c r="F799" s="110"/>
      <c r="H799" s="45" t="str">
        <f t="shared" si="36"/>
        <v/>
      </c>
      <c r="J799" s="45" t="str">
        <f t="shared" si="37"/>
        <v/>
      </c>
      <c r="L799" s="45" t="str">
        <f t="shared" si="38"/>
        <v/>
      </c>
      <c r="N799" s="108"/>
      <c r="O799" s="109"/>
      <c r="P799" s="110"/>
    </row>
    <row r="800" spans="2:16" x14ac:dyDescent="0.25">
      <c r="B800" s="108"/>
      <c r="C800" s="109"/>
      <c r="D800" s="109"/>
      <c r="E800" s="109"/>
      <c r="F800" s="110"/>
      <c r="H800" s="45" t="str">
        <f t="shared" si="36"/>
        <v/>
      </c>
      <c r="J800" s="45" t="str">
        <f t="shared" si="37"/>
        <v/>
      </c>
      <c r="L800" s="45" t="str">
        <f t="shared" si="38"/>
        <v/>
      </c>
      <c r="N800" s="108"/>
      <c r="O800" s="109"/>
      <c r="P800" s="110"/>
    </row>
    <row r="801" spans="2:16" x14ac:dyDescent="0.25">
      <c r="B801" s="108"/>
      <c r="C801" s="109"/>
      <c r="D801" s="109"/>
      <c r="E801" s="109"/>
      <c r="F801" s="110"/>
      <c r="H801" s="45" t="str">
        <f t="shared" si="36"/>
        <v/>
      </c>
      <c r="J801" s="45" t="str">
        <f t="shared" si="37"/>
        <v/>
      </c>
      <c r="L801" s="45" t="str">
        <f t="shared" si="38"/>
        <v/>
      </c>
      <c r="N801" s="108"/>
      <c r="O801" s="109"/>
      <c r="P801" s="110"/>
    </row>
    <row r="802" spans="2:16" x14ac:dyDescent="0.25">
      <c r="B802" s="108"/>
      <c r="C802" s="109"/>
      <c r="D802" s="109"/>
      <c r="E802" s="109"/>
      <c r="F802" s="110"/>
      <c r="H802" s="45" t="str">
        <f t="shared" si="36"/>
        <v/>
      </c>
      <c r="J802" s="45" t="str">
        <f t="shared" si="37"/>
        <v/>
      </c>
      <c r="L802" s="45" t="str">
        <f t="shared" si="38"/>
        <v/>
      </c>
      <c r="N802" s="108"/>
      <c r="O802" s="109"/>
      <c r="P802" s="110"/>
    </row>
    <row r="803" spans="2:16" x14ac:dyDescent="0.25">
      <c r="B803" s="108"/>
      <c r="C803" s="109"/>
      <c r="D803" s="109"/>
      <c r="E803" s="109"/>
      <c r="F803" s="110"/>
      <c r="H803" s="45" t="str">
        <f t="shared" si="36"/>
        <v/>
      </c>
      <c r="J803" s="45" t="str">
        <f t="shared" si="37"/>
        <v/>
      </c>
      <c r="L803" s="45" t="str">
        <f t="shared" si="38"/>
        <v/>
      </c>
      <c r="N803" s="108"/>
      <c r="O803" s="109"/>
      <c r="P803" s="110"/>
    </row>
    <row r="804" spans="2:16" x14ac:dyDescent="0.25">
      <c r="B804" s="108"/>
      <c r="C804" s="109"/>
      <c r="D804" s="109"/>
      <c r="E804" s="109"/>
      <c r="F804" s="110"/>
      <c r="H804" s="45" t="str">
        <f t="shared" si="36"/>
        <v/>
      </c>
      <c r="J804" s="45" t="str">
        <f t="shared" si="37"/>
        <v/>
      </c>
      <c r="L804" s="45" t="str">
        <f t="shared" si="38"/>
        <v/>
      </c>
      <c r="N804" s="108"/>
      <c r="O804" s="109"/>
      <c r="P804" s="110"/>
    </row>
    <row r="805" spans="2:16" x14ac:dyDescent="0.25">
      <c r="B805" s="108"/>
      <c r="C805" s="109"/>
      <c r="D805" s="109"/>
      <c r="E805" s="109"/>
      <c r="F805" s="110"/>
      <c r="H805" s="45" t="str">
        <f t="shared" si="36"/>
        <v/>
      </c>
      <c r="J805" s="45" t="str">
        <f t="shared" si="37"/>
        <v/>
      </c>
      <c r="L805" s="45" t="str">
        <f t="shared" si="38"/>
        <v/>
      </c>
      <c r="N805" s="108"/>
      <c r="O805" s="109"/>
      <c r="P805" s="110"/>
    </row>
    <row r="806" spans="2:16" x14ac:dyDescent="0.25">
      <c r="B806" s="108"/>
      <c r="C806" s="109"/>
      <c r="D806" s="109"/>
      <c r="E806" s="109"/>
      <c r="F806" s="110"/>
      <c r="H806" s="45" t="str">
        <f t="shared" si="36"/>
        <v/>
      </c>
      <c r="J806" s="45" t="str">
        <f t="shared" si="37"/>
        <v/>
      </c>
      <c r="L806" s="45" t="str">
        <f t="shared" si="38"/>
        <v/>
      </c>
      <c r="N806" s="108"/>
      <c r="O806" s="109"/>
      <c r="P806" s="110"/>
    </row>
    <row r="807" spans="2:16" x14ac:dyDescent="0.25">
      <c r="B807" s="108"/>
      <c r="C807" s="109"/>
      <c r="D807" s="109"/>
      <c r="E807" s="109"/>
      <c r="F807" s="110"/>
      <c r="H807" s="45" t="str">
        <f t="shared" si="36"/>
        <v/>
      </c>
      <c r="J807" s="45" t="str">
        <f t="shared" si="37"/>
        <v/>
      </c>
      <c r="L807" s="45" t="str">
        <f t="shared" si="38"/>
        <v/>
      </c>
      <c r="N807" s="108"/>
      <c r="O807" s="109"/>
      <c r="P807" s="110"/>
    </row>
    <row r="808" spans="2:16" x14ac:dyDescent="0.25">
      <c r="B808" s="108"/>
      <c r="C808" s="109"/>
      <c r="D808" s="109"/>
      <c r="E808" s="109"/>
      <c r="F808" s="110"/>
      <c r="H808" s="45" t="str">
        <f t="shared" si="36"/>
        <v/>
      </c>
      <c r="J808" s="45" t="str">
        <f t="shared" si="37"/>
        <v/>
      </c>
      <c r="L808" s="45" t="str">
        <f t="shared" si="38"/>
        <v/>
      </c>
      <c r="N808" s="108"/>
      <c r="O808" s="109"/>
      <c r="P808" s="110"/>
    </row>
    <row r="809" spans="2:16" x14ac:dyDescent="0.25">
      <c r="B809" s="108"/>
      <c r="C809" s="109"/>
      <c r="D809" s="109"/>
      <c r="E809" s="109"/>
      <c r="F809" s="110"/>
      <c r="H809" s="45" t="str">
        <f t="shared" si="36"/>
        <v/>
      </c>
      <c r="J809" s="45" t="str">
        <f t="shared" si="37"/>
        <v/>
      </c>
      <c r="L809" s="45" t="str">
        <f t="shared" si="38"/>
        <v/>
      </c>
      <c r="N809" s="108"/>
      <c r="O809" s="109"/>
      <c r="P809" s="110"/>
    </row>
    <row r="810" spans="2:16" x14ac:dyDescent="0.25">
      <c r="B810" s="108"/>
      <c r="C810" s="109"/>
      <c r="D810" s="109"/>
      <c r="E810" s="109"/>
      <c r="F810" s="110"/>
      <c r="H810" s="45" t="str">
        <f t="shared" si="36"/>
        <v/>
      </c>
      <c r="J810" s="45" t="str">
        <f t="shared" si="37"/>
        <v/>
      </c>
      <c r="L810" s="45" t="str">
        <f t="shared" si="38"/>
        <v/>
      </c>
      <c r="N810" s="108"/>
      <c r="O810" s="109"/>
      <c r="P810" s="110"/>
    </row>
    <row r="811" spans="2:16" x14ac:dyDescent="0.25">
      <c r="B811" s="108"/>
      <c r="C811" s="109"/>
      <c r="D811" s="109"/>
      <c r="E811" s="109"/>
      <c r="F811" s="110"/>
      <c r="H811" s="45" t="str">
        <f t="shared" si="36"/>
        <v/>
      </c>
      <c r="J811" s="45" t="str">
        <f t="shared" si="37"/>
        <v/>
      </c>
      <c r="L811" s="45" t="str">
        <f t="shared" si="38"/>
        <v/>
      </c>
      <c r="N811" s="108"/>
      <c r="O811" s="109"/>
      <c r="P811" s="110"/>
    </row>
    <row r="812" spans="2:16" x14ac:dyDescent="0.25">
      <c r="B812" s="108"/>
      <c r="C812" s="109"/>
      <c r="D812" s="109"/>
      <c r="E812" s="109"/>
      <c r="F812" s="110"/>
      <c r="H812" s="45" t="str">
        <f t="shared" si="36"/>
        <v/>
      </c>
      <c r="J812" s="45" t="str">
        <f t="shared" si="37"/>
        <v/>
      </c>
      <c r="L812" s="45" t="str">
        <f t="shared" si="38"/>
        <v/>
      </c>
      <c r="N812" s="108"/>
      <c r="O812" s="109"/>
      <c r="P812" s="110"/>
    </row>
    <row r="813" spans="2:16" x14ac:dyDescent="0.25">
      <c r="B813" s="108"/>
      <c r="C813" s="109"/>
      <c r="D813" s="109"/>
      <c r="E813" s="109"/>
      <c r="F813" s="110"/>
      <c r="H813" s="45" t="str">
        <f t="shared" si="36"/>
        <v/>
      </c>
      <c r="J813" s="45" t="str">
        <f t="shared" si="37"/>
        <v/>
      </c>
      <c r="L813" s="45" t="str">
        <f t="shared" si="38"/>
        <v/>
      </c>
      <c r="N813" s="108"/>
      <c r="O813" s="109"/>
      <c r="P813" s="110"/>
    </row>
    <row r="814" spans="2:16" x14ac:dyDescent="0.25">
      <c r="B814" s="108"/>
      <c r="C814" s="109"/>
      <c r="D814" s="109"/>
      <c r="E814" s="109"/>
      <c r="F814" s="110"/>
      <c r="H814" s="45" t="str">
        <f t="shared" si="36"/>
        <v/>
      </c>
      <c r="J814" s="45" t="str">
        <f t="shared" si="37"/>
        <v/>
      </c>
      <c r="L814" s="45" t="str">
        <f t="shared" si="38"/>
        <v/>
      </c>
      <c r="N814" s="108"/>
      <c r="O814" s="109"/>
      <c r="P814" s="110"/>
    </row>
    <row r="815" spans="2:16" x14ac:dyDescent="0.25">
      <c r="B815" s="108"/>
      <c r="C815" s="109"/>
      <c r="D815" s="109"/>
      <c r="E815" s="109"/>
      <c r="F815" s="110"/>
      <c r="H815" s="45" t="str">
        <f t="shared" si="36"/>
        <v/>
      </c>
      <c r="J815" s="45" t="str">
        <f t="shared" si="37"/>
        <v/>
      </c>
      <c r="L815" s="45" t="str">
        <f t="shared" si="38"/>
        <v/>
      </c>
      <c r="N815" s="108"/>
      <c r="O815" s="109"/>
      <c r="P815" s="110"/>
    </row>
    <row r="816" spans="2:16" x14ac:dyDescent="0.25">
      <c r="B816" s="108"/>
      <c r="C816" s="109"/>
      <c r="D816" s="109"/>
      <c r="E816" s="109"/>
      <c r="F816" s="110"/>
      <c r="H816" s="45" t="str">
        <f t="shared" si="36"/>
        <v/>
      </c>
      <c r="J816" s="45" t="str">
        <f t="shared" si="37"/>
        <v/>
      </c>
      <c r="L816" s="45" t="str">
        <f t="shared" si="38"/>
        <v/>
      </c>
      <c r="N816" s="108"/>
      <c r="O816" s="109"/>
      <c r="P816" s="110"/>
    </row>
    <row r="817" spans="2:16" x14ac:dyDescent="0.25">
      <c r="B817" s="108"/>
      <c r="C817" s="109"/>
      <c r="D817" s="109"/>
      <c r="E817" s="109"/>
      <c r="F817" s="110"/>
      <c r="H817" s="45" t="str">
        <f t="shared" si="36"/>
        <v/>
      </c>
      <c r="J817" s="45" t="str">
        <f t="shared" si="37"/>
        <v/>
      </c>
      <c r="L817" s="45" t="str">
        <f t="shared" si="38"/>
        <v/>
      </c>
      <c r="N817" s="108"/>
      <c r="O817" s="109"/>
      <c r="P817" s="110"/>
    </row>
    <row r="818" spans="2:16" x14ac:dyDescent="0.25">
      <c r="B818" s="108"/>
      <c r="C818" s="109"/>
      <c r="D818" s="109"/>
      <c r="E818" s="109"/>
      <c r="F818" s="110"/>
      <c r="H818" s="45" t="str">
        <f t="shared" si="36"/>
        <v/>
      </c>
      <c r="J818" s="45" t="str">
        <f t="shared" si="37"/>
        <v/>
      </c>
      <c r="L818" s="45" t="str">
        <f t="shared" si="38"/>
        <v/>
      </c>
      <c r="N818" s="108"/>
      <c r="O818" s="114"/>
      <c r="P818" s="110"/>
    </row>
    <row r="819" spans="2:16" x14ac:dyDescent="0.25">
      <c r="B819" s="108"/>
      <c r="C819" s="109"/>
      <c r="D819" s="109"/>
      <c r="E819" s="109"/>
      <c r="F819" s="110"/>
      <c r="H819" s="45" t="str">
        <f t="shared" si="36"/>
        <v/>
      </c>
      <c r="J819" s="45" t="str">
        <f t="shared" si="37"/>
        <v/>
      </c>
      <c r="L819" s="45" t="str">
        <f t="shared" si="38"/>
        <v/>
      </c>
      <c r="N819" s="108"/>
      <c r="O819" s="109"/>
      <c r="P819" s="110"/>
    </row>
    <row r="820" spans="2:16" x14ac:dyDescent="0.25">
      <c r="B820" s="108"/>
      <c r="C820" s="109"/>
      <c r="D820" s="109"/>
      <c r="E820" s="109"/>
      <c r="F820" s="110"/>
      <c r="H820" s="45" t="str">
        <f t="shared" si="36"/>
        <v/>
      </c>
      <c r="J820" s="45" t="str">
        <f t="shared" si="37"/>
        <v/>
      </c>
      <c r="L820" s="45" t="str">
        <f t="shared" si="38"/>
        <v/>
      </c>
      <c r="N820" s="108"/>
      <c r="O820" s="109"/>
      <c r="P820" s="110"/>
    </row>
    <row r="821" spans="2:16" x14ac:dyDescent="0.25">
      <c r="B821" s="108"/>
      <c r="C821" s="109"/>
      <c r="D821" s="109"/>
      <c r="E821" s="109"/>
      <c r="F821" s="110"/>
      <c r="H821" s="45" t="str">
        <f t="shared" si="36"/>
        <v/>
      </c>
      <c r="J821" s="45" t="str">
        <f t="shared" si="37"/>
        <v/>
      </c>
      <c r="L821" s="45" t="str">
        <f t="shared" si="38"/>
        <v/>
      </c>
      <c r="N821" s="108"/>
      <c r="O821" s="109"/>
      <c r="P821" s="110"/>
    </row>
    <row r="822" spans="2:16" x14ac:dyDescent="0.25">
      <c r="B822" s="108"/>
      <c r="C822" s="109"/>
      <c r="D822" s="109"/>
      <c r="E822" s="109"/>
      <c r="F822" s="110"/>
      <c r="H822" s="45" t="str">
        <f t="shared" si="36"/>
        <v/>
      </c>
      <c r="J822" s="45" t="str">
        <f t="shared" si="37"/>
        <v/>
      </c>
      <c r="L822" s="45" t="str">
        <f t="shared" si="38"/>
        <v/>
      </c>
      <c r="N822" s="108"/>
      <c r="O822" s="109"/>
      <c r="P822" s="110"/>
    </row>
    <row r="823" spans="2:16" x14ac:dyDescent="0.25">
      <c r="B823" s="108"/>
      <c r="C823" s="109"/>
      <c r="D823" s="109"/>
      <c r="E823" s="109"/>
      <c r="F823" s="110"/>
      <c r="H823" s="45" t="str">
        <f t="shared" si="36"/>
        <v/>
      </c>
      <c r="J823" s="45" t="str">
        <f t="shared" si="37"/>
        <v/>
      </c>
      <c r="L823" s="45" t="str">
        <f t="shared" si="38"/>
        <v/>
      </c>
      <c r="N823" s="108"/>
      <c r="O823" s="109"/>
      <c r="P823" s="110"/>
    </row>
    <row r="824" spans="2:16" x14ac:dyDescent="0.25">
      <c r="B824" s="108"/>
      <c r="C824" s="109"/>
      <c r="D824" s="109"/>
      <c r="E824" s="109"/>
      <c r="F824" s="110"/>
      <c r="H824" s="45" t="str">
        <f t="shared" si="36"/>
        <v/>
      </c>
      <c r="J824" s="45" t="str">
        <f t="shared" si="37"/>
        <v/>
      </c>
      <c r="L824" s="45" t="str">
        <f t="shared" si="38"/>
        <v/>
      </c>
      <c r="N824" s="108"/>
      <c r="O824" s="109"/>
      <c r="P824" s="110"/>
    </row>
    <row r="825" spans="2:16" x14ac:dyDescent="0.25">
      <c r="B825" s="108"/>
      <c r="C825" s="109"/>
      <c r="D825" s="109"/>
      <c r="E825" s="109"/>
      <c r="F825" s="110"/>
      <c r="H825" s="45" t="str">
        <f t="shared" si="36"/>
        <v/>
      </c>
      <c r="J825" s="45" t="str">
        <f t="shared" si="37"/>
        <v/>
      </c>
      <c r="L825" s="45" t="str">
        <f t="shared" si="38"/>
        <v/>
      </c>
      <c r="N825" s="108"/>
      <c r="O825" s="109"/>
      <c r="P825" s="110"/>
    </row>
    <row r="826" spans="2:16" x14ac:dyDescent="0.25">
      <c r="B826" s="108"/>
      <c r="C826" s="109"/>
      <c r="D826" s="109"/>
      <c r="E826" s="109"/>
      <c r="F826" s="110"/>
      <c r="H826" s="45" t="str">
        <f t="shared" si="36"/>
        <v/>
      </c>
      <c r="J826" s="45" t="str">
        <f t="shared" si="37"/>
        <v/>
      </c>
      <c r="L826" s="45" t="str">
        <f t="shared" si="38"/>
        <v/>
      </c>
      <c r="N826" s="108"/>
      <c r="O826" s="109"/>
      <c r="P826" s="110"/>
    </row>
    <row r="827" spans="2:16" x14ac:dyDescent="0.25">
      <c r="B827" s="108"/>
      <c r="C827" s="109"/>
      <c r="D827" s="109"/>
      <c r="E827" s="109"/>
      <c r="F827" s="110"/>
      <c r="H827" s="45" t="str">
        <f t="shared" si="36"/>
        <v/>
      </c>
      <c r="J827" s="45" t="str">
        <f t="shared" si="37"/>
        <v/>
      </c>
      <c r="L827" s="45" t="str">
        <f t="shared" si="38"/>
        <v/>
      </c>
      <c r="N827" s="108"/>
      <c r="O827" s="109"/>
      <c r="P827" s="110"/>
    </row>
    <row r="828" spans="2:16" x14ac:dyDescent="0.25">
      <c r="B828" s="108"/>
      <c r="C828" s="109"/>
      <c r="D828" s="109"/>
      <c r="E828" s="109"/>
      <c r="F828" s="110"/>
      <c r="H828" s="45" t="str">
        <f t="shared" si="36"/>
        <v/>
      </c>
      <c r="J828" s="45" t="str">
        <f t="shared" si="37"/>
        <v/>
      </c>
      <c r="L828" s="45" t="str">
        <f t="shared" si="38"/>
        <v/>
      </c>
      <c r="N828" s="108"/>
      <c r="O828" s="109"/>
      <c r="P828" s="110"/>
    </row>
    <row r="829" spans="2:16" x14ac:dyDescent="0.25">
      <c r="B829" s="108"/>
      <c r="C829" s="109"/>
      <c r="D829" s="109"/>
      <c r="E829" s="109"/>
      <c r="F829" s="110"/>
      <c r="H829" s="45" t="str">
        <f t="shared" si="36"/>
        <v/>
      </c>
      <c r="J829" s="45" t="str">
        <f t="shared" si="37"/>
        <v/>
      </c>
      <c r="L829" s="45" t="str">
        <f t="shared" si="38"/>
        <v/>
      </c>
      <c r="N829" s="108"/>
      <c r="O829" s="109"/>
      <c r="P829" s="110"/>
    </row>
    <row r="830" spans="2:16" x14ac:dyDescent="0.25">
      <c r="B830" s="108"/>
      <c r="C830" s="109"/>
      <c r="D830" s="109"/>
      <c r="E830" s="109"/>
      <c r="F830" s="110"/>
      <c r="H830" s="45" t="str">
        <f t="shared" si="36"/>
        <v/>
      </c>
      <c r="J830" s="45" t="str">
        <f t="shared" si="37"/>
        <v/>
      </c>
      <c r="L830" s="45" t="str">
        <f t="shared" si="38"/>
        <v/>
      </c>
      <c r="N830" s="108"/>
      <c r="O830" s="109"/>
      <c r="P830" s="110"/>
    </row>
    <row r="831" spans="2:16" x14ac:dyDescent="0.25">
      <c r="B831" s="108"/>
      <c r="C831" s="109"/>
      <c r="D831" s="109"/>
      <c r="E831" s="109"/>
      <c r="F831" s="110"/>
      <c r="H831" s="45" t="str">
        <f t="shared" si="36"/>
        <v/>
      </c>
      <c r="J831" s="45" t="str">
        <f t="shared" si="37"/>
        <v/>
      </c>
      <c r="L831" s="45" t="str">
        <f t="shared" si="38"/>
        <v/>
      </c>
      <c r="N831" s="108"/>
      <c r="O831" s="109"/>
      <c r="P831" s="110"/>
    </row>
    <row r="832" spans="2:16" x14ac:dyDescent="0.25">
      <c r="B832" s="108"/>
      <c r="C832" s="109"/>
      <c r="D832" s="109"/>
      <c r="E832" s="109"/>
      <c r="F832" s="110"/>
      <c r="H832" s="45" t="str">
        <f t="shared" si="36"/>
        <v/>
      </c>
      <c r="J832" s="45" t="str">
        <f t="shared" si="37"/>
        <v/>
      </c>
      <c r="L832" s="45" t="str">
        <f t="shared" si="38"/>
        <v/>
      </c>
      <c r="N832" s="108"/>
      <c r="O832" s="109"/>
      <c r="P832" s="110"/>
    </row>
    <row r="833" spans="2:16" x14ac:dyDescent="0.25">
      <c r="B833" s="108"/>
      <c r="C833" s="109"/>
      <c r="D833" s="109"/>
      <c r="E833" s="109"/>
      <c r="F833" s="110"/>
      <c r="H833" s="45" t="str">
        <f t="shared" si="36"/>
        <v/>
      </c>
      <c r="J833" s="45" t="str">
        <f t="shared" si="37"/>
        <v/>
      </c>
      <c r="L833" s="45" t="str">
        <f t="shared" si="38"/>
        <v/>
      </c>
      <c r="N833" s="108"/>
      <c r="O833" s="109"/>
      <c r="P833" s="110"/>
    </row>
    <row r="834" spans="2:16" x14ac:dyDescent="0.25">
      <c r="B834" s="108"/>
      <c r="C834" s="109"/>
      <c r="D834" s="109"/>
      <c r="E834" s="109"/>
      <c r="F834" s="110"/>
      <c r="H834" s="45" t="str">
        <f t="shared" si="36"/>
        <v/>
      </c>
      <c r="J834" s="45" t="str">
        <f t="shared" si="37"/>
        <v/>
      </c>
      <c r="L834" s="45" t="str">
        <f t="shared" si="38"/>
        <v/>
      </c>
      <c r="N834" s="108"/>
      <c r="O834" s="109"/>
      <c r="P834" s="110"/>
    </row>
    <row r="835" spans="2:16" x14ac:dyDescent="0.25">
      <c r="B835" s="108"/>
      <c r="C835" s="109"/>
      <c r="D835" s="109"/>
      <c r="E835" s="109"/>
      <c r="F835" s="110"/>
      <c r="H835" s="45" t="str">
        <f t="shared" si="36"/>
        <v/>
      </c>
      <c r="J835" s="45" t="str">
        <f t="shared" si="37"/>
        <v/>
      </c>
      <c r="L835" s="45" t="str">
        <f t="shared" si="38"/>
        <v/>
      </c>
      <c r="N835" s="108"/>
      <c r="O835" s="109"/>
      <c r="P835" s="110"/>
    </row>
    <row r="836" spans="2:16" x14ac:dyDescent="0.25">
      <c r="B836" s="108"/>
      <c r="C836" s="109"/>
      <c r="D836" s="109"/>
      <c r="E836" s="109"/>
      <c r="F836" s="110"/>
      <c r="H836" s="45" t="str">
        <f t="shared" si="36"/>
        <v/>
      </c>
      <c r="J836" s="45" t="str">
        <f t="shared" si="37"/>
        <v/>
      </c>
      <c r="L836" s="45" t="str">
        <f t="shared" si="38"/>
        <v/>
      </c>
      <c r="N836" s="108"/>
      <c r="O836" s="109"/>
      <c r="P836" s="110"/>
    </row>
    <row r="837" spans="2:16" x14ac:dyDescent="0.25">
      <c r="B837" s="108"/>
      <c r="C837" s="109"/>
      <c r="D837" s="109"/>
      <c r="E837" s="109"/>
      <c r="F837" s="110"/>
      <c r="H837" s="45" t="str">
        <f t="shared" si="36"/>
        <v/>
      </c>
      <c r="J837" s="45" t="str">
        <f t="shared" si="37"/>
        <v/>
      </c>
      <c r="L837" s="45" t="str">
        <f t="shared" si="38"/>
        <v/>
      </c>
      <c r="N837" s="108"/>
      <c r="O837" s="109"/>
      <c r="P837" s="110"/>
    </row>
    <row r="838" spans="2:16" x14ac:dyDescent="0.25">
      <c r="B838" s="108"/>
      <c r="C838" s="109"/>
      <c r="D838" s="109"/>
      <c r="E838" s="109"/>
      <c r="F838" s="110"/>
      <c r="H838" s="45" t="str">
        <f t="shared" si="36"/>
        <v/>
      </c>
      <c r="J838" s="45" t="str">
        <f t="shared" si="37"/>
        <v/>
      </c>
      <c r="L838" s="45" t="str">
        <f t="shared" si="38"/>
        <v/>
      </c>
      <c r="N838" s="108"/>
      <c r="O838" s="109"/>
      <c r="P838" s="110"/>
    </row>
    <row r="839" spans="2:16" x14ac:dyDescent="0.25">
      <c r="B839" s="108"/>
      <c r="C839" s="109"/>
      <c r="D839" s="109"/>
      <c r="E839" s="109"/>
      <c r="F839" s="110"/>
      <c r="H839" s="45" t="str">
        <f t="shared" si="36"/>
        <v/>
      </c>
      <c r="J839" s="45" t="str">
        <f t="shared" si="37"/>
        <v/>
      </c>
      <c r="L839" s="45" t="str">
        <f t="shared" si="38"/>
        <v/>
      </c>
      <c r="N839" s="108"/>
      <c r="O839" s="109"/>
      <c r="P839" s="110"/>
    </row>
    <row r="840" spans="2:16" x14ac:dyDescent="0.25">
      <c r="B840" s="108"/>
      <c r="C840" s="109"/>
      <c r="D840" s="109"/>
      <c r="E840" s="109"/>
      <c r="F840" s="110"/>
      <c r="H840" s="45" t="str">
        <f t="shared" si="36"/>
        <v/>
      </c>
      <c r="J840" s="45" t="str">
        <f t="shared" si="37"/>
        <v/>
      </c>
      <c r="L840" s="45" t="str">
        <f t="shared" si="38"/>
        <v/>
      </c>
      <c r="N840" s="108"/>
      <c r="O840" s="109"/>
      <c r="P840" s="110"/>
    </row>
    <row r="841" spans="2:16" x14ac:dyDescent="0.25">
      <c r="B841" s="108"/>
      <c r="C841" s="109"/>
      <c r="D841" s="109"/>
      <c r="E841" s="109"/>
      <c r="F841" s="110"/>
      <c r="H841" s="45" t="str">
        <f t="shared" si="36"/>
        <v/>
      </c>
      <c r="J841" s="45" t="str">
        <f t="shared" si="37"/>
        <v/>
      </c>
      <c r="L841" s="45" t="str">
        <f t="shared" si="38"/>
        <v/>
      </c>
      <c r="N841" s="108"/>
      <c r="O841" s="109"/>
      <c r="P841" s="110"/>
    </row>
    <row r="842" spans="2:16" x14ac:dyDescent="0.25">
      <c r="B842" s="108"/>
      <c r="C842" s="109"/>
      <c r="D842" s="109"/>
      <c r="E842" s="109"/>
      <c r="F842" s="110"/>
      <c r="H842" s="45" t="str">
        <f t="shared" si="36"/>
        <v/>
      </c>
      <c r="J842" s="45" t="str">
        <f t="shared" si="37"/>
        <v/>
      </c>
      <c r="L842" s="45" t="str">
        <f t="shared" si="38"/>
        <v/>
      </c>
      <c r="N842" s="108"/>
      <c r="O842" s="109"/>
      <c r="P842" s="110"/>
    </row>
    <row r="843" spans="2:16" x14ac:dyDescent="0.25">
      <c r="B843" s="108"/>
      <c r="C843" s="109"/>
      <c r="D843" s="109"/>
      <c r="E843" s="109"/>
      <c r="F843" s="110"/>
      <c r="H843" s="45" t="str">
        <f t="shared" ref="H843:H906" si="39">IF(C843="","",C843) &amp; IF(D843="",""," – " &amp; D843) &amp; IF(E843="",""," – " &amp; E843) &amp; IF(F843="",""," – " &amp; F843)</f>
        <v/>
      </c>
      <c r="J843" s="45" t="str">
        <f t="shared" ref="J843:J906" si="40">IF(C843="","",C843) &amp; IF(D843="",""," – " &amp; D843) &amp; IF(E843="",""," – " &amp; E843)</f>
        <v/>
      </c>
      <c r="L843" s="45" t="str">
        <f t="shared" ref="L843:L906" si="41">IF(C843="","",C843) &amp; IF(D843="",""," – " &amp; D843)</f>
        <v/>
      </c>
      <c r="N843" s="108"/>
      <c r="O843" s="109"/>
      <c r="P843" s="110"/>
    </row>
    <row r="844" spans="2:16" x14ac:dyDescent="0.25">
      <c r="B844" s="108"/>
      <c r="C844" s="109"/>
      <c r="D844" s="109"/>
      <c r="E844" s="109"/>
      <c r="F844" s="110"/>
      <c r="H844" s="45" t="str">
        <f t="shared" si="39"/>
        <v/>
      </c>
      <c r="J844" s="45" t="str">
        <f t="shared" si="40"/>
        <v/>
      </c>
      <c r="L844" s="45" t="str">
        <f t="shared" si="41"/>
        <v/>
      </c>
      <c r="N844" s="108"/>
      <c r="O844" s="109"/>
      <c r="P844" s="110"/>
    </row>
    <row r="845" spans="2:16" x14ac:dyDescent="0.25">
      <c r="B845" s="108"/>
      <c r="C845" s="109"/>
      <c r="D845" s="109"/>
      <c r="E845" s="109"/>
      <c r="F845" s="110"/>
      <c r="H845" s="45" t="str">
        <f t="shared" si="39"/>
        <v/>
      </c>
      <c r="J845" s="45" t="str">
        <f t="shared" si="40"/>
        <v/>
      </c>
      <c r="L845" s="45" t="str">
        <f t="shared" si="41"/>
        <v/>
      </c>
      <c r="N845" s="108"/>
      <c r="O845" s="109"/>
      <c r="P845" s="110"/>
    </row>
    <row r="846" spans="2:16" x14ac:dyDescent="0.25">
      <c r="B846" s="108"/>
      <c r="C846" s="109"/>
      <c r="D846" s="109"/>
      <c r="E846" s="109"/>
      <c r="F846" s="110"/>
      <c r="H846" s="45" t="str">
        <f t="shared" si="39"/>
        <v/>
      </c>
      <c r="J846" s="45" t="str">
        <f t="shared" si="40"/>
        <v/>
      </c>
      <c r="L846" s="45" t="str">
        <f t="shared" si="41"/>
        <v/>
      </c>
      <c r="N846" s="108"/>
      <c r="O846" s="109"/>
      <c r="P846" s="110"/>
    </row>
    <row r="847" spans="2:16" x14ac:dyDescent="0.25">
      <c r="B847" s="108"/>
      <c r="C847" s="109"/>
      <c r="D847" s="109"/>
      <c r="E847" s="109"/>
      <c r="F847" s="110"/>
      <c r="H847" s="45" t="str">
        <f t="shared" si="39"/>
        <v/>
      </c>
      <c r="J847" s="45" t="str">
        <f t="shared" si="40"/>
        <v/>
      </c>
      <c r="L847" s="45" t="str">
        <f t="shared" si="41"/>
        <v/>
      </c>
      <c r="N847" s="108"/>
      <c r="O847" s="109"/>
      <c r="P847" s="110"/>
    </row>
    <row r="848" spans="2:16" x14ac:dyDescent="0.25">
      <c r="B848" s="108"/>
      <c r="C848" s="109"/>
      <c r="D848" s="109"/>
      <c r="E848" s="109"/>
      <c r="F848" s="110"/>
      <c r="H848" s="45" t="str">
        <f t="shared" si="39"/>
        <v/>
      </c>
      <c r="J848" s="45" t="str">
        <f t="shared" si="40"/>
        <v/>
      </c>
      <c r="L848" s="45" t="str">
        <f t="shared" si="41"/>
        <v/>
      </c>
      <c r="N848" s="108"/>
      <c r="O848" s="109"/>
      <c r="P848" s="110"/>
    </row>
    <row r="849" spans="2:16" x14ac:dyDescent="0.25">
      <c r="B849" s="108"/>
      <c r="C849" s="109"/>
      <c r="D849" s="109"/>
      <c r="E849" s="109"/>
      <c r="F849" s="110"/>
      <c r="H849" s="45" t="str">
        <f t="shared" si="39"/>
        <v/>
      </c>
      <c r="J849" s="45" t="str">
        <f t="shared" si="40"/>
        <v/>
      </c>
      <c r="L849" s="45" t="str">
        <f t="shared" si="41"/>
        <v/>
      </c>
      <c r="N849" s="108"/>
      <c r="O849" s="109"/>
      <c r="P849" s="110"/>
    </row>
    <row r="850" spans="2:16" x14ac:dyDescent="0.25">
      <c r="B850" s="108"/>
      <c r="C850" s="109"/>
      <c r="D850" s="109"/>
      <c r="E850" s="109"/>
      <c r="F850" s="110"/>
      <c r="H850" s="45" t="str">
        <f t="shared" si="39"/>
        <v/>
      </c>
      <c r="J850" s="45" t="str">
        <f t="shared" si="40"/>
        <v/>
      </c>
      <c r="L850" s="45" t="str">
        <f t="shared" si="41"/>
        <v/>
      </c>
      <c r="N850" s="108"/>
      <c r="O850" s="109"/>
      <c r="P850" s="110"/>
    </row>
    <row r="851" spans="2:16" x14ac:dyDescent="0.25">
      <c r="B851" s="108"/>
      <c r="C851" s="109"/>
      <c r="D851" s="109"/>
      <c r="E851" s="109"/>
      <c r="F851" s="110"/>
      <c r="H851" s="45" t="str">
        <f t="shared" si="39"/>
        <v/>
      </c>
      <c r="J851" s="45" t="str">
        <f t="shared" si="40"/>
        <v/>
      </c>
      <c r="L851" s="45" t="str">
        <f t="shared" si="41"/>
        <v/>
      </c>
      <c r="N851" s="108"/>
      <c r="O851" s="109"/>
      <c r="P851" s="110"/>
    </row>
    <row r="852" spans="2:16" x14ac:dyDescent="0.25">
      <c r="B852" s="108"/>
      <c r="C852" s="109"/>
      <c r="D852" s="109"/>
      <c r="E852" s="109"/>
      <c r="F852" s="110"/>
      <c r="H852" s="45" t="str">
        <f t="shared" si="39"/>
        <v/>
      </c>
      <c r="J852" s="45" t="str">
        <f t="shared" si="40"/>
        <v/>
      </c>
      <c r="L852" s="45" t="str">
        <f t="shared" si="41"/>
        <v/>
      </c>
      <c r="N852" s="108"/>
      <c r="O852" s="109"/>
      <c r="P852" s="110"/>
    </row>
    <row r="853" spans="2:16" x14ac:dyDescent="0.25">
      <c r="B853" s="108"/>
      <c r="C853" s="109"/>
      <c r="D853" s="109"/>
      <c r="E853" s="109"/>
      <c r="F853" s="110"/>
      <c r="H853" s="45" t="str">
        <f t="shared" si="39"/>
        <v/>
      </c>
      <c r="J853" s="45" t="str">
        <f t="shared" si="40"/>
        <v/>
      </c>
      <c r="L853" s="45" t="str">
        <f t="shared" si="41"/>
        <v/>
      </c>
      <c r="N853" s="108"/>
      <c r="O853" s="109"/>
      <c r="P853" s="110"/>
    </row>
    <row r="854" spans="2:16" x14ac:dyDescent="0.25">
      <c r="B854" s="108"/>
      <c r="C854" s="109"/>
      <c r="D854" s="109"/>
      <c r="E854" s="109"/>
      <c r="F854" s="110"/>
      <c r="H854" s="45" t="str">
        <f t="shared" si="39"/>
        <v/>
      </c>
      <c r="J854" s="45" t="str">
        <f t="shared" si="40"/>
        <v/>
      </c>
      <c r="L854" s="45" t="str">
        <f t="shared" si="41"/>
        <v/>
      </c>
      <c r="N854" s="108"/>
      <c r="O854" s="109"/>
      <c r="P854" s="110"/>
    </row>
    <row r="855" spans="2:16" x14ac:dyDescent="0.25">
      <c r="B855" s="108"/>
      <c r="C855" s="109"/>
      <c r="D855" s="109"/>
      <c r="E855" s="109"/>
      <c r="F855" s="110"/>
      <c r="H855" s="45" t="str">
        <f t="shared" si="39"/>
        <v/>
      </c>
      <c r="J855" s="45" t="str">
        <f t="shared" si="40"/>
        <v/>
      </c>
      <c r="L855" s="45" t="str">
        <f t="shared" si="41"/>
        <v/>
      </c>
      <c r="N855" s="108"/>
      <c r="O855" s="109"/>
      <c r="P855" s="110"/>
    </row>
    <row r="856" spans="2:16" x14ac:dyDescent="0.25">
      <c r="B856" s="108"/>
      <c r="C856" s="109"/>
      <c r="D856" s="109"/>
      <c r="E856" s="109"/>
      <c r="F856" s="110"/>
      <c r="H856" s="45" t="str">
        <f t="shared" si="39"/>
        <v/>
      </c>
      <c r="J856" s="45" t="str">
        <f t="shared" si="40"/>
        <v/>
      </c>
      <c r="L856" s="45" t="str">
        <f t="shared" si="41"/>
        <v/>
      </c>
      <c r="N856" s="108"/>
      <c r="O856" s="109"/>
      <c r="P856" s="110"/>
    </row>
    <row r="857" spans="2:16" x14ac:dyDescent="0.25">
      <c r="B857" s="108"/>
      <c r="C857" s="109"/>
      <c r="D857" s="109"/>
      <c r="E857" s="109"/>
      <c r="F857" s="110"/>
      <c r="H857" s="45" t="str">
        <f t="shared" si="39"/>
        <v/>
      </c>
      <c r="J857" s="45" t="str">
        <f t="shared" si="40"/>
        <v/>
      </c>
      <c r="L857" s="45" t="str">
        <f t="shared" si="41"/>
        <v/>
      </c>
      <c r="N857" s="108"/>
      <c r="O857" s="109"/>
      <c r="P857" s="110"/>
    </row>
    <row r="858" spans="2:16" x14ac:dyDescent="0.25">
      <c r="B858" s="108"/>
      <c r="C858" s="109"/>
      <c r="D858" s="109"/>
      <c r="E858" s="109"/>
      <c r="F858" s="110"/>
      <c r="H858" s="45" t="str">
        <f t="shared" si="39"/>
        <v/>
      </c>
      <c r="J858" s="45" t="str">
        <f t="shared" si="40"/>
        <v/>
      </c>
      <c r="L858" s="45" t="str">
        <f t="shared" si="41"/>
        <v/>
      </c>
      <c r="N858" s="108"/>
      <c r="O858" s="109"/>
      <c r="P858" s="110"/>
    </row>
    <row r="859" spans="2:16" x14ac:dyDescent="0.25">
      <c r="B859" s="108"/>
      <c r="C859" s="109"/>
      <c r="D859" s="109"/>
      <c r="E859" s="109"/>
      <c r="F859" s="110"/>
      <c r="H859" s="45" t="str">
        <f t="shared" si="39"/>
        <v/>
      </c>
      <c r="J859" s="45" t="str">
        <f t="shared" si="40"/>
        <v/>
      </c>
      <c r="L859" s="45" t="str">
        <f t="shared" si="41"/>
        <v/>
      </c>
      <c r="N859" s="108"/>
      <c r="O859" s="109"/>
      <c r="P859" s="110"/>
    </row>
    <row r="860" spans="2:16" x14ac:dyDescent="0.25">
      <c r="B860" s="108"/>
      <c r="C860" s="109"/>
      <c r="D860" s="109"/>
      <c r="E860" s="109"/>
      <c r="F860" s="110"/>
      <c r="H860" s="45" t="str">
        <f t="shared" si="39"/>
        <v/>
      </c>
      <c r="J860" s="45" t="str">
        <f t="shared" si="40"/>
        <v/>
      </c>
      <c r="L860" s="45" t="str">
        <f t="shared" si="41"/>
        <v/>
      </c>
      <c r="N860" s="108"/>
      <c r="O860" s="109"/>
      <c r="P860" s="110"/>
    </row>
    <row r="861" spans="2:16" x14ac:dyDescent="0.25">
      <c r="B861" s="108"/>
      <c r="C861" s="109"/>
      <c r="D861" s="109"/>
      <c r="E861" s="109"/>
      <c r="F861" s="110"/>
      <c r="H861" s="45" t="str">
        <f t="shared" si="39"/>
        <v/>
      </c>
      <c r="J861" s="45" t="str">
        <f t="shared" si="40"/>
        <v/>
      </c>
      <c r="L861" s="45" t="str">
        <f t="shared" si="41"/>
        <v/>
      </c>
      <c r="N861" s="108"/>
      <c r="O861" s="109"/>
      <c r="P861" s="110"/>
    </row>
    <row r="862" spans="2:16" x14ac:dyDescent="0.25">
      <c r="B862" s="108"/>
      <c r="C862" s="109"/>
      <c r="D862" s="109"/>
      <c r="E862" s="109"/>
      <c r="F862" s="110"/>
      <c r="H862" s="45" t="str">
        <f t="shared" si="39"/>
        <v/>
      </c>
      <c r="J862" s="45" t="str">
        <f t="shared" si="40"/>
        <v/>
      </c>
      <c r="L862" s="45" t="str">
        <f t="shared" si="41"/>
        <v/>
      </c>
      <c r="N862" s="108"/>
      <c r="O862" s="109"/>
      <c r="P862" s="110"/>
    </row>
    <row r="863" spans="2:16" x14ac:dyDescent="0.25">
      <c r="B863" s="108"/>
      <c r="C863" s="109"/>
      <c r="D863" s="109"/>
      <c r="E863" s="109"/>
      <c r="F863" s="110"/>
      <c r="H863" s="45" t="str">
        <f t="shared" si="39"/>
        <v/>
      </c>
      <c r="J863" s="45" t="str">
        <f t="shared" si="40"/>
        <v/>
      </c>
      <c r="L863" s="45" t="str">
        <f t="shared" si="41"/>
        <v/>
      </c>
      <c r="N863" s="108"/>
      <c r="O863" s="109"/>
      <c r="P863" s="110"/>
    </row>
    <row r="864" spans="2:16" x14ac:dyDescent="0.25">
      <c r="B864" s="108"/>
      <c r="C864" s="109"/>
      <c r="D864" s="109"/>
      <c r="E864" s="109"/>
      <c r="F864" s="110"/>
      <c r="H864" s="45" t="str">
        <f t="shared" si="39"/>
        <v/>
      </c>
      <c r="J864" s="45" t="str">
        <f t="shared" si="40"/>
        <v/>
      </c>
      <c r="L864" s="45" t="str">
        <f t="shared" si="41"/>
        <v/>
      </c>
      <c r="N864" s="108"/>
      <c r="O864" s="109"/>
      <c r="P864" s="110"/>
    </row>
    <row r="865" spans="2:16" x14ac:dyDescent="0.25">
      <c r="B865" s="108"/>
      <c r="C865" s="109"/>
      <c r="D865" s="109"/>
      <c r="E865" s="109"/>
      <c r="F865" s="110"/>
      <c r="H865" s="45" t="str">
        <f t="shared" si="39"/>
        <v/>
      </c>
      <c r="J865" s="45" t="str">
        <f t="shared" si="40"/>
        <v/>
      </c>
      <c r="L865" s="45" t="str">
        <f t="shared" si="41"/>
        <v/>
      </c>
      <c r="N865" s="108"/>
      <c r="O865" s="109"/>
      <c r="P865" s="110"/>
    </row>
    <row r="866" spans="2:16" x14ac:dyDescent="0.25">
      <c r="B866" s="108"/>
      <c r="C866" s="109"/>
      <c r="D866" s="109"/>
      <c r="E866" s="109"/>
      <c r="F866" s="110"/>
      <c r="H866" s="45" t="str">
        <f t="shared" si="39"/>
        <v/>
      </c>
      <c r="J866" s="45" t="str">
        <f t="shared" si="40"/>
        <v/>
      </c>
      <c r="L866" s="45" t="str">
        <f t="shared" si="41"/>
        <v/>
      </c>
      <c r="N866" s="108"/>
      <c r="O866" s="109"/>
      <c r="P866" s="110"/>
    </row>
    <row r="867" spans="2:16" x14ac:dyDescent="0.25">
      <c r="B867" s="108"/>
      <c r="C867" s="109"/>
      <c r="D867" s="109"/>
      <c r="E867" s="109"/>
      <c r="F867" s="110"/>
      <c r="H867" s="45" t="str">
        <f t="shared" si="39"/>
        <v/>
      </c>
      <c r="J867" s="45" t="str">
        <f t="shared" si="40"/>
        <v/>
      </c>
      <c r="L867" s="45" t="str">
        <f t="shared" si="41"/>
        <v/>
      </c>
      <c r="N867" s="108"/>
      <c r="O867" s="109"/>
      <c r="P867" s="110"/>
    </row>
    <row r="868" spans="2:16" x14ac:dyDescent="0.25">
      <c r="B868" s="108"/>
      <c r="C868" s="109"/>
      <c r="D868" s="109"/>
      <c r="E868" s="109"/>
      <c r="F868" s="110"/>
      <c r="H868" s="45" t="str">
        <f t="shared" si="39"/>
        <v/>
      </c>
      <c r="J868" s="45" t="str">
        <f t="shared" si="40"/>
        <v/>
      </c>
      <c r="L868" s="45" t="str">
        <f t="shared" si="41"/>
        <v/>
      </c>
      <c r="N868" s="108"/>
      <c r="O868" s="109"/>
      <c r="P868" s="110"/>
    </row>
    <row r="869" spans="2:16" x14ac:dyDescent="0.25">
      <c r="B869" s="108"/>
      <c r="C869" s="109"/>
      <c r="D869" s="109"/>
      <c r="E869" s="109"/>
      <c r="F869" s="110"/>
      <c r="H869" s="45" t="str">
        <f t="shared" si="39"/>
        <v/>
      </c>
      <c r="J869" s="45" t="str">
        <f t="shared" si="40"/>
        <v/>
      </c>
      <c r="L869" s="45" t="str">
        <f t="shared" si="41"/>
        <v/>
      </c>
      <c r="N869" s="108"/>
      <c r="O869" s="109"/>
      <c r="P869" s="110"/>
    </row>
    <row r="870" spans="2:16" x14ac:dyDescent="0.25">
      <c r="B870" s="108"/>
      <c r="C870" s="109"/>
      <c r="D870" s="109"/>
      <c r="E870" s="109"/>
      <c r="F870" s="110"/>
      <c r="H870" s="45" t="str">
        <f t="shared" si="39"/>
        <v/>
      </c>
      <c r="J870" s="45" t="str">
        <f t="shared" si="40"/>
        <v/>
      </c>
      <c r="L870" s="45" t="str">
        <f t="shared" si="41"/>
        <v/>
      </c>
      <c r="N870" s="108"/>
      <c r="O870" s="109"/>
      <c r="P870" s="110"/>
    </row>
    <row r="871" spans="2:16" x14ac:dyDescent="0.25">
      <c r="B871" s="108"/>
      <c r="C871" s="109"/>
      <c r="D871" s="109"/>
      <c r="E871" s="109"/>
      <c r="F871" s="110"/>
      <c r="H871" s="45" t="str">
        <f t="shared" si="39"/>
        <v/>
      </c>
      <c r="J871" s="45" t="str">
        <f t="shared" si="40"/>
        <v/>
      </c>
      <c r="L871" s="45" t="str">
        <f t="shared" si="41"/>
        <v/>
      </c>
      <c r="N871" s="108"/>
      <c r="O871" s="109"/>
      <c r="P871" s="110"/>
    </row>
    <row r="872" spans="2:16" x14ac:dyDescent="0.25">
      <c r="B872" s="108"/>
      <c r="C872" s="109"/>
      <c r="D872" s="109"/>
      <c r="E872" s="109"/>
      <c r="F872" s="110"/>
      <c r="H872" s="45" t="str">
        <f t="shared" si="39"/>
        <v/>
      </c>
      <c r="J872" s="45" t="str">
        <f t="shared" si="40"/>
        <v/>
      </c>
      <c r="L872" s="45" t="str">
        <f t="shared" si="41"/>
        <v/>
      </c>
      <c r="N872" s="108"/>
      <c r="O872" s="109"/>
      <c r="P872" s="110"/>
    </row>
    <row r="873" spans="2:16" x14ac:dyDescent="0.25">
      <c r="B873" s="108"/>
      <c r="C873" s="109"/>
      <c r="D873" s="109"/>
      <c r="E873" s="109"/>
      <c r="F873" s="110"/>
      <c r="H873" s="45" t="str">
        <f t="shared" si="39"/>
        <v/>
      </c>
      <c r="J873" s="45" t="str">
        <f t="shared" si="40"/>
        <v/>
      </c>
      <c r="L873" s="45" t="str">
        <f t="shared" si="41"/>
        <v/>
      </c>
      <c r="N873" s="108"/>
      <c r="O873" s="109"/>
      <c r="P873" s="110"/>
    </row>
    <row r="874" spans="2:16" x14ac:dyDescent="0.25">
      <c r="B874" s="108"/>
      <c r="C874" s="109"/>
      <c r="D874" s="109"/>
      <c r="E874" s="109"/>
      <c r="F874" s="110"/>
      <c r="H874" s="45" t="str">
        <f t="shared" si="39"/>
        <v/>
      </c>
      <c r="J874" s="45" t="str">
        <f t="shared" si="40"/>
        <v/>
      </c>
      <c r="L874" s="45" t="str">
        <f t="shared" si="41"/>
        <v/>
      </c>
      <c r="N874" s="108"/>
      <c r="O874" s="109"/>
      <c r="P874" s="110"/>
    </row>
    <row r="875" spans="2:16" x14ac:dyDescent="0.25">
      <c r="B875" s="108"/>
      <c r="C875" s="109"/>
      <c r="D875" s="109"/>
      <c r="E875" s="109"/>
      <c r="F875" s="110"/>
      <c r="H875" s="45" t="str">
        <f t="shared" si="39"/>
        <v/>
      </c>
      <c r="J875" s="45" t="str">
        <f t="shared" si="40"/>
        <v/>
      </c>
      <c r="L875" s="45" t="str">
        <f t="shared" si="41"/>
        <v/>
      </c>
      <c r="N875" s="108"/>
      <c r="O875" s="109"/>
      <c r="P875" s="110"/>
    </row>
    <row r="876" spans="2:16" x14ac:dyDescent="0.25">
      <c r="B876" s="108"/>
      <c r="C876" s="109"/>
      <c r="D876" s="109"/>
      <c r="E876" s="109"/>
      <c r="F876" s="110"/>
      <c r="H876" s="45" t="str">
        <f t="shared" si="39"/>
        <v/>
      </c>
      <c r="J876" s="45" t="str">
        <f t="shared" si="40"/>
        <v/>
      </c>
      <c r="L876" s="45" t="str">
        <f t="shared" si="41"/>
        <v/>
      </c>
      <c r="N876" s="108"/>
      <c r="O876" s="109"/>
      <c r="P876" s="110"/>
    </row>
    <row r="877" spans="2:16" x14ac:dyDescent="0.25">
      <c r="B877" s="108"/>
      <c r="C877" s="109"/>
      <c r="D877" s="109"/>
      <c r="E877" s="109"/>
      <c r="F877" s="110"/>
      <c r="H877" s="45" t="str">
        <f t="shared" si="39"/>
        <v/>
      </c>
      <c r="J877" s="45" t="str">
        <f t="shared" si="40"/>
        <v/>
      </c>
      <c r="L877" s="45" t="str">
        <f t="shared" si="41"/>
        <v/>
      </c>
      <c r="N877" s="108"/>
      <c r="O877" s="109"/>
      <c r="P877" s="110"/>
    </row>
    <row r="878" spans="2:16" x14ac:dyDescent="0.25">
      <c r="B878" s="108"/>
      <c r="C878" s="109"/>
      <c r="D878" s="109"/>
      <c r="E878" s="109"/>
      <c r="F878" s="110"/>
      <c r="H878" s="45" t="str">
        <f t="shared" si="39"/>
        <v/>
      </c>
      <c r="J878" s="45" t="str">
        <f t="shared" si="40"/>
        <v/>
      </c>
      <c r="L878" s="45" t="str">
        <f t="shared" si="41"/>
        <v/>
      </c>
      <c r="N878" s="108"/>
      <c r="O878" s="109"/>
      <c r="P878" s="110"/>
    </row>
    <row r="879" spans="2:16" x14ac:dyDescent="0.25">
      <c r="B879" s="108"/>
      <c r="C879" s="109"/>
      <c r="D879" s="109"/>
      <c r="E879" s="109"/>
      <c r="F879" s="110"/>
      <c r="H879" s="45" t="str">
        <f t="shared" si="39"/>
        <v/>
      </c>
      <c r="J879" s="45" t="str">
        <f t="shared" si="40"/>
        <v/>
      </c>
      <c r="L879" s="45" t="str">
        <f t="shared" si="41"/>
        <v/>
      </c>
      <c r="N879" s="108"/>
      <c r="O879" s="109"/>
      <c r="P879" s="110"/>
    </row>
    <row r="880" spans="2:16" x14ac:dyDescent="0.25">
      <c r="B880" s="108"/>
      <c r="C880" s="109"/>
      <c r="D880" s="109"/>
      <c r="E880" s="109"/>
      <c r="F880" s="110"/>
      <c r="H880" s="45" t="str">
        <f t="shared" si="39"/>
        <v/>
      </c>
      <c r="J880" s="45" t="str">
        <f t="shared" si="40"/>
        <v/>
      </c>
      <c r="L880" s="45" t="str">
        <f t="shared" si="41"/>
        <v/>
      </c>
      <c r="N880" s="108"/>
      <c r="O880" s="109"/>
      <c r="P880" s="110"/>
    </row>
    <row r="881" spans="2:16" x14ac:dyDescent="0.25">
      <c r="B881" s="108"/>
      <c r="C881" s="109"/>
      <c r="D881" s="109"/>
      <c r="E881" s="109"/>
      <c r="F881" s="110"/>
      <c r="H881" s="45" t="str">
        <f t="shared" si="39"/>
        <v/>
      </c>
      <c r="J881" s="45" t="str">
        <f t="shared" si="40"/>
        <v/>
      </c>
      <c r="L881" s="45" t="str">
        <f t="shared" si="41"/>
        <v/>
      </c>
      <c r="N881" s="108"/>
      <c r="O881" s="109"/>
      <c r="P881" s="110"/>
    </row>
    <row r="882" spans="2:16" x14ac:dyDescent="0.25">
      <c r="B882" s="108"/>
      <c r="C882" s="109"/>
      <c r="D882" s="109"/>
      <c r="E882" s="109"/>
      <c r="F882" s="110"/>
      <c r="H882" s="45" t="str">
        <f t="shared" si="39"/>
        <v/>
      </c>
      <c r="J882" s="45" t="str">
        <f t="shared" si="40"/>
        <v/>
      </c>
      <c r="L882" s="45" t="str">
        <f t="shared" si="41"/>
        <v/>
      </c>
      <c r="N882" s="108"/>
      <c r="O882" s="109"/>
      <c r="P882" s="110"/>
    </row>
    <row r="883" spans="2:16" x14ac:dyDescent="0.25">
      <c r="B883" s="108"/>
      <c r="C883" s="109"/>
      <c r="D883" s="109"/>
      <c r="E883" s="109"/>
      <c r="F883" s="110"/>
      <c r="H883" s="45" t="str">
        <f t="shared" si="39"/>
        <v/>
      </c>
      <c r="J883" s="45" t="str">
        <f t="shared" si="40"/>
        <v/>
      </c>
      <c r="L883" s="45" t="str">
        <f t="shared" si="41"/>
        <v/>
      </c>
      <c r="N883" s="108"/>
      <c r="O883" s="109"/>
      <c r="P883" s="110"/>
    </row>
    <row r="884" spans="2:16" x14ac:dyDescent="0.25">
      <c r="B884" s="108"/>
      <c r="C884" s="109"/>
      <c r="D884" s="109"/>
      <c r="E884" s="109"/>
      <c r="F884" s="110"/>
      <c r="H884" s="45" t="str">
        <f t="shared" si="39"/>
        <v/>
      </c>
      <c r="J884" s="45" t="str">
        <f t="shared" si="40"/>
        <v/>
      </c>
      <c r="L884" s="45" t="str">
        <f t="shared" si="41"/>
        <v/>
      </c>
      <c r="N884" s="108"/>
      <c r="O884" s="109"/>
      <c r="P884" s="110"/>
    </row>
    <row r="885" spans="2:16" x14ac:dyDescent="0.25">
      <c r="B885" s="108"/>
      <c r="C885" s="109"/>
      <c r="D885" s="109"/>
      <c r="E885" s="109"/>
      <c r="F885" s="110"/>
      <c r="H885" s="45" t="str">
        <f t="shared" si="39"/>
        <v/>
      </c>
      <c r="J885" s="45" t="str">
        <f t="shared" si="40"/>
        <v/>
      </c>
      <c r="L885" s="45" t="str">
        <f t="shared" si="41"/>
        <v/>
      </c>
      <c r="N885" s="108"/>
      <c r="O885" s="109"/>
      <c r="P885" s="110"/>
    </row>
    <row r="886" spans="2:16" x14ac:dyDescent="0.25">
      <c r="B886" s="108"/>
      <c r="C886" s="109"/>
      <c r="D886" s="109"/>
      <c r="E886" s="109"/>
      <c r="F886" s="110"/>
      <c r="H886" s="45" t="str">
        <f t="shared" si="39"/>
        <v/>
      </c>
      <c r="J886" s="45" t="str">
        <f t="shared" si="40"/>
        <v/>
      </c>
      <c r="L886" s="45" t="str">
        <f t="shared" si="41"/>
        <v/>
      </c>
      <c r="N886" s="108"/>
      <c r="O886" s="109"/>
      <c r="P886" s="110"/>
    </row>
    <row r="887" spans="2:16" x14ac:dyDescent="0.25">
      <c r="B887" s="108"/>
      <c r="C887" s="109"/>
      <c r="D887" s="109"/>
      <c r="E887" s="109"/>
      <c r="F887" s="110"/>
      <c r="H887" s="45" t="str">
        <f t="shared" si="39"/>
        <v/>
      </c>
      <c r="J887" s="45" t="str">
        <f t="shared" si="40"/>
        <v/>
      </c>
      <c r="L887" s="45" t="str">
        <f t="shared" si="41"/>
        <v/>
      </c>
      <c r="N887" s="108"/>
      <c r="O887" s="109"/>
      <c r="P887" s="110"/>
    </row>
    <row r="888" spans="2:16" x14ac:dyDescent="0.25">
      <c r="B888" s="108"/>
      <c r="C888" s="109"/>
      <c r="D888" s="109"/>
      <c r="E888" s="109"/>
      <c r="F888" s="110"/>
      <c r="H888" s="45" t="str">
        <f t="shared" si="39"/>
        <v/>
      </c>
      <c r="J888" s="45" t="str">
        <f t="shared" si="40"/>
        <v/>
      </c>
      <c r="L888" s="45" t="str">
        <f t="shared" si="41"/>
        <v/>
      </c>
      <c r="N888" s="108"/>
      <c r="O888" s="109"/>
      <c r="P888" s="110"/>
    </row>
    <row r="889" spans="2:16" x14ac:dyDescent="0.25">
      <c r="B889" s="108"/>
      <c r="C889" s="109"/>
      <c r="D889" s="109"/>
      <c r="E889" s="109"/>
      <c r="F889" s="110"/>
      <c r="H889" s="45" t="str">
        <f t="shared" si="39"/>
        <v/>
      </c>
      <c r="J889" s="45" t="str">
        <f t="shared" si="40"/>
        <v/>
      </c>
      <c r="L889" s="45" t="str">
        <f t="shared" si="41"/>
        <v/>
      </c>
      <c r="N889" s="108"/>
      <c r="O889" s="109"/>
      <c r="P889" s="110"/>
    </row>
    <row r="890" spans="2:16" x14ac:dyDescent="0.25">
      <c r="B890" s="108"/>
      <c r="C890" s="109"/>
      <c r="D890" s="109"/>
      <c r="E890" s="109"/>
      <c r="F890" s="110"/>
      <c r="H890" s="45" t="str">
        <f t="shared" si="39"/>
        <v/>
      </c>
      <c r="J890" s="45" t="str">
        <f t="shared" si="40"/>
        <v/>
      </c>
      <c r="L890" s="45" t="str">
        <f t="shared" si="41"/>
        <v/>
      </c>
      <c r="N890" s="108"/>
      <c r="O890" s="109"/>
      <c r="P890" s="110"/>
    </row>
    <row r="891" spans="2:16" x14ac:dyDescent="0.25">
      <c r="B891" s="108"/>
      <c r="C891" s="109"/>
      <c r="D891" s="109"/>
      <c r="E891" s="109"/>
      <c r="F891" s="110"/>
      <c r="H891" s="45" t="str">
        <f t="shared" si="39"/>
        <v/>
      </c>
      <c r="J891" s="45" t="str">
        <f t="shared" si="40"/>
        <v/>
      </c>
      <c r="L891" s="45" t="str">
        <f t="shared" si="41"/>
        <v/>
      </c>
      <c r="N891" s="108"/>
      <c r="O891" s="109"/>
      <c r="P891" s="110"/>
    </row>
    <row r="892" spans="2:16" x14ac:dyDescent="0.25">
      <c r="B892" s="108"/>
      <c r="C892" s="109"/>
      <c r="D892" s="109"/>
      <c r="E892" s="109"/>
      <c r="F892" s="110"/>
      <c r="H892" s="45" t="str">
        <f t="shared" si="39"/>
        <v/>
      </c>
      <c r="J892" s="45" t="str">
        <f t="shared" si="40"/>
        <v/>
      </c>
      <c r="L892" s="45" t="str">
        <f t="shared" si="41"/>
        <v/>
      </c>
      <c r="N892" s="108"/>
      <c r="O892" s="109"/>
      <c r="P892" s="110"/>
    </row>
    <row r="893" spans="2:16" x14ac:dyDescent="0.25">
      <c r="B893" s="108"/>
      <c r="C893" s="109"/>
      <c r="D893" s="109"/>
      <c r="E893" s="109"/>
      <c r="F893" s="110"/>
      <c r="H893" s="45" t="str">
        <f t="shared" si="39"/>
        <v/>
      </c>
      <c r="J893" s="45" t="str">
        <f t="shared" si="40"/>
        <v/>
      </c>
      <c r="L893" s="45" t="str">
        <f t="shared" si="41"/>
        <v/>
      </c>
      <c r="N893" s="108"/>
      <c r="O893" s="109"/>
      <c r="P893" s="110"/>
    </row>
    <row r="894" spans="2:16" x14ac:dyDescent="0.25">
      <c r="B894" s="108"/>
      <c r="C894" s="109"/>
      <c r="D894" s="109"/>
      <c r="E894" s="109"/>
      <c r="F894" s="110"/>
      <c r="H894" s="45" t="str">
        <f t="shared" si="39"/>
        <v/>
      </c>
      <c r="J894" s="45" t="str">
        <f t="shared" si="40"/>
        <v/>
      </c>
      <c r="L894" s="45" t="str">
        <f t="shared" si="41"/>
        <v/>
      </c>
      <c r="N894" s="108"/>
      <c r="O894" s="109"/>
      <c r="P894" s="110"/>
    </row>
    <row r="895" spans="2:16" x14ac:dyDescent="0.25">
      <c r="B895" s="108"/>
      <c r="C895" s="109"/>
      <c r="D895" s="109"/>
      <c r="E895" s="109"/>
      <c r="F895" s="110"/>
      <c r="H895" s="45" t="str">
        <f t="shared" si="39"/>
        <v/>
      </c>
      <c r="J895" s="45" t="str">
        <f t="shared" si="40"/>
        <v/>
      </c>
      <c r="L895" s="45" t="str">
        <f t="shared" si="41"/>
        <v/>
      </c>
      <c r="N895" s="108"/>
      <c r="O895" s="109"/>
      <c r="P895" s="110"/>
    </row>
    <row r="896" spans="2:16" x14ac:dyDescent="0.25">
      <c r="B896" s="108"/>
      <c r="C896" s="109"/>
      <c r="D896" s="109"/>
      <c r="E896" s="109"/>
      <c r="F896" s="110"/>
      <c r="H896" s="45" t="str">
        <f t="shared" si="39"/>
        <v/>
      </c>
      <c r="J896" s="45" t="str">
        <f t="shared" si="40"/>
        <v/>
      </c>
      <c r="L896" s="45" t="str">
        <f t="shared" si="41"/>
        <v/>
      </c>
      <c r="N896" s="108"/>
      <c r="O896" s="109"/>
      <c r="P896" s="110"/>
    </row>
    <row r="897" spans="2:16" x14ac:dyDescent="0.25">
      <c r="B897" s="108"/>
      <c r="C897" s="109"/>
      <c r="D897" s="109"/>
      <c r="E897" s="109"/>
      <c r="F897" s="110"/>
      <c r="H897" s="45" t="str">
        <f t="shared" si="39"/>
        <v/>
      </c>
      <c r="J897" s="45" t="str">
        <f t="shared" si="40"/>
        <v/>
      </c>
      <c r="L897" s="45" t="str">
        <f t="shared" si="41"/>
        <v/>
      </c>
      <c r="N897" s="108"/>
      <c r="O897" s="109"/>
      <c r="P897" s="110"/>
    </row>
    <row r="898" spans="2:16" x14ac:dyDescent="0.25">
      <c r="B898" s="108"/>
      <c r="C898" s="109"/>
      <c r="D898" s="109"/>
      <c r="E898" s="109"/>
      <c r="F898" s="110"/>
      <c r="H898" s="45" t="str">
        <f t="shared" si="39"/>
        <v/>
      </c>
      <c r="J898" s="45" t="str">
        <f t="shared" si="40"/>
        <v/>
      </c>
      <c r="L898" s="45" t="str">
        <f t="shared" si="41"/>
        <v/>
      </c>
      <c r="N898" s="108"/>
      <c r="O898" s="109"/>
      <c r="P898" s="110"/>
    </row>
    <row r="899" spans="2:16" x14ac:dyDescent="0.25">
      <c r="B899" s="108"/>
      <c r="C899" s="109"/>
      <c r="D899" s="109"/>
      <c r="E899" s="109"/>
      <c r="F899" s="110"/>
      <c r="H899" s="45" t="str">
        <f t="shared" si="39"/>
        <v/>
      </c>
      <c r="J899" s="45" t="str">
        <f t="shared" si="40"/>
        <v/>
      </c>
      <c r="L899" s="45" t="str">
        <f t="shared" si="41"/>
        <v/>
      </c>
      <c r="N899" s="108"/>
      <c r="O899" s="109"/>
      <c r="P899" s="110"/>
    </row>
    <row r="900" spans="2:16" x14ac:dyDescent="0.25">
      <c r="B900" s="108"/>
      <c r="C900" s="109"/>
      <c r="D900" s="109"/>
      <c r="E900" s="109"/>
      <c r="F900" s="110"/>
      <c r="H900" s="45" t="str">
        <f t="shared" si="39"/>
        <v/>
      </c>
      <c r="J900" s="45" t="str">
        <f t="shared" si="40"/>
        <v/>
      </c>
      <c r="L900" s="45" t="str">
        <f t="shared" si="41"/>
        <v/>
      </c>
      <c r="N900" s="108"/>
      <c r="O900" s="109"/>
      <c r="P900" s="110"/>
    </row>
    <row r="901" spans="2:16" x14ac:dyDescent="0.25">
      <c r="B901" s="108"/>
      <c r="C901" s="109"/>
      <c r="D901" s="109"/>
      <c r="E901" s="109"/>
      <c r="F901" s="110"/>
      <c r="H901" s="45" t="str">
        <f t="shared" si="39"/>
        <v/>
      </c>
      <c r="J901" s="45" t="str">
        <f t="shared" si="40"/>
        <v/>
      </c>
      <c r="L901" s="45" t="str">
        <f t="shared" si="41"/>
        <v/>
      </c>
      <c r="N901" s="108"/>
      <c r="O901" s="109"/>
      <c r="P901" s="110"/>
    </row>
    <row r="902" spans="2:16" x14ac:dyDescent="0.25">
      <c r="B902" s="108"/>
      <c r="C902" s="109"/>
      <c r="D902" s="109"/>
      <c r="E902" s="109"/>
      <c r="F902" s="110"/>
      <c r="H902" s="45" t="str">
        <f t="shared" si="39"/>
        <v/>
      </c>
      <c r="J902" s="45" t="str">
        <f t="shared" si="40"/>
        <v/>
      </c>
      <c r="L902" s="45" t="str">
        <f t="shared" si="41"/>
        <v/>
      </c>
      <c r="N902" s="108"/>
      <c r="O902" s="109"/>
      <c r="P902" s="110"/>
    </row>
    <row r="903" spans="2:16" x14ac:dyDescent="0.25">
      <c r="B903" s="108"/>
      <c r="C903" s="109"/>
      <c r="D903" s="109"/>
      <c r="E903" s="109"/>
      <c r="F903" s="110"/>
      <c r="H903" s="45" t="str">
        <f t="shared" si="39"/>
        <v/>
      </c>
      <c r="J903" s="45" t="str">
        <f t="shared" si="40"/>
        <v/>
      </c>
      <c r="L903" s="45" t="str">
        <f t="shared" si="41"/>
        <v/>
      </c>
      <c r="N903" s="108"/>
      <c r="O903" s="109"/>
      <c r="P903" s="110"/>
    </row>
    <row r="904" spans="2:16" x14ac:dyDescent="0.25">
      <c r="B904" s="108"/>
      <c r="C904" s="109"/>
      <c r="D904" s="109"/>
      <c r="E904" s="109"/>
      <c r="F904" s="110"/>
      <c r="H904" s="45" t="str">
        <f t="shared" si="39"/>
        <v/>
      </c>
      <c r="J904" s="45" t="str">
        <f t="shared" si="40"/>
        <v/>
      </c>
      <c r="L904" s="45" t="str">
        <f t="shared" si="41"/>
        <v/>
      </c>
      <c r="N904" s="108"/>
      <c r="O904" s="109"/>
      <c r="P904" s="110"/>
    </row>
    <row r="905" spans="2:16" x14ac:dyDescent="0.25">
      <c r="B905" s="108"/>
      <c r="C905" s="109"/>
      <c r="D905" s="109"/>
      <c r="E905" s="109"/>
      <c r="F905" s="110"/>
      <c r="H905" s="45" t="str">
        <f t="shared" si="39"/>
        <v/>
      </c>
      <c r="J905" s="45" t="str">
        <f t="shared" si="40"/>
        <v/>
      </c>
      <c r="L905" s="45" t="str">
        <f t="shared" si="41"/>
        <v/>
      </c>
      <c r="N905" s="108"/>
      <c r="O905" s="109"/>
      <c r="P905" s="110"/>
    </row>
    <row r="906" spans="2:16" x14ac:dyDescent="0.25">
      <c r="B906" s="108"/>
      <c r="C906" s="109"/>
      <c r="D906" s="109"/>
      <c r="E906" s="109"/>
      <c r="F906" s="110"/>
      <c r="H906" s="45" t="str">
        <f t="shared" si="39"/>
        <v/>
      </c>
      <c r="J906" s="45" t="str">
        <f t="shared" si="40"/>
        <v/>
      </c>
      <c r="L906" s="45" t="str">
        <f t="shared" si="41"/>
        <v/>
      </c>
      <c r="N906" s="108"/>
      <c r="O906" s="109"/>
      <c r="P906" s="110"/>
    </row>
    <row r="907" spans="2:16" x14ac:dyDescent="0.25">
      <c r="B907" s="108"/>
      <c r="C907" s="109"/>
      <c r="D907" s="109"/>
      <c r="E907" s="109"/>
      <c r="F907" s="110"/>
      <c r="H907" s="45" t="str">
        <f t="shared" ref="H907:H970" si="42">IF(C907="","",C907) &amp; IF(D907="",""," – " &amp; D907) &amp; IF(E907="",""," – " &amp; E907) &amp; IF(F907="",""," – " &amp; F907)</f>
        <v/>
      </c>
      <c r="J907" s="45" t="str">
        <f t="shared" ref="J907:J970" si="43">IF(C907="","",C907) &amp; IF(D907="",""," – " &amp; D907) &amp; IF(E907="",""," – " &amp; E907)</f>
        <v/>
      </c>
      <c r="L907" s="45" t="str">
        <f t="shared" ref="L907:L970" si="44">IF(C907="","",C907) &amp; IF(D907="",""," – " &amp; D907)</f>
        <v/>
      </c>
      <c r="N907" s="108"/>
      <c r="O907" s="109"/>
      <c r="P907" s="110"/>
    </row>
    <row r="908" spans="2:16" x14ac:dyDescent="0.25">
      <c r="B908" s="108"/>
      <c r="C908" s="109"/>
      <c r="D908" s="109"/>
      <c r="E908" s="109"/>
      <c r="F908" s="110"/>
      <c r="H908" s="45" t="str">
        <f t="shared" si="42"/>
        <v/>
      </c>
      <c r="J908" s="45" t="str">
        <f t="shared" si="43"/>
        <v/>
      </c>
      <c r="L908" s="45" t="str">
        <f t="shared" si="44"/>
        <v/>
      </c>
      <c r="N908" s="108"/>
      <c r="O908" s="109"/>
      <c r="P908" s="110"/>
    </row>
    <row r="909" spans="2:16" x14ac:dyDescent="0.25">
      <c r="B909" s="108"/>
      <c r="C909" s="109"/>
      <c r="D909" s="109"/>
      <c r="E909" s="109"/>
      <c r="F909" s="110"/>
      <c r="H909" s="45" t="str">
        <f t="shared" si="42"/>
        <v/>
      </c>
      <c r="J909" s="45" t="str">
        <f t="shared" si="43"/>
        <v/>
      </c>
      <c r="L909" s="45" t="str">
        <f t="shared" si="44"/>
        <v/>
      </c>
      <c r="N909" s="108"/>
      <c r="O909" s="109"/>
      <c r="P909" s="110"/>
    </row>
    <row r="910" spans="2:16" x14ac:dyDescent="0.25">
      <c r="B910" s="108"/>
      <c r="C910" s="109"/>
      <c r="D910" s="109"/>
      <c r="E910" s="109"/>
      <c r="F910" s="110"/>
      <c r="H910" s="45" t="str">
        <f t="shared" si="42"/>
        <v/>
      </c>
      <c r="J910" s="45" t="str">
        <f t="shared" si="43"/>
        <v/>
      </c>
      <c r="L910" s="45" t="str">
        <f t="shared" si="44"/>
        <v/>
      </c>
      <c r="N910" s="108"/>
      <c r="O910" s="109"/>
      <c r="P910" s="110"/>
    </row>
    <row r="911" spans="2:16" x14ac:dyDescent="0.25">
      <c r="B911" s="108"/>
      <c r="C911" s="109"/>
      <c r="D911" s="109"/>
      <c r="E911" s="109"/>
      <c r="F911" s="110"/>
      <c r="H911" s="45" t="str">
        <f t="shared" si="42"/>
        <v/>
      </c>
      <c r="J911" s="45" t="str">
        <f t="shared" si="43"/>
        <v/>
      </c>
      <c r="L911" s="45" t="str">
        <f t="shared" si="44"/>
        <v/>
      </c>
      <c r="N911" s="108"/>
      <c r="O911" s="109"/>
      <c r="P911" s="110"/>
    </row>
    <row r="912" spans="2:16" x14ac:dyDescent="0.25">
      <c r="B912" s="108"/>
      <c r="C912" s="109"/>
      <c r="D912" s="109"/>
      <c r="E912" s="109"/>
      <c r="F912" s="110"/>
      <c r="H912" s="45" t="str">
        <f t="shared" si="42"/>
        <v/>
      </c>
      <c r="J912" s="45" t="str">
        <f t="shared" si="43"/>
        <v/>
      </c>
      <c r="L912" s="45" t="str">
        <f t="shared" si="44"/>
        <v/>
      </c>
      <c r="N912" s="108"/>
      <c r="O912" s="109"/>
      <c r="P912" s="110"/>
    </row>
    <row r="913" spans="2:16" x14ac:dyDescent="0.25">
      <c r="B913" s="108"/>
      <c r="C913" s="109"/>
      <c r="D913" s="109"/>
      <c r="E913" s="109"/>
      <c r="F913" s="110"/>
      <c r="H913" s="45" t="str">
        <f t="shared" si="42"/>
        <v/>
      </c>
      <c r="J913" s="45" t="str">
        <f t="shared" si="43"/>
        <v/>
      </c>
      <c r="L913" s="45" t="str">
        <f t="shared" si="44"/>
        <v/>
      </c>
      <c r="N913" s="108"/>
      <c r="O913" s="109"/>
      <c r="P913" s="110"/>
    </row>
    <row r="914" spans="2:16" x14ac:dyDescent="0.25">
      <c r="B914" s="108"/>
      <c r="C914" s="109"/>
      <c r="D914" s="109"/>
      <c r="E914" s="109"/>
      <c r="F914" s="110"/>
      <c r="H914" s="45" t="str">
        <f t="shared" si="42"/>
        <v/>
      </c>
      <c r="J914" s="45" t="str">
        <f t="shared" si="43"/>
        <v/>
      </c>
      <c r="L914" s="45" t="str">
        <f t="shared" si="44"/>
        <v/>
      </c>
      <c r="N914" s="108"/>
      <c r="O914" s="109"/>
      <c r="P914" s="110"/>
    </row>
    <row r="915" spans="2:16" x14ac:dyDescent="0.25">
      <c r="B915" s="108"/>
      <c r="C915" s="109"/>
      <c r="D915" s="109"/>
      <c r="E915" s="109"/>
      <c r="F915" s="110"/>
      <c r="H915" s="45" t="str">
        <f t="shared" si="42"/>
        <v/>
      </c>
      <c r="J915" s="45" t="str">
        <f t="shared" si="43"/>
        <v/>
      </c>
      <c r="L915" s="45" t="str">
        <f t="shared" si="44"/>
        <v/>
      </c>
      <c r="N915" s="108"/>
      <c r="O915" s="109"/>
      <c r="P915" s="110"/>
    </row>
    <row r="916" spans="2:16" x14ac:dyDescent="0.25">
      <c r="B916" s="108"/>
      <c r="C916" s="109"/>
      <c r="D916" s="109"/>
      <c r="E916" s="109"/>
      <c r="F916" s="110"/>
      <c r="H916" s="45" t="str">
        <f t="shared" si="42"/>
        <v/>
      </c>
      <c r="J916" s="45" t="str">
        <f t="shared" si="43"/>
        <v/>
      </c>
      <c r="L916" s="45" t="str">
        <f t="shared" si="44"/>
        <v/>
      </c>
      <c r="N916" s="108"/>
      <c r="O916" s="109"/>
      <c r="P916" s="110"/>
    </row>
    <row r="917" spans="2:16" x14ac:dyDescent="0.25">
      <c r="B917" s="108"/>
      <c r="C917" s="109"/>
      <c r="D917" s="109"/>
      <c r="E917" s="109"/>
      <c r="F917" s="110"/>
      <c r="H917" s="45" t="str">
        <f t="shared" si="42"/>
        <v/>
      </c>
      <c r="J917" s="45" t="str">
        <f t="shared" si="43"/>
        <v/>
      </c>
      <c r="L917" s="45" t="str">
        <f t="shared" si="44"/>
        <v/>
      </c>
      <c r="N917" s="108"/>
      <c r="O917" s="109"/>
      <c r="P917" s="110"/>
    </row>
    <row r="918" spans="2:16" x14ac:dyDescent="0.25">
      <c r="B918" s="108"/>
      <c r="C918" s="109"/>
      <c r="D918" s="109"/>
      <c r="E918" s="109"/>
      <c r="F918" s="110"/>
      <c r="H918" s="45" t="str">
        <f t="shared" si="42"/>
        <v/>
      </c>
      <c r="J918" s="45" t="str">
        <f t="shared" si="43"/>
        <v/>
      </c>
      <c r="L918" s="45" t="str">
        <f t="shared" si="44"/>
        <v/>
      </c>
      <c r="N918" s="108"/>
      <c r="O918" s="114"/>
      <c r="P918" s="110"/>
    </row>
    <row r="919" spans="2:16" x14ac:dyDescent="0.25">
      <c r="B919" s="108"/>
      <c r="C919" s="109"/>
      <c r="D919" s="109"/>
      <c r="E919" s="109"/>
      <c r="F919" s="110"/>
      <c r="H919" s="45" t="str">
        <f t="shared" si="42"/>
        <v/>
      </c>
      <c r="J919" s="45" t="str">
        <f t="shared" si="43"/>
        <v/>
      </c>
      <c r="L919" s="45" t="str">
        <f t="shared" si="44"/>
        <v/>
      </c>
      <c r="N919" s="108"/>
      <c r="O919" s="109"/>
      <c r="P919" s="110"/>
    </row>
    <row r="920" spans="2:16" x14ac:dyDescent="0.25">
      <c r="B920" s="108"/>
      <c r="C920" s="109"/>
      <c r="D920" s="109"/>
      <c r="E920" s="109"/>
      <c r="F920" s="110"/>
      <c r="H920" s="45" t="str">
        <f t="shared" si="42"/>
        <v/>
      </c>
      <c r="J920" s="45" t="str">
        <f t="shared" si="43"/>
        <v/>
      </c>
      <c r="L920" s="45" t="str">
        <f t="shared" si="44"/>
        <v/>
      </c>
      <c r="N920" s="108"/>
      <c r="O920" s="109"/>
      <c r="P920" s="110"/>
    </row>
    <row r="921" spans="2:16" x14ac:dyDescent="0.25">
      <c r="B921" s="108"/>
      <c r="C921" s="109"/>
      <c r="D921" s="109"/>
      <c r="E921" s="109"/>
      <c r="F921" s="110"/>
      <c r="H921" s="45" t="str">
        <f t="shared" si="42"/>
        <v/>
      </c>
      <c r="J921" s="45" t="str">
        <f t="shared" si="43"/>
        <v/>
      </c>
      <c r="L921" s="45" t="str">
        <f t="shared" si="44"/>
        <v/>
      </c>
      <c r="N921" s="108"/>
      <c r="O921" s="109"/>
      <c r="P921" s="110"/>
    </row>
    <row r="922" spans="2:16" x14ac:dyDescent="0.25">
      <c r="B922" s="108"/>
      <c r="C922" s="109"/>
      <c r="D922" s="109"/>
      <c r="E922" s="109"/>
      <c r="F922" s="110"/>
      <c r="H922" s="45" t="str">
        <f t="shared" si="42"/>
        <v/>
      </c>
      <c r="J922" s="45" t="str">
        <f t="shared" si="43"/>
        <v/>
      </c>
      <c r="L922" s="45" t="str">
        <f t="shared" si="44"/>
        <v/>
      </c>
      <c r="N922" s="108"/>
      <c r="O922" s="109"/>
      <c r="P922" s="110"/>
    </row>
    <row r="923" spans="2:16" x14ac:dyDescent="0.25">
      <c r="B923" s="108"/>
      <c r="C923" s="109"/>
      <c r="D923" s="109"/>
      <c r="E923" s="109"/>
      <c r="F923" s="110"/>
      <c r="H923" s="45" t="str">
        <f t="shared" si="42"/>
        <v/>
      </c>
      <c r="J923" s="45" t="str">
        <f t="shared" si="43"/>
        <v/>
      </c>
      <c r="L923" s="45" t="str">
        <f t="shared" si="44"/>
        <v/>
      </c>
      <c r="N923" s="108"/>
      <c r="O923" s="109"/>
      <c r="P923" s="110"/>
    </row>
    <row r="924" spans="2:16" x14ac:dyDescent="0.25">
      <c r="B924" s="108"/>
      <c r="C924" s="109"/>
      <c r="D924" s="109"/>
      <c r="E924" s="109"/>
      <c r="F924" s="110"/>
      <c r="H924" s="45" t="str">
        <f t="shared" si="42"/>
        <v/>
      </c>
      <c r="J924" s="45" t="str">
        <f t="shared" si="43"/>
        <v/>
      </c>
      <c r="L924" s="45" t="str">
        <f t="shared" si="44"/>
        <v/>
      </c>
      <c r="N924" s="108"/>
      <c r="O924" s="109"/>
      <c r="P924" s="110"/>
    </row>
    <row r="925" spans="2:16" x14ac:dyDescent="0.25">
      <c r="B925" s="108"/>
      <c r="C925" s="109"/>
      <c r="D925" s="109"/>
      <c r="E925" s="109"/>
      <c r="F925" s="110"/>
      <c r="H925" s="45" t="str">
        <f t="shared" si="42"/>
        <v/>
      </c>
      <c r="J925" s="45" t="str">
        <f t="shared" si="43"/>
        <v/>
      </c>
      <c r="L925" s="45" t="str">
        <f t="shared" si="44"/>
        <v/>
      </c>
      <c r="N925" s="108"/>
      <c r="O925" s="109"/>
      <c r="P925" s="110"/>
    </row>
    <row r="926" spans="2:16" x14ac:dyDescent="0.25">
      <c r="B926" s="108"/>
      <c r="C926" s="109"/>
      <c r="D926" s="109"/>
      <c r="E926" s="109"/>
      <c r="F926" s="110"/>
      <c r="H926" s="45" t="str">
        <f t="shared" si="42"/>
        <v/>
      </c>
      <c r="J926" s="45" t="str">
        <f t="shared" si="43"/>
        <v/>
      </c>
      <c r="L926" s="45" t="str">
        <f t="shared" si="44"/>
        <v/>
      </c>
      <c r="N926" s="108"/>
      <c r="O926" s="109"/>
      <c r="P926" s="110"/>
    </row>
    <row r="927" spans="2:16" x14ac:dyDescent="0.25">
      <c r="B927" s="108"/>
      <c r="C927" s="109"/>
      <c r="D927" s="109"/>
      <c r="E927" s="109"/>
      <c r="F927" s="110"/>
      <c r="H927" s="45" t="str">
        <f t="shared" si="42"/>
        <v/>
      </c>
      <c r="J927" s="45" t="str">
        <f t="shared" si="43"/>
        <v/>
      </c>
      <c r="L927" s="45" t="str">
        <f t="shared" si="44"/>
        <v/>
      </c>
      <c r="N927" s="108"/>
      <c r="O927" s="109"/>
      <c r="P927" s="110"/>
    </row>
    <row r="928" spans="2:16" x14ac:dyDescent="0.25">
      <c r="B928" s="108"/>
      <c r="C928" s="109"/>
      <c r="D928" s="109"/>
      <c r="E928" s="109"/>
      <c r="F928" s="110"/>
      <c r="H928" s="45" t="str">
        <f t="shared" si="42"/>
        <v/>
      </c>
      <c r="J928" s="45" t="str">
        <f t="shared" si="43"/>
        <v/>
      </c>
      <c r="L928" s="45" t="str">
        <f t="shared" si="44"/>
        <v/>
      </c>
      <c r="N928" s="108"/>
      <c r="O928" s="109"/>
      <c r="P928" s="110"/>
    </row>
    <row r="929" spans="2:16" x14ac:dyDescent="0.25">
      <c r="B929" s="108"/>
      <c r="C929" s="109"/>
      <c r="D929" s="109"/>
      <c r="E929" s="109"/>
      <c r="F929" s="110"/>
      <c r="H929" s="45" t="str">
        <f t="shared" si="42"/>
        <v/>
      </c>
      <c r="J929" s="45" t="str">
        <f t="shared" si="43"/>
        <v/>
      </c>
      <c r="L929" s="45" t="str">
        <f t="shared" si="44"/>
        <v/>
      </c>
      <c r="N929" s="108"/>
      <c r="O929" s="109"/>
      <c r="P929" s="110"/>
    </row>
    <row r="930" spans="2:16" x14ac:dyDescent="0.25">
      <c r="B930" s="108"/>
      <c r="C930" s="109"/>
      <c r="D930" s="109"/>
      <c r="E930" s="109"/>
      <c r="F930" s="110"/>
      <c r="H930" s="45" t="str">
        <f t="shared" si="42"/>
        <v/>
      </c>
      <c r="J930" s="45" t="str">
        <f t="shared" si="43"/>
        <v/>
      </c>
      <c r="L930" s="45" t="str">
        <f t="shared" si="44"/>
        <v/>
      </c>
      <c r="N930" s="108"/>
      <c r="O930" s="109"/>
      <c r="P930" s="110"/>
    </row>
    <row r="931" spans="2:16" x14ac:dyDescent="0.25">
      <c r="B931" s="108"/>
      <c r="C931" s="109"/>
      <c r="D931" s="109"/>
      <c r="E931" s="109"/>
      <c r="F931" s="110"/>
      <c r="H931" s="45" t="str">
        <f t="shared" si="42"/>
        <v/>
      </c>
      <c r="J931" s="45" t="str">
        <f t="shared" si="43"/>
        <v/>
      </c>
      <c r="L931" s="45" t="str">
        <f t="shared" si="44"/>
        <v/>
      </c>
      <c r="N931" s="108"/>
      <c r="O931" s="109"/>
      <c r="P931" s="110"/>
    </row>
    <row r="932" spans="2:16" x14ac:dyDescent="0.25">
      <c r="B932" s="108"/>
      <c r="C932" s="109"/>
      <c r="D932" s="109"/>
      <c r="E932" s="109"/>
      <c r="F932" s="110"/>
      <c r="H932" s="45" t="str">
        <f t="shared" si="42"/>
        <v/>
      </c>
      <c r="J932" s="45" t="str">
        <f t="shared" si="43"/>
        <v/>
      </c>
      <c r="L932" s="45" t="str">
        <f t="shared" si="44"/>
        <v/>
      </c>
      <c r="N932" s="108"/>
      <c r="O932" s="109"/>
      <c r="P932" s="110"/>
    </row>
    <row r="933" spans="2:16" x14ac:dyDescent="0.25">
      <c r="B933" s="108"/>
      <c r="C933" s="109"/>
      <c r="D933" s="109"/>
      <c r="E933" s="109"/>
      <c r="F933" s="110"/>
      <c r="H933" s="45" t="str">
        <f t="shared" si="42"/>
        <v/>
      </c>
      <c r="J933" s="45" t="str">
        <f t="shared" si="43"/>
        <v/>
      </c>
      <c r="L933" s="45" t="str">
        <f t="shared" si="44"/>
        <v/>
      </c>
      <c r="N933" s="108"/>
      <c r="O933" s="109"/>
      <c r="P933" s="110"/>
    </row>
    <row r="934" spans="2:16" x14ac:dyDescent="0.25">
      <c r="B934" s="108"/>
      <c r="C934" s="109"/>
      <c r="D934" s="109"/>
      <c r="E934" s="109"/>
      <c r="F934" s="110"/>
      <c r="H934" s="45" t="str">
        <f t="shared" si="42"/>
        <v/>
      </c>
      <c r="J934" s="45" t="str">
        <f t="shared" si="43"/>
        <v/>
      </c>
      <c r="L934" s="45" t="str">
        <f t="shared" si="44"/>
        <v/>
      </c>
      <c r="N934" s="108"/>
      <c r="O934" s="109"/>
      <c r="P934" s="110"/>
    </row>
    <row r="935" spans="2:16" x14ac:dyDescent="0.25">
      <c r="B935" s="108"/>
      <c r="C935" s="109"/>
      <c r="D935" s="109"/>
      <c r="E935" s="109"/>
      <c r="F935" s="110"/>
      <c r="H935" s="45" t="str">
        <f t="shared" si="42"/>
        <v/>
      </c>
      <c r="J935" s="45" t="str">
        <f t="shared" si="43"/>
        <v/>
      </c>
      <c r="L935" s="45" t="str">
        <f t="shared" si="44"/>
        <v/>
      </c>
      <c r="N935" s="108"/>
      <c r="O935" s="109"/>
      <c r="P935" s="110"/>
    </row>
    <row r="936" spans="2:16" x14ac:dyDescent="0.25">
      <c r="B936" s="108"/>
      <c r="C936" s="109"/>
      <c r="D936" s="109"/>
      <c r="E936" s="109"/>
      <c r="F936" s="110"/>
      <c r="H936" s="45" t="str">
        <f t="shared" si="42"/>
        <v/>
      </c>
      <c r="J936" s="45" t="str">
        <f t="shared" si="43"/>
        <v/>
      </c>
      <c r="L936" s="45" t="str">
        <f t="shared" si="44"/>
        <v/>
      </c>
      <c r="N936" s="108"/>
      <c r="O936" s="109"/>
      <c r="P936" s="110"/>
    </row>
    <row r="937" spans="2:16" x14ac:dyDescent="0.25">
      <c r="B937" s="108"/>
      <c r="C937" s="109"/>
      <c r="D937" s="109"/>
      <c r="E937" s="109"/>
      <c r="F937" s="110"/>
      <c r="H937" s="45" t="str">
        <f t="shared" si="42"/>
        <v/>
      </c>
      <c r="J937" s="45" t="str">
        <f t="shared" si="43"/>
        <v/>
      </c>
      <c r="L937" s="45" t="str">
        <f t="shared" si="44"/>
        <v/>
      </c>
      <c r="N937" s="108"/>
      <c r="O937" s="109"/>
      <c r="P937" s="110"/>
    </row>
    <row r="938" spans="2:16" x14ac:dyDescent="0.25">
      <c r="B938" s="108"/>
      <c r="C938" s="109"/>
      <c r="D938" s="109"/>
      <c r="E938" s="109"/>
      <c r="F938" s="110"/>
      <c r="H938" s="45" t="str">
        <f t="shared" si="42"/>
        <v/>
      </c>
      <c r="J938" s="45" t="str">
        <f t="shared" si="43"/>
        <v/>
      </c>
      <c r="L938" s="45" t="str">
        <f t="shared" si="44"/>
        <v/>
      </c>
      <c r="N938" s="108"/>
      <c r="O938" s="109"/>
      <c r="P938" s="110"/>
    </row>
    <row r="939" spans="2:16" x14ac:dyDescent="0.25">
      <c r="B939" s="108"/>
      <c r="C939" s="109"/>
      <c r="D939" s="109"/>
      <c r="E939" s="109"/>
      <c r="F939" s="110"/>
      <c r="H939" s="45" t="str">
        <f t="shared" si="42"/>
        <v/>
      </c>
      <c r="J939" s="45" t="str">
        <f t="shared" si="43"/>
        <v/>
      </c>
      <c r="L939" s="45" t="str">
        <f t="shared" si="44"/>
        <v/>
      </c>
      <c r="N939" s="108"/>
      <c r="O939" s="109"/>
      <c r="P939" s="110"/>
    </row>
    <row r="940" spans="2:16" x14ac:dyDescent="0.25">
      <c r="B940" s="108"/>
      <c r="C940" s="109"/>
      <c r="D940" s="109"/>
      <c r="E940" s="109"/>
      <c r="F940" s="110"/>
      <c r="H940" s="45" t="str">
        <f t="shared" si="42"/>
        <v/>
      </c>
      <c r="J940" s="45" t="str">
        <f t="shared" si="43"/>
        <v/>
      </c>
      <c r="L940" s="45" t="str">
        <f t="shared" si="44"/>
        <v/>
      </c>
      <c r="N940" s="108"/>
      <c r="O940" s="109"/>
      <c r="P940" s="110"/>
    </row>
    <row r="941" spans="2:16" x14ac:dyDescent="0.25">
      <c r="B941" s="108"/>
      <c r="C941" s="109"/>
      <c r="D941" s="109"/>
      <c r="E941" s="109"/>
      <c r="F941" s="110"/>
      <c r="H941" s="45" t="str">
        <f t="shared" si="42"/>
        <v/>
      </c>
      <c r="J941" s="45" t="str">
        <f t="shared" si="43"/>
        <v/>
      </c>
      <c r="L941" s="45" t="str">
        <f t="shared" si="44"/>
        <v/>
      </c>
      <c r="N941" s="108"/>
      <c r="O941" s="109"/>
      <c r="P941" s="110"/>
    </row>
    <row r="942" spans="2:16" x14ac:dyDescent="0.25">
      <c r="B942" s="108"/>
      <c r="C942" s="109"/>
      <c r="D942" s="109"/>
      <c r="E942" s="109"/>
      <c r="F942" s="110"/>
      <c r="H942" s="45" t="str">
        <f t="shared" si="42"/>
        <v/>
      </c>
      <c r="J942" s="45" t="str">
        <f t="shared" si="43"/>
        <v/>
      </c>
      <c r="L942" s="45" t="str">
        <f t="shared" si="44"/>
        <v/>
      </c>
      <c r="N942" s="108"/>
      <c r="O942" s="109"/>
      <c r="P942" s="110"/>
    </row>
    <row r="943" spans="2:16" x14ac:dyDescent="0.25">
      <c r="B943" s="108"/>
      <c r="C943" s="109"/>
      <c r="D943" s="109"/>
      <c r="E943" s="109"/>
      <c r="F943" s="110"/>
      <c r="H943" s="45" t="str">
        <f t="shared" si="42"/>
        <v/>
      </c>
      <c r="J943" s="45" t="str">
        <f t="shared" si="43"/>
        <v/>
      </c>
      <c r="L943" s="45" t="str">
        <f t="shared" si="44"/>
        <v/>
      </c>
      <c r="N943" s="108"/>
      <c r="O943" s="109"/>
      <c r="P943" s="110"/>
    </row>
    <row r="944" spans="2:16" x14ac:dyDescent="0.25">
      <c r="B944" s="108"/>
      <c r="C944" s="109"/>
      <c r="D944" s="109"/>
      <c r="E944" s="109"/>
      <c r="F944" s="110"/>
      <c r="H944" s="45" t="str">
        <f t="shared" si="42"/>
        <v/>
      </c>
      <c r="J944" s="45" t="str">
        <f t="shared" si="43"/>
        <v/>
      </c>
      <c r="L944" s="45" t="str">
        <f t="shared" si="44"/>
        <v/>
      </c>
      <c r="N944" s="108"/>
      <c r="O944" s="109"/>
      <c r="P944" s="110"/>
    </row>
    <row r="945" spans="2:16" x14ac:dyDescent="0.25">
      <c r="B945" s="108"/>
      <c r="C945" s="109"/>
      <c r="D945" s="109"/>
      <c r="E945" s="109"/>
      <c r="F945" s="110"/>
      <c r="H945" s="45" t="str">
        <f t="shared" si="42"/>
        <v/>
      </c>
      <c r="J945" s="45" t="str">
        <f t="shared" si="43"/>
        <v/>
      </c>
      <c r="L945" s="45" t="str">
        <f t="shared" si="44"/>
        <v/>
      </c>
      <c r="N945" s="108"/>
      <c r="O945" s="109"/>
      <c r="P945" s="110"/>
    </row>
    <row r="946" spans="2:16" x14ac:dyDescent="0.25">
      <c r="B946" s="108"/>
      <c r="C946" s="109"/>
      <c r="D946" s="109"/>
      <c r="E946" s="109"/>
      <c r="F946" s="110"/>
      <c r="H946" s="45" t="str">
        <f t="shared" si="42"/>
        <v/>
      </c>
      <c r="J946" s="45" t="str">
        <f t="shared" si="43"/>
        <v/>
      </c>
      <c r="L946" s="45" t="str">
        <f t="shared" si="44"/>
        <v/>
      </c>
      <c r="N946" s="108"/>
      <c r="O946" s="109"/>
      <c r="P946" s="110"/>
    </row>
    <row r="947" spans="2:16" x14ac:dyDescent="0.25">
      <c r="B947" s="108"/>
      <c r="C947" s="109"/>
      <c r="D947" s="109"/>
      <c r="E947" s="109"/>
      <c r="F947" s="110"/>
      <c r="H947" s="45" t="str">
        <f t="shared" si="42"/>
        <v/>
      </c>
      <c r="J947" s="45" t="str">
        <f t="shared" si="43"/>
        <v/>
      </c>
      <c r="L947" s="45" t="str">
        <f t="shared" si="44"/>
        <v/>
      </c>
      <c r="N947" s="108"/>
      <c r="O947" s="109"/>
      <c r="P947" s="110"/>
    </row>
    <row r="948" spans="2:16" x14ac:dyDescent="0.25">
      <c r="B948" s="108"/>
      <c r="C948" s="109"/>
      <c r="D948" s="109"/>
      <c r="E948" s="109"/>
      <c r="F948" s="110"/>
      <c r="H948" s="45" t="str">
        <f t="shared" si="42"/>
        <v/>
      </c>
      <c r="J948" s="45" t="str">
        <f t="shared" si="43"/>
        <v/>
      </c>
      <c r="L948" s="45" t="str">
        <f t="shared" si="44"/>
        <v/>
      </c>
      <c r="N948" s="108"/>
      <c r="O948" s="109"/>
      <c r="P948" s="110"/>
    </row>
    <row r="949" spans="2:16" x14ac:dyDescent="0.25">
      <c r="B949" s="108"/>
      <c r="C949" s="109"/>
      <c r="D949" s="109"/>
      <c r="E949" s="109"/>
      <c r="F949" s="110"/>
      <c r="H949" s="45" t="str">
        <f t="shared" si="42"/>
        <v/>
      </c>
      <c r="J949" s="45" t="str">
        <f t="shared" si="43"/>
        <v/>
      </c>
      <c r="L949" s="45" t="str">
        <f t="shared" si="44"/>
        <v/>
      </c>
      <c r="N949" s="108"/>
      <c r="O949" s="109"/>
      <c r="P949" s="110"/>
    </row>
    <row r="950" spans="2:16" x14ac:dyDescent="0.25">
      <c r="B950" s="108"/>
      <c r="C950" s="109"/>
      <c r="D950" s="109"/>
      <c r="E950" s="109"/>
      <c r="F950" s="110"/>
      <c r="H950" s="45" t="str">
        <f t="shared" si="42"/>
        <v/>
      </c>
      <c r="J950" s="45" t="str">
        <f t="shared" si="43"/>
        <v/>
      </c>
      <c r="L950" s="45" t="str">
        <f t="shared" si="44"/>
        <v/>
      </c>
      <c r="N950" s="108"/>
      <c r="O950" s="109"/>
      <c r="P950" s="110"/>
    </row>
    <row r="951" spans="2:16" x14ac:dyDescent="0.25">
      <c r="B951" s="108"/>
      <c r="C951" s="109"/>
      <c r="D951" s="109"/>
      <c r="E951" s="109"/>
      <c r="F951" s="110"/>
      <c r="H951" s="45" t="str">
        <f t="shared" si="42"/>
        <v/>
      </c>
      <c r="J951" s="45" t="str">
        <f t="shared" si="43"/>
        <v/>
      </c>
      <c r="L951" s="45" t="str">
        <f t="shared" si="44"/>
        <v/>
      </c>
      <c r="N951" s="108"/>
      <c r="O951" s="109"/>
      <c r="P951" s="110"/>
    </row>
    <row r="952" spans="2:16" x14ac:dyDescent="0.25">
      <c r="B952" s="108"/>
      <c r="C952" s="109"/>
      <c r="D952" s="109"/>
      <c r="E952" s="109"/>
      <c r="F952" s="110"/>
      <c r="H952" s="45" t="str">
        <f t="shared" si="42"/>
        <v/>
      </c>
      <c r="J952" s="45" t="str">
        <f t="shared" si="43"/>
        <v/>
      </c>
      <c r="L952" s="45" t="str">
        <f t="shared" si="44"/>
        <v/>
      </c>
      <c r="N952" s="108"/>
      <c r="O952" s="109"/>
      <c r="P952" s="110"/>
    </row>
    <row r="953" spans="2:16" x14ac:dyDescent="0.25">
      <c r="B953" s="108"/>
      <c r="C953" s="109"/>
      <c r="D953" s="109"/>
      <c r="E953" s="109"/>
      <c r="F953" s="110"/>
      <c r="H953" s="45" t="str">
        <f t="shared" si="42"/>
        <v/>
      </c>
      <c r="J953" s="45" t="str">
        <f t="shared" si="43"/>
        <v/>
      </c>
      <c r="L953" s="45" t="str">
        <f t="shared" si="44"/>
        <v/>
      </c>
      <c r="N953" s="108"/>
      <c r="O953" s="109"/>
      <c r="P953" s="110"/>
    </row>
    <row r="954" spans="2:16" x14ac:dyDescent="0.25">
      <c r="B954" s="108"/>
      <c r="C954" s="109"/>
      <c r="D954" s="109"/>
      <c r="E954" s="109"/>
      <c r="F954" s="110"/>
      <c r="H954" s="45" t="str">
        <f t="shared" si="42"/>
        <v/>
      </c>
      <c r="J954" s="45" t="str">
        <f t="shared" si="43"/>
        <v/>
      </c>
      <c r="L954" s="45" t="str">
        <f t="shared" si="44"/>
        <v/>
      </c>
      <c r="N954" s="108"/>
      <c r="O954" s="109"/>
      <c r="P954" s="110"/>
    </row>
    <row r="955" spans="2:16" x14ac:dyDescent="0.25">
      <c r="B955" s="108"/>
      <c r="C955" s="109"/>
      <c r="D955" s="109"/>
      <c r="E955" s="109"/>
      <c r="F955" s="110"/>
      <c r="H955" s="45" t="str">
        <f t="shared" si="42"/>
        <v/>
      </c>
      <c r="J955" s="45" t="str">
        <f t="shared" si="43"/>
        <v/>
      </c>
      <c r="L955" s="45" t="str">
        <f t="shared" si="44"/>
        <v/>
      </c>
      <c r="N955" s="108"/>
      <c r="O955" s="109"/>
      <c r="P955" s="110"/>
    </row>
    <row r="956" spans="2:16" x14ac:dyDescent="0.25">
      <c r="B956" s="108"/>
      <c r="C956" s="109"/>
      <c r="D956" s="109"/>
      <c r="E956" s="109"/>
      <c r="F956" s="110"/>
      <c r="H956" s="45" t="str">
        <f t="shared" si="42"/>
        <v/>
      </c>
      <c r="J956" s="45" t="str">
        <f t="shared" si="43"/>
        <v/>
      </c>
      <c r="L956" s="45" t="str">
        <f t="shared" si="44"/>
        <v/>
      </c>
      <c r="N956" s="108"/>
      <c r="O956" s="109"/>
      <c r="P956" s="110"/>
    </row>
    <row r="957" spans="2:16" x14ac:dyDescent="0.25">
      <c r="B957" s="108"/>
      <c r="C957" s="109"/>
      <c r="D957" s="109"/>
      <c r="E957" s="109"/>
      <c r="F957" s="110"/>
      <c r="H957" s="45" t="str">
        <f t="shared" si="42"/>
        <v/>
      </c>
      <c r="J957" s="45" t="str">
        <f t="shared" si="43"/>
        <v/>
      </c>
      <c r="L957" s="45" t="str">
        <f t="shared" si="44"/>
        <v/>
      </c>
      <c r="N957" s="108"/>
      <c r="O957" s="109"/>
      <c r="P957" s="110"/>
    </row>
    <row r="958" spans="2:16" x14ac:dyDescent="0.25">
      <c r="B958" s="108"/>
      <c r="C958" s="109"/>
      <c r="D958" s="109"/>
      <c r="E958" s="109"/>
      <c r="F958" s="110"/>
      <c r="H958" s="45" t="str">
        <f t="shared" si="42"/>
        <v/>
      </c>
      <c r="J958" s="45" t="str">
        <f t="shared" si="43"/>
        <v/>
      </c>
      <c r="L958" s="45" t="str">
        <f t="shared" si="44"/>
        <v/>
      </c>
      <c r="N958" s="108"/>
      <c r="O958" s="109"/>
      <c r="P958" s="110"/>
    </row>
    <row r="959" spans="2:16" x14ac:dyDescent="0.25">
      <c r="B959" s="108"/>
      <c r="C959" s="109"/>
      <c r="D959" s="109"/>
      <c r="E959" s="109"/>
      <c r="F959" s="110"/>
      <c r="H959" s="45" t="str">
        <f t="shared" si="42"/>
        <v/>
      </c>
      <c r="J959" s="45" t="str">
        <f t="shared" si="43"/>
        <v/>
      </c>
      <c r="L959" s="45" t="str">
        <f t="shared" si="44"/>
        <v/>
      </c>
      <c r="N959" s="108"/>
      <c r="O959" s="109"/>
      <c r="P959" s="110"/>
    </row>
    <row r="960" spans="2:16" x14ac:dyDescent="0.25">
      <c r="B960" s="108"/>
      <c r="C960" s="109"/>
      <c r="D960" s="109"/>
      <c r="E960" s="109"/>
      <c r="F960" s="110"/>
      <c r="H960" s="45" t="str">
        <f t="shared" si="42"/>
        <v/>
      </c>
      <c r="J960" s="45" t="str">
        <f t="shared" si="43"/>
        <v/>
      </c>
      <c r="L960" s="45" t="str">
        <f t="shared" si="44"/>
        <v/>
      </c>
      <c r="N960" s="108"/>
      <c r="O960" s="109"/>
      <c r="P960" s="110"/>
    </row>
    <row r="961" spans="2:16" x14ac:dyDescent="0.25">
      <c r="B961" s="108"/>
      <c r="C961" s="109"/>
      <c r="D961" s="109"/>
      <c r="E961" s="109"/>
      <c r="F961" s="110"/>
      <c r="H961" s="45" t="str">
        <f t="shared" si="42"/>
        <v/>
      </c>
      <c r="J961" s="45" t="str">
        <f t="shared" si="43"/>
        <v/>
      </c>
      <c r="L961" s="45" t="str">
        <f t="shared" si="44"/>
        <v/>
      </c>
      <c r="N961" s="108"/>
      <c r="O961" s="109"/>
      <c r="P961" s="110"/>
    </row>
    <row r="962" spans="2:16" x14ac:dyDescent="0.25">
      <c r="B962" s="108"/>
      <c r="C962" s="109"/>
      <c r="D962" s="109"/>
      <c r="E962" s="109"/>
      <c r="F962" s="110"/>
      <c r="H962" s="45" t="str">
        <f t="shared" si="42"/>
        <v/>
      </c>
      <c r="J962" s="45" t="str">
        <f t="shared" si="43"/>
        <v/>
      </c>
      <c r="L962" s="45" t="str">
        <f t="shared" si="44"/>
        <v/>
      </c>
      <c r="N962" s="108"/>
      <c r="O962" s="109"/>
      <c r="P962" s="110"/>
    </row>
    <row r="963" spans="2:16" x14ac:dyDescent="0.25">
      <c r="B963" s="108"/>
      <c r="C963" s="109"/>
      <c r="D963" s="109"/>
      <c r="E963" s="109"/>
      <c r="F963" s="110"/>
      <c r="H963" s="45" t="str">
        <f t="shared" si="42"/>
        <v/>
      </c>
      <c r="J963" s="45" t="str">
        <f t="shared" si="43"/>
        <v/>
      </c>
      <c r="L963" s="45" t="str">
        <f t="shared" si="44"/>
        <v/>
      </c>
      <c r="N963" s="108"/>
      <c r="O963" s="109"/>
      <c r="P963" s="110"/>
    </row>
    <row r="964" spans="2:16" x14ac:dyDescent="0.25">
      <c r="B964" s="108"/>
      <c r="C964" s="109"/>
      <c r="D964" s="109"/>
      <c r="E964" s="109"/>
      <c r="F964" s="110"/>
      <c r="H964" s="45" t="str">
        <f t="shared" si="42"/>
        <v/>
      </c>
      <c r="J964" s="45" t="str">
        <f t="shared" si="43"/>
        <v/>
      </c>
      <c r="L964" s="45" t="str">
        <f t="shared" si="44"/>
        <v/>
      </c>
      <c r="N964" s="108"/>
      <c r="O964" s="109"/>
      <c r="P964" s="110"/>
    </row>
    <row r="965" spans="2:16" x14ac:dyDescent="0.25">
      <c r="B965" s="108"/>
      <c r="C965" s="109"/>
      <c r="D965" s="109"/>
      <c r="E965" s="109"/>
      <c r="F965" s="110"/>
      <c r="H965" s="45" t="str">
        <f t="shared" si="42"/>
        <v/>
      </c>
      <c r="J965" s="45" t="str">
        <f t="shared" si="43"/>
        <v/>
      </c>
      <c r="L965" s="45" t="str">
        <f t="shared" si="44"/>
        <v/>
      </c>
      <c r="N965" s="108"/>
      <c r="O965" s="109"/>
      <c r="P965" s="110"/>
    </row>
    <row r="966" spans="2:16" x14ac:dyDescent="0.25">
      <c r="B966" s="108"/>
      <c r="C966" s="109"/>
      <c r="D966" s="109"/>
      <c r="E966" s="109"/>
      <c r="F966" s="110"/>
      <c r="H966" s="45" t="str">
        <f t="shared" si="42"/>
        <v/>
      </c>
      <c r="J966" s="45" t="str">
        <f t="shared" si="43"/>
        <v/>
      </c>
      <c r="L966" s="45" t="str">
        <f t="shared" si="44"/>
        <v/>
      </c>
      <c r="N966" s="108"/>
      <c r="O966" s="109"/>
      <c r="P966" s="110"/>
    </row>
    <row r="967" spans="2:16" x14ac:dyDescent="0.25">
      <c r="B967" s="108"/>
      <c r="C967" s="109"/>
      <c r="D967" s="109"/>
      <c r="E967" s="109"/>
      <c r="F967" s="110"/>
      <c r="H967" s="45" t="str">
        <f t="shared" si="42"/>
        <v/>
      </c>
      <c r="J967" s="45" t="str">
        <f t="shared" si="43"/>
        <v/>
      </c>
      <c r="L967" s="45" t="str">
        <f t="shared" si="44"/>
        <v/>
      </c>
      <c r="N967" s="108"/>
      <c r="O967" s="109"/>
      <c r="P967" s="110"/>
    </row>
    <row r="968" spans="2:16" x14ac:dyDescent="0.25">
      <c r="B968" s="108"/>
      <c r="C968" s="109"/>
      <c r="D968" s="109"/>
      <c r="E968" s="109"/>
      <c r="F968" s="110"/>
      <c r="H968" s="45" t="str">
        <f t="shared" si="42"/>
        <v/>
      </c>
      <c r="J968" s="45" t="str">
        <f t="shared" si="43"/>
        <v/>
      </c>
      <c r="L968" s="45" t="str">
        <f t="shared" si="44"/>
        <v/>
      </c>
      <c r="N968" s="108"/>
      <c r="O968" s="109"/>
      <c r="P968" s="110"/>
    </row>
    <row r="969" spans="2:16" x14ac:dyDescent="0.25">
      <c r="B969" s="108"/>
      <c r="C969" s="109"/>
      <c r="D969" s="109"/>
      <c r="E969" s="109"/>
      <c r="F969" s="110"/>
      <c r="H969" s="45" t="str">
        <f t="shared" si="42"/>
        <v/>
      </c>
      <c r="J969" s="45" t="str">
        <f t="shared" si="43"/>
        <v/>
      </c>
      <c r="L969" s="45" t="str">
        <f t="shared" si="44"/>
        <v/>
      </c>
      <c r="N969" s="108"/>
      <c r="O969" s="109"/>
      <c r="P969" s="110"/>
    </row>
    <row r="970" spans="2:16" x14ac:dyDescent="0.25">
      <c r="B970" s="108"/>
      <c r="C970" s="109"/>
      <c r="D970" s="109"/>
      <c r="E970" s="109"/>
      <c r="F970" s="110"/>
      <c r="H970" s="45" t="str">
        <f t="shared" si="42"/>
        <v/>
      </c>
      <c r="J970" s="45" t="str">
        <f t="shared" si="43"/>
        <v/>
      </c>
      <c r="L970" s="45" t="str">
        <f t="shared" si="44"/>
        <v/>
      </c>
      <c r="N970" s="108"/>
      <c r="O970" s="109"/>
      <c r="P970" s="110"/>
    </row>
    <row r="971" spans="2:16" x14ac:dyDescent="0.25">
      <c r="B971" s="108"/>
      <c r="C971" s="109"/>
      <c r="D971" s="109"/>
      <c r="E971" s="109"/>
      <c r="F971" s="110"/>
      <c r="H971" s="45" t="str">
        <f t="shared" ref="H971:H1034" si="45">IF(C971="","",C971) &amp; IF(D971="",""," – " &amp; D971) &amp; IF(E971="",""," – " &amp; E971) &amp; IF(F971="",""," – " &amp; F971)</f>
        <v/>
      </c>
      <c r="J971" s="45" t="str">
        <f t="shared" ref="J971:J1034" si="46">IF(C971="","",C971) &amp; IF(D971="",""," – " &amp; D971) &amp; IF(E971="",""," – " &amp; E971)</f>
        <v/>
      </c>
      <c r="L971" s="45" t="str">
        <f t="shared" ref="L971:L1034" si="47">IF(C971="","",C971) &amp; IF(D971="",""," – " &amp; D971)</f>
        <v/>
      </c>
      <c r="N971" s="108"/>
      <c r="O971" s="109"/>
      <c r="P971" s="110"/>
    </row>
    <row r="972" spans="2:16" x14ac:dyDescent="0.25">
      <c r="B972" s="108"/>
      <c r="C972" s="109"/>
      <c r="D972" s="109"/>
      <c r="E972" s="109"/>
      <c r="F972" s="110"/>
      <c r="H972" s="45" t="str">
        <f t="shared" si="45"/>
        <v/>
      </c>
      <c r="J972" s="45" t="str">
        <f t="shared" si="46"/>
        <v/>
      </c>
      <c r="L972" s="45" t="str">
        <f t="shared" si="47"/>
        <v/>
      </c>
      <c r="N972" s="108"/>
      <c r="O972" s="109"/>
      <c r="P972" s="110"/>
    </row>
    <row r="973" spans="2:16" x14ac:dyDescent="0.25">
      <c r="B973" s="108"/>
      <c r="C973" s="109"/>
      <c r="D973" s="109"/>
      <c r="E973" s="109"/>
      <c r="F973" s="110"/>
      <c r="H973" s="45" t="str">
        <f t="shared" si="45"/>
        <v/>
      </c>
      <c r="J973" s="45" t="str">
        <f t="shared" si="46"/>
        <v/>
      </c>
      <c r="L973" s="45" t="str">
        <f t="shared" si="47"/>
        <v/>
      </c>
      <c r="N973" s="108"/>
      <c r="O973" s="109"/>
      <c r="P973" s="110"/>
    </row>
    <row r="974" spans="2:16" x14ac:dyDescent="0.25">
      <c r="B974" s="108"/>
      <c r="C974" s="109"/>
      <c r="D974" s="109"/>
      <c r="E974" s="109"/>
      <c r="F974" s="110"/>
      <c r="H974" s="45" t="str">
        <f t="shared" si="45"/>
        <v/>
      </c>
      <c r="J974" s="45" t="str">
        <f t="shared" si="46"/>
        <v/>
      </c>
      <c r="L974" s="45" t="str">
        <f t="shared" si="47"/>
        <v/>
      </c>
      <c r="N974" s="108"/>
      <c r="O974" s="109"/>
      <c r="P974" s="110"/>
    </row>
    <row r="975" spans="2:16" x14ac:dyDescent="0.25">
      <c r="B975" s="108"/>
      <c r="C975" s="109"/>
      <c r="D975" s="109"/>
      <c r="E975" s="109"/>
      <c r="F975" s="110"/>
      <c r="H975" s="45" t="str">
        <f t="shared" si="45"/>
        <v/>
      </c>
      <c r="J975" s="45" t="str">
        <f t="shared" si="46"/>
        <v/>
      </c>
      <c r="L975" s="45" t="str">
        <f t="shared" si="47"/>
        <v/>
      </c>
      <c r="N975" s="108"/>
      <c r="O975" s="109"/>
      <c r="P975" s="110"/>
    </row>
    <row r="976" spans="2:16" x14ac:dyDescent="0.25">
      <c r="B976" s="108"/>
      <c r="C976" s="109"/>
      <c r="D976" s="109"/>
      <c r="E976" s="109"/>
      <c r="F976" s="110"/>
      <c r="H976" s="45" t="str">
        <f t="shared" si="45"/>
        <v/>
      </c>
      <c r="J976" s="45" t="str">
        <f t="shared" si="46"/>
        <v/>
      </c>
      <c r="L976" s="45" t="str">
        <f t="shared" si="47"/>
        <v/>
      </c>
      <c r="N976" s="108"/>
      <c r="O976" s="109"/>
      <c r="P976" s="110"/>
    </row>
    <row r="977" spans="2:16" x14ac:dyDescent="0.25">
      <c r="B977" s="108"/>
      <c r="C977" s="109"/>
      <c r="D977" s="109"/>
      <c r="E977" s="109"/>
      <c r="F977" s="110"/>
      <c r="H977" s="45" t="str">
        <f t="shared" si="45"/>
        <v/>
      </c>
      <c r="J977" s="45" t="str">
        <f t="shared" si="46"/>
        <v/>
      </c>
      <c r="L977" s="45" t="str">
        <f t="shared" si="47"/>
        <v/>
      </c>
      <c r="N977" s="108"/>
      <c r="O977" s="109"/>
      <c r="P977" s="110"/>
    </row>
    <row r="978" spans="2:16" x14ac:dyDescent="0.25">
      <c r="B978" s="108"/>
      <c r="C978" s="109"/>
      <c r="D978" s="109"/>
      <c r="E978" s="109"/>
      <c r="F978" s="110"/>
      <c r="H978" s="45" t="str">
        <f t="shared" si="45"/>
        <v/>
      </c>
      <c r="J978" s="45" t="str">
        <f t="shared" si="46"/>
        <v/>
      </c>
      <c r="L978" s="45" t="str">
        <f t="shared" si="47"/>
        <v/>
      </c>
      <c r="N978" s="108"/>
      <c r="O978" s="109"/>
      <c r="P978" s="110"/>
    </row>
    <row r="979" spans="2:16" x14ac:dyDescent="0.25">
      <c r="B979" s="108"/>
      <c r="C979" s="109"/>
      <c r="D979" s="109"/>
      <c r="E979" s="109"/>
      <c r="F979" s="110"/>
      <c r="H979" s="45" t="str">
        <f t="shared" si="45"/>
        <v/>
      </c>
      <c r="J979" s="45" t="str">
        <f t="shared" si="46"/>
        <v/>
      </c>
      <c r="L979" s="45" t="str">
        <f t="shared" si="47"/>
        <v/>
      </c>
      <c r="N979" s="108"/>
      <c r="O979" s="109"/>
      <c r="P979" s="110"/>
    </row>
    <row r="980" spans="2:16" x14ac:dyDescent="0.25">
      <c r="B980" s="108"/>
      <c r="C980" s="109"/>
      <c r="D980" s="109"/>
      <c r="E980" s="109"/>
      <c r="F980" s="110"/>
      <c r="H980" s="45" t="str">
        <f t="shared" si="45"/>
        <v/>
      </c>
      <c r="J980" s="45" t="str">
        <f t="shared" si="46"/>
        <v/>
      </c>
      <c r="L980" s="45" t="str">
        <f t="shared" si="47"/>
        <v/>
      </c>
      <c r="N980" s="108"/>
      <c r="O980" s="109"/>
      <c r="P980" s="110"/>
    </row>
    <row r="981" spans="2:16" x14ac:dyDescent="0.25">
      <c r="B981" s="108"/>
      <c r="C981" s="109"/>
      <c r="D981" s="109"/>
      <c r="E981" s="109"/>
      <c r="F981" s="110"/>
      <c r="H981" s="45" t="str">
        <f t="shared" si="45"/>
        <v/>
      </c>
      <c r="J981" s="45" t="str">
        <f t="shared" si="46"/>
        <v/>
      </c>
      <c r="L981" s="45" t="str">
        <f t="shared" si="47"/>
        <v/>
      </c>
      <c r="N981" s="108"/>
      <c r="O981" s="109"/>
      <c r="P981" s="110"/>
    </row>
    <row r="982" spans="2:16" x14ac:dyDescent="0.25">
      <c r="B982" s="108"/>
      <c r="C982" s="109"/>
      <c r="D982" s="109"/>
      <c r="E982" s="109"/>
      <c r="F982" s="110"/>
      <c r="H982" s="45" t="str">
        <f t="shared" si="45"/>
        <v/>
      </c>
      <c r="J982" s="45" t="str">
        <f t="shared" si="46"/>
        <v/>
      </c>
      <c r="L982" s="45" t="str">
        <f t="shared" si="47"/>
        <v/>
      </c>
      <c r="N982" s="108"/>
      <c r="O982" s="109"/>
      <c r="P982" s="110"/>
    </row>
    <row r="983" spans="2:16" x14ac:dyDescent="0.25">
      <c r="B983" s="108"/>
      <c r="C983" s="109"/>
      <c r="D983" s="109"/>
      <c r="E983" s="109"/>
      <c r="F983" s="110"/>
      <c r="H983" s="45" t="str">
        <f t="shared" si="45"/>
        <v/>
      </c>
      <c r="J983" s="45" t="str">
        <f t="shared" si="46"/>
        <v/>
      </c>
      <c r="L983" s="45" t="str">
        <f t="shared" si="47"/>
        <v/>
      </c>
      <c r="N983" s="108"/>
      <c r="O983" s="109"/>
      <c r="P983" s="110"/>
    </row>
    <row r="984" spans="2:16" x14ac:dyDescent="0.25">
      <c r="B984" s="108"/>
      <c r="C984" s="109"/>
      <c r="D984" s="109"/>
      <c r="E984" s="109"/>
      <c r="F984" s="110"/>
      <c r="H984" s="45" t="str">
        <f t="shared" si="45"/>
        <v/>
      </c>
      <c r="J984" s="45" t="str">
        <f t="shared" si="46"/>
        <v/>
      </c>
      <c r="L984" s="45" t="str">
        <f t="shared" si="47"/>
        <v/>
      </c>
      <c r="N984" s="108"/>
      <c r="O984" s="109"/>
      <c r="P984" s="110"/>
    </row>
    <row r="985" spans="2:16" x14ac:dyDescent="0.25">
      <c r="B985" s="108"/>
      <c r="C985" s="109"/>
      <c r="D985" s="109"/>
      <c r="E985" s="109"/>
      <c r="F985" s="110"/>
      <c r="H985" s="45" t="str">
        <f t="shared" si="45"/>
        <v/>
      </c>
      <c r="J985" s="45" t="str">
        <f t="shared" si="46"/>
        <v/>
      </c>
      <c r="L985" s="45" t="str">
        <f t="shared" si="47"/>
        <v/>
      </c>
      <c r="N985" s="108"/>
      <c r="O985" s="109"/>
      <c r="P985" s="110"/>
    </row>
    <row r="986" spans="2:16" x14ac:dyDescent="0.25">
      <c r="B986" s="108"/>
      <c r="C986" s="109"/>
      <c r="D986" s="109"/>
      <c r="E986" s="109"/>
      <c r="F986" s="110"/>
      <c r="H986" s="45" t="str">
        <f t="shared" si="45"/>
        <v/>
      </c>
      <c r="J986" s="45" t="str">
        <f t="shared" si="46"/>
        <v/>
      </c>
      <c r="L986" s="45" t="str">
        <f t="shared" si="47"/>
        <v/>
      </c>
      <c r="N986" s="108"/>
      <c r="O986" s="109"/>
      <c r="P986" s="110"/>
    </row>
    <row r="987" spans="2:16" x14ac:dyDescent="0.25">
      <c r="B987" s="108"/>
      <c r="C987" s="109"/>
      <c r="D987" s="109"/>
      <c r="E987" s="109"/>
      <c r="F987" s="110"/>
      <c r="H987" s="45" t="str">
        <f t="shared" si="45"/>
        <v/>
      </c>
      <c r="J987" s="45" t="str">
        <f t="shared" si="46"/>
        <v/>
      </c>
      <c r="L987" s="45" t="str">
        <f t="shared" si="47"/>
        <v/>
      </c>
      <c r="N987" s="108"/>
      <c r="O987" s="109"/>
      <c r="P987" s="110"/>
    </row>
    <row r="988" spans="2:16" x14ac:dyDescent="0.25">
      <c r="B988" s="108"/>
      <c r="C988" s="109"/>
      <c r="D988" s="109"/>
      <c r="E988" s="109"/>
      <c r="F988" s="110"/>
      <c r="H988" s="45" t="str">
        <f t="shared" si="45"/>
        <v/>
      </c>
      <c r="J988" s="45" t="str">
        <f t="shared" si="46"/>
        <v/>
      </c>
      <c r="L988" s="45" t="str">
        <f t="shared" si="47"/>
        <v/>
      </c>
      <c r="N988" s="108"/>
      <c r="O988" s="109"/>
      <c r="P988" s="110"/>
    </row>
    <row r="989" spans="2:16" x14ac:dyDescent="0.25">
      <c r="B989" s="108"/>
      <c r="C989" s="109"/>
      <c r="D989" s="109"/>
      <c r="E989" s="109"/>
      <c r="F989" s="110"/>
      <c r="H989" s="45" t="str">
        <f t="shared" si="45"/>
        <v/>
      </c>
      <c r="J989" s="45" t="str">
        <f t="shared" si="46"/>
        <v/>
      </c>
      <c r="L989" s="45" t="str">
        <f t="shared" si="47"/>
        <v/>
      </c>
      <c r="N989" s="108"/>
      <c r="O989" s="109"/>
      <c r="P989" s="110"/>
    </row>
    <row r="990" spans="2:16" x14ac:dyDescent="0.25">
      <c r="B990" s="108"/>
      <c r="C990" s="109"/>
      <c r="D990" s="109"/>
      <c r="E990" s="109"/>
      <c r="F990" s="110"/>
      <c r="H990" s="45" t="str">
        <f t="shared" si="45"/>
        <v/>
      </c>
      <c r="J990" s="45" t="str">
        <f t="shared" si="46"/>
        <v/>
      </c>
      <c r="L990" s="45" t="str">
        <f t="shared" si="47"/>
        <v/>
      </c>
      <c r="N990" s="108"/>
      <c r="O990" s="109"/>
      <c r="P990" s="110"/>
    </row>
    <row r="991" spans="2:16" x14ac:dyDescent="0.25">
      <c r="B991" s="108"/>
      <c r="C991" s="109"/>
      <c r="D991" s="109"/>
      <c r="E991" s="109"/>
      <c r="F991" s="110"/>
      <c r="H991" s="45" t="str">
        <f t="shared" si="45"/>
        <v/>
      </c>
      <c r="J991" s="45" t="str">
        <f t="shared" si="46"/>
        <v/>
      </c>
      <c r="L991" s="45" t="str">
        <f t="shared" si="47"/>
        <v/>
      </c>
      <c r="N991" s="108"/>
      <c r="O991" s="109"/>
      <c r="P991" s="110"/>
    </row>
    <row r="992" spans="2:16" x14ac:dyDescent="0.25">
      <c r="B992" s="108"/>
      <c r="C992" s="109"/>
      <c r="D992" s="109"/>
      <c r="E992" s="109"/>
      <c r="F992" s="110"/>
      <c r="H992" s="45" t="str">
        <f t="shared" si="45"/>
        <v/>
      </c>
      <c r="J992" s="45" t="str">
        <f t="shared" si="46"/>
        <v/>
      </c>
      <c r="L992" s="45" t="str">
        <f t="shared" si="47"/>
        <v/>
      </c>
      <c r="N992" s="108"/>
      <c r="O992" s="109"/>
      <c r="P992" s="110"/>
    </row>
    <row r="993" spans="2:16" x14ac:dyDescent="0.25">
      <c r="B993" s="108"/>
      <c r="C993" s="109"/>
      <c r="D993" s="109"/>
      <c r="E993" s="109"/>
      <c r="F993" s="110"/>
      <c r="H993" s="45" t="str">
        <f t="shared" si="45"/>
        <v/>
      </c>
      <c r="J993" s="45" t="str">
        <f t="shared" si="46"/>
        <v/>
      </c>
      <c r="L993" s="45" t="str">
        <f t="shared" si="47"/>
        <v/>
      </c>
      <c r="N993" s="108"/>
      <c r="O993" s="109"/>
      <c r="P993" s="110"/>
    </row>
    <row r="994" spans="2:16" x14ac:dyDescent="0.25">
      <c r="B994" s="108"/>
      <c r="C994" s="109"/>
      <c r="D994" s="109"/>
      <c r="E994" s="109"/>
      <c r="F994" s="110"/>
      <c r="H994" s="45" t="str">
        <f t="shared" si="45"/>
        <v/>
      </c>
      <c r="J994" s="45" t="str">
        <f t="shared" si="46"/>
        <v/>
      </c>
      <c r="L994" s="45" t="str">
        <f t="shared" si="47"/>
        <v/>
      </c>
      <c r="N994" s="108"/>
      <c r="O994" s="109"/>
      <c r="P994" s="110"/>
    </row>
    <row r="995" spans="2:16" x14ac:dyDescent="0.25">
      <c r="B995" s="108"/>
      <c r="C995" s="109"/>
      <c r="D995" s="109"/>
      <c r="E995" s="109"/>
      <c r="F995" s="110"/>
      <c r="H995" s="45" t="str">
        <f t="shared" si="45"/>
        <v/>
      </c>
      <c r="J995" s="45" t="str">
        <f t="shared" si="46"/>
        <v/>
      </c>
      <c r="L995" s="45" t="str">
        <f t="shared" si="47"/>
        <v/>
      </c>
      <c r="N995" s="108"/>
      <c r="O995" s="109"/>
      <c r="P995" s="110"/>
    </row>
    <row r="996" spans="2:16" x14ac:dyDescent="0.25">
      <c r="B996" s="108"/>
      <c r="C996" s="109"/>
      <c r="D996" s="109"/>
      <c r="E996" s="109"/>
      <c r="F996" s="110"/>
      <c r="H996" s="45" t="str">
        <f t="shared" si="45"/>
        <v/>
      </c>
      <c r="J996" s="45" t="str">
        <f t="shared" si="46"/>
        <v/>
      </c>
      <c r="L996" s="45" t="str">
        <f t="shared" si="47"/>
        <v/>
      </c>
      <c r="N996" s="108"/>
      <c r="O996" s="109"/>
      <c r="P996" s="110"/>
    </row>
    <row r="997" spans="2:16" x14ac:dyDescent="0.25">
      <c r="B997" s="108"/>
      <c r="C997" s="109"/>
      <c r="D997" s="109"/>
      <c r="E997" s="109"/>
      <c r="F997" s="110"/>
      <c r="H997" s="45" t="str">
        <f t="shared" si="45"/>
        <v/>
      </c>
      <c r="J997" s="45" t="str">
        <f t="shared" si="46"/>
        <v/>
      </c>
      <c r="L997" s="45" t="str">
        <f t="shared" si="47"/>
        <v/>
      </c>
      <c r="N997" s="108"/>
      <c r="O997" s="109"/>
      <c r="P997" s="110"/>
    </row>
    <row r="998" spans="2:16" x14ac:dyDescent="0.25">
      <c r="B998" s="108"/>
      <c r="C998" s="109"/>
      <c r="D998" s="109"/>
      <c r="E998" s="109"/>
      <c r="F998" s="110"/>
      <c r="H998" s="45" t="str">
        <f t="shared" si="45"/>
        <v/>
      </c>
      <c r="J998" s="45" t="str">
        <f t="shared" si="46"/>
        <v/>
      </c>
      <c r="L998" s="45" t="str">
        <f t="shared" si="47"/>
        <v/>
      </c>
      <c r="N998" s="108"/>
      <c r="O998" s="109"/>
      <c r="P998" s="110"/>
    </row>
    <row r="999" spans="2:16" x14ac:dyDescent="0.25">
      <c r="B999" s="108"/>
      <c r="C999" s="109"/>
      <c r="D999" s="109"/>
      <c r="E999" s="109"/>
      <c r="F999" s="110"/>
      <c r="H999" s="45" t="str">
        <f t="shared" si="45"/>
        <v/>
      </c>
      <c r="J999" s="45" t="str">
        <f t="shared" si="46"/>
        <v/>
      </c>
      <c r="L999" s="45" t="str">
        <f t="shared" si="47"/>
        <v/>
      </c>
      <c r="N999" s="108"/>
      <c r="O999" s="109"/>
      <c r="P999" s="110"/>
    </row>
    <row r="1000" spans="2:16" x14ac:dyDescent="0.25">
      <c r="B1000" s="108"/>
      <c r="C1000" s="109"/>
      <c r="D1000" s="109"/>
      <c r="E1000" s="109"/>
      <c r="F1000" s="110"/>
      <c r="H1000" s="45" t="str">
        <f t="shared" si="45"/>
        <v/>
      </c>
      <c r="J1000" s="45" t="str">
        <f t="shared" si="46"/>
        <v/>
      </c>
      <c r="L1000" s="45" t="str">
        <f t="shared" si="47"/>
        <v/>
      </c>
      <c r="N1000" s="108"/>
      <c r="O1000" s="109"/>
      <c r="P1000" s="110"/>
    </row>
    <row r="1001" spans="2:16" x14ac:dyDescent="0.25">
      <c r="B1001" s="108"/>
      <c r="C1001" s="109"/>
      <c r="D1001" s="109"/>
      <c r="E1001" s="109"/>
      <c r="F1001" s="110"/>
      <c r="H1001" s="45" t="str">
        <f t="shared" si="45"/>
        <v/>
      </c>
      <c r="J1001" s="45" t="str">
        <f t="shared" si="46"/>
        <v/>
      </c>
      <c r="L1001" s="45" t="str">
        <f t="shared" si="47"/>
        <v/>
      </c>
      <c r="N1001" s="108"/>
      <c r="O1001" s="109"/>
      <c r="P1001" s="110"/>
    </row>
    <row r="1002" spans="2:16" x14ac:dyDescent="0.25">
      <c r="B1002" s="108"/>
      <c r="C1002" s="109"/>
      <c r="D1002" s="109"/>
      <c r="E1002" s="109"/>
      <c r="F1002" s="110"/>
      <c r="H1002" s="45" t="str">
        <f t="shared" si="45"/>
        <v/>
      </c>
      <c r="J1002" s="45" t="str">
        <f t="shared" si="46"/>
        <v/>
      </c>
      <c r="L1002" s="45" t="str">
        <f t="shared" si="47"/>
        <v/>
      </c>
      <c r="N1002" s="108"/>
      <c r="O1002" s="109"/>
      <c r="P1002" s="110"/>
    </row>
    <row r="1003" spans="2:16" x14ac:dyDescent="0.25">
      <c r="B1003" s="108"/>
      <c r="C1003" s="109"/>
      <c r="D1003" s="109"/>
      <c r="E1003" s="109"/>
      <c r="F1003" s="110"/>
      <c r="H1003" s="45" t="str">
        <f t="shared" si="45"/>
        <v/>
      </c>
      <c r="J1003" s="45" t="str">
        <f t="shared" si="46"/>
        <v/>
      </c>
      <c r="L1003" s="45" t="str">
        <f t="shared" si="47"/>
        <v/>
      </c>
      <c r="N1003" s="108"/>
      <c r="O1003" s="109"/>
      <c r="P1003" s="110"/>
    </row>
    <row r="1004" spans="2:16" x14ac:dyDescent="0.25">
      <c r="B1004" s="108"/>
      <c r="C1004" s="109"/>
      <c r="D1004" s="109"/>
      <c r="E1004" s="109"/>
      <c r="F1004" s="110"/>
      <c r="H1004" s="45" t="str">
        <f t="shared" si="45"/>
        <v/>
      </c>
      <c r="J1004" s="45" t="str">
        <f t="shared" si="46"/>
        <v/>
      </c>
      <c r="L1004" s="45" t="str">
        <f t="shared" si="47"/>
        <v/>
      </c>
      <c r="N1004" s="108"/>
      <c r="O1004" s="109"/>
      <c r="P1004" s="110"/>
    </row>
    <row r="1005" spans="2:16" x14ac:dyDescent="0.25">
      <c r="B1005" s="108"/>
      <c r="C1005" s="109"/>
      <c r="D1005" s="109"/>
      <c r="E1005" s="109"/>
      <c r="F1005" s="110"/>
      <c r="H1005" s="45" t="str">
        <f t="shared" si="45"/>
        <v/>
      </c>
      <c r="J1005" s="45" t="str">
        <f t="shared" si="46"/>
        <v/>
      </c>
      <c r="L1005" s="45" t="str">
        <f t="shared" si="47"/>
        <v/>
      </c>
      <c r="N1005" s="108"/>
      <c r="O1005" s="109"/>
      <c r="P1005" s="110"/>
    </row>
    <row r="1006" spans="2:16" x14ac:dyDescent="0.25">
      <c r="B1006" s="108"/>
      <c r="C1006" s="109"/>
      <c r="D1006" s="109"/>
      <c r="E1006" s="109"/>
      <c r="F1006" s="110"/>
      <c r="H1006" s="45" t="str">
        <f t="shared" si="45"/>
        <v/>
      </c>
      <c r="J1006" s="45" t="str">
        <f t="shared" si="46"/>
        <v/>
      </c>
      <c r="L1006" s="45" t="str">
        <f t="shared" si="47"/>
        <v/>
      </c>
      <c r="N1006" s="108"/>
      <c r="O1006" s="109"/>
      <c r="P1006" s="110"/>
    </row>
    <row r="1007" spans="2:16" x14ac:dyDescent="0.25">
      <c r="B1007" s="108"/>
      <c r="C1007" s="109"/>
      <c r="D1007" s="109"/>
      <c r="E1007" s="109"/>
      <c r="F1007" s="110"/>
      <c r="H1007" s="45" t="str">
        <f t="shared" si="45"/>
        <v/>
      </c>
      <c r="J1007" s="45" t="str">
        <f t="shared" si="46"/>
        <v/>
      </c>
      <c r="L1007" s="45" t="str">
        <f t="shared" si="47"/>
        <v/>
      </c>
      <c r="N1007" s="108"/>
      <c r="O1007" s="109"/>
      <c r="P1007" s="110"/>
    </row>
    <row r="1008" spans="2:16" x14ac:dyDescent="0.25">
      <c r="B1008" s="108"/>
      <c r="C1008" s="109"/>
      <c r="D1008" s="109"/>
      <c r="E1008" s="109"/>
      <c r="F1008" s="110"/>
      <c r="H1008" s="45" t="str">
        <f t="shared" si="45"/>
        <v/>
      </c>
      <c r="J1008" s="45" t="str">
        <f t="shared" si="46"/>
        <v/>
      </c>
      <c r="L1008" s="45" t="str">
        <f t="shared" si="47"/>
        <v/>
      </c>
      <c r="N1008" s="108"/>
      <c r="O1008" s="109"/>
      <c r="P1008" s="110"/>
    </row>
    <row r="1009" spans="2:16" x14ac:dyDescent="0.25">
      <c r="B1009" s="108"/>
      <c r="C1009" s="109"/>
      <c r="D1009" s="109"/>
      <c r="E1009" s="109"/>
      <c r="F1009" s="110"/>
      <c r="H1009" s="45" t="str">
        <f t="shared" si="45"/>
        <v/>
      </c>
      <c r="J1009" s="45" t="str">
        <f t="shared" si="46"/>
        <v/>
      </c>
      <c r="L1009" s="45" t="str">
        <f t="shared" si="47"/>
        <v/>
      </c>
      <c r="N1009" s="108"/>
      <c r="O1009" s="109"/>
      <c r="P1009" s="110"/>
    </row>
    <row r="1010" spans="2:16" x14ac:dyDescent="0.25">
      <c r="B1010" s="108"/>
      <c r="C1010" s="109"/>
      <c r="D1010" s="109"/>
      <c r="E1010" s="109"/>
      <c r="F1010" s="110"/>
      <c r="H1010" s="45" t="str">
        <f t="shared" si="45"/>
        <v/>
      </c>
      <c r="J1010" s="45" t="str">
        <f t="shared" si="46"/>
        <v/>
      </c>
      <c r="L1010" s="45" t="str">
        <f t="shared" si="47"/>
        <v/>
      </c>
      <c r="N1010" s="108"/>
      <c r="O1010" s="109"/>
      <c r="P1010" s="110"/>
    </row>
    <row r="1011" spans="2:16" x14ac:dyDescent="0.25">
      <c r="B1011" s="108"/>
      <c r="C1011" s="109"/>
      <c r="D1011" s="109"/>
      <c r="E1011" s="109"/>
      <c r="F1011" s="110"/>
      <c r="H1011" s="45" t="str">
        <f t="shared" si="45"/>
        <v/>
      </c>
      <c r="J1011" s="45" t="str">
        <f t="shared" si="46"/>
        <v/>
      </c>
      <c r="L1011" s="45" t="str">
        <f t="shared" si="47"/>
        <v/>
      </c>
      <c r="N1011" s="108"/>
      <c r="O1011" s="109"/>
      <c r="P1011" s="110"/>
    </row>
    <row r="1012" spans="2:16" x14ac:dyDescent="0.25">
      <c r="B1012" s="108"/>
      <c r="C1012" s="109"/>
      <c r="D1012" s="109"/>
      <c r="E1012" s="109"/>
      <c r="F1012" s="110"/>
      <c r="H1012" s="45" t="str">
        <f t="shared" si="45"/>
        <v/>
      </c>
      <c r="J1012" s="45" t="str">
        <f t="shared" si="46"/>
        <v/>
      </c>
      <c r="L1012" s="45" t="str">
        <f t="shared" si="47"/>
        <v/>
      </c>
      <c r="N1012" s="108"/>
      <c r="O1012" s="109"/>
      <c r="P1012" s="110"/>
    </row>
    <row r="1013" spans="2:16" x14ac:dyDescent="0.25">
      <c r="B1013" s="108"/>
      <c r="C1013" s="109"/>
      <c r="D1013" s="109"/>
      <c r="E1013" s="109"/>
      <c r="F1013" s="110"/>
      <c r="H1013" s="45" t="str">
        <f t="shared" si="45"/>
        <v/>
      </c>
      <c r="J1013" s="45" t="str">
        <f t="shared" si="46"/>
        <v/>
      </c>
      <c r="L1013" s="45" t="str">
        <f t="shared" si="47"/>
        <v/>
      </c>
      <c r="N1013" s="108"/>
      <c r="O1013" s="109"/>
      <c r="P1013" s="110"/>
    </row>
    <row r="1014" spans="2:16" x14ac:dyDescent="0.25">
      <c r="B1014" s="108"/>
      <c r="C1014" s="109"/>
      <c r="D1014" s="109"/>
      <c r="E1014" s="109"/>
      <c r="F1014" s="110"/>
      <c r="H1014" s="45" t="str">
        <f t="shared" si="45"/>
        <v/>
      </c>
      <c r="J1014" s="45" t="str">
        <f t="shared" si="46"/>
        <v/>
      </c>
      <c r="L1014" s="45" t="str">
        <f t="shared" si="47"/>
        <v/>
      </c>
      <c r="N1014" s="108"/>
      <c r="O1014" s="109"/>
      <c r="P1014" s="110"/>
    </row>
    <row r="1015" spans="2:16" x14ac:dyDescent="0.25">
      <c r="B1015" s="108"/>
      <c r="C1015" s="109"/>
      <c r="D1015" s="109"/>
      <c r="E1015" s="109"/>
      <c r="F1015" s="110"/>
      <c r="H1015" s="45" t="str">
        <f t="shared" si="45"/>
        <v/>
      </c>
      <c r="J1015" s="45" t="str">
        <f t="shared" si="46"/>
        <v/>
      </c>
      <c r="L1015" s="45" t="str">
        <f t="shared" si="47"/>
        <v/>
      </c>
      <c r="N1015" s="108"/>
      <c r="O1015" s="109"/>
      <c r="P1015" s="110"/>
    </row>
    <row r="1016" spans="2:16" x14ac:dyDescent="0.25">
      <c r="B1016" s="108"/>
      <c r="C1016" s="109"/>
      <c r="D1016" s="109"/>
      <c r="E1016" s="109"/>
      <c r="F1016" s="110"/>
      <c r="H1016" s="45" t="str">
        <f t="shared" si="45"/>
        <v/>
      </c>
      <c r="J1016" s="45" t="str">
        <f t="shared" si="46"/>
        <v/>
      </c>
      <c r="L1016" s="45" t="str">
        <f t="shared" si="47"/>
        <v/>
      </c>
      <c r="N1016" s="108"/>
      <c r="O1016" s="109"/>
      <c r="P1016" s="110"/>
    </row>
    <row r="1017" spans="2:16" x14ac:dyDescent="0.25">
      <c r="B1017" s="108"/>
      <c r="C1017" s="109"/>
      <c r="D1017" s="109"/>
      <c r="E1017" s="109"/>
      <c r="F1017" s="110"/>
      <c r="H1017" s="45" t="str">
        <f t="shared" si="45"/>
        <v/>
      </c>
      <c r="J1017" s="45" t="str">
        <f t="shared" si="46"/>
        <v/>
      </c>
      <c r="L1017" s="45" t="str">
        <f t="shared" si="47"/>
        <v/>
      </c>
      <c r="N1017" s="108"/>
      <c r="O1017" s="109"/>
      <c r="P1017" s="110"/>
    </row>
    <row r="1018" spans="2:16" x14ac:dyDescent="0.25">
      <c r="B1018" s="108"/>
      <c r="C1018" s="109"/>
      <c r="D1018" s="109"/>
      <c r="E1018" s="109"/>
      <c r="F1018" s="110"/>
      <c r="H1018" s="45" t="str">
        <f t="shared" si="45"/>
        <v/>
      </c>
      <c r="J1018" s="45" t="str">
        <f t="shared" si="46"/>
        <v/>
      </c>
      <c r="L1018" s="45" t="str">
        <f t="shared" si="47"/>
        <v/>
      </c>
      <c r="N1018" s="108"/>
      <c r="O1018" s="114"/>
      <c r="P1018" s="110"/>
    </row>
    <row r="1019" spans="2:16" x14ac:dyDescent="0.25">
      <c r="B1019" s="108"/>
      <c r="C1019" s="109"/>
      <c r="D1019" s="109"/>
      <c r="E1019" s="109"/>
      <c r="F1019" s="110"/>
      <c r="H1019" s="45" t="str">
        <f t="shared" si="45"/>
        <v/>
      </c>
      <c r="J1019" s="45" t="str">
        <f t="shared" si="46"/>
        <v/>
      </c>
      <c r="L1019" s="45" t="str">
        <f t="shared" si="47"/>
        <v/>
      </c>
      <c r="N1019" s="108"/>
      <c r="O1019" s="109"/>
      <c r="P1019" s="110"/>
    </row>
    <row r="1020" spans="2:16" x14ac:dyDescent="0.25">
      <c r="B1020" s="108"/>
      <c r="C1020" s="109"/>
      <c r="D1020" s="109"/>
      <c r="E1020" s="109"/>
      <c r="F1020" s="110"/>
      <c r="H1020" s="45" t="str">
        <f t="shared" si="45"/>
        <v/>
      </c>
      <c r="J1020" s="45" t="str">
        <f t="shared" si="46"/>
        <v/>
      </c>
      <c r="L1020" s="45" t="str">
        <f t="shared" si="47"/>
        <v/>
      </c>
      <c r="N1020" s="108"/>
      <c r="O1020" s="109"/>
      <c r="P1020" s="110"/>
    </row>
    <row r="1021" spans="2:16" x14ac:dyDescent="0.25">
      <c r="B1021" s="108"/>
      <c r="C1021" s="109"/>
      <c r="D1021" s="109"/>
      <c r="E1021" s="109"/>
      <c r="F1021" s="110"/>
      <c r="H1021" s="45" t="str">
        <f t="shared" si="45"/>
        <v/>
      </c>
      <c r="J1021" s="45" t="str">
        <f t="shared" si="46"/>
        <v/>
      </c>
      <c r="L1021" s="45" t="str">
        <f t="shared" si="47"/>
        <v/>
      </c>
      <c r="N1021" s="108"/>
      <c r="O1021" s="109"/>
      <c r="P1021" s="110"/>
    </row>
    <row r="1022" spans="2:16" x14ac:dyDescent="0.25">
      <c r="B1022" s="108"/>
      <c r="C1022" s="109"/>
      <c r="D1022" s="109"/>
      <c r="E1022" s="109"/>
      <c r="F1022" s="110"/>
      <c r="H1022" s="45" t="str">
        <f t="shared" si="45"/>
        <v/>
      </c>
      <c r="J1022" s="45" t="str">
        <f t="shared" si="46"/>
        <v/>
      </c>
      <c r="L1022" s="45" t="str">
        <f t="shared" si="47"/>
        <v/>
      </c>
      <c r="N1022" s="108"/>
      <c r="O1022" s="109"/>
      <c r="P1022" s="110"/>
    </row>
    <row r="1023" spans="2:16" x14ac:dyDescent="0.25">
      <c r="B1023" s="108"/>
      <c r="C1023" s="109"/>
      <c r="D1023" s="109"/>
      <c r="E1023" s="109"/>
      <c r="F1023" s="110"/>
      <c r="H1023" s="45" t="str">
        <f t="shared" si="45"/>
        <v/>
      </c>
      <c r="J1023" s="45" t="str">
        <f t="shared" si="46"/>
        <v/>
      </c>
      <c r="L1023" s="45" t="str">
        <f t="shared" si="47"/>
        <v/>
      </c>
      <c r="N1023" s="108"/>
      <c r="O1023" s="109"/>
      <c r="P1023" s="110"/>
    </row>
    <row r="1024" spans="2:16" x14ac:dyDescent="0.25">
      <c r="B1024" s="108"/>
      <c r="C1024" s="109"/>
      <c r="D1024" s="109"/>
      <c r="E1024" s="109"/>
      <c r="F1024" s="110"/>
      <c r="H1024" s="45" t="str">
        <f t="shared" si="45"/>
        <v/>
      </c>
      <c r="J1024" s="45" t="str">
        <f t="shared" si="46"/>
        <v/>
      </c>
      <c r="L1024" s="45" t="str">
        <f t="shared" si="47"/>
        <v/>
      </c>
      <c r="N1024" s="108"/>
      <c r="O1024" s="109"/>
      <c r="P1024" s="110"/>
    </row>
    <row r="1025" spans="2:16" x14ac:dyDescent="0.25">
      <c r="B1025" s="108"/>
      <c r="C1025" s="109"/>
      <c r="D1025" s="109"/>
      <c r="E1025" s="109"/>
      <c r="F1025" s="110"/>
      <c r="H1025" s="45" t="str">
        <f t="shared" si="45"/>
        <v/>
      </c>
      <c r="J1025" s="45" t="str">
        <f t="shared" si="46"/>
        <v/>
      </c>
      <c r="L1025" s="45" t="str">
        <f t="shared" si="47"/>
        <v/>
      </c>
      <c r="N1025" s="108"/>
      <c r="O1025" s="109"/>
      <c r="P1025" s="110"/>
    </row>
    <row r="1026" spans="2:16" x14ac:dyDescent="0.25">
      <c r="B1026" s="108"/>
      <c r="C1026" s="109"/>
      <c r="D1026" s="109"/>
      <c r="E1026" s="109"/>
      <c r="F1026" s="110"/>
      <c r="H1026" s="45" t="str">
        <f t="shared" si="45"/>
        <v/>
      </c>
      <c r="J1026" s="45" t="str">
        <f t="shared" si="46"/>
        <v/>
      </c>
      <c r="L1026" s="45" t="str">
        <f t="shared" si="47"/>
        <v/>
      </c>
      <c r="N1026" s="108"/>
      <c r="O1026" s="109"/>
      <c r="P1026" s="110"/>
    </row>
    <row r="1027" spans="2:16" x14ac:dyDescent="0.25">
      <c r="B1027" s="108"/>
      <c r="C1027" s="109"/>
      <c r="D1027" s="109"/>
      <c r="E1027" s="109"/>
      <c r="F1027" s="110"/>
      <c r="H1027" s="45" t="str">
        <f t="shared" si="45"/>
        <v/>
      </c>
      <c r="J1027" s="45" t="str">
        <f t="shared" si="46"/>
        <v/>
      </c>
      <c r="L1027" s="45" t="str">
        <f t="shared" si="47"/>
        <v/>
      </c>
      <c r="N1027" s="108"/>
      <c r="O1027" s="109"/>
      <c r="P1027" s="110"/>
    </row>
    <row r="1028" spans="2:16" x14ac:dyDescent="0.25">
      <c r="B1028" s="108"/>
      <c r="C1028" s="109"/>
      <c r="D1028" s="109"/>
      <c r="E1028" s="109"/>
      <c r="F1028" s="110"/>
      <c r="H1028" s="45" t="str">
        <f t="shared" si="45"/>
        <v/>
      </c>
      <c r="J1028" s="45" t="str">
        <f t="shared" si="46"/>
        <v/>
      </c>
      <c r="L1028" s="45" t="str">
        <f t="shared" si="47"/>
        <v/>
      </c>
      <c r="N1028" s="108"/>
      <c r="O1028" s="109"/>
      <c r="P1028" s="110"/>
    </row>
    <row r="1029" spans="2:16" x14ac:dyDescent="0.25">
      <c r="B1029" s="108"/>
      <c r="C1029" s="109"/>
      <c r="D1029" s="109"/>
      <c r="E1029" s="109"/>
      <c r="F1029" s="110"/>
      <c r="H1029" s="45" t="str">
        <f t="shared" si="45"/>
        <v/>
      </c>
      <c r="J1029" s="45" t="str">
        <f t="shared" si="46"/>
        <v/>
      </c>
      <c r="L1029" s="45" t="str">
        <f t="shared" si="47"/>
        <v/>
      </c>
      <c r="N1029" s="108"/>
      <c r="O1029" s="109"/>
      <c r="P1029" s="110"/>
    </row>
    <row r="1030" spans="2:16" x14ac:dyDescent="0.25">
      <c r="B1030" s="108"/>
      <c r="C1030" s="109"/>
      <c r="D1030" s="109"/>
      <c r="E1030" s="109"/>
      <c r="F1030" s="110"/>
      <c r="H1030" s="45" t="str">
        <f t="shared" si="45"/>
        <v/>
      </c>
      <c r="J1030" s="45" t="str">
        <f t="shared" si="46"/>
        <v/>
      </c>
      <c r="L1030" s="45" t="str">
        <f t="shared" si="47"/>
        <v/>
      </c>
      <c r="N1030" s="108"/>
      <c r="O1030" s="109"/>
      <c r="P1030" s="110"/>
    </row>
    <row r="1031" spans="2:16" x14ac:dyDescent="0.25">
      <c r="B1031" s="108"/>
      <c r="C1031" s="109"/>
      <c r="D1031" s="109"/>
      <c r="E1031" s="109"/>
      <c r="F1031" s="110"/>
      <c r="H1031" s="45" t="str">
        <f t="shared" si="45"/>
        <v/>
      </c>
      <c r="J1031" s="45" t="str">
        <f t="shared" si="46"/>
        <v/>
      </c>
      <c r="L1031" s="45" t="str">
        <f t="shared" si="47"/>
        <v/>
      </c>
      <c r="N1031" s="108"/>
      <c r="O1031" s="109"/>
      <c r="P1031" s="110"/>
    </row>
    <row r="1032" spans="2:16" x14ac:dyDescent="0.25">
      <c r="B1032" s="108"/>
      <c r="C1032" s="109"/>
      <c r="D1032" s="109"/>
      <c r="E1032" s="109"/>
      <c r="F1032" s="110"/>
      <c r="H1032" s="45" t="str">
        <f t="shared" si="45"/>
        <v/>
      </c>
      <c r="J1032" s="45" t="str">
        <f t="shared" si="46"/>
        <v/>
      </c>
      <c r="L1032" s="45" t="str">
        <f t="shared" si="47"/>
        <v/>
      </c>
      <c r="N1032" s="108"/>
      <c r="O1032" s="109"/>
      <c r="P1032" s="110"/>
    </row>
    <row r="1033" spans="2:16" x14ac:dyDescent="0.25">
      <c r="B1033" s="108"/>
      <c r="C1033" s="109"/>
      <c r="D1033" s="109"/>
      <c r="E1033" s="109"/>
      <c r="F1033" s="110"/>
      <c r="H1033" s="45" t="str">
        <f t="shared" si="45"/>
        <v/>
      </c>
      <c r="J1033" s="45" t="str">
        <f t="shared" si="46"/>
        <v/>
      </c>
      <c r="L1033" s="45" t="str">
        <f t="shared" si="47"/>
        <v/>
      </c>
      <c r="N1033" s="108"/>
      <c r="O1033" s="109"/>
      <c r="P1033" s="110"/>
    </row>
    <row r="1034" spans="2:16" x14ac:dyDescent="0.25">
      <c r="B1034" s="108"/>
      <c r="C1034" s="109"/>
      <c r="D1034" s="109"/>
      <c r="E1034" s="109"/>
      <c r="F1034" s="110"/>
      <c r="H1034" s="45" t="str">
        <f t="shared" si="45"/>
        <v/>
      </c>
      <c r="J1034" s="45" t="str">
        <f t="shared" si="46"/>
        <v/>
      </c>
      <c r="L1034" s="45" t="str">
        <f t="shared" si="47"/>
        <v/>
      </c>
      <c r="N1034" s="108"/>
      <c r="O1034" s="109"/>
      <c r="P1034" s="110"/>
    </row>
    <row r="1035" spans="2:16" x14ac:dyDescent="0.25">
      <c r="B1035" s="108"/>
      <c r="C1035" s="109"/>
      <c r="D1035" s="109"/>
      <c r="E1035" s="109"/>
      <c r="F1035" s="110"/>
      <c r="H1035" s="45" t="str">
        <f t="shared" ref="H1035:H1098" si="48">IF(C1035="","",C1035) &amp; IF(D1035="",""," – " &amp; D1035) &amp; IF(E1035="",""," – " &amp; E1035) &amp; IF(F1035="",""," – " &amp; F1035)</f>
        <v/>
      </c>
      <c r="J1035" s="45" t="str">
        <f t="shared" ref="J1035:J1098" si="49">IF(C1035="","",C1035) &amp; IF(D1035="",""," – " &amp; D1035) &amp; IF(E1035="",""," – " &amp; E1035)</f>
        <v/>
      </c>
      <c r="L1035" s="45" t="str">
        <f t="shared" ref="L1035:L1098" si="50">IF(C1035="","",C1035) &amp; IF(D1035="",""," – " &amp; D1035)</f>
        <v/>
      </c>
      <c r="N1035" s="108"/>
      <c r="O1035" s="109"/>
      <c r="P1035" s="110"/>
    </row>
    <row r="1036" spans="2:16" x14ac:dyDescent="0.25">
      <c r="B1036" s="108"/>
      <c r="C1036" s="109"/>
      <c r="D1036" s="109"/>
      <c r="E1036" s="109"/>
      <c r="F1036" s="110"/>
      <c r="H1036" s="45" t="str">
        <f t="shared" si="48"/>
        <v/>
      </c>
      <c r="J1036" s="45" t="str">
        <f t="shared" si="49"/>
        <v/>
      </c>
      <c r="L1036" s="45" t="str">
        <f t="shared" si="50"/>
        <v/>
      </c>
      <c r="N1036" s="108"/>
      <c r="O1036" s="109"/>
      <c r="P1036" s="110"/>
    </row>
    <row r="1037" spans="2:16" x14ac:dyDescent="0.25">
      <c r="B1037" s="108"/>
      <c r="C1037" s="109"/>
      <c r="D1037" s="109"/>
      <c r="E1037" s="109"/>
      <c r="F1037" s="110"/>
      <c r="H1037" s="45" t="str">
        <f t="shared" si="48"/>
        <v/>
      </c>
      <c r="J1037" s="45" t="str">
        <f t="shared" si="49"/>
        <v/>
      </c>
      <c r="L1037" s="45" t="str">
        <f t="shared" si="50"/>
        <v/>
      </c>
      <c r="N1037" s="108"/>
      <c r="O1037" s="109"/>
      <c r="P1037" s="110"/>
    </row>
    <row r="1038" spans="2:16" x14ac:dyDescent="0.25">
      <c r="B1038" s="108"/>
      <c r="C1038" s="109"/>
      <c r="D1038" s="109"/>
      <c r="E1038" s="109"/>
      <c r="F1038" s="110"/>
      <c r="H1038" s="45" t="str">
        <f t="shared" si="48"/>
        <v/>
      </c>
      <c r="J1038" s="45" t="str">
        <f t="shared" si="49"/>
        <v/>
      </c>
      <c r="L1038" s="45" t="str">
        <f t="shared" si="50"/>
        <v/>
      </c>
      <c r="N1038" s="108"/>
      <c r="O1038" s="109"/>
      <c r="P1038" s="110"/>
    </row>
    <row r="1039" spans="2:16" x14ac:dyDescent="0.25">
      <c r="B1039" s="108"/>
      <c r="C1039" s="109"/>
      <c r="D1039" s="109"/>
      <c r="E1039" s="109"/>
      <c r="F1039" s="110"/>
      <c r="H1039" s="45" t="str">
        <f t="shared" si="48"/>
        <v/>
      </c>
      <c r="J1039" s="45" t="str">
        <f t="shared" si="49"/>
        <v/>
      </c>
      <c r="L1039" s="45" t="str">
        <f t="shared" si="50"/>
        <v/>
      </c>
      <c r="N1039" s="108"/>
      <c r="O1039" s="109"/>
      <c r="P1039" s="110"/>
    </row>
    <row r="1040" spans="2:16" x14ac:dyDescent="0.25">
      <c r="B1040" s="108"/>
      <c r="C1040" s="109"/>
      <c r="D1040" s="109"/>
      <c r="E1040" s="109"/>
      <c r="F1040" s="110"/>
      <c r="H1040" s="45" t="str">
        <f t="shared" si="48"/>
        <v/>
      </c>
      <c r="J1040" s="45" t="str">
        <f t="shared" si="49"/>
        <v/>
      </c>
      <c r="L1040" s="45" t="str">
        <f t="shared" si="50"/>
        <v/>
      </c>
      <c r="N1040" s="108"/>
      <c r="O1040" s="109"/>
      <c r="P1040" s="110"/>
    </row>
    <row r="1041" spans="2:16" x14ac:dyDescent="0.25">
      <c r="B1041" s="108"/>
      <c r="C1041" s="109"/>
      <c r="D1041" s="109"/>
      <c r="E1041" s="109"/>
      <c r="F1041" s="110"/>
      <c r="H1041" s="45" t="str">
        <f t="shared" si="48"/>
        <v/>
      </c>
      <c r="J1041" s="45" t="str">
        <f t="shared" si="49"/>
        <v/>
      </c>
      <c r="L1041" s="45" t="str">
        <f t="shared" si="50"/>
        <v/>
      </c>
      <c r="N1041" s="108"/>
      <c r="O1041" s="109"/>
      <c r="P1041" s="110"/>
    </row>
    <row r="1042" spans="2:16" x14ac:dyDescent="0.25">
      <c r="B1042" s="108"/>
      <c r="C1042" s="109"/>
      <c r="D1042" s="109"/>
      <c r="E1042" s="109"/>
      <c r="F1042" s="110"/>
      <c r="H1042" s="45" t="str">
        <f t="shared" si="48"/>
        <v/>
      </c>
      <c r="J1042" s="45" t="str">
        <f t="shared" si="49"/>
        <v/>
      </c>
      <c r="L1042" s="45" t="str">
        <f t="shared" si="50"/>
        <v/>
      </c>
      <c r="N1042" s="108"/>
      <c r="O1042" s="109"/>
      <c r="P1042" s="110"/>
    </row>
    <row r="1043" spans="2:16" x14ac:dyDescent="0.25">
      <c r="B1043" s="108"/>
      <c r="C1043" s="109"/>
      <c r="D1043" s="109"/>
      <c r="E1043" s="109"/>
      <c r="F1043" s="110"/>
      <c r="H1043" s="45" t="str">
        <f t="shared" si="48"/>
        <v/>
      </c>
      <c r="J1043" s="45" t="str">
        <f t="shared" si="49"/>
        <v/>
      </c>
      <c r="L1043" s="45" t="str">
        <f t="shared" si="50"/>
        <v/>
      </c>
      <c r="N1043" s="108"/>
      <c r="O1043" s="109"/>
      <c r="P1043" s="110"/>
    </row>
    <row r="1044" spans="2:16" x14ac:dyDescent="0.25">
      <c r="B1044" s="108"/>
      <c r="C1044" s="109"/>
      <c r="D1044" s="109"/>
      <c r="E1044" s="109"/>
      <c r="F1044" s="110"/>
      <c r="H1044" s="45" t="str">
        <f t="shared" si="48"/>
        <v/>
      </c>
      <c r="J1044" s="45" t="str">
        <f t="shared" si="49"/>
        <v/>
      </c>
      <c r="L1044" s="45" t="str">
        <f t="shared" si="50"/>
        <v/>
      </c>
      <c r="N1044" s="108"/>
      <c r="O1044" s="109"/>
      <c r="P1044" s="110"/>
    </row>
    <row r="1045" spans="2:16" x14ac:dyDescent="0.25">
      <c r="B1045" s="108"/>
      <c r="C1045" s="109"/>
      <c r="D1045" s="109"/>
      <c r="E1045" s="109"/>
      <c r="F1045" s="110"/>
      <c r="H1045" s="45" t="str">
        <f t="shared" si="48"/>
        <v/>
      </c>
      <c r="J1045" s="45" t="str">
        <f t="shared" si="49"/>
        <v/>
      </c>
      <c r="L1045" s="45" t="str">
        <f t="shared" si="50"/>
        <v/>
      </c>
      <c r="N1045" s="108"/>
      <c r="O1045" s="109"/>
      <c r="P1045" s="110"/>
    </row>
    <row r="1046" spans="2:16" x14ac:dyDescent="0.25">
      <c r="B1046" s="108"/>
      <c r="C1046" s="109"/>
      <c r="D1046" s="109"/>
      <c r="E1046" s="109"/>
      <c r="F1046" s="110"/>
      <c r="H1046" s="45" t="str">
        <f t="shared" si="48"/>
        <v/>
      </c>
      <c r="J1046" s="45" t="str">
        <f t="shared" si="49"/>
        <v/>
      </c>
      <c r="L1046" s="45" t="str">
        <f t="shared" si="50"/>
        <v/>
      </c>
      <c r="N1046" s="108"/>
      <c r="O1046" s="109"/>
      <c r="P1046" s="110"/>
    </row>
    <row r="1047" spans="2:16" x14ac:dyDescent="0.25">
      <c r="B1047" s="108"/>
      <c r="C1047" s="109"/>
      <c r="D1047" s="109"/>
      <c r="E1047" s="109"/>
      <c r="F1047" s="110"/>
      <c r="H1047" s="45" t="str">
        <f t="shared" si="48"/>
        <v/>
      </c>
      <c r="J1047" s="45" t="str">
        <f t="shared" si="49"/>
        <v/>
      </c>
      <c r="L1047" s="45" t="str">
        <f t="shared" si="50"/>
        <v/>
      </c>
      <c r="N1047" s="108"/>
      <c r="O1047" s="109"/>
      <c r="P1047" s="110"/>
    </row>
    <row r="1048" spans="2:16" x14ac:dyDescent="0.25">
      <c r="B1048" s="108"/>
      <c r="C1048" s="109"/>
      <c r="D1048" s="109"/>
      <c r="E1048" s="109"/>
      <c r="F1048" s="110"/>
      <c r="H1048" s="45" t="str">
        <f t="shared" si="48"/>
        <v/>
      </c>
      <c r="J1048" s="45" t="str">
        <f t="shared" si="49"/>
        <v/>
      </c>
      <c r="L1048" s="45" t="str">
        <f t="shared" si="50"/>
        <v/>
      </c>
      <c r="N1048" s="108"/>
      <c r="O1048" s="109"/>
      <c r="P1048" s="110"/>
    </row>
    <row r="1049" spans="2:16" x14ac:dyDescent="0.25">
      <c r="B1049" s="108"/>
      <c r="C1049" s="109"/>
      <c r="D1049" s="109"/>
      <c r="E1049" s="109"/>
      <c r="F1049" s="110"/>
      <c r="H1049" s="45" t="str">
        <f t="shared" si="48"/>
        <v/>
      </c>
      <c r="J1049" s="45" t="str">
        <f t="shared" si="49"/>
        <v/>
      </c>
      <c r="L1049" s="45" t="str">
        <f t="shared" si="50"/>
        <v/>
      </c>
      <c r="N1049" s="108"/>
      <c r="O1049" s="109"/>
      <c r="P1049" s="110"/>
    </row>
    <row r="1050" spans="2:16" x14ac:dyDescent="0.25">
      <c r="B1050" s="108"/>
      <c r="C1050" s="109"/>
      <c r="D1050" s="109"/>
      <c r="E1050" s="109"/>
      <c r="F1050" s="110"/>
      <c r="H1050" s="45" t="str">
        <f t="shared" si="48"/>
        <v/>
      </c>
      <c r="J1050" s="45" t="str">
        <f t="shared" si="49"/>
        <v/>
      </c>
      <c r="L1050" s="45" t="str">
        <f t="shared" si="50"/>
        <v/>
      </c>
      <c r="N1050" s="108"/>
      <c r="O1050" s="109"/>
      <c r="P1050" s="110"/>
    </row>
    <row r="1051" spans="2:16" x14ac:dyDescent="0.25">
      <c r="B1051" s="108"/>
      <c r="C1051" s="109"/>
      <c r="D1051" s="109"/>
      <c r="E1051" s="109"/>
      <c r="F1051" s="110"/>
      <c r="H1051" s="45" t="str">
        <f t="shared" si="48"/>
        <v/>
      </c>
      <c r="J1051" s="45" t="str">
        <f t="shared" si="49"/>
        <v/>
      </c>
      <c r="L1051" s="45" t="str">
        <f t="shared" si="50"/>
        <v/>
      </c>
      <c r="N1051" s="108"/>
      <c r="O1051" s="109"/>
      <c r="P1051" s="110"/>
    </row>
    <row r="1052" spans="2:16" x14ac:dyDescent="0.25">
      <c r="B1052" s="108"/>
      <c r="C1052" s="109"/>
      <c r="D1052" s="109"/>
      <c r="E1052" s="109"/>
      <c r="F1052" s="110"/>
      <c r="H1052" s="45" t="str">
        <f t="shared" si="48"/>
        <v/>
      </c>
      <c r="J1052" s="45" t="str">
        <f t="shared" si="49"/>
        <v/>
      </c>
      <c r="L1052" s="45" t="str">
        <f t="shared" si="50"/>
        <v/>
      </c>
      <c r="N1052" s="108"/>
      <c r="O1052" s="109"/>
      <c r="P1052" s="110"/>
    </row>
    <row r="1053" spans="2:16" x14ac:dyDescent="0.25">
      <c r="B1053" s="108"/>
      <c r="C1053" s="109"/>
      <c r="D1053" s="109"/>
      <c r="E1053" s="109"/>
      <c r="F1053" s="110"/>
      <c r="H1053" s="45" t="str">
        <f t="shared" si="48"/>
        <v/>
      </c>
      <c r="J1053" s="45" t="str">
        <f t="shared" si="49"/>
        <v/>
      </c>
      <c r="L1053" s="45" t="str">
        <f t="shared" si="50"/>
        <v/>
      </c>
      <c r="N1053" s="108"/>
      <c r="O1053" s="109"/>
      <c r="P1053" s="110"/>
    </row>
    <row r="1054" spans="2:16" x14ac:dyDescent="0.25">
      <c r="B1054" s="108"/>
      <c r="C1054" s="109"/>
      <c r="D1054" s="109"/>
      <c r="E1054" s="109"/>
      <c r="F1054" s="110"/>
      <c r="H1054" s="45" t="str">
        <f t="shared" si="48"/>
        <v/>
      </c>
      <c r="J1054" s="45" t="str">
        <f t="shared" si="49"/>
        <v/>
      </c>
      <c r="L1054" s="45" t="str">
        <f t="shared" si="50"/>
        <v/>
      </c>
      <c r="N1054" s="108"/>
      <c r="O1054" s="109"/>
      <c r="P1054" s="110"/>
    </row>
    <row r="1055" spans="2:16" x14ac:dyDescent="0.25">
      <c r="B1055" s="108"/>
      <c r="C1055" s="109"/>
      <c r="D1055" s="109"/>
      <c r="E1055" s="109"/>
      <c r="F1055" s="110"/>
      <c r="H1055" s="45" t="str">
        <f t="shared" si="48"/>
        <v/>
      </c>
      <c r="J1055" s="45" t="str">
        <f t="shared" si="49"/>
        <v/>
      </c>
      <c r="L1055" s="45" t="str">
        <f t="shared" si="50"/>
        <v/>
      </c>
      <c r="N1055" s="108"/>
      <c r="O1055" s="109"/>
      <c r="P1055" s="110"/>
    </row>
    <row r="1056" spans="2:16" x14ac:dyDescent="0.25">
      <c r="B1056" s="108"/>
      <c r="C1056" s="109"/>
      <c r="D1056" s="109"/>
      <c r="E1056" s="109"/>
      <c r="F1056" s="110"/>
      <c r="H1056" s="45" t="str">
        <f t="shared" si="48"/>
        <v/>
      </c>
      <c r="J1056" s="45" t="str">
        <f t="shared" si="49"/>
        <v/>
      </c>
      <c r="L1056" s="45" t="str">
        <f t="shared" si="50"/>
        <v/>
      </c>
      <c r="N1056" s="108"/>
      <c r="O1056" s="109"/>
      <c r="P1056" s="110"/>
    </row>
    <row r="1057" spans="2:16" x14ac:dyDescent="0.25">
      <c r="B1057" s="108"/>
      <c r="C1057" s="109"/>
      <c r="D1057" s="109"/>
      <c r="E1057" s="109"/>
      <c r="F1057" s="110"/>
      <c r="H1057" s="45" t="str">
        <f t="shared" si="48"/>
        <v/>
      </c>
      <c r="J1057" s="45" t="str">
        <f t="shared" si="49"/>
        <v/>
      </c>
      <c r="L1057" s="45" t="str">
        <f t="shared" si="50"/>
        <v/>
      </c>
      <c r="N1057" s="108"/>
      <c r="O1057" s="109"/>
      <c r="P1057" s="110"/>
    </row>
    <row r="1058" spans="2:16" x14ac:dyDescent="0.25">
      <c r="B1058" s="108"/>
      <c r="C1058" s="109"/>
      <c r="D1058" s="109"/>
      <c r="E1058" s="109"/>
      <c r="F1058" s="110"/>
      <c r="H1058" s="45" t="str">
        <f t="shared" si="48"/>
        <v/>
      </c>
      <c r="J1058" s="45" t="str">
        <f t="shared" si="49"/>
        <v/>
      </c>
      <c r="L1058" s="45" t="str">
        <f t="shared" si="50"/>
        <v/>
      </c>
      <c r="N1058" s="108"/>
      <c r="O1058" s="109"/>
      <c r="P1058" s="110"/>
    </row>
    <row r="1059" spans="2:16" x14ac:dyDescent="0.25">
      <c r="B1059" s="108"/>
      <c r="C1059" s="109"/>
      <c r="D1059" s="109"/>
      <c r="E1059" s="109"/>
      <c r="F1059" s="110"/>
      <c r="H1059" s="45" t="str">
        <f t="shared" si="48"/>
        <v/>
      </c>
      <c r="J1059" s="45" t="str">
        <f t="shared" si="49"/>
        <v/>
      </c>
      <c r="L1059" s="45" t="str">
        <f t="shared" si="50"/>
        <v/>
      </c>
      <c r="N1059" s="108"/>
      <c r="O1059" s="109"/>
      <c r="P1059" s="110"/>
    </row>
    <row r="1060" spans="2:16" x14ac:dyDescent="0.25">
      <c r="B1060" s="108"/>
      <c r="C1060" s="109"/>
      <c r="D1060" s="109"/>
      <c r="E1060" s="109"/>
      <c r="F1060" s="110"/>
      <c r="H1060" s="45" t="str">
        <f t="shared" si="48"/>
        <v/>
      </c>
      <c r="J1060" s="45" t="str">
        <f t="shared" si="49"/>
        <v/>
      </c>
      <c r="L1060" s="45" t="str">
        <f t="shared" si="50"/>
        <v/>
      </c>
      <c r="N1060" s="108"/>
      <c r="O1060" s="109"/>
      <c r="P1060" s="110"/>
    </row>
    <row r="1061" spans="2:16" x14ac:dyDescent="0.25">
      <c r="B1061" s="108"/>
      <c r="C1061" s="109"/>
      <c r="D1061" s="109"/>
      <c r="E1061" s="109"/>
      <c r="F1061" s="110"/>
      <c r="H1061" s="45" t="str">
        <f t="shared" si="48"/>
        <v/>
      </c>
      <c r="J1061" s="45" t="str">
        <f t="shared" si="49"/>
        <v/>
      </c>
      <c r="L1061" s="45" t="str">
        <f t="shared" si="50"/>
        <v/>
      </c>
      <c r="N1061" s="108"/>
      <c r="O1061" s="109"/>
      <c r="P1061" s="110"/>
    </row>
    <row r="1062" spans="2:16" x14ac:dyDescent="0.25">
      <c r="B1062" s="108"/>
      <c r="C1062" s="109"/>
      <c r="D1062" s="109"/>
      <c r="E1062" s="109"/>
      <c r="F1062" s="110"/>
      <c r="H1062" s="45" t="str">
        <f t="shared" si="48"/>
        <v/>
      </c>
      <c r="J1062" s="45" t="str">
        <f t="shared" si="49"/>
        <v/>
      </c>
      <c r="L1062" s="45" t="str">
        <f t="shared" si="50"/>
        <v/>
      </c>
      <c r="N1062" s="108"/>
      <c r="O1062" s="109"/>
      <c r="P1062" s="110"/>
    </row>
    <row r="1063" spans="2:16" x14ac:dyDescent="0.25">
      <c r="B1063" s="108"/>
      <c r="C1063" s="109"/>
      <c r="D1063" s="109"/>
      <c r="E1063" s="109"/>
      <c r="F1063" s="110"/>
      <c r="H1063" s="45" t="str">
        <f t="shared" si="48"/>
        <v/>
      </c>
      <c r="J1063" s="45" t="str">
        <f t="shared" si="49"/>
        <v/>
      </c>
      <c r="L1063" s="45" t="str">
        <f t="shared" si="50"/>
        <v/>
      </c>
      <c r="N1063" s="108"/>
      <c r="O1063" s="109"/>
      <c r="P1063" s="110"/>
    </row>
    <row r="1064" spans="2:16" x14ac:dyDescent="0.25">
      <c r="B1064" s="108"/>
      <c r="C1064" s="109"/>
      <c r="D1064" s="109"/>
      <c r="E1064" s="109"/>
      <c r="F1064" s="110"/>
      <c r="H1064" s="45" t="str">
        <f t="shared" si="48"/>
        <v/>
      </c>
      <c r="J1064" s="45" t="str">
        <f t="shared" si="49"/>
        <v/>
      </c>
      <c r="L1064" s="45" t="str">
        <f t="shared" si="50"/>
        <v/>
      </c>
      <c r="N1064" s="108"/>
      <c r="O1064" s="109"/>
      <c r="P1064" s="110"/>
    </row>
    <row r="1065" spans="2:16" x14ac:dyDescent="0.25">
      <c r="B1065" s="108"/>
      <c r="C1065" s="109"/>
      <c r="D1065" s="109"/>
      <c r="E1065" s="109"/>
      <c r="F1065" s="110"/>
      <c r="H1065" s="45" t="str">
        <f t="shared" si="48"/>
        <v/>
      </c>
      <c r="J1065" s="45" t="str">
        <f t="shared" si="49"/>
        <v/>
      </c>
      <c r="L1065" s="45" t="str">
        <f t="shared" si="50"/>
        <v/>
      </c>
      <c r="N1065" s="108"/>
      <c r="O1065" s="109"/>
      <c r="P1065" s="110"/>
    </row>
    <row r="1066" spans="2:16" x14ac:dyDescent="0.25">
      <c r="B1066" s="108"/>
      <c r="C1066" s="109"/>
      <c r="D1066" s="109"/>
      <c r="E1066" s="109"/>
      <c r="F1066" s="110"/>
      <c r="H1066" s="45" t="str">
        <f t="shared" si="48"/>
        <v/>
      </c>
      <c r="J1066" s="45" t="str">
        <f t="shared" si="49"/>
        <v/>
      </c>
      <c r="L1066" s="45" t="str">
        <f t="shared" si="50"/>
        <v/>
      </c>
      <c r="N1066" s="108"/>
      <c r="O1066" s="109"/>
      <c r="P1066" s="110"/>
    </row>
    <row r="1067" spans="2:16" x14ac:dyDescent="0.25">
      <c r="B1067" s="108"/>
      <c r="C1067" s="109"/>
      <c r="D1067" s="109"/>
      <c r="E1067" s="109"/>
      <c r="F1067" s="110"/>
      <c r="H1067" s="45" t="str">
        <f t="shared" si="48"/>
        <v/>
      </c>
      <c r="J1067" s="45" t="str">
        <f t="shared" si="49"/>
        <v/>
      </c>
      <c r="L1067" s="45" t="str">
        <f t="shared" si="50"/>
        <v/>
      </c>
      <c r="N1067" s="108"/>
      <c r="O1067" s="109"/>
      <c r="P1067" s="110"/>
    </row>
    <row r="1068" spans="2:16" x14ac:dyDescent="0.25">
      <c r="B1068" s="108"/>
      <c r="C1068" s="109"/>
      <c r="D1068" s="109"/>
      <c r="E1068" s="109"/>
      <c r="F1068" s="110"/>
      <c r="H1068" s="45" t="str">
        <f t="shared" si="48"/>
        <v/>
      </c>
      <c r="J1068" s="45" t="str">
        <f t="shared" si="49"/>
        <v/>
      </c>
      <c r="L1068" s="45" t="str">
        <f t="shared" si="50"/>
        <v/>
      </c>
      <c r="N1068" s="108"/>
      <c r="O1068" s="109"/>
      <c r="P1068" s="110"/>
    </row>
    <row r="1069" spans="2:16" x14ac:dyDescent="0.25">
      <c r="B1069" s="108"/>
      <c r="C1069" s="109"/>
      <c r="D1069" s="109"/>
      <c r="E1069" s="109"/>
      <c r="F1069" s="110"/>
      <c r="H1069" s="45" t="str">
        <f t="shared" si="48"/>
        <v/>
      </c>
      <c r="J1069" s="45" t="str">
        <f t="shared" si="49"/>
        <v/>
      </c>
      <c r="L1069" s="45" t="str">
        <f t="shared" si="50"/>
        <v/>
      </c>
      <c r="N1069" s="108"/>
      <c r="O1069" s="109"/>
      <c r="P1069" s="110"/>
    </row>
    <row r="1070" spans="2:16" x14ac:dyDescent="0.25">
      <c r="B1070" s="108"/>
      <c r="C1070" s="109"/>
      <c r="D1070" s="109"/>
      <c r="E1070" s="109"/>
      <c r="F1070" s="110"/>
      <c r="H1070" s="45" t="str">
        <f t="shared" si="48"/>
        <v/>
      </c>
      <c r="J1070" s="45" t="str">
        <f t="shared" si="49"/>
        <v/>
      </c>
      <c r="L1070" s="45" t="str">
        <f t="shared" si="50"/>
        <v/>
      </c>
      <c r="N1070" s="108"/>
      <c r="O1070" s="109"/>
      <c r="P1070" s="110"/>
    </row>
    <row r="1071" spans="2:16" x14ac:dyDescent="0.25">
      <c r="B1071" s="108"/>
      <c r="C1071" s="109"/>
      <c r="D1071" s="109"/>
      <c r="E1071" s="109"/>
      <c r="F1071" s="110"/>
      <c r="H1071" s="45" t="str">
        <f t="shared" si="48"/>
        <v/>
      </c>
      <c r="J1071" s="45" t="str">
        <f t="shared" si="49"/>
        <v/>
      </c>
      <c r="L1071" s="45" t="str">
        <f t="shared" si="50"/>
        <v/>
      </c>
      <c r="N1071" s="108"/>
      <c r="O1071" s="109"/>
      <c r="P1071" s="110"/>
    </row>
    <row r="1072" spans="2:16" x14ac:dyDescent="0.25">
      <c r="B1072" s="108"/>
      <c r="C1072" s="109"/>
      <c r="D1072" s="109"/>
      <c r="E1072" s="109"/>
      <c r="F1072" s="110"/>
      <c r="H1072" s="45" t="str">
        <f t="shared" si="48"/>
        <v/>
      </c>
      <c r="J1072" s="45" t="str">
        <f t="shared" si="49"/>
        <v/>
      </c>
      <c r="L1072" s="45" t="str">
        <f t="shared" si="50"/>
        <v/>
      </c>
      <c r="N1072" s="108"/>
      <c r="O1072" s="109"/>
      <c r="P1072" s="110"/>
    </row>
    <row r="1073" spans="2:16" x14ac:dyDescent="0.25">
      <c r="B1073" s="108"/>
      <c r="C1073" s="109"/>
      <c r="D1073" s="109"/>
      <c r="E1073" s="109"/>
      <c r="F1073" s="110"/>
      <c r="H1073" s="45" t="str">
        <f t="shared" si="48"/>
        <v/>
      </c>
      <c r="J1073" s="45" t="str">
        <f t="shared" si="49"/>
        <v/>
      </c>
      <c r="L1073" s="45" t="str">
        <f t="shared" si="50"/>
        <v/>
      </c>
      <c r="N1073" s="108"/>
      <c r="O1073" s="109"/>
      <c r="P1073" s="110"/>
    </row>
    <row r="1074" spans="2:16" x14ac:dyDescent="0.25">
      <c r="B1074" s="108"/>
      <c r="C1074" s="109"/>
      <c r="D1074" s="109"/>
      <c r="E1074" s="109"/>
      <c r="F1074" s="110"/>
      <c r="H1074" s="45" t="str">
        <f t="shared" si="48"/>
        <v/>
      </c>
      <c r="J1074" s="45" t="str">
        <f t="shared" si="49"/>
        <v/>
      </c>
      <c r="L1074" s="45" t="str">
        <f t="shared" si="50"/>
        <v/>
      </c>
      <c r="N1074" s="108"/>
      <c r="O1074" s="109"/>
      <c r="P1074" s="110"/>
    </row>
    <row r="1075" spans="2:16" x14ac:dyDescent="0.25">
      <c r="B1075" s="108"/>
      <c r="C1075" s="109"/>
      <c r="D1075" s="109"/>
      <c r="E1075" s="109"/>
      <c r="F1075" s="110"/>
      <c r="H1075" s="45" t="str">
        <f t="shared" si="48"/>
        <v/>
      </c>
      <c r="J1075" s="45" t="str">
        <f t="shared" si="49"/>
        <v/>
      </c>
      <c r="L1075" s="45" t="str">
        <f t="shared" si="50"/>
        <v/>
      </c>
      <c r="N1075" s="108"/>
      <c r="O1075" s="109"/>
      <c r="P1075" s="110"/>
    </row>
    <row r="1076" spans="2:16" x14ac:dyDescent="0.25">
      <c r="B1076" s="108"/>
      <c r="C1076" s="109"/>
      <c r="D1076" s="109"/>
      <c r="E1076" s="109"/>
      <c r="F1076" s="110"/>
      <c r="H1076" s="45" t="str">
        <f t="shared" si="48"/>
        <v/>
      </c>
      <c r="J1076" s="45" t="str">
        <f t="shared" si="49"/>
        <v/>
      </c>
      <c r="L1076" s="45" t="str">
        <f t="shared" si="50"/>
        <v/>
      </c>
      <c r="N1076" s="108"/>
      <c r="O1076" s="109"/>
      <c r="P1076" s="110"/>
    </row>
    <row r="1077" spans="2:16" x14ac:dyDescent="0.25">
      <c r="B1077" s="108"/>
      <c r="C1077" s="109"/>
      <c r="D1077" s="109"/>
      <c r="E1077" s="109"/>
      <c r="F1077" s="110"/>
      <c r="H1077" s="45" t="str">
        <f t="shared" si="48"/>
        <v/>
      </c>
      <c r="J1077" s="45" t="str">
        <f t="shared" si="49"/>
        <v/>
      </c>
      <c r="L1077" s="45" t="str">
        <f t="shared" si="50"/>
        <v/>
      </c>
      <c r="N1077" s="108"/>
      <c r="O1077" s="109"/>
      <c r="P1077" s="110"/>
    </row>
    <row r="1078" spans="2:16" x14ac:dyDescent="0.25">
      <c r="B1078" s="108"/>
      <c r="C1078" s="109"/>
      <c r="D1078" s="109"/>
      <c r="E1078" s="109"/>
      <c r="F1078" s="110"/>
      <c r="H1078" s="45" t="str">
        <f t="shared" si="48"/>
        <v/>
      </c>
      <c r="J1078" s="45" t="str">
        <f t="shared" si="49"/>
        <v/>
      </c>
      <c r="L1078" s="45" t="str">
        <f t="shared" si="50"/>
        <v/>
      </c>
      <c r="N1078" s="108"/>
      <c r="O1078" s="109"/>
      <c r="P1078" s="110"/>
    </row>
    <row r="1079" spans="2:16" x14ac:dyDescent="0.25">
      <c r="B1079" s="108"/>
      <c r="C1079" s="109"/>
      <c r="D1079" s="109"/>
      <c r="E1079" s="109"/>
      <c r="F1079" s="110"/>
      <c r="H1079" s="45" t="str">
        <f t="shared" si="48"/>
        <v/>
      </c>
      <c r="J1079" s="45" t="str">
        <f t="shared" si="49"/>
        <v/>
      </c>
      <c r="L1079" s="45" t="str">
        <f t="shared" si="50"/>
        <v/>
      </c>
      <c r="N1079" s="108"/>
      <c r="O1079" s="109"/>
      <c r="P1079" s="110"/>
    </row>
    <row r="1080" spans="2:16" x14ac:dyDescent="0.25">
      <c r="B1080" s="108"/>
      <c r="C1080" s="109"/>
      <c r="D1080" s="109"/>
      <c r="E1080" s="109"/>
      <c r="F1080" s="110"/>
      <c r="H1080" s="45" t="str">
        <f t="shared" si="48"/>
        <v/>
      </c>
      <c r="J1080" s="45" t="str">
        <f t="shared" si="49"/>
        <v/>
      </c>
      <c r="L1080" s="45" t="str">
        <f t="shared" si="50"/>
        <v/>
      </c>
      <c r="N1080" s="108"/>
      <c r="O1080" s="109"/>
      <c r="P1080" s="110"/>
    </row>
    <row r="1081" spans="2:16" x14ac:dyDescent="0.25">
      <c r="B1081" s="108"/>
      <c r="C1081" s="109"/>
      <c r="D1081" s="109"/>
      <c r="E1081" s="109"/>
      <c r="F1081" s="110"/>
      <c r="H1081" s="45" t="str">
        <f t="shared" si="48"/>
        <v/>
      </c>
      <c r="J1081" s="45" t="str">
        <f t="shared" si="49"/>
        <v/>
      </c>
      <c r="L1081" s="45" t="str">
        <f t="shared" si="50"/>
        <v/>
      </c>
      <c r="N1081" s="108"/>
      <c r="O1081" s="109"/>
      <c r="P1081" s="110"/>
    </row>
    <row r="1082" spans="2:16" x14ac:dyDescent="0.25">
      <c r="B1082" s="108"/>
      <c r="C1082" s="109"/>
      <c r="D1082" s="109"/>
      <c r="E1082" s="109"/>
      <c r="F1082" s="110"/>
      <c r="H1082" s="45" t="str">
        <f t="shared" si="48"/>
        <v/>
      </c>
      <c r="J1082" s="45" t="str">
        <f t="shared" si="49"/>
        <v/>
      </c>
      <c r="L1082" s="45" t="str">
        <f t="shared" si="50"/>
        <v/>
      </c>
      <c r="N1082" s="108"/>
      <c r="O1082" s="109"/>
      <c r="P1082" s="110"/>
    </row>
    <row r="1083" spans="2:16" x14ac:dyDescent="0.25">
      <c r="B1083" s="108"/>
      <c r="C1083" s="109"/>
      <c r="D1083" s="109"/>
      <c r="E1083" s="109"/>
      <c r="F1083" s="110"/>
      <c r="H1083" s="45" t="str">
        <f t="shared" si="48"/>
        <v/>
      </c>
      <c r="J1083" s="45" t="str">
        <f t="shared" si="49"/>
        <v/>
      </c>
      <c r="L1083" s="45" t="str">
        <f t="shared" si="50"/>
        <v/>
      </c>
      <c r="N1083" s="108"/>
      <c r="O1083" s="109"/>
      <c r="P1083" s="110"/>
    </row>
    <row r="1084" spans="2:16" x14ac:dyDescent="0.25">
      <c r="B1084" s="108"/>
      <c r="C1084" s="109"/>
      <c r="D1084" s="109"/>
      <c r="E1084" s="109"/>
      <c r="F1084" s="110"/>
      <c r="H1084" s="45" t="str">
        <f t="shared" si="48"/>
        <v/>
      </c>
      <c r="J1084" s="45" t="str">
        <f t="shared" si="49"/>
        <v/>
      </c>
      <c r="L1084" s="45" t="str">
        <f t="shared" si="50"/>
        <v/>
      </c>
      <c r="N1084" s="108"/>
      <c r="O1084" s="109"/>
      <c r="P1084" s="110"/>
    </row>
    <row r="1085" spans="2:16" x14ac:dyDescent="0.25">
      <c r="B1085" s="108"/>
      <c r="C1085" s="109"/>
      <c r="D1085" s="109"/>
      <c r="E1085" s="109"/>
      <c r="F1085" s="110"/>
      <c r="H1085" s="45" t="str">
        <f t="shared" si="48"/>
        <v/>
      </c>
      <c r="J1085" s="45" t="str">
        <f t="shared" si="49"/>
        <v/>
      </c>
      <c r="L1085" s="45" t="str">
        <f t="shared" si="50"/>
        <v/>
      </c>
      <c r="N1085" s="108"/>
      <c r="O1085" s="109"/>
      <c r="P1085" s="110"/>
    </row>
    <row r="1086" spans="2:16" x14ac:dyDescent="0.25">
      <c r="B1086" s="108"/>
      <c r="C1086" s="109"/>
      <c r="D1086" s="109"/>
      <c r="E1086" s="109"/>
      <c r="F1086" s="110"/>
      <c r="H1086" s="45" t="str">
        <f t="shared" si="48"/>
        <v/>
      </c>
      <c r="J1086" s="45" t="str">
        <f t="shared" si="49"/>
        <v/>
      </c>
      <c r="L1086" s="45" t="str">
        <f t="shared" si="50"/>
        <v/>
      </c>
      <c r="N1086" s="108"/>
      <c r="O1086" s="109"/>
      <c r="P1086" s="110"/>
    </row>
    <row r="1087" spans="2:16" x14ac:dyDescent="0.25">
      <c r="B1087" s="108"/>
      <c r="C1087" s="109"/>
      <c r="D1087" s="109"/>
      <c r="E1087" s="109"/>
      <c r="F1087" s="110"/>
      <c r="H1087" s="45" t="str">
        <f t="shared" si="48"/>
        <v/>
      </c>
      <c r="J1087" s="45" t="str">
        <f t="shared" si="49"/>
        <v/>
      </c>
      <c r="L1087" s="45" t="str">
        <f t="shared" si="50"/>
        <v/>
      </c>
      <c r="N1087" s="108"/>
      <c r="O1087" s="109"/>
      <c r="P1087" s="110"/>
    </row>
    <row r="1088" spans="2:16" x14ac:dyDescent="0.25">
      <c r="B1088" s="108"/>
      <c r="C1088" s="109"/>
      <c r="D1088" s="109"/>
      <c r="E1088" s="109"/>
      <c r="F1088" s="110"/>
      <c r="H1088" s="45" t="str">
        <f t="shared" si="48"/>
        <v/>
      </c>
      <c r="J1088" s="45" t="str">
        <f t="shared" si="49"/>
        <v/>
      </c>
      <c r="L1088" s="45" t="str">
        <f t="shared" si="50"/>
        <v/>
      </c>
      <c r="N1088" s="108"/>
      <c r="O1088" s="109"/>
      <c r="P1088" s="110"/>
    </row>
    <row r="1089" spans="2:16" x14ac:dyDescent="0.25">
      <c r="B1089" s="108"/>
      <c r="C1089" s="109"/>
      <c r="D1089" s="109"/>
      <c r="E1089" s="109"/>
      <c r="F1089" s="110"/>
      <c r="H1089" s="45" t="str">
        <f t="shared" si="48"/>
        <v/>
      </c>
      <c r="J1089" s="45" t="str">
        <f t="shared" si="49"/>
        <v/>
      </c>
      <c r="L1089" s="45" t="str">
        <f t="shared" si="50"/>
        <v/>
      </c>
      <c r="N1089" s="108"/>
      <c r="O1089" s="109"/>
      <c r="P1089" s="110"/>
    </row>
    <row r="1090" spans="2:16" x14ac:dyDescent="0.25">
      <c r="B1090" s="108"/>
      <c r="C1090" s="109"/>
      <c r="D1090" s="109"/>
      <c r="E1090" s="109"/>
      <c r="F1090" s="110"/>
      <c r="H1090" s="45" t="str">
        <f t="shared" si="48"/>
        <v/>
      </c>
      <c r="J1090" s="45" t="str">
        <f t="shared" si="49"/>
        <v/>
      </c>
      <c r="L1090" s="45" t="str">
        <f t="shared" si="50"/>
        <v/>
      </c>
      <c r="N1090" s="108"/>
      <c r="O1090" s="109"/>
      <c r="P1090" s="110"/>
    </row>
    <row r="1091" spans="2:16" x14ac:dyDescent="0.25">
      <c r="B1091" s="108"/>
      <c r="C1091" s="109"/>
      <c r="D1091" s="109"/>
      <c r="E1091" s="109"/>
      <c r="F1091" s="110"/>
      <c r="H1091" s="45" t="str">
        <f t="shared" si="48"/>
        <v/>
      </c>
      <c r="J1091" s="45" t="str">
        <f t="shared" si="49"/>
        <v/>
      </c>
      <c r="L1091" s="45" t="str">
        <f t="shared" si="50"/>
        <v/>
      </c>
      <c r="N1091" s="108"/>
      <c r="O1091" s="109"/>
      <c r="P1091" s="110"/>
    </row>
    <row r="1092" spans="2:16" x14ac:dyDescent="0.25">
      <c r="B1092" s="108"/>
      <c r="C1092" s="109"/>
      <c r="D1092" s="109"/>
      <c r="E1092" s="109"/>
      <c r="F1092" s="110"/>
      <c r="H1092" s="45" t="str">
        <f t="shared" si="48"/>
        <v/>
      </c>
      <c r="J1092" s="45" t="str">
        <f t="shared" si="49"/>
        <v/>
      </c>
      <c r="L1092" s="45" t="str">
        <f t="shared" si="50"/>
        <v/>
      </c>
      <c r="N1092" s="108"/>
      <c r="O1092" s="109"/>
      <c r="P1092" s="110"/>
    </row>
    <row r="1093" spans="2:16" x14ac:dyDescent="0.25">
      <c r="B1093" s="108"/>
      <c r="C1093" s="109"/>
      <c r="D1093" s="109"/>
      <c r="E1093" s="109"/>
      <c r="F1093" s="110"/>
      <c r="H1093" s="45" t="str">
        <f t="shared" si="48"/>
        <v/>
      </c>
      <c r="J1093" s="45" t="str">
        <f t="shared" si="49"/>
        <v/>
      </c>
      <c r="L1093" s="45" t="str">
        <f t="shared" si="50"/>
        <v/>
      </c>
      <c r="N1093" s="108"/>
      <c r="O1093" s="109"/>
      <c r="P1093" s="110"/>
    </row>
    <row r="1094" spans="2:16" x14ac:dyDescent="0.25">
      <c r="B1094" s="108"/>
      <c r="C1094" s="109"/>
      <c r="D1094" s="109"/>
      <c r="E1094" s="109"/>
      <c r="F1094" s="110"/>
      <c r="H1094" s="45" t="str">
        <f t="shared" si="48"/>
        <v/>
      </c>
      <c r="J1094" s="45" t="str">
        <f t="shared" si="49"/>
        <v/>
      </c>
      <c r="L1094" s="45" t="str">
        <f t="shared" si="50"/>
        <v/>
      </c>
      <c r="N1094" s="108"/>
      <c r="O1094" s="109"/>
      <c r="P1094" s="110"/>
    </row>
    <row r="1095" spans="2:16" x14ac:dyDescent="0.25">
      <c r="B1095" s="108"/>
      <c r="C1095" s="109"/>
      <c r="D1095" s="109"/>
      <c r="E1095" s="109"/>
      <c r="F1095" s="110"/>
      <c r="H1095" s="45" t="str">
        <f t="shared" si="48"/>
        <v/>
      </c>
      <c r="J1095" s="45" t="str">
        <f t="shared" si="49"/>
        <v/>
      </c>
      <c r="L1095" s="45" t="str">
        <f t="shared" si="50"/>
        <v/>
      </c>
      <c r="N1095" s="108"/>
      <c r="O1095" s="109"/>
      <c r="P1095" s="110"/>
    </row>
    <row r="1096" spans="2:16" x14ac:dyDescent="0.25">
      <c r="B1096" s="108"/>
      <c r="C1096" s="109"/>
      <c r="D1096" s="109"/>
      <c r="E1096" s="109"/>
      <c r="F1096" s="110"/>
      <c r="H1096" s="45" t="str">
        <f t="shared" si="48"/>
        <v/>
      </c>
      <c r="J1096" s="45" t="str">
        <f t="shared" si="49"/>
        <v/>
      </c>
      <c r="L1096" s="45" t="str">
        <f t="shared" si="50"/>
        <v/>
      </c>
      <c r="N1096" s="108"/>
      <c r="O1096" s="109"/>
      <c r="P1096" s="110"/>
    </row>
    <row r="1097" spans="2:16" x14ac:dyDescent="0.25">
      <c r="B1097" s="108"/>
      <c r="C1097" s="109"/>
      <c r="D1097" s="109"/>
      <c r="E1097" s="109"/>
      <c r="F1097" s="110"/>
      <c r="H1097" s="45" t="str">
        <f t="shared" si="48"/>
        <v/>
      </c>
      <c r="J1097" s="45" t="str">
        <f t="shared" si="49"/>
        <v/>
      </c>
      <c r="L1097" s="45" t="str">
        <f t="shared" si="50"/>
        <v/>
      </c>
      <c r="N1097" s="108"/>
      <c r="O1097" s="109"/>
      <c r="P1097" s="110"/>
    </row>
    <row r="1098" spans="2:16" x14ac:dyDescent="0.25">
      <c r="B1098" s="108"/>
      <c r="C1098" s="109"/>
      <c r="D1098" s="109"/>
      <c r="E1098" s="109"/>
      <c r="F1098" s="110"/>
      <c r="H1098" s="45" t="str">
        <f t="shared" si="48"/>
        <v/>
      </c>
      <c r="J1098" s="45" t="str">
        <f t="shared" si="49"/>
        <v/>
      </c>
      <c r="L1098" s="45" t="str">
        <f t="shared" si="50"/>
        <v/>
      </c>
      <c r="N1098" s="108"/>
      <c r="O1098" s="109"/>
      <c r="P1098" s="110"/>
    </row>
    <row r="1099" spans="2:16" x14ac:dyDescent="0.25">
      <c r="B1099" s="108"/>
      <c r="C1099" s="109"/>
      <c r="D1099" s="109"/>
      <c r="E1099" s="109"/>
      <c r="F1099" s="110"/>
      <c r="H1099" s="45" t="str">
        <f t="shared" ref="H1099:H1162" si="51">IF(C1099="","",C1099) &amp; IF(D1099="",""," – " &amp; D1099) &amp; IF(E1099="",""," – " &amp; E1099) &amp; IF(F1099="",""," – " &amp; F1099)</f>
        <v/>
      </c>
      <c r="J1099" s="45" t="str">
        <f t="shared" ref="J1099:J1162" si="52">IF(C1099="","",C1099) &amp; IF(D1099="",""," – " &amp; D1099) &amp; IF(E1099="",""," – " &amp; E1099)</f>
        <v/>
      </c>
      <c r="L1099" s="45" t="str">
        <f t="shared" ref="L1099:L1162" si="53">IF(C1099="","",C1099) &amp; IF(D1099="",""," – " &amp; D1099)</f>
        <v/>
      </c>
      <c r="N1099" s="108"/>
      <c r="O1099" s="109"/>
      <c r="P1099" s="110"/>
    </row>
    <row r="1100" spans="2:16" x14ac:dyDescent="0.25">
      <c r="B1100" s="108"/>
      <c r="C1100" s="109"/>
      <c r="D1100" s="109"/>
      <c r="E1100" s="109"/>
      <c r="F1100" s="110"/>
      <c r="H1100" s="45" t="str">
        <f t="shared" si="51"/>
        <v/>
      </c>
      <c r="J1100" s="45" t="str">
        <f t="shared" si="52"/>
        <v/>
      </c>
      <c r="L1100" s="45" t="str">
        <f t="shared" si="53"/>
        <v/>
      </c>
      <c r="N1100" s="108"/>
      <c r="O1100" s="109"/>
      <c r="P1100" s="110"/>
    </row>
    <row r="1101" spans="2:16" x14ac:dyDescent="0.25">
      <c r="B1101" s="108"/>
      <c r="C1101" s="109"/>
      <c r="D1101" s="109"/>
      <c r="E1101" s="109"/>
      <c r="F1101" s="110"/>
      <c r="H1101" s="45" t="str">
        <f t="shared" si="51"/>
        <v/>
      </c>
      <c r="J1101" s="45" t="str">
        <f t="shared" si="52"/>
        <v/>
      </c>
      <c r="L1101" s="45" t="str">
        <f t="shared" si="53"/>
        <v/>
      </c>
      <c r="N1101" s="108"/>
      <c r="O1101" s="109"/>
      <c r="P1101" s="110"/>
    </row>
    <row r="1102" spans="2:16" x14ac:dyDescent="0.25">
      <c r="B1102" s="108"/>
      <c r="C1102" s="109"/>
      <c r="D1102" s="109"/>
      <c r="E1102" s="109"/>
      <c r="F1102" s="110"/>
      <c r="H1102" s="45" t="str">
        <f t="shared" si="51"/>
        <v/>
      </c>
      <c r="J1102" s="45" t="str">
        <f t="shared" si="52"/>
        <v/>
      </c>
      <c r="L1102" s="45" t="str">
        <f t="shared" si="53"/>
        <v/>
      </c>
      <c r="N1102" s="108"/>
      <c r="O1102" s="109"/>
      <c r="P1102" s="110"/>
    </row>
    <row r="1103" spans="2:16" x14ac:dyDescent="0.25">
      <c r="B1103" s="108"/>
      <c r="C1103" s="109"/>
      <c r="D1103" s="109"/>
      <c r="E1103" s="109"/>
      <c r="F1103" s="110"/>
      <c r="H1103" s="45" t="str">
        <f t="shared" si="51"/>
        <v/>
      </c>
      <c r="J1103" s="45" t="str">
        <f t="shared" si="52"/>
        <v/>
      </c>
      <c r="L1103" s="45" t="str">
        <f t="shared" si="53"/>
        <v/>
      </c>
      <c r="N1103" s="108"/>
      <c r="O1103" s="109"/>
      <c r="P1103" s="110"/>
    </row>
    <row r="1104" spans="2:16" x14ac:dyDescent="0.25">
      <c r="B1104" s="108"/>
      <c r="C1104" s="109"/>
      <c r="D1104" s="109"/>
      <c r="E1104" s="109"/>
      <c r="F1104" s="110"/>
      <c r="H1104" s="45" t="str">
        <f t="shared" si="51"/>
        <v/>
      </c>
      <c r="J1104" s="45" t="str">
        <f t="shared" si="52"/>
        <v/>
      </c>
      <c r="L1104" s="45" t="str">
        <f t="shared" si="53"/>
        <v/>
      </c>
      <c r="N1104" s="108"/>
      <c r="O1104" s="109"/>
      <c r="P1104" s="110"/>
    </row>
    <row r="1105" spans="2:16" x14ac:dyDescent="0.25">
      <c r="B1105" s="108"/>
      <c r="C1105" s="109"/>
      <c r="D1105" s="109"/>
      <c r="E1105" s="109"/>
      <c r="F1105" s="110"/>
      <c r="H1105" s="45" t="str">
        <f t="shared" si="51"/>
        <v/>
      </c>
      <c r="J1105" s="45" t="str">
        <f t="shared" si="52"/>
        <v/>
      </c>
      <c r="L1105" s="45" t="str">
        <f t="shared" si="53"/>
        <v/>
      </c>
      <c r="N1105" s="108"/>
      <c r="O1105" s="109"/>
      <c r="P1105" s="110"/>
    </row>
    <row r="1106" spans="2:16" x14ac:dyDescent="0.25">
      <c r="B1106" s="108"/>
      <c r="C1106" s="109"/>
      <c r="D1106" s="109"/>
      <c r="E1106" s="109"/>
      <c r="F1106" s="110"/>
      <c r="H1106" s="45" t="str">
        <f t="shared" si="51"/>
        <v/>
      </c>
      <c r="J1106" s="45" t="str">
        <f t="shared" si="52"/>
        <v/>
      </c>
      <c r="L1106" s="45" t="str">
        <f t="shared" si="53"/>
        <v/>
      </c>
      <c r="N1106" s="108"/>
      <c r="O1106" s="109"/>
      <c r="P1106" s="110"/>
    </row>
    <row r="1107" spans="2:16" x14ac:dyDescent="0.25">
      <c r="B1107" s="108"/>
      <c r="C1107" s="109"/>
      <c r="D1107" s="109"/>
      <c r="E1107" s="109"/>
      <c r="F1107" s="110"/>
      <c r="H1107" s="45" t="str">
        <f t="shared" si="51"/>
        <v/>
      </c>
      <c r="J1107" s="45" t="str">
        <f t="shared" si="52"/>
        <v/>
      </c>
      <c r="L1107" s="45" t="str">
        <f t="shared" si="53"/>
        <v/>
      </c>
      <c r="N1107" s="108"/>
      <c r="O1107" s="109"/>
      <c r="P1107" s="110"/>
    </row>
    <row r="1108" spans="2:16" x14ac:dyDescent="0.25">
      <c r="B1108" s="108"/>
      <c r="C1108" s="109"/>
      <c r="D1108" s="109"/>
      <c r="E1108" s="109"/>
      <c r="F1108" s="110"/>
      <c r="H1108" s="45" t="str">
        <f t="shared" si="51"/>
        <v/>
      </c>
      <c r="J1108" s="45" t="str">
        <f t="shared" si="52"/>
        <v/>
      </c>
      <c r="L1108" s="45" t="str">
        <f t="shared" si="53"/>
        <v/>
      </c>
      <c r="N1108" s="108"/>
      <c r="O1108" s="109"/>
      <c r="P1108" s="110"/>
    </row>
    <row r="1109" spans="2:16" x14ac:dyDescent="0.25">
      <c r="B1109" s="108"/>
      <c r="C1109" s="109"/>
      <c r="D1109" s="109"/>
      <c r="E1109" s="109"/>
      <c r="F1109" s="110"/>
      <c r="H1109" s="45" t="str">
        <f t="shared" si="51"/>
        <v/>
      </c>
      <c r="J1109" s="45" t="str">
        <f t="shared" si="52"/>
        <v/>
      </c>
      <c r="L1109" s="45" t="str">
        <f t="shared" si="53"/>
        <v/>
      </c>
      <c r="N1109" s="108"/>
      <c r="O1109" s="109"/>
      <c r="P1109" s="110"/>
    </row>
    <row r="1110" spans="2:16" x14ac:dyDescent="0.25">
      <c r="B1110" s="108"/>
      <c r="C1110" s="109"/>
      <c r="D1110" s="109"/>
      <c r="E1110" s="109"/>
      <c r="F1110" s="110"/>
      <c r="H1110" s="45" t="str">
        <f t="shared" si="51"/>
        <v/>
      </c>
      <c r="J1110" s="45" t="str">
        <f t="shared" si="52"/>
        <v/>
      </c>
      <c r="L1110" s="45" t="str">
        <f t="shared" si="53"/>
        <v/>
      </c>
      <c r="N1110" s="108"/>
      <c r="O1110" s="109"/>
      <c r="P1110" s="110"/>
    </row>
    <row r="1111" spans="2:16" x14ac:dyDescent="0.25">
      <c r="B1111" s="108"/>
      <c r="C1111" s="109"/>
      <c r="D1111" s="109"/>
      <c r="E1111" s="109"/>
      <c r="F1111" s="110"/>
      <c r="H1111" s="45" t="str">
        <f t="shared" si="51"/>
        <v/>
      </c>
      <c r="J1111" s="45" t="str">
        <f t="shared" si="52"/>
        <v/>
      </c>
      <c r="L1111" s="45" t="str">
        <f t="shared" si="53"/>
        <v/>
      </c>
      <c r="N1111" s="108"/>
      <c r="O1111" s="109"/>
      <c r="P1111" s="110"/>
    </row>
    <row r="1112" spans="2:16" x14ac:dyDescent="0.25">
      <c r="B1112" s="108"/>
      <c r="C1112" s="109"/>
      <c r="D1112" s="109"/>
      <c r="E1112" s="109"/>
      <c r="F1112" s="110"/>
      <c r="H1112" s="45" t="str">
        <f t="shared" si="51"/>
        <v/>
      </c>
      <c r="J1112" s="45" t="str">
        <f t="shared" si="52"/>
        <v/>
      </c>
      <c r="L1112" s="45" t="str">
        <f t="shared" si="53"/>
        <v/>
      </c>
      <c r="N1112" s="108"/>
      <c r="O1112" s="109"/>
      <c r="P1112" s="110"/>
    </row>
    <row r="1113" spans="2:16" x14ac:dyDescent="0.25">
      <c r="B1113" s="108"/>
      <c r="C1113" s="109"/>
      <c r="D1113" s="109"/>
      <c r="E1113" s="109"/>
      <c r="F1113" s="110"/>
      <c r="H1113" s="45" t="str">
        <f t="shared" si="51"/>
        <v/>
      </c>
      <c r="J1113" s="45" t="str">
        <f t="shared" si="52"/>
        <v/>
      </c>
      <c r="L1113" s="45" t="str">
        <f t="shared" si="53"/>
        <v/>
      </c>
      <c r="N1113" s="108"/>
      <c r="O1113" s="109"/>
      <c r="P1113" s="110"/>
    </row>
    <row r="1114" spans="2:16" x14ac:dyDescent="0.25">
      <c r="B1114" s="108"/>
      <c r="C1114" s="109"/>
      <c r="D1114" s="109"/>
      <c r="E1114" s="109"/>
      <c r="F1114" s="110"/>
      <c r="H1114" s="45" t="str">
        <f t="shared" si="51"/>
        <v/>
      </c>
      <c r="J1114" s="45" t="str">
        <f t="shared" si="52"/>
        <v/>
      </c>
      <c r="L1114" s="45" t="str">
        <f t="shared" si="53"/>
        <v/>
      </c>
      <c r="N1114" s="108"/>
      <c r="O1114" s="109"/>
      <c r="P1114" s="110"/>
    </row>
    <row r="1115" spans="2:16" x14ac:dyDescent="0.25">
      <c r="B1115" s="108"/>
      <c r="C1115" s="109"/>
      <c r="D1115" s="109"/>
      <c r="E1115" s="109"/>
      <c r="F1115" s="110"/>
      <c r="H1115" s="45" t="str">
        <f t="shared" si="51"/>
        <v/>
      </c>
      <c r="J1115" s="45" t="str">
        <f t="shared" si="52"/>
        <v/>
      </c>
      <c r="L1115" s="45" t="str">
        <f t="shared" si="53"/>
        <v/>
      </c>
      <c r="N1115" s="108"/>
      <c r="O1115" s="109"/>
      <c r="P1115" s="110"/>
    </row>
    <row r="1116" spans="2:16" x14ac:dyDescent="0.25">
      <c r="B1116" s="108"/>
      <c r="C1116" s="109"/>
      <c r="D1116" s="109"/>
      <c r="E1116" s="109"/>
      <c r="F1116" s="110"/>
      <c r="H1116" s="45" t="str">
        <f t="shared" si="51"/>
        <v/>
      </c>
      <c r="J1116" s="45" t="str">
        <f t="shared" si="52"/>
        <v/>
      </c>
      <c r="L1116" s="45" t="str">
        <f t="shared" si="53"/>
        <v/>
      </c>
      <c r="N1116" s="108"/>
      <c r="O1116" s="109"/>
      <c r="P1116" s="110"/>
    </row>
    <row r="1117" spans="2:16" x14ac:dyDescent="0.25">
      <c r="B1117" s="108"/>
      <c r="C1117" s="109"/>
      <c r="D1117" s="109"/>
      <c r="E1117" s="109"/>
      <c r="F1117" s="110"/>
      <c r="H1117" s="45" t="str">
        <f t="shared" si="51"/>
        <v/>
      </c>
      <c r="J1117" s="45" t="str">
        <f t="shared" si="52"/>
        <v/>
      </c>
      <c r="L1117" s="45" t="str">
        <f t="shared" si="53"/>
        <v/>
      </c>
      <c r="N1117" s="108"/>
      <c r="O1117" s="109"/>
      <c r="P1117" s="110"/>
    </row>
    <row r="1118" spans="2:16" x14ac:dyDescent="0.25">
      <c r="B1118" s="108"/>
      <c r="C1118" s="109"/>
      <c r="D1118" s="109"/>
      <c r="E1118" s="109"/>
      <c r="F1118" s="110"/>
      <c r="H1118" s="45" t="str">
        <f t="shared" si="51"/>
        <v/>
      </c>
      <c r="J1118" s="45" t="str">
        <f t="shared" si="52"/>
        <v/>
      </c>
      <c r="L1118" s="45" t="str">
        <f t="shared" si="53"/>
        <v/>
      </c>
      <c r="N1118" s="108"/>
      <c r="O1118" s="114"/>
      <c r="P1118" s="110"/>
    </row>
    <row r="1119" spans="2:16" x14ac:dyDescent="0.25">
      <c r="B1119" s="108"/>
      <c r="C1119" s="109"/>
      <c r="D1119" s="109"/>
      <c r="E1119" s="109"/>
      <c r="F1119" s="110"/>
      <c r="H1119" s="45" t="str">
        <f t="shared" si="51"/>
        <v/>
      </c>
      <c r="J1119" s="45" t="str">
        <f t="shared" si="52"/>
        <v/>
      </c>
      <c r="L1119" s="45" t="str">
        <f t="shared" si="53"/>
        <v/>
      </c>
      <c r="N1119" s="108"/>
      <c r="O1119" s="109"/>
      <c r="P1119" s="110"/>
    </row>
    <row r="1120" spans="2:16" x14ac:dyDescent="0.25">
      <c r="B1120" s="108"/>
      <c r="C1120" s="109"/>
      <c r="D1120" s="109"/>
      <c r="E1120" s="109"/>
      <c r="F1120" s="110"/>
      <c r="H1120" s="45" t="str">
        <f t="shared" si="51"/>
        <v/>
      </c>
      <c r="J1120" s="45" t="str">
        <f t="shared" si="52"/>
        <v/>
      </c>
      <c r="L1120" s="45" t="str">
        <f t="shared" si="53"/>
        <v/>
      </c>
      <c r="N1120" s="108"/>
      <c r="O1120" s="109"/>
      <c r="P1120" s="110"/>
    </row>
    <row r="1121" spans="2:16" x14ac:dyDescent="0.25">
      <c r="B1121" s="108"/>
      <c r="C1121" s="109"/>
      <c r="D1121" s="109"/>
      <c r="E1121" s="109"/>
      <c r="F1121" s="110"/>
      <c r="H1121" s="45" t="str">
        <f t="shared" si="51"/>
        <v/>
      </c>
      <c r="J1121" s="45" t="str">
        <f t="shared" si="52"/>
        <v/>
      </c>
      <c r="L1121" s="45" t="str">
        <f t="shared" si="53"/>
        <v/>
      </c>
      <c r="N1121" s="108"/>
      <c r="O1121" s="109"/>
      <c r="P1121" s="110"/>
    </row>
    <row r="1122" spans="2:16" x14ac:dyDescent="0.25">
      <c r="B1122" s="108"/>
      <c r="C1122" s="109"/>
      <c r="D1122" s="109"/>
      <c r="E1122" s="109"/>
      <c r="F1122" s="110"/>
      <c r="H1122" s="45" t="str">
        <f t="shared" si="51"/>
        <v/>
      </c>
      <c r="J1122" s="45" t="str">
        <f t="shared" si="52"/>
        <v/>
      </c>
      <c r="L1122" s="45" t="str">
        <f t="shared" si="53"/>
        <v/>
      </c>
      <c r="N1122" s="108"/>
      <c r="O1122" s="109"/>
      <c r="P1122" s="110"/>
    </row>
    <row r="1123" spans="2:16" x14ac:dyDescent="0.25">
      <c r="B1123" s="108"/>
      <c r="C1123" s="109"/>
      <c r="D1123" s="109"/>
      <c r="E1123" s="109"/>
      <c r="F1123" s="110"/>
      <c r="H1123" s="45" t="str">
        <f t="shared" si="51"/>
        <v/>
      </c>
      <c r="J1123" s="45" t="str">
        <f t="shared" si="52"/>
        <v/>
      </c>
      <c r="L1123" s="45" t="str">
        <f t="shared" si="53"/>
        <v/>
      </c>
      <c r="N1123" s="108"/>
      <c r="O1123" s="109"/>
      <c r="P1123" s="110"/>
    </row>
    <row r="1124" spans="2:16" x14ac:dyDescent="0.25">
      <c r="B1124" s="108"/>
      <c r="C1124" s="109"/>
      <c r="D1124" s="109"/>
      <c r="E1124" s="109"/>
      <c r="F1124" s="110"/>
      <c r="H1124" s="45" t="str">
        <f t="shared" si="51"/>
        <v/>
      </c>
      <c r="J1124" s="45" t="str">
        <f t="shared" si="52"/>
        <v/>
      </c>
      <c r="L1124" s="45" t="str">
        <f t="shared" si="53"/>
        <v/>
      </c>
      <c r="N1124" s="108"/>
      <c r="O1124" s="109"/>
      <c r="P1124" s="110"/>
    </row>
    <row r="1125" spans="2:16" x14ac:dyDescent="0.25">
      <c r="B1125" s="108"/>
      <c r="C1125" s="109"/>
      <c r="D1125" s="109"/>
      <c r="E1125" s="109"/>
      <c r="F1125" s="110"/>
      <c r="H1125" s="45" t="str">
        <f t="shared" si="51"/>
        <v/>
      </c>
      <c r="J1125" s="45" t="str">
        <f t="shared" si="52"/>
        <v/>
      </c>
      <c r="L1125" s="45" t="str">
        <f t="shared" si="53"/>
        <v/>
      </c>
      <c r="N1125" s="108"/>
      <c r="O1125" s="109"/>
      <c r="P1125" s="110"/>
    </row>
    <row r="1126" spans="2:16" x14ac:dyDescent="0.25">
      <c r="B1126" s="108"/>
      <c r="C1126" s="109"/>
      <c r="D1126" s="109"/>
      <c r="E1126" s="109"/>
      <c r="F1126" s="110"/>
      <c r="H1126" s="45" t="str">
        <f t="shared" si="51"/>
        <v/>
      </c>
      <c r="J1126" s="45" t="str">
        <f t="shared" si="52"/>
        <v/>
      </c>
      <c r="L1126" s="45" t="str">
        <f t="shared" si="53"/>
        <v/>
      </c>
      <c r="N1126" s="108"/>
      <c r="O1126" s="109"/>
      <c r="P1126" s="110"/>
    </row>
    <row r="1127" spans="2:16" x14ac:dyDescent="0.25">
      <c r="B1127" s="108"/>
      <c r="C1127" s="109"/>
      <c r="D1127" s="109"/>
      <c r="E1127" s="109"/>
      <c r="F1127" s="110"/>
      <c r="H1127" s="45" t="str">
        <f t="shared" si="51"/>
        <v/>
      </c>
      <c r="J1127" s="45" t="str">
        <f t="shared" si="52"/>
        <v/>
      </c>
      <c r="L1127" s="45" t="str">
        <f t="shared" si="53"/>
        <v/>
      </c>
      <c r="N1127" s="108"/>
      <c r="O1127" s="109"/>
      <c r="P1127" s="110"/>
    </row>
    <row r="1128" spans="2:16" x14ac:dyDescent="0.25">
      <c r="B1128" s="108"/>
      <c r="C1128" s="109"/>
      <c r="D1128" s="109"/>
      <c r="E1128" s="109"/>
      <c r="F1128" s="110"/>
      <c r="H1128" s="45" t="str">
        <f t="shared" si="51"/>
        <v/>
      </c>
      <c r="J1128" s="45" t="str">
        <f t="shared" si="52"/>
        <v/>
      </c>
      <c r="L1128" s="45" t="str">
        <f t="shared" si="53"/>
        <v/>
      </c>
      <c r="N1128" s="108"/>
      <c r="O1128" s="109"/>
      <c r="P1128" s="110"/>
    </row>
    <row r="1129" spans="2:16" x14ac:dyDescent="0.25">
      <c r="B1129" s="108"/>
      <c r="C1129" s="109"/>
      <c r="D1129" s="109"/>
      <c r="E1129" s="109"/>
      <c r="F1129" s="110"/>
      <c r="H1129" s="45" t="str">
        <f t="shared" si="51"/>
        <v/>
      </c>
      <c r="J1129" s="45" t="str">
        <f t="shared" si="52"/>
        <v/>
      </c>
      <c r="L1129" s="45" t="str">
        <f t="shared" si="53"/>
        <v/>
      </c>
      <c r="N1129" s="108"/>
      <c r="O1129" s="109"/>
      <c r="P1129" s="110"/>
    </row>
    <row r="1130" spans="2:16" x14ac:dyDescent="0.25">
      <c r="B1130" s="108"/>
      <c r="C1130" s="109"/>
      <c r="D1130" s="109"/>
      <c r="E1130" s="109"/>
      <c r="F1130" s="110"/>
      <c r="H1130" s="45" t="str">
        <f t="shared" si="51"/>
        <v/>
      </c>
      <c r="J1130" s="45" t="str">
        <f t="shared" si="52"/>
        <v/>
      </c>
      <c r="L1130" s="45" t="str">
        <f t="shared" si="53"/>
        <v/>
      </c>
      <c r="N1130" s="108"/>
      <c r="O1130" s="109"/>
      <c r="P1130" s="110"/>
    </row>
    <row r="1131" spans="2:16" x14ac:dyDescent="0.25">
      <c r="B1131" s="108"/>
      <c r="C1131" s="109"/>
      <c r="D1131" s="109"/>
      <c r="E1131" s="109"/>
      <c r="F1131" s="110"/>
      <c r="H1131" s="45" t="str">
        <f t="shared" si="51"/>
        <v/>
      </c>
      <c r="J1131" s="45" t="str">
        <f t="shared" si="52"/>
        <v/>
      </c>
      <c r="L1131" s="45" t="str">
        <f t="shared" si="53"/>
        <v/>
      </c>
      <c r="N1131" s="108"/>
      <c r="O1131" s="109"/>
      <c r="P1131" s="110"/>
    </row>
    <row r="1132" spans="2:16" x14ac:dyDescent="0.25">
      <c r="B1132" s="108"/>
      <c r="C1132" s="109"/>
      <c r="D1132" s="109"/>
      <c r="E1132" s="109"/>
      <c r="F1132" s="110"/>
      <c r="H1132" s="45" t="str">
        <f t="shared" si="51"/>
        <v/>
      </c>
      <c r="J1132" s="45" t="str">
        <f t="shared" si="52"/>
        <v/>
      </c>
      <c r="L1132" s="45" t="str">
        <f t="shared" si="53"/>
        <v/>
      </c>
      <c r="N1132" s="108"/>
      <c r="O1132" s="109"/>
      <c r="P1132" s="110"/>
    </row>
    <row r="1133" spans="2:16" x14ac:dyDescent="0.25">
      <c r="B1133" s="108"/>
      <c r="C1133" s="109"/>
      <c r="D1133" s="109"/>
      <c r="E1133" s="109"/>
      <c r="F1133" s="110"/>
      <c r="H1133" s="45" t="str">
        <f t="shared" si="51"/>
        <v/>
      </c>
      <c r="J1133" s="45" t="str">
        <f t="shared" si="52"/>
        <v/>
      </c>
      <c r="L1133" s="45" t="str">
        <f t="shared" si="53"/>
        <v/>
      </c>
      <c r="N1133" s="108"/>
      <c r="O1133" s="109"/>
      <c r="P1133" s="110"/>
    </row>
    <row r="1134" spans="2:16" x14ac:dyDescent="0.25">
      <c r="B1134" s="108"/>
      <c r="C1134" s="109"/>
      <c r="D1134" s="109"/>
      <c r="E1134" s="109"/>
      <c r="F1134" s="110"/>
      <c r="H1134" s="45" t="str">
        <f t="shared" si="51"/>
        <v/>
      </c>
      <c r="J1134" s="45" t="str">
        <f t="shared" si="52"/>
        <v/>
      </c>
      <c r="L1134" s="45" t="str">
        <f t="shared" si="53"/>
        <v/>
      </c>
      <c r="N1134" s="108"/>
      <c r="O1134" s="109"/>
      <c r="P1134" s="110"/>
    </row>
    <row r="1135" spans="2:16" x14ac:dyDescent="0.25">
      <c r="B1135" s="108"/>
      <c r="C1135" s="109"/>
      <c r="D1135" s="109"/>
      <c r="E1135" s="109"/>
      <c r="F1135" s="110"/>
      <c r="H1135" s="45" t="str">
        <f t="shared" si="51"/>
        <v/>
      </c>
      <c r="J1135" s="45" t="str">
        <f t="shared" si="52"/>
        <v/>
      </c>
      <c r="L1135" s="45" t="str">
        <f t="shared" si="53"/>
        <v/>
      </c>
      <c r="N1135" s="108"/>
      <c r="O1135" s="109"/>
      <c r="P1135" s="110"/>
    </row>
    <row r="1136" spans="2:16" x14ac:dyDescent="0.25">
      <c r="B1136" s="108"/>
      <c r="C1136" s="109"/>
      <c r="D1136" s="109"/>
      <c r="E1136" s="109"/>
      <c r="F1136" s="110"/>
      <c r="H1136" s="45" t="str">
        <f t="shared" si="51"/>
        <v/>
      </c>
      <c r="J1136" s="45" t="str">
        <f t="shared" si="52"/>
        <v/>
      </c>
      <c r="L1136" s="45" t="str">
        <f t="shared" si="53"/>
        <v/>
      </c>
      <c r="N1136" s="108"/>
      <c r="O1136" s="109"/>
      <c r="P1136" s="110"/>
    </row>
    <row r="1137" spans="2:16" x14ac:dyDescent="0.25">
      <c r="B1137" s="108"/>
      <c r="C1137" s="109"/>
      <c r="D1137" s="109"/>
      <c r="E1137" s="109"/>
      <c r="F1137" s="110"/>
      <c r="H1137" s="45" t="str">
        <f t="shared" si="51"/>
        <v/>
      </c>
      <c r="J1137" s="45" t="str">
        <f t="shared" si="52"/>
        <v/>
      </c>
      <c r="L1137" s="45" t="str">
        <f t="shared" si="53"/>
        <v/>
      </c>
      <c r="N1137" s="108"/>
      <c r="O1137" s="109"/>
      <c r="P1137" s="110"/>
    </row>
    <row r="1138" spans="2:16" x14ac:dyDescent="0.25">
      <c r="B1138" s="108"/>
      <c r="C1138" s="109"/>
      <c r="D1138" s="109"/>
      <c r="E1138" s="109"/>
      <c r="F1138" s="110"/>
      <c r="H1138" s="45" t="str">
        <f t="shared" si="51"/>
        <v/>
      </c>
      <c r="J1138" s="45" t="str">
        <f t="shared" si="52"/>
        <v/>
      </c>
      <c r="L1138" s="45" t="str">
        <f t="shared" si="53"/>
        <v/>
      </c>
      <c r="N1138" s="108"/>
      <c r="O1138" s="109"/>
      <c r="P1138" s="110"/>
    </row>
    <row r="1139" spans="2:16" x14ac:dyDescent="0.25">
      <c r="B1139" s="108"/>
      <c r="C1139" s="109"/>
      <c r="D1139" s="109"/>
      <c r="E1139" s="109"/>
      <c r="F1139" s="110"/>
      <c r="H1139" s="45" t="str">
        <f t="shared" si="51"/>
        <v/>
      </c>
      <c r="J1139" s="45" t="str">
        <f t="shared" si="52"/>
        <v/>
      </c>
      <c r="L1139" s="45" t="str">
        <f t="shared" si="53"/>
        <v/>
      </c>
      <c r="N1139" s="108"/>
      <c r="O1139" s="109"/>
      <c r="P1139" s="110"/>
    </row>
    <row r="1140" spans="2:16" x14ac:dyDescent="0.25">
      <c r="B1140" s="108"/>
      <c r="C1140" s="109"/>
      <c r="D1140" s="109"/>
      <c r="E1140" s="109"/>
      <c r="F1140" s="110"/>
      <c r="H1140" s="45" t="str">
        <f t="shared" si="51"/>
        <v/>
      </c>
      <c r="J1140" s="45" t="str">
        <f t="shared" si="52"/>
        <v/>
      </c>
      <c r="L1140" s="45" t="str">
        <f t="shared" si="53"/>
        <v/>
      </c>
      <c r="N1140" s="108"/>
      <c r="O1140" s="109"/>
      <c r="P1140" s="110"/>
    </row>
    <row r="1141" spans="2:16" x14ac:dyDescent="0.25">
      <c r="B1141" s="108"/>
      <c r="C1141" s="109"/>
      <c r="D1141" s="109"/>
      <c r="E1141" s="109"/>
      <c r="F1141" s="110"/>
      <c r="H1141" s="45" t="str">
        <f t="shared" si="51"/>
        <v/>
      </c>
      <c r="J1141" s="45" t="str">
        <f t="shared" si="52"/>
        <v/>
      </c>
      <c r="L1141" s="45" t="str">
        <f t="shared" si="53"/>
        <v/>
      </c>
      <c r="N1141" s="108"/>
      <c r="O1141" s="109"/>
      <c r="P1141" s="110"/>
    </row>
    <row r="1142" spans="2:16" x14ac:dyDescent="0.25">
      <c r="B1142" s="108"/>
      <c r="C1142" s="109"/>
      <c r="D1142" s="109"/>
      <c r="E1142" s="109"/>
      <c r="F1142" s="110"/>
      <c r="H1142" s="45" t="str">
        <f t="shared" si="51"/>
        <v/>
      </c>
      <c r="J1142" s="45" t="str">
        <f t="shared" si="52"/>
        <v/>
      </c>
      <c r="L1142" s="45" t="str">
        <f t="shared" si="53"/>
        <v/>
      </c>
      <c r="N1142" s="108"/>
      <c r="O1142" s="109"/>
      <c r="P1142" s="110"/>
    </row>
    <row r="1143" spans="2:16" x14ac:dyDescent="0.25">
      <c r="B1143" s="108"/>
      <c r="C1143" s="109"/>
      <c r="D1143" s="109"/>
      <c r="E1143" s="109"/>
      <c r="F1143" s="110"/>
      <c r="H1143" s="45" t="str">
        <f t="shared" si="51"/>
        <v/>
      </c>
      <c r="J1143" s="45" t="str">
        <f t="shared" si="52"/>
        <v/>
      </c>
      <c r="L1143" s="45" t="str">
        <f t="shared" si="53"/>
        <v/>
      </c>
      <c r="N1143" s="108"/>
      <c r="O1143" s="109"/>
      <c r="P1143" s="110"/>
    </row>
    <row r="1144" spans="2:16" x14ac:dyDescent="0.25">
      <c r="B1144" s="108"/>
      <c r="C1144" s="109"/>
      <c r="D1144" s="109"/>
      <c r="E1144" s="109"/>
      <c r="F1144" s="110"/>
      <c r="H1144" s="45" t="str">
        <f t="shared" si="51"/>
        <v/>
      </c>
      <c r="J1144" s="45" t="str">
        <f t="shared" si="52"/>
        <v/>
      </c>
      <c r="L1144" s="45" t="str">
        <f t="shared" si="53"/>
        <v/>
      </c>
      <c r="N1144" s="108"/>
      <c r="O1144" s="109"/>
      <c r="P1144" s="110"/>
    </row>
    <row r="1145" spans="2:16" x14ac:dyDescent="0.25">
      <c r="B1145" s="108"/>
      <c r="C1145" s="109"/>
      <c r="D1145" s="109"/>
      <c r="E1145" s="109"/>
      <c r="F1145" s="110"/>
      <c r="H1145" s="45" t="str">
        <f t="shared" si="51"/>
        <v/>
      </c>
      <c r="J1145" s="45" t="str">
        <f t="shared" si="52"/>
        <v/>
      </c>
      <c r="L1145" s="45" t="str">
        <f t="shared" si="53"/>
        <v/>
      </c>
      <c r="N1145" s="108"/>
      <c r="O1145" s="109"/>
      <c r="P1145" s="110"/>
    </row>
    <row r="1146" spans="2:16" x14ac:dyDescent="0.25">
      <c r="B1146" s="108"/>
      <c r="C1146" s="109"/>
      <c r="D1146" s="109"/>
      <c r="E1146" s="109"/>
      <c r="F1146" s="110"/>
      <c r="H1146" s="45" t="str">
        <f t="shared" si="51"/>
        <v/>
      </c>
      <c r="J1146" s="45" t="str">
        <f t="shared" si="52"/>
        <v/>
      </c>
      <c r="L1146" s="45" t="str">
        <f t="shared" si="53"/>
        <v/>
      </c>
      <c r="N1146" s="108"/>
      <c r="O1146" s="109"/>
      <c r="P1146" s="110"/>
    </row>
    <row r="1147" spans="2:16" x14ac:dyDescent="0.25">
      <c r="B1147" s="108"/>
      <c r="C1147" s="109"/>
      <c r="D1147" s="109"/>
      <c r="E1147" s="109"/>
      <c r="F1147" s="110"/>
      <c r="H1147" s="45" t="str">
        <f t="shared" si="51"/>
        <v/>
      </c>
      <c r="J1147" s="45" t="str">
        <f t="shared" si="52"/>
        <v/>
      </c>
      <c r="L1147" s="45" t="str">
        <f t="shared" si="53"/>
        <v/>
      </c>
      <c r="N1147" s="108"/>
      <c r="O1147" s="109"/>
      <c r="P1147" s="110"/>
    </row>
    <row r="1148" spans="2:16" x14ac:dyDescent="0.25">
      <c r="B1148" s="108"/>
      <c r="C1148" s="109"/>
      <c r="D1148" s="109"/>
      <c r="E1148" s="109"/>
      <c r="F1148" s="110"/>
      <c r="H1148" s="45" t="str">
        <f t="shared" si="51"/>
        <v/>
      </c>
      <c r="J1148" s="45" t="str">
        <f t="shared" si="52"/>
        <v/>
      </c>
      <c r="L1148" s="45" t="str">
        <f t="shared" si="53"/>
        <v/>
      </c>
      <c r="N1148" s="108"/>
      <c r="O1148" s="109"/>
      <c r="P1148" s="110"/>
    </row>
    <row r="1149" spans="2:16" x14ac:dyDescent="0.25">
      <c r="B1149" s="108"/>
      <c r="C1149" s="109"/>
      <c r="D1149" s="109"/>
      <c r="E1149" s="109"/>
      <c r="F1149" s="110"/>
      <c r="H1149" s="45" t="str">
        <f t="shared" si="51"/>
        <v/>
      </c>
      <c r="J1149" s="45" t="str">
        <f t="shared" si="52"/>
        <v/>
      </c>
      <c r="L1149" s="45" t="str">
        <f t="shared" si="53"/>
        <v/>
      </c>
      <c r="N1149" s="108"/>
      <c r="O1149" s="109"/>
      <c r="P1149" s="110"/>
    </row>
    <row r="1150" spans="2:16" x14ac:dyDescent="0.25">
      <c r="B1150" s="108"/>
      <c r="C1150" s="109"/>
      <c r="D1150" s="109"/>
      <c r="E1150" s="109"/>
      <c r="F1150" s="110"/>
      <c r="H1150" s="45" t="str">
        <f t="shared" si="51"/>
        <v/>
      </c>
      <c r="J1150" s="45" t="str">
        <f t="shared" si="52"/>
        <v/>
      </c>
      <c r="L1150" s="45" t="str">
        <f t="shared" si="53"/>
        <v/>
      </c>
      <c r="N1150" s="108"/>
      <c r="O1150" s="109"/>
      <c r="P1150" s="110"/>
    </row>
    <row r="1151" spans="2:16" x14ac:dyDescent="0.25">
      <c r="B1151" s="108"/>
      <c r="C1151" s="109"/>
      <c r="D1151" s="109"/>
      <c r="E1151" s="109"/>
      <c r="F1151" s="110"/>
      <c r="H1151" s="45" t="str">
        <f t="shared" si="51"/>
        <v/>
      </c>
      <c r="J1151" s="45" t="str">
        <f t="shared" si="52"/>
        <v/>
      </c>
      <c r="L1151" s="45" t="str">
        <f t="shared" si="53"/>
        <v/>
      </c>
      <c r="N1151" s="108"/>
      <c r="O1151" s="109"/>
      <c r="P1151" s="110"/>
    </row>
    <row r="1152" spans="2:16" x14ac:dyDescent="0.25">
      <c r="B1152" s="108"/>
      <c r="C1152" s="109"/>
      <c r="D1152" s="109"/>
      <c r="E1152" s="109"/>
      <c r="F1152" s="110"/>
      <c r="H1152" s="45" t="str">
        <f t="shared" si="51"/>
        <v/>
      </c>
      <c r="J1152" s="45" t="str">
        <f t="shared" si="52"/>
        <v/>
      </c>
      <c r="L1152" s="45" t="str">
        <f t="shared" si="53"/>
        <v/>
      </c>
      <c r="N1152" s="108"/>
      <c r="O1152" s="109"/>
      <c r="P1152" s="110"/>
    </row>
    <row r="1153" spans="2:16" x14ac:dyDescent="0.25">
      <c r="B1153" s="108"/>
      <c r="C1153" s="109"/>
      <c r="D1153" s="109"/>
      <c r="E1153" s="109"/>
      <c r="F1153" s="110"/>
      <c r="H1153" s="45" t="str">
        <f t="shared" si="51"/>
        <v/>
      </c>
      <c r="J1153" s="45" t="str">
        <f t="shared" si="52"/>
        <v/>
      </c>
      <c r="L1153" s="45" t="str">
        <f t="shared" si="53"/>
        <v/>
      </c>
      <c r="N1153" s="108"/>
      <c r="O1153" s="109"/>
      <c r="P1153" s="110"/>
    </row>
    <row r="1154" spans="2:16" x14ac:dyDescent="0.25">
      <c r="B1154" s="108"/>
      <c r="C1154" s="109"/>
      <c r="D1154" s="109"/>
      <c r="E1154" s="109"/>
      <c r="F1154" s="110"/>
      <c r="H1154" s="45" t="str">
        <f t="shared" si="51"/>
        <v/>
      </c>
      <c r="J1154" s="45" t="str">
        <f t="shared" si="52"/>
        <v/>
      </c>
      <c r="L1154" s="45" t="str">
        <f t="shared" si="53"/>
        <v/>
      </c>
      <c r="N1154" s="108"/>
      <c r="O1154" s="109"/>
      <c r="P1154" s="110"/>
    </row>
    <row r="1155" spans="2:16" x14ac:dyDescent="0.25">
      <c r="B1155" s="108"/>
      <c r="C1155" s="109"/>
      <c r="D1155" s="109"/>
      <c r="E1155" s="109"/>
      <c r="F1155" s="110"/>
      <c r="H1155" s="45" t="str">
        <f t="shared" si="51"/>
        <v/>
      </c>
      <c r="J1155" s="45" t="str">
        <f t="shared" si="52"/>
        <v/>
      </c>
      <c r="L1155" s="45" t="str">
        <f t="shared" si="53"/>
        <v/>
      </c>
      <c r="N1155" s="108"/>
      <c r="O1155" s="109"/>
      <c r="P1155" s="110"/>
    </row>
    <row r="1156" spans="2:16" x14ac:dyDescent="0.25">
      <c r="B1156" s="108"/>
      <c r="C1156" s="109"/>
      <c r="D1156" s="109"/>
      <c r="E1156" s="109"/>
      <c r="F1156" s="110"/>
      <c r="H1156" s="45" t="str">
        <f t="shared" si="51"/>
        <v/>
      </c>
      <c r="J1156" s="45" t="str">
        <f t="shared" si="52"/>
        <v/>
      </c>
      <c r="L1156" s="45" t="str">
        <f t="shared" si="53"/>
        <v/>
      </c>
      <c r="N1156" s="108"/>
      <c r="O1156" s="109"/>
      <c r="P1156" s="110"/>
    </row>
    <row r="1157" spans="2:16" x14ac:dyDescent="0.25">
      <c r="B1157" s="108"/>
      <c r="C1157" s="109"/>
      <c r="D1157" s="109"/>
      <c r="E1157" s="109"/>
      <c r="F1157" s="110"/>
      <c r="H1157" s="45" t="str">
        <f t="shared" si="51"/>
        <v/>
      </c>
      <c r="J1157" s="45" t="str">
        <f t="shared" si="52"/>
        <v/>
      </c>
      <c r="L1157" s="45" t="str">
        <f t="shared" si="53"/>
        <v/>
      </c>
      <c r="N1157" s="108"/>
      <c r="O1157" s="109"/>
      <c r="P1157" s="110"/>
    </row>
    <row r="1158" spans="2:16" x14ac:dyDescent="0.25">
      <c r="B1158" s="108"/>
      <c r="C1158" s="109"/>
      <c r="D1158" s="109"/>
      <c r="E1158" s="109"/>
      <c r="F1158" s="110"/>
      <c r="H1158" s="45" t="str">
        <f t="shared" si="51"/>
        <v/>
      </c>
      <c r="J1158" s="45" t="str">
        <f t="shared" si="52"/>
        <v/>
      </c>
      <c r="L1158" s="45" t="str">
        <f t="shared" si="53"/>
        <v/>
      </c>
      <c r="N1158" s="108"/>
      <c r="O1158" s="109"/>
      <c r="P1158" s="110"/>
    </row>
    <row r="1159" spans="2:16" x14ac:dyDescent="0.25">
      <c r="B1159" s="108"/>
      <c r="C1159" s="109"/>
      <c r="D1159" s="109"/>
      <c r="E1159" s="109"/>
      <c r="F1159" s="110"/>
      <c r="H1159" s="45" t="str">
        <f t="shared" si="51"/>
        <v/>
      </c>
      <c r="J1159" s="45" t="str">
        <f t="shared" si="52"/>
        <v/>
      </c>
      <c r="L1159" s="45" t="str">
        <f t="shared" si="53"/>
        <v/>
      </c>
      <c r="N1159" s="108"/>
      <c r="O1159" s="109"/>
      <c r="P1159" s="110"/>
    </row>
    <row r="1160" spans="2:16" x14ac:dyDescent="0.25">
      <c r="B1160" s="108"/>
      <c r="C1160" s="109"/>
      <c r="D1160" s="109"/>
      <c r="E1160" s="109"/>
      <c r="F1160" s="110"/>
      <c r="H1160" s="45" t="str">
        <f t="shared" si="51"/>
        <v/>
      </c>
      <c r="J1160" s="45" t="str">
        <f t="shared" si="52"/>
        <v/>
      </c>
      <c r="L1160" s="45" t="str">
        <f t="shared" si="53"/>
        <v/>
      </c>
      <c r="N1160" s="108"/>
      <c r="O1160" s="109"/>
      <c r="P1160" s="110"/>
    </row>
    <row r="1161" spans="2:16" x14ac:dyDescent="0.25">
      <c r="B1161" s="108"/>
      <c r="C1161" s="109"/>
      <c r="D1161" s="109"/>
      <c r="E1161" s="109"/>
      <c r="F1161" s="110"/>
      <c r="H1161" s="45" t="str">
        <f t="shared" si="51"/>
        <v/>
      </c>
      <c r="J1161" s="45" t="str">
        <f t="shared" si="52"/>
        <v/>
      </c>
      <c r="L1161" s="45" t="str">
        <f t="shared" si="53"/>
        <v/>
      </c>
      <c r="N1161" s="108"/>
      <c r="O1161" s="109"/>
      <c r="P1161" s="110"/>
    </row>
    <row r="1162" spans="2:16" x14ac:dyDescent="0.25">
      <c r="B1162" s="108"/>
      <c r="C1162" s="109"/>
      <c r="D1162" s="109"/>
      <c r="E1162" s="109"/>
      <c r="F1162" s="110"/>
      <c r="H1162" s="45" t="str">
        <f t="shared" si="51"/>
        <v/>
      </c>
      <c r="J1162" s="45" t="str">
        <f t="shared" si="52"/>
        <v/>
      </c>
      <c r="L1162" s="45" t="str">
        <f t="shared" si="53"/>
        <v/>
      </c>
      <c r="N1162" s="108"/>
      <c r="O1162" s="109"/>
      <c r="P1162" s="110"/>
    </row>
    <row r="1163" spans="2:16" x14ac:dyDescent="0.25">
      <c r="B1163" s="108"/>
      <c r="C1163" s="109"/>
      <c r="D1163" s="109"/>
      <c r="E1163" s="109"/>
      <c r="F1163" s="110"/>
      <c r="H1163" s="45" t="str">
        <f t="shared" ref="H1163:H1209" si="54">IF(C1163="","",C1163) &amp; IF(D1163="",""," – " &amp; D1163) &amp; IF(E1163="",""," – " &amp; E1163) &amp; IF(F1163="",""," – " &amp; F1163)</f>
        <v/>
      </c>
      <c r="J1163" s="45" t="str">
        <f t="shared" ref="J1163:J1209" si="55">IF(C1163="","",C1163) &amp; IF(D1163="",""," – " &amp; D1163) &amp; IF(E1163="",""," – " &amp; E1163)</f>
        <v/>
      </c>
      <c r="L1163" s="45" t="str">
        <f t="shared" ref="L1163:L1209" si="56">IF(C1163="","",C1163) &amp; IF(D1163="",""," – " &amp; D1163)</f>
        <v/>
      </c>
      <c r="N1163" s="108"/>
      <c r="O1163" s="109"/>
      <c r="P1163" s="110"/>
    </row>
    <row r="1164" spans="2:16" x14ac:dyDescent="0.25">
      <c r="B1164" s="108"/>
      <c r="C1164" s="109"/>
      <c r="D1164" s="109"/>
      <c r="E1164" s="109"/>
      <c r="F1164" s="110"/>
      <c r="H1164" s="45" t="str">
        <f t="shared" si="54"/>
        <v/>
      </c>
      <c r="J1164" s="45" t="str">
        <f t="shared" si="55"/>
        <v/>
      </c>
      <c r="L1164" s="45" t="str">
        <f t="shared" si="56"/>
        <v/>
      </c>
      <c r="N1164" s="108"/>
      <c r="O1164" s="109"/>
      <c r="P1164" s="110"/>
    </row>
    <row r="1165" spans="2:16" x14ac:dyDescent="0.25">
      <c r="B1165" s="108"/>
      <c r="C1165" s="109"/>
      <c r="D1165" s="109"/>
      <c r="E1165" s="109"/>
      <c r="F1165" s="110"/>
      <c r="H1165" s="45" t="str">
        <f t="shared" si="54"/>
        <v/>
      </c>
      <c r="J1165" s="45" t="str">
        <f t="shared" si="55"/>
        <v/>
      </c>
      <c r="L1165" s="45" t="str">
        <f t="shared" si="56"/>
        <v/>
      </c>
      <c r="N1165" s="108"/>
      <c r="O1165" s="109"/>
      <c r="P1165" s="110"/>
    </row>
    <row r="1166" spans="2:16" x14ac:dyDescent="0.25">
      <c r="B1166" s="108"/>
      <c r="C1166" s="109"/>
      <c r="D1166" s="109"/>
      <c r="E1166" s="109"/>
      <c r="F1166" s="110"/>
      <c r="H1166" s="45" t="str">
        <f t="shared" si="54"/>
        <v/>
      </c>
      <c r="J1166" s="45" t="str">
        <f t="shared" si="55"/>
        <v/>
      </c>
      <c r="L1166" s="45" t="str">
        <f t="shared" si="56"/>
        <v/>
      </c>
      <c r="N1166" s="108"/>
      <c r="O1166" s="109"/>
      <c r="P1166" s="110"/>
    </row>
    <row r="1167" spans="2:16" x14ac:dyDescent="0.25">
      <c r="B1167" s="108"/>
      <c r="C1167" s="109"/>
      <c r="D1167" s="109"/>
      <c r="E1167" s="109"/>
      <c r="F1167" s="110"/>
      <c r="H1167" s="45" t="str">
        <f t="shared" si="54"/>
        <v/>
      </c>
      <c r="J1167" s="45" t="str">
        <f t="shared" si="55"/>
        <v/>
      </c>
      <c r="L1167" s="45" t="str">
        <f t="shared" si="56"/>
        <v/>
      </c>
      <c r="N1167" s="108"/>
      <c r="O1167" s="109"/>
      <c r="P1167" s="110"/>
    </row>
    <row r="1168" spans="2:16" x14ac:dyDescent="0.25">
      <c r="B1168" s="108"/>
      <c r="C1168" s="109"/>
      <c r="D1168" s="109"/>
      <c r="E1168" s="109"/>
      <c r="F1168" s="110"/>
      <c r="H1168" s="45" t="str">
        <f t="shared" si="54"/>
        <v/>
      </c>
      <c r="J1168" s="45" t="str">
        <f t="shared" si="55"/>
        <v/>
      </c>
      <c r="L1168" s="45" t="str">
        <f t="shared" si="56"/>
        <v/>
      </c>
      <c r="N1168" s="108"/>
      <c r="O1168" s="109"/>
      <c r="P1168" s="110"/>
    </row>
    <row r="1169" spans="2:16" x14ac:dyDescent="0.25">
      <c r="B1169" s="108"/>
      <c r="C1169" s="109"/>
      <c r="D1169" s="109"/>
      <c r="E1169" s="109"/>
      <c r="F1169" s="110"/>
      <c r="H1169" s="45" t="str">
        <f t="shared" si="54"/>
        <v/>
      </c>
      <c r="J1169" s="45" t="str">
        <f t="shared" si="55"/>
        <v/>
      </c>
      <c r="L1169" s="45" t="str">
        <f t="shared" si="56"/>
        <v/>
      </c>
      <c r="N1169" s="108"/>
      <c r="O1169" s="109"/>
      <c r="P1169" s="110"/>
    </row>
    <row r="1170" spans="2:16" x14ac:dyDescent="0.25">
      <c r="B1170" s="108"/>
      <c r="C1170" s="109"/>
      <c r="D1170" s="109"/>
      <c r="E1170" s="109"/>
      <c r="F1170" s="110"/>
      <c r="H1170" s="45" t="str">
        <f t="shared" si="54"/>
        <v/>
      </c>
      <c r="J1170" s="45" t="str">
        <f t="shared" si="55"/>
        <v/>
      </c>
      <c r="L1170" s="45" t="str">
        <f t="shared" si="56"/>
        <v/>
      </c>
      <c r="N1170" s="108"/>
      <c r="O1170" s="109"/>
      <c r="P1170" s="110"/>
    </row>
    <row r="1171" spans="2:16" x14ac:dyDescent="0.25">
      <c r="B1171" s="108"/>
      <c r="C1171" s="109"/>
      <c r="D1171" s="109"/>
      <c r="E1171" s="109"/>
      <c r="F1171" s="110"/>
      <c r="H1171" s="45" t="str">
        <f t="shared" si="54"/>
        <v/>
      </c>
      <c r="J1171" s="45" t="str">
        <f t="shared" si="55"/>
        <v/>
      </c>
      <c r="L1171" s="45" t="str">
        <f t="shared" si="56"/>
        <v/>
      </c>
      <c r="N1171" s="108"/>
      <c r="O1171" s="109"/>
      <c r="P1171" s="110"/>
    </row>
    <row r="1172" spans="2:16" x14ac:dyDescent="0.25">
      <c r="B1172" s="108"/>
      <c r="C1172" s="109"/>
      <c r="D1172" s="109"/>
      <c r="E1172" s="109"/>
      <c r="F1172" s="110"/>
      <c r="H1172" s="45" t="str">
        <f t="shared" si="54"/>
        <v/>
      </c>
      <c r="J1172" s="45" t="str">
        <f t="shared" si="55"/>
        <v/>
      </c>
      <c r="L1172" s="45" t="str">
        <f t="shared" si="56"/>
        <v/>
      </c>
      <c r="N1172" s="108"/>
      <c r="O1172" s="109"/>
      <c r="P1172" s="110"/>
    </row>
    <row r="1173" spans="2:16" x14ac:dyDescent="0.25">
      <c r="B1173" s="108"/>
      <c r="C1173" s="109"/>
      <c r="D1173" s="109"/>
      <c r="E1173" s="109"/>
      <c r="F1173" s="110"/>
      <c r="H1173" s="45" t="str">
        <f t="shared" si="54"/>
        <v/>
      </c>
      <c r="J1173" s="45" t="str">
        <f t="shared" si="55"/>
        <v/>
      </c>
      <c r="L1173" s="45" t="str">
        <f t="shared" si="56"/>
        <v/>
      </c>
      <c r="N1173" s="108"/>
      <c r="O1173" s="109"/>
      <c r="P1173" s="110"/>
    </row>
    <row r="1174" spans="2:16" x14ac:dyDescent="0.25">
      <c r="B1174" s="108"/>
      <c r="C1174" s="109"/>
      <c r="D1174" s="109"/>
      <c r="E1174" s="109"/>
      <c r="F1174" s="110"/>
      <c r="H1174" s="45" t="str">
        <f t="shared" si="54"/>
        <v/>
      </c>
      <c r="J1174" s="45" t="str">
        <f t="shared" si="55"/>
        <v/>
      </c>
      <c r="L1174" s="45" t="str">
        <f t="shared" si="56"/>
        <v/>
      </c>
      <c r="N1174" s="108"/>
      <c r="O1174" s="109"/>
      <c r="P1174" s="110"/>
    </row>
    <row r="1175" spans="2:16" x14ac:dyDescent="0.25">
      <c r="B1175" s="108"/>
      <c r="C1175" s="109"/>
      <c r="D1175" s="109"/>
      <c r="E1175" s="109"/>
      <c r="F1175" s="110"/>
      <c r="H1175" s="45" t="str">
        <f t="shared" si="54"/>
        <v/>
      </c>
      <c r="J1175" s="45" t="str">
        <f t="shared" si="55"/>
        <v/>
      </c>
      <c r="L1175" s="45" t="str">
        <f t="shared" si="56"/>
        <v/>
      </c>
      <c r="N1175" s="108"/>
      <c r="O1175" s="109"/>
      <c r="P1175" s="110"/>
    </row>
    <row r="1176" spans="2:16" x14ac:dyDescent="0.25">
      <c r="B1176" s="108"/>
      <c r="C1176" s="109"/>
      <c r="D1176" s="109"/>
      <c r="E1176" s="109"/>
      <c r="F1176" s="110"/>
      <c r="H1176" s="45" t="str">
        <f t="shared" si="54"/>
        <v/>
      </c>
      <c r="J1176" s="45" t="str">
        <f t="shared" si="55"/>
        <v/>
      </c>
      <c r="L1176" s="45" t="str">
        <f t="shared" si="56"/>
        <v/>
      </c>
      <c r="N1176" s="108"/>
      <c r="O1176" s="109"/>
      <c r="P1176" s="110"/>
    </row>
    <row r="1177" spans="2:16" x14ac:dyDescent="0.25">
      <c r="B1177" s="108"/>
      <c r="C1177" s="109"/>
      <c r="D1177" s="109"/>
      <c r="E1177" s="109"/>
      <c r="F1177" s="110"/>
      <c r="H1177" s="45" t="str">
        <f t="shared" si="54"/>
        <v/>
      </c>
      <c r="J1177" s="45" t="str">
        <f t="shared" si="55"/>
        <v/>
      </c>
      <c r="L1177" s="45" t="str">
        <f t="shared" si="56"/>
        <v/>
      </c>
      <c r="N1177" s="108"/>
      <c r="O1177" s="109"/>
      <c r="P1177" s="110"/>
    </row>
    <row r="1178" spans="2:16" x14ac:dyDescent="0.25">
      <c r="B1178" s="108"/>
      <c r="C1178" s="109"/>
      <c r="D1178" s="109"/>
      <c r="E1178" s="109"/>
      <c r="F1178" s="110"/>
      <c r="H1178" s="45" t="str">
        <f t="shared" si="54"/>
        <v/>
      </c>
      <c r="J1178" s="45" t="str">
        <f t="shared" si="55"/>
        <v/>
      </c>
      <c r="L1178" s="45" t="str">
        <f t="shared" si="56"/>
        <v/>
      </c>
      <c r="N1178" s="108"/>
      <c r="O1178" s="109"/>
      <c r="P1178" s="110"/>
    </row>
    <row r="1179" spans="2:16" x14ac:dyDescent="0.25">
      <c r="B1179" s="108"/>
      <c r="C1179" s="109"/>
      <c r="D1179" s="109"/>
      <c r="E1179" s="109"/>
      <c r="F1179" s="110"/>
      <c r="H1179" s="45" t="str">
        <f t="shared" si="54"/>
        <v/>
      </c>
      <c r="J1179" s="45" t="str">
        <f t="shared" si="55"/>
        <v/>
      </c>
      <c r="L1179" s="45" t="str">
        <f t="shared" si="56"/>
        <v/>
      </c>
      <c r="N1179" s="108"/>
      <c r="O1179" s="109"/>
      <c r="P1179" s="110"/>
    </row>
    <row r="1180" spans="2:16" x14ac:dyDescent="0.25">
      <c r="B1180" s="108"/>
      <c r="C1180" s="109"/>
      <c r="D1180" s="109"/>
      <c r="E1180" s="109"/>
      <c r="F1180" s="110"/>
      <c r="H1180" s="45" t="str">
        <f t="shared" si="54"/>
        <v/>
      </c>
      <c r="J1180" s="45" t="str">
        <f t="shared" si="55"/>
        <v/>
      </c>
      <c r="L1180" s="45" t="str">
        <f t="shared" si="56"/>
        <v/>
      </c>
      <c r="N1180" s="108"/>
      <c r="O1180" s="109"/>
      <c r="P1180" s="110"/>
    </row>
    <row r="1181" spans="2:16" x14ac:dyDescent="0.25">
      <c r="B1181" s="108"/>
      <c r="C1181" s="109"/>
      <c r="D1181" s="109"/>
      <c r="E1181" s="109"/>
      <c r="F1181" s="110"/>
      <c r="H1181" s="45" t="str">
        <f t="shared" si="54"/>
        <v/>
      </c>
      <c r="J1181" s="45" t="str">
        <f t="shared" si="55"/>
        <v/>
      </c>
      <c r="L1181" s="45" t="str">
        <f t="shared" si="56"/>
        <v/>
      </c>
      <c r="N1181" s="108"/>
      <c r="O1181" s="109"/>
      <c r="P1181" s="110"/>
    </row>
    <row r="1182" spans="2:16" x14ac:dyDescent="0.25">
      <c r="B1182" s="108"/>
      <c r="C1182" s="109"/>
      <c r="D1182" s="109"/>
      <c r="E1182" s="109"/>
      <c r="F1182" s="110"/>
      <c r="H1182" s="45" t="str">
        <f t="shared" si="54"/>
        <v/>
      </c>
      <c r="J1182" s="45" t="str">
        <f t="shared" si="55"/>
        <v/>
      </c>
      <c r="L1182" s="45" t="str">
        <f t="shared" si="56"/>
        <v/>
      </c>
      <c r="N1182" s="108"/>
      <c r="O1182" s="109"/>
      <c r="P1182" s="110"/>
    </row>
    <row r="1183" spans="2:16" x14ac:dyDescent="0.25">
      <c r="B1183" s="108"/>
      <c r="C1183" s="109"/>
      <c r="D1183" s="109"/>
      <c r="E1183" s="109"/>
      <c r="F1183" s="110"/>
      <c r="H1183" s="45" t="str">
        <f t="shared" si="54"/>
        <v/>
      </c>
      <c r="J1183" s="45" t="str">
        <f t="shared" si="55"/>
        <v/>
      </c>
      <c r="L1183" s="45" t="str">
        <f t="shared" si="56"/>
        <v/>
      </c>
      <c r="N1183" s="108"/>
      <c r="O1183" s="109"/>
      <c r="P1183" s="110"/>
    </row>
    <row r="1184" spans="2:16" x14ac:dyDescent="0.25">
      <c r="B1184" s="108"/>
      <c r="C1184" s="109"/>
      <c r="D1184" s="109"/>
      <c r="E1184" s="109"/>
      <c r="F1184" s="110"/>
      <c r="H1184" s="45" t="str">
        <f t="shared" si="54"/>
        <v/>
      </c>
      <c r="J1184" s="45" t="str">
        <f t="shared" si="55"/>
        <v/>
      </c>
      <c r="L1184" s="45" t="str">
        <f t="shared" si="56"/>
        <v/>
      </c>
      <c r="N1184" s="108"/>
      <c r="O1184" s="109"/>
      <c r="P1184" s="110"/>
    </row>
    <row r="1185" spans="2:16" x14ac:dyDescent="0.25">
      <c r="B1185" s="108"/>
      <c r="C1185" s="109"/>
      <c r="D1185" s="109"/>
      <c r="E1185" s="109"/>
      <c r="F1185" s="110"/>
      <c r="H1185" s="45" t="str">
        <f t="shared" si="54"/>
        <v/>
      </c>
      <c r="J1185" s="45" t="str">
        <f t="shared" si="55"/>
        <v/>
      </c>
      <c r="L1185" s="45" t="str">
        <f t="shared" si="56"/>
        <v/>
      </c>
      <c r="N1185" s="108"/>
      <c r="O1185" s="109"/>
      <c r="P1185" s="110"/>
    </row>
    <row r="1186" spans="2:16" x14ac:dyDescent="0.25">
      <c r="B1186" s="108"/>
      <c r="C1186" s="109"/>
      <c r="D1186" s="109"/>
      <c r="E1186" s="109"/>
      <c r="F1186" s="110"/>
      <c r="H1186" s="45" t="str">
        <f t="shared" si="54"/>
        <v/>
      </c>
      <c r="J1186" s="45" t="str">
        <f t="shared" si="55"/>
        <v/>
      </c>
      <c r="L1186" s="45" t="str">
        <f t="shared" si="56"/>
        <v/>
      </c>
      <c r="N1186" s="108"/>
      <c r="O1186" s="109"/>
      <c r="P1186" s="110"/>
    </row>
    <row r="1187" spans="2:16" x14ac:dyDescent="0.25">
      <c r="B1187" s="108"/>
      <c r="C1187" s="109"/>
      <c r="D1187" s="109"/>
      <c r="E1187" s="109"/>
      <c r="F1187" s="110"/>
      <c r="H1187" s="45" t="str">
        <f t="shared" si="54"/>
        <v/>
      </c>
      <c r="J1187" s="45" t="str">
        <f t="shared" si="55"/>
        <v/>
      </c>
      <c r="L1187" s="45" t="str">
        <f t="shared" si="56"/>
        <v/>
      </c>
      <c r="N1187" s="108"/>
      <c r="O1187" s="109"/>
      <c r="P1187" s="110"/>
    </row>
    <row r="1188" spans="2:16" x14ac:dyDescent="0.25">
      <c r="B1188" s="108"/>
      <c r="C1188" s="109"/>
      <c r="D1188" s="109"/>
      <c r="E1188" s="109"/>
      <c r="F1188" s="110"/>
      <c r="H1188" s="45" t="str">
        <f t="shared" si="54"/>
        <v/>
      </c>
      <c r="J1188" s="45" t="str">
        <f t="shared" si="55"/>
        <v/>
      </c>
      <c r="L1188" s="45" t="str">
        <f t="shared" si="56"/>
        <v/>
      </c>
      <c r="N1188" s="108"/>
      <c r="O1188" s="109"/>
      <c r="P1188" s="110"/>
    </row>
    <row r="1189" spans="2:16" x14ac:dyDescent="0.25">
      <c r="B1189" s="108"/>
      <c r="C1189" s="109"/>
      <c r="D1189" s="109"/>
      <c r="E1189" s="109"/>
      <c r="F1189" s="110"/>
      <c r="H1189" s="45" t="str">
        <f t="shared" si="54"/>
        <v/>
      </c>
      <c r="J1189" s="45" t="str">
        <f t="shared" si="55"/>
        <v/>
      </c>
      <c r="L1189" s="45" t="str">
        <f t="shared" si="56"/>
        <v/>
      </c>
      <c r="N1189" s="108"/>
      <c r="O1189" s="109"/>
      <c r="P1189" s="110"/>
    </row>
    <row r="1190" spans="2:16" x14ac:dyDescent="0.25">
      <c r="B1190" s="108"/>
      <c r="C1190" s="109"/>
      <c r="D1190" s="109"/>
      <c r="E1190" s="109"/>
      <c r="F1190" s="110"/>
      <c r="H1190" s="45" t="str">
        <f t="shared" si="54"/>
        <v/>
      </c>
      <c r="J1190" s="45" t="str">
        <f t="shared" si="55"/>
        <v/>
      </c>
      <c r="L1190" s="45" t="str">
        <f t="shared" si="56"/>
        <v/>
      </c>
      <c r="N1190" s="108"/>
      <c r="O1190" s="109"/>
      <c r="P1190" s="110"/>
    </row>
    <row r="1191" spans="2:16" x14ac:dyDescent="0.25">
      <c r="B1191" s="108"/>
      <c r="C1191" s="109"/>
      <c r="D1191" s="109"/>
      <c r="E1191" s="109"/>
      <c r="F1191" s="110"/>
      <c r="H1191" s="45" t="str">
        <f t="shared" si="54"/>
        <v/>
      </c>
      <c r="J1191" s="45" t="str">
        <f t="shared" si="55"/>
        <v/>
      </c>
      <c r="L1191" s="45" t="str">
        <f t="shared" si="56"/>
        <v/>
      </c>
      <c r="N1191" s="108"/>
      <c r="O1191" s="109"/>
      <c r="P1191" s="110"/>
    </row>
    <row r="1192" spans="2:16" x14ac:dyDescent="0.25">
      <c r="B1192" s="108"/>
      <c r="C1192" s="109"/>
      <c r="D1192" s="109"/>
      <c r="E1192" s="109"/>
      <c r="F1192" s="110"/>
      <c r="H1192" s="45" t="str">
        <f t="shared" si="54"/>
        <v/>
      </c>
      <c r="J1192" s="45" t="str">
        <f t="shared" si="55"/>
        <v/>
      </c>
      <c r="L1192" s="45" t="str">
        <f t="shared" si="56"/>
        <v/>
      </c>
      <c r="N1192" s="108"/>
      <c r="O1192" s="109"/>
      <c r="P1192" s="110"/>
    </row>
    <row r="1193" spans="2:16" x14ac:dyDescent="0.25">
      <c r="B1193" s="108"/>
      <c r="C1193" s="109"/>
      <c r="D1193" s="109"/>
      <c r="E1193" s="109"/>
      <c r="F1193" s="110"/>
      <c r="H1193" s="45" t="str">
        <f t="shared" si="54"/>
        <v/>
      </c>
      <c r="J1193" s="45" t="str">
        <f t="shared" si="55"/>
        <v/>
      </c>
      <c r="L1193" s="45" t="str">
        <f t="shared" si="56"/>
        <v/>
      </c>
      <c r="N1193" s="108"/>
      <c r="O1193" s="109"/>
      <c r="P1193" s="110"/>
    </row>
    <row r="1194" spans="2:16" x14ac:dyDescent="0.25">
      <c r="B1194" s="108"/>
      <c r="C1194" s="109"/>
      <c r="D1194" s="109"/>
      <c r="E1194" s="109"/>
      <c r="F1194" s="110"/>
      <c r="H1194" s="45" t="str">
        <f t="shared" si="54"/>
        <v/>
      </c>
      <c r="J1194" s="45" t="str">
        <f t="shared" si="55"/>
        <v/>
      </c>
      <c r="L1194" s="45" t="str">
        <f t="shared" si="56"/>
        <v/>
      </c>
      <c r="N1194" s="108"/>
      <c r="O1194" s="109"/>
      <c r="P1194" s="110"/>
    </row>
    <row r="1195" spans="2:16" x14ac:dyDescent="0.25">
      <c r="B1195" s="108"/>
      <c r="C1195" s="109"/>
      <c r="D1195" s="109"/>
      <c r="E1195" s="109"/>
      <c r="F1195" s="110"/>
      <c r="H1195" s="45" t="str">
        <f t="shared" si="54"/>
        <v/>
      </c>
      <c r="J1195" s="45" t="str">
        <f t="shared" si="55"/>
        <v/>
      </c>
      <c r="L1195" s="45" t="str">
        <f t="shared" si="56"/>
        <v/>
      </c>
      <c r="N1195" s="108"/>
      <c r="O1195" s="109"/>
      <c r="P1195" s="110"/>
    </row>
    <row r="1196" spans="2:16" x14ac:dyDescent="0.25">
      <c r="B1196" s="108"/>
      <c r="C1196" s="109"/>
      <c r="D1196" s="109"/>
      <c r="E1196" s="109"/>
      <c r="F1196" s="110"/>
      <c r="H1196" s="45" t="str">
        <f t="shared" si="54"/>
        <v/>
      </c>
      <c r="J1196" s="45" t="str">
        <f t="shared" si="55"/>
        <v/>
      </c>
      <c r="L1196" s="45" t="str">
        <f t="shared" si="56"/>
        <v/>
      </c>
      <c r="N1196" s="108"/>
      <c r="O1196" s="109"/>
      <c r="P1196" s="110"/>
    </row>
    <row r="1197" spans="2:16" x14ac:dyDescent="0.25">
      <c r="B1197" s="108"/>
      <c r="C1197" s="109"/>
      <c r="D1197" s="109"/>
      <c r="E1197" s="109"/>
      <c r="F1197" s="110"/>
      <c r="H1197" s="45" t="str">
        <f t="shared" si="54"/>
        <v/>
      </c>
      <c r="J1197" s="45" t="str">
        <f t="shared" si="55"/>
        <v/>
      </c>
      <c r="L1197" s="45" t="str">
        <f t="shared" si="56"/>
        <v/>
      </c>
      <c r="N1197" s="108"/>
      <c r="O1197" s="109"/>
      <c r="P1197" s="110"/>
    </row>
    <row r="1198" spans="2:16" x14ac:dyDescent="0.25">
      <c r="B1198" s="108"/>
      <c r="C1198" s="109"/>
      <c r="D1198" s="109"/>
      <c r="E1198" s="109"/>
      <c r="F1198" s="110"/>
      <c r="H1198" s="45" t="str">
        <f t="shared" si="54"/>
        <v/>
      </c>
      <c r="J1198" s="45" t="str">
        <f t="shared" si="55"/>
        <v/>
      </c>
      <c r="L1198" s="45" t="str">
        <f t="shared" si="56"/>
        <v/>
      </c>
      <c r="N1198" s="108"/>
      <c r="O1198" s="109"/>
      <c r="P1198" s="110"/>
    </row>
    <row r="1199" spans="2:16" x14ac:dyDescent="0.25">
      <c r="B1199" s="108"/>
      <c r="C1199" s="109"/>
      <c r="D1199" s="109"/>
      <c r="E1199" s="109"/>
      <c r="F1199" s="110"/>
      <c r="H1199" s="45" t="str">
        <f t="shared" si="54"/>
        <v/>
      </c>
      <c r="J1199" s="45" t="str">
        <f t="shared" si="55"/>
        <v/>
      </c>
      <c r="L1199" s="45" t="str">
        <f t="shared" si="56"/>
        <v/>
      </c>
      <c r="N1199" s="108"/>
      <c r="O1199" s="109"/>
      <c r="P1199" s="110"/>
    </row>
    <row r="1200" spans="2:16" x14ac:dyDescent="0.25">
      <c r="B1200" s="108"/>
      <c r="C1200" s="109"/>
      <c r="D1200" s="109"/>
      <c r="E1200" s="109"/>
      <c r="F1200" s="110"/>
      <c r="H1200" s="45" t="str">
        <f t="shared" si="54"/>
        <v/>
      </c>
      <c r="J1200" s="45" t="str">
        <f t="shared" si="55"/>
        <v/>
      </c>
      <c r="L1200" s="45" t="str">
        <f t="shared" si="56"/>
        <v/>
      </c>
      <c r="N1200" s="108"/>
      <c r="O1200" s="109"/>
      <c r="P1200" s="110"/>
    </row>
    <row r="1201" spans="2:16" x14ac:dyDescent="0.25">
      <c r="B1201" s="108"/>
      <c r="C1201" s="109"/>
      <c r="D1201" s="109"/>
      <c r="E1201" s="109"/>
      <c r="F1201" s="110"/>
      <c r="H1201" s="45" t="str">
        <f t="shared" si="54"/>
        <v/>
      </c>
      <c r="J1201" s="45" t="str">
        <f t="shared" si="55"/>
        <v/>
      </c>
      <c r="L1201" s="45" t="str">
        <f t="shared" si="56"/>
        <v/>
      </c>
      <c r="N1201" s="108"/>
      <c r="O1201" s="109"/>
      <c r="P1201" s="110"/>
    </row>
    <row r="1202" spans="2:16" x14ac:dyDescent="0.25">
      <c r="B1202" s="108"/>
      <c r="C1202" s="109"/>
      <c r="D1202" s="109"/>
      <c r="E1202" s="109"/>
      <c r="F1202" s="110"/>
      <c r="H1202" s="45" t="str">
        <f t="shared" si="54"/>
        <v/>
      </c>
      <c r="J1202" s="45" t="str">
        <f t="shared" si="55"/>
        <v/>
      </c>
      <c r="L1202" s="45" t="str">
        <f t="shared" si="56"/>
        <v/>
      </c>
      <c r="N1202" s="108"/>
      <c r="O1202" s="109"/>
      <c r="P1202" s="110"/>
    </row>
    <row r="1203" spans="2:16" x14ac:dyDescent="0.25">
      <c r="B1203" s="108"/>
      <c r="C1203" s="109"/>
      <c r="D1203" s="109"/>
      <c r="E1203" s="109"/>
      <c r="F1203" s="110"/>
      <c r="H1203" s="45" t="str">
        <f t="shared" si="54"/>
        <v/>
      </c>
      <c r="J1203" s="45" t="str">
        <f t="shared" si="55"/>
        <v/>
      </c>
      <c r="L1203" s="45" t="str">
        <f t="shared" si="56"/>
        <v/>
      </c>
      <c r="N1203" s="108"/>
      <c r="O1203" s="109"/>
      <c r="P1203" s="110"/>
    </row>
    <row r="1204" spans="2:16" x14ac:dyDescent="0.25">
      <c r="B1204" s="108"/>
      <c r="C1204" s="109"/>
      <c r="D1204" s="109"/>
      <c r="E1204" s="109"/>
      <c r="F1204" s="110"/>
      <c r="H1204" s="45" t="str">
        <f t="shared" si="54"/>
        <v/>
      </c>
      <c r="J1204" s="45" t="str">
        <f t="shared" si="55"/>
        <v/>
      </c>
      <c r="L1204" s="45" t="str">
        <f t="shared" si="56"/>
        <v/>
      </c>
      <c r="N1204" s="108"/>
      <c r="O1204" s="109"/>
      <c r="P1204" s="110"/>
    </row>
    <row r="1205" spans="2:16" x14ac:dyDescent="0.25">
      <c r="B1205" s="108"/>
      <c r="C1205" s="109"/>
      <c r="D1205" s="109"/>
      <c r="E1205" s="109"/>
      <c r="F1205" s="110"/>
      <c r="H1205" s="45" t="str">
        <f t="shared" si="54"/>
        <v/>
      </c>
      <c r="J1205" s="45" t="str">
        <f t="shared" si="55"/>
        <v/>
      </c>
      <c r="L1205" s="45" t="str">
        <f t="shared" si="56"/>
        <v/>
      </c>
      <c r="N1205" s="108"/>
      <c r="O1205" s="109"/>
      <c r="P1205" s="110"/>
    </row>
    <row r="1206" spans="2:16" x14ac:dyDescent="0.25">
      <c r="B1206" s="108"/>
      <c r="C1206" s="109"/>
      <c r="D1206" s="109"/>
      <c r="E1206" s="109"/>
      <c r="F1206" s="110"/>
      <c r="H1206" s="45" t="str">
        <f t="shared" si="54"/>
        <v/>
      </c>
      <c r="J1206" s="45" t="str">
        <f t="shared" si="55"/>
        <v/>
      </c>
      <c r="L1206" s="45" t="str">
        <f t="shared" si="56"/>
        <v/>
      </c>
      <c r="N1206" s="108"/>
      <c r="O1206" s="109"/>
      <c r="P1206" s="110"/>
    </row>
    <row r="1207" spans="2:16" x14ac:dyDescent="0.25">
      <c r="B1207" s="108"/>
      <c r="C1207" s="109"/>
      <c r="D1207" s="109"/>
      <c r="E1207" s="109"/>
      <c r="F1207" s="110"/>
      <c r="H1207" s="45" t="str">
        <f t="shared" si="54"/>
        <v/>
      </c>
      <c r="J1207" s="45" t="str">
        <f t="shared" si="55"/>
        <v/>
      </c>
      <c r="L1207" s="45" t="str">
        <f t="shared" si="56"/>
        <v/>
      </c>
      <c r="N1207" s="108"/>
      <c r="O1207" s="109"/>
      <c r="P1207" s="110"/>
    </row>
    <row r="1208" spans="2:16" x14ac:dyDescent="0.25">
      <c r="B1208" s="108"/>
      <c r="C1208" s="109"/>
      <c r="D1208" s="109"/>
      <c r="E1208" s="109"/>
      <c r="F1208" s="110"/>
      <c r="H1208" s="45" t="str">
        <f t="shared" si="54"/>
        <v/>
      </c>
      <c r="J1208" s="45" t="str">
        <f t="shared" si="55"/>
        <v/>
      </c>
      <c r="L1208" s="45" t="str">
        <f t="shared" si="56"/>
        <v/>
      </c>
      <c r="N1208" s="108"/>
      <c r="O1208" s="109"/>
      <c r="P1208" s="110"/>
    </row>
    <row r="1209" spans="2:16" ht="15.75" thickBot="1" x14ac:dyDescent="0.3">
      <c r="B1209" s="111"/>
      <c r="C1209" s="112"/>
      <c r="D1209" s="112"/>
      <c r="E1209" s="112"/>
      <c r="F1209" s="113"/>
      <c r="H1209" s="46" t="str">
        <f t="shared" si="54"/>
        <v/>
      </c>
      <c r="J1209" s="46" t="str">
        <f t="shared" si="55"/>
        <v/>
      </c>
      <c r="L1209" s="46" t="str">
        <f t="shared" si="56"/>
        <v/>
      </c>
      <c r="N1209" s="111"/>
      <c r="O1209" s="112"/>
      <c r="P1209" s="113"/>
    </row>
  </sheetData>
  <sheetProtection sheet="1" objects="1" scenarios="1"/>
  <mergeCells count="5">
    <mergeCell ref="B6:F6"/>
    <mergeCell ref="B4:F4"/>
    <mergeCell ref="N4:P4"/>
    <mergeCell ref="N6:P6"/>
    <mergeCell ref="B2:P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5A-3CA8-41DA-A5F3-6076F7F64B61}">
  <dimension ref="B1:G109"/>
  <sheetViews>
    <sheetView workbookViewId="0"/>
  </sheetViews>
  <sheetFormatPr defaultRowHeight="15" x14ac:dyDescent="0.25"/>
  <cols>
    <col min="1" max="1" width="2.85546875" customWidth="1"/>
    <col min="2" max="2" width="14.28515625" customWidth="1"/>
    <col min="3" max="3" width="22.85546875" customWidth="1"/>
    <col min="4" max="4" width="2.85546875" customWidth="1"/>
    <col min="5" max="5" width="12.85546875" bestFit="1" customWidth="1"/>
    <col min="6" max="6" width="34.28515625" customWidth="1"/>
    <col min="7" max="7" width="18" bestFit="1" customWidth="1"/>
  </cols>
  <sheetData>
    <row r="1" spans="2:7" ht="15.75" thickBot="1" x14ac:dyDescent="0.3"/>
    <row r="2" spans="2:7" ht="32.25" thickBot="1" x14ac:dyDescent="0.55000000000000004">
      <c r="B2" s="330" t="s">
        <v>147</v>
      </c>
      <c r="C2" s="331"/>
      <c r="D2" s="331"/>
      <c r="E2" s="331"/>
      <c r="F2" s="331"/>
      <c r="G2" s="332"/>
    </row>
    <row r="3" spans="2:7" ht="15.75" thickBot="1" x14ac:dyDescent="0.3"/>
    <row r="4" spans="2:7" ht="21.75" thickBot="1" x14ac:dyDescent="0.4">
      <c r="B4" s="327" t="s">
        <v>50</v>
      </c>
      <c r="C4" s="329"/>
      <c r="E4" s="327" t="s">
        <v>49</v>
      </c>
      <c r="F4" s="328"/>
      <c r="G4" s="329"/>
    </row>
    <row r="5" spans="2:7" ht="15.75" thickBot="1" x14ac:dyDescent="0.3"/>
    <row r="6" spans="2:7" ht="107.25" customHeight="1" thickBot="1" x14ac:dyDescent="0.3">
      <c r="B6" s="333" t="s">
        <v>100</v>
      </c>
      <c r="C6" s="334"/>
      <c r="E6" s="324" t="s">
        <v>132</v>
      </c>
      <c r="F6" s="325"/>
      <c r="G6" s="326"/>
    </row>
    <row r="7" spans="2:7" x14ac:dyDescent="0.25">
      <c r="B7" s="6"/>
      <c r="C7" s="6"/>
    </row>
    <row r="8" spans="2:7" x14ac:dyDescent="0.25">
      <c r="B8" s="40" t="s">
        <v>101</v>
      </c>
      <c r="C8" s="40" t="s">
        <v>102</v>
      </c>
      <c r="D8" s="3"/>
      <c r="E8" s="41" t="s">
        <v>107</v>
      </c>
      <c r="F8" s="23" t="s">
        <v>115</v>
      </c>
      <c r="G8" s="24" t="s">
        <v>131</v>
      </c>
    </row>
    <row r="9" spans="2:7" ht="7.5" customHeight="1" thickBot="1" x14ac:dyDescent="0.3">
      <c r="B9" s="3"/>
      <c r="C9" s="3"/>
      <c r="D9" s="3"/>
      <c r="E9" s="3"/>
      <c r="F9" s="3"/>
      <c r="G9" s="3"/>
    </row>
    <row r="10" spans="2:7" x14ac:dyDescent="0.25">
      <c r="B10" s="105"/>
      <c r="C10" s="107"/>
      <c r="D10" s="3"/>
      <c r="E10" s="105"/>
      <c r="F10" s="106"/>
      <c r="G10" s="107"/>
    </row>
    <row r="11" spans="2:7" x14ac:dyDescent="0.25">
      <c r="B11" s="108"/>
      <c r="C11" s="110"/>
      <c r="D11" s="3"/>
      <c r="E11" s="108"/>
      <c r="F11" s="109"/>
      <c r="G11" s="110"/>
    </row>
    <row r="12" spans="2:7" x14ac:dyDescent="0.25">
      <c r="B12" s="108"/>
      <c r="C12" s="110"/>
      <c r="D12" s="3"/>
      <c r="E12" s="108"/>
      <c r="F12" s="109"/>
      <c r="G12" s="110"/>
    </row>
    <row r="13" spans="2:7" x14ac:dyDescent="0.25">
      <c r="B13" s="108"/>
      <c r="C13" s="110"/>
      <c r="D13" s="3"/>
      <c r="E13" s="108"/>
      <c r="F13" s="109"/>
      <c r="G13" s="110"/>
    </row>
    <row r="14" spans="2:7" x14ac:dyDescent="0.25">
      <c r="B14" s="108"/>
      <c r="C14" s="110"/>
      <c r="D14" s="3"/>
      <c r="E14" s="108"/>
      <c r="F14" s="109"/>
      <c r="G14" s="110"/>
    </row>
    <row r="15" spans="2:7" x14ac:dyDescent="0.25">
      <c r="B15" s="108"/>
      <c r="C15" s="110"/>
      <c r="D15" s="3"/>
      <c r="E15" s="108"/>
      <c r="F15" s="109"/>
      <c r="G15" s="110"/>
    </row>
    <row r="16" spans="2:7" x14ac:dyDescent="0.25">
      <c r="B16" s="108"/>
      <c r="C16" s="110"/>
      <c r="D16" s="3"/>
      <c r="E16" s="108"/>
      <c r="F16" s="109"/>
      <c r="G16" s="110"/>
    </row>
    <row r="17" spans="2:7" x14ac:dyDescent="0.25">
      <c r="B17" s="108"/>
      <c r="C17" s="110"/>
      <c r="D17" s="3"/>
      <c r="E17" s="108"/>
      <c r="F17" s="109"/>
      <c r="G17" s="110"/>
    </row>
    <row r="18" spans="2:7" x14ac:dyDescent="0.25">
      <c r="B18" s="108"/>
      <c r="C18" s="110"/>
      <c r="D18" s="3"/>
      <c r="E18" s="108"/>
      <c r="F18" s="114"/>
      <c r="G18" s="110"/>
    </row>
    <row r="19" spans="2:7" x14ac:dyDescent="0.25">
      <c r="B19" s="108"/>
      <c r="C19" s="110"/>
      <c r="D19" s="3"/>
      <c r="E19" s="108"/>
      <c r="F19" s="109"/>
      <c r="G19" s="110"/>
    </row>
    <row r="20" spans="2:7" x14ac:dyDescent="0.25">
      <c r="B20" s="108"/>
      <c r="C20" s="110"/>
      <c r="D20" s="3"/>
      <c r="E20" s="108"/>
      <c r="F20" s="109"/>
      <c r="G20" s="110"/>
    </row>
    <row r="21" spans="2:7" x14ac:dyDescent="0.25">
      <c r="B21" s="108"/>
      <c r="C21" s="110"/>
      <c r="D21" s="3"/>
      <c r="E21" s="108"/>
      <c r="F21" s="109"/>
      <c r="G21" s="110"/>
    </row>
    <row r="22" spans="2:7" x14ac:dyDescent="0.25">
      <c r="B22" s="108"/>
      <c r="C22" s="110"/>
      <c r="D22" s="3"/>
      <c r="E22" s="108"/>
      <c r="F22" s="109"/>
      <c r="G22" s="110"/>
    </row>
    <row r="23" spans="2:7" x14ac:dyDescent="0.25">
      <c r="B23" s="108"/>
      <c r="C23" s="110"/>
      <c r="D23" s="3"/>
      <c r="E23" s="108"/>
      <c r="F23" s="109"/>
      <c r="G23" s="110"/>
    </row>
    <row r="24" spans="2:7" x14ac:dyDescent="0.25">
      <c r="B24" s="108"/>
      <c r="C24" s="110"/>
      <c r="D24" s="3"/>
      <c r="E24" s="108"/>
      <c r="F24" s="109"/>
      <c r="G24" s="110"/>
    </row>
    <row r="25" spans="2:7" x14ac:dyDescent="0.25">
      <c r="B25" s="108"/>
      <c r="C25" s="110"/>
      <c r="D25" s="3"/>
      <c r="E25" s="108"/>
      <c r="F25" s="109"/>
      <c r="G25" s="110"/>
    </row>
    <row r="26" spans="2:7" x14ac:dyDescent="0.25">
      <c r="B26" s="108"/>
      <c r="C26" s="110"/>
      <c r="D26" s="3"/>
      <c r="E26" s="108"/>
      <c r="F26" s="109"/>
      <c r="G26" s="110"/>
    </row>
    <row r="27" spans="2:7" x14ac:dyDescent="0.25">
      <c r="B27" s="108"/>
      <c r="C27" s="110"/>
      <c r="D27" s="3"/>
      <c r="E27" s="108"/>
      <c r="F27" s="109"/>
      <c r="G27" s="110"/>
    </row>
    <row r="28" spans="2:7" x14ac:dyDescent="0.25">
      <c r="B28" s="108"/>
      <c r="C28" s="110"/>
      <c r="D28" s="3"/>
      <c r="E28" s="108"/>
      <c r="F28" s="109"/>
      <c r="G28" s="110"/>
    </row>
    <row r="29" spans="2:7" x14ac:dyDescent="0.25">
      <c r="B29" s="108"/>
      <c r="C29" s="110"/>
      <c r="D29" s="3"/>
      <c r="E29" s="108"/>
      <c r="F29" s="109"/>
      <c r="G29" s="110"/>
    </row>
    <row r="30" spans="2:7" x14ac:dyDescent="0.25">
      <c r="B30" s="108"/>
      <c r="C30" s="110"/>
      <c r="D30" s="3"/>
      <c r="E30" s="108"/>
      <c r="F30" s="109"/>
      <c r="G30" s="110"/>
    </row>
    <row r="31" spans="2:7" x14ac:dyDescent="0.25">
      <c r="B31" s="108"/>
      <c r="C31" s="110"/>
      <c r="D31" s="3"/>
      <c r="E31" s="108"/>
      <c r="F31" s="109"/>
      <c r="G31" s="110"/>
    </row>
    <row r="32" spans="2:7" x14ac:dyDescent="0.25">
      <c r="B32" s="108"/>
      <c r="C32" s="110"/>
      <c r="D32" s="3"/>
      <c r="E32" s="108"/>
      <c r="F32" s="109"/>
      <c r="G32" s="110"/>
    </row>
    <row r="33" spans="2:7" x14ac:dyDescent="0.25">
      <c r="B33" s="108"/>
      <c r="C33" s="110"/>
      <c r="D33" s="3"/>
      <c r="E33" s="108"/>
      <c r="F33" s="109"/>
      <c r="G33" s="110"/>
    </row>
    <row r="34" spans="2:7" x14ac:dyDescent="0.25">
      <c r="B34" s="108"/>
      <c r="C34" s="110"/>
      <c r="D34" s="3"/>
      <c r="E34" s="108"/>
      <c r="F34" s="109"/>
      <c r="G34" s="110"/>
    </row>
    <row r="35" spans="2:7" x14ac:dyDescent="0.25">
      <c r="B35" s="108"/>
      <c r="C35" s="110"/>
      <c r="D35" s="3"/>
      <c r="E35" s="108"/>
      <c r="F35" s="109"/>
      <c r="G35" s="110"/>
    </row>
    <row r="36" spans="2:7" x14ac:dyDescent="0.25">
      <c r="B36" s="108"/>
      <c r="C36" s="110"/>
      <c r="D36" s="3"/>
      <c r="E36" s="108"/>
      <c r="F36" s="109"/>
      <c r="G36" s="110"/>
    </row>
    <row r="37" spans="2:7" x14ac:dyDescent="0.25">
      <c r="B37" s="108"/>
      <c r="C37" s="110"/>
      <c r="D37" s="3"/>
      <c r="E37" s="108"/>
      <c r="F37" s="109"/>
      <c r="G37" s="110"/>
    </row>
    <row r="38" spans="2:7" x14ac:dyDescent="0.25">
      <c r="B38" s="108"/>
      <c r="C38" s="110"/>
      <c r="D38" s="3"/>
      <c r="E38" s="108"/>
      <c r="F38" s="109"/>
      <c r="G38" s="110"/>
    </row>
    <row r="39" spans="2:7" x14ac:dyDescent="0.25">
      <c r="B39" s="108"/>
      <c r="C39" s="110"/>
      <c r="D39" s="3"/>
      <c r="E39" s="108"/>
      <c r="F39" s="109"/>
      <c r="G39" s="110"/>
    </row>
    <row r="40" spans="2:7" x14ac:dyDescent="0.25">
      <c r="B40" s="108"/>
      <c r="C40" s="110"/>
      <c r="D40" s="3"/>
      <c r="E40" s="108"/>
      <c r="F40" s="109"/>
      <c r="G40" s="110"/>
    </row>
    <row r="41" spans="2:7" x14ac:dyDescent="0.25">
      <c r="B41" s="108"/>
      <c r="C41" s="110"/>
      <c r="D41" s="3"/>
      <c r="E41" s="108"/>
      <c r="F41" s="109"/>
      <c r="G41" s="110"/>
    </row>
    <row r="42" spans="2:7" x14ac:dyDescent="0.25">
      <c r="B42" s="108"/>
      <c r="C42" s="110"/>
      <c r="D42" s="3"/>
      <c r="E42" s="108"/>
      <c r="F42" s="109"/>
      <c r="G42" s="110"/>
    </row>
    <row r="43" spans="2:7" x14ac:dyDescent="0.25">
      <c r="B43" s="108"/>
      <c r="C43" s="110"/>
      <c r="D43" s="3"/>
      <c r="E43" s="108"/>
      <c r="F43" s="109"/>
      <c r="G43" s="110"/>
    </row>
    <row r="44" spans="2:7" x14ac:dyDescent="0.25">
      <c r="B44" s="108"/>
      <c r="C44" s="110"/>
      <c r="D44" s="3"/>
      <c r="E44" s="108"/>
      <c r="F44" s="109"/>
      <c r="G44" s="110"/>
    </row>
    <row r="45" spans="2:7" x14ac:dyDescent="0.25">
      <c r="B45" s="108"/>
      <c r="C45" s="110"/>
      <c r="D45" s="3"/>
      <c r="E45" s="108"/>
      <c r="F45" s="109"/>
      <c r="G45" s="110"/>
    </row>
    <row r="46" spans="2:7" x14ac:dyDescent="0.25">
      <c r="B46" s="108"/>
      <c r="C46" s="110"/>
      <c r="D46" s="3"/>
      <c r="E46" s="108"/>
      <c r="F46" s="109"/>
      <c r="G46" s="110"/>
    </row>
    <row r="47" spans="2:7" x14ac:dyDescent="0.25">
      <c r="B47" s="108"/>
      <c r="C47" s="110"/>
      <c r="D47" s="3"/>
      <c r="E47" s="108"/>
      <c r="F47" s="109"/>
      <c r="G47" s="110"/>
    </row>
    <row r="48" spans="2:7" x14ac:dyDescent="0.25">
      <c r="B48" s="108"/>
      <c r="C48" s="110"/>
      <c r="D48" s="3"/>
      <c r="E48" s="108"/>
      <c r="F48" s="109"/>
      <c r="G48" s="110"/>
    </row>
    <row r="49" spans="2:7" x14ac:dyDescent="0.25">
      <c r="B49" s="108"/>
      <c r="C49" s="110"/>
      <c r="D49" s="3"/>
      <c r="E49" s="108"/>
      <c r="F49" s="109"/>
      <c r="G49" s="110"/>
    </row>
    <row r="50" spans="2:7" x14ac:dyDescent="0.25">
      <c r="B50" s="108"/>
      <c r="C50" s="110"/>
      <c r="D50" s="3"/>
      <c r="E50" s="108"/>
      <c r="F50" s="109"/>
      <c r="G50" s="110"/>
    </row>
    <row r="51" spans="2:7" x14ac:dyDescent="0.25">
      <c r="B51" s="108"/>
      <c r="C51" s="110"/>
      <c r="D51" s="3"/>
      <c r="E51" s="108"/>
      <c r="F51" s="109"/>
      <c r="G51" s="110"/>
    </row>
    <row r="52" spans="2:7" x14ac:dyDescent="0.25">
      <c r="B52" s="108"/>
      <c r="C52" s="110"/>
      <c r="D52" s="3"/>
      <c r="E52" s="108"/>
      <c r="F52" s="109"/>
      <c r="G52" s="110"/>
    </row>
    <row r="53" spans="2:7" x14ac:dyDescent="0.25">
      <c r="B53" s="108"/>
      <c r="C53" s="110"/>
      <c r="D53" s="3"/>
      <c r="E53" s="108"/>
      <c r="F53" s="109"/>
      <c r="G53" s="110"/>
    </row>
    <row r="54" spans="2:7" x14ac:dyDescent="0.25">
      <c r="B54" s="108"/>
      <c r="C54" s="110"/>
      <c r="D54" s="3"/>
      <c r="E54" s="108"/>
      <c r="F54" s="109"/>
      <c r="G54" s="110"/>
    </row>
    <row r="55" spans="2:7" x14ac:dyDescent="0.25">
      <c r="B55" s="108"/>
      <c r="C55" s="110"/>
      <c r="D55" s="3"/>
      <c r="E55" s="108"/>
      <c r="F55" s="109"/>
      <c r="G55" s="110"/>
    </row>
    <row r="56" spans="2:7" x14ac:dyDescent="0.25">
      <c r="B56" s="108"/>
      <c r="C56" s="110"/>
      <c r="D56" s="3"/>
      <c r="E56" s="108"/>
      <c r="F56" s="109"/>
      <c r="G56" s="110"/>
    </row>
    <row r="57" spans="2:7" x14ac:dyDescent="0.25">
      <c r="B57" s="108"/>
      <c r="C57" s="110"/>
      <c r="D57" s="3"/>
      <c r="E57" s="108"/>
      <c r="F57" s="109"/>
      <c r="G57" s="110"/>
    </row>
    <row r="58" spans="2:7" x14ac:dyDescent="0.25">
      <c r="B58" s="108"/>
      <c r="C58" s="110"/>
      <c r="D58" s="3"/>
      <c r="E58" s="108"/>
      <c r="F58" s="109"/>
      <c r="G58" s="110"/>
    </row>
    <row r="59" spans="2:7" x14ac:dyDescent="0.25">
      <c r="B59" s="108"/>
      <c r="C59" s="110"/>
      <c r="D59" s="3"/>
      <c r="E59" s="108"/>
      <c r="F59" s="109"/>
      <c r="G59" s="110"/>
    </row>
    <row r="60" spans="2:7" x14ac:dyDescent="0.25">
      <c r="B60" s="108"/>
      <c r="C60" s="110"/>
      <c r="D60" s="3"/>
      <c r="E60" s="108"/>
      <c r="F60" s="109"/>
      <c r="G60" s="110"/>
    </row>
    <row r="61" spans="2:7" x14ac:dyDescent="0.25">
      <c r="B61" s="108"/>
      <c r="C61" s="110"/>
      <c r="D61" s="3"/>
      <c r="E61" s="108"/>
      <c r="F61" s="109"/>
      <c r="G61" s="110"/>
    </row>
    <row r="62" spans="2:7" x14ac:dyDescent="0.25">
      <c r="B62" s="108"/>
      <c r="C62" s="110"/>
      <c r="D62" s="3"/>
      <c r="E62" s="108"/>
      <c r="F62" s="109"/>
      <c r="G62" s="110"/>
    </row>
    <row r="63" spans="2:7" x14ac:dyDescent="0.25">
      <c r="B63" s="108"/>
      <c r="C63" s="110"/>
      <c r="D63" s="3"/>
      <c r="E63" s="108"/>
      <c r="F63" s="109"/>
      <c r="G63" s="110"/>
    </row>
    <row r="64" spans="2:7" x14ac:dyDescent="0.25">
      <c r="B64" s="108"/>
      <c r="C64" s="110"/>
      <c r="D64" s="3"/>
      <c r="E64" s="108"/>
      <c r="F64" s="109"/>
      <c r="G64" s="110"/>
    </row>
    <row r="65" spans="2:7" x14ac:dyDescent="0.25">
      <c r="B65" s="108"/>
      <c r="C65" s="110"/>
      <c r="D65" s="3"/>
      <c r="E65" s="108"/>
      <c r="F65" s="109"/>
      <c r="G65" s="110"/>
    </row>
    <row r="66" spans="2:7" x14ac:dyDescent="0.25">
      <c r="B66" s="108"/>
      <c r="C66" s="110"/>
      <c r="D66" s="3"/>
      <c r="E66" s="108"/>
      <c r="F66" s="109"/>
      <c r="G66" s="110"/>
    </row>
    <row r="67" spans="2:7" x14ac:dyDescent="0.25">
      <c r="B67" s="108"/>
      <c r="C67" s="110"/>
      <c r="D67" s="3"/>
      <c r="E67" s="108"/>
      <c r="F67" s="109"/>
      <c r="G67" s="110"/>
    </row>
    <row r="68" spans="2:7" x14ac:dyDescent="0.25">
      <c r="B68" s="108"/>
      <c r="C68" s="110"/>
      <c r="D68" s="3"/>
      <c r="E68" s="108"/>
      <c r="F68" s="109"/>
      <c r="G68" s="110"/>
    </row>
    <row r="69" spans="2:7" x14ac:dyDescent="0.25">
      <c r="B69" s="108"/>
      <c r="C69" s="110"/>
      <c r="D69" s="3"/>
      <c r="E69" s="108"/>
      <c r="F69" s="109"/>
      <c r="G69" s="110"/>
    </row>
    <row r="70" spans="2:7" x14ac:dyDescent="0.25">
      <c r="B70" s="108"/>
      <c r="C70" s="110"/>
      <c r="D70" s="3"/>
      <c r="E70" s="108"/>
      <c r="F70" s="109"/>
      <c r="G70" s="110"/>
    </row>
    <row r="71" spans="2:7" x14ac:dyDescent="0.25">
      <c r="B71" s="108"/>
      <c r="C71" s="110"/>
      <c r="D71" s="3"/>
      <c r="E71" s="108"/>
      <c r="F71" s="109"/>
      <c r="G71" s="110"/>
    </row>
    <row r="72" spans="2:7" x14ac:dyDescent="0.25">
      <c r="B72" s="108"/>
      <c r="C72" s="110"/>
      <c r="D72" s="3"/>
      <c r="E72" s="108"/>
      <c r="F72" s="109"/>
      <c r="G72" s="110"/>
    </row>
    <row r="73" spans="2:7" x14ac:dyDescent="0.25">
      <c r="B73" s="108"/>
      <c r="C73" s="110"/>
      <c r="D73" s="3"/>
      <c r="E73" s="108"/>
      <c r="F73" s="109"/>
      <c r="G73" s="110"/>
    </row>
    <row r="74" spans="2:7" x14ac:dyDescent="0.25">
      <c r="B74" s="108"/>
      <c r="C74" s="110"/>
      <c r="D74" s="3"/>
      <c r="E74" s="108"/>
      <c r="F74" s="109"/>
      <c r="G74" s="110"/>
    </row>
    <row r="75" spans="2:7" x14ac:dyDescent="0.25">
      <c r="B75" s="108"/>
      <c r="C75" s="110"/>
      <c r="D75" s="3"/>
      <c r="E75" s="108"/>
      <c r="F75" s="109"/>
      <c r="G75" s="110"/>
    </row>
    <row r="76" spans="2:7" x14ac:dyDescent="0.25">
      <c r="B76" s="108"/>
      <c r="C76" s="110"/>
      <c r="D76" s="3"/>
      <c r="E76" s="108"/>
      <c r="F76" s="109"/>
      <c r="G76" s="110"/>
    </row>
    <row r="77" spans="2:7" x14ac:dyDescent="0.25">
      <c r="B77" s="108"/>
      <c r="C77" s="110"/>
      <c r="D77" s="3"/>
      <c r="E77" s="108"/>
      <c r="F77" s="109"/>
      <c r="G77" s="110"/>
    </row>
    <row r="78" spans="2:7" x14ac:dyDescent="0.25">
      <c r="B78" s="108"/>
      <c r="C78" s="110"/>
      <c r="D78" s="3"/>
      <c r="E78" s="108"/>
      <c r="F78" s="109"/>
      <c r="G78" s="110"/>
    </row>
    <row r="79" spans="2:7" x14ac:dyDescent="0.25">
      <c r="B79" s="108"/>
      <c r="C79" s="110"/>
      <c r="D79" s="3"/>
      <c r="E79" s="108"/>
      <c r="F79" s="109"/>
      <c r="G79" s="110"/>
    </row>
    <row r="80" spans="2:7" x14ac:dyDescent="0.25">
      <c r="B80" s="108"/>
      <c r="C80" s="110"/>
      <c r="D80" s="3"/>
      <c r="E80" s="108"/>
      <c r="F80" s="109"/>
      <c r="G80" s="110"/>
    </row>
    <row r="81" spans="2:7" x14ac:dyDescent="0.25">
      <c r="B81" s="108"/>
      <c r="C81" s="110"/>
      <c r="D81" s="3"/>
      <c r="E81" s="108"/>
      <c r="F81" s="109"/>
      <c r="G81" s="110"/>
    </row>
    <row r="82" spans="2:7" x14ac:dyDescent="0.25">
      <c r="B82" s="108"/>
      <c r="C82" s="110"/>
      <c r="D82" s="3"/>
      <c r="E82" s="108"/>
      <c r="F82" s="109"/>
      <c r="G82" s="110"/>
    </row>
    <row r="83" spans="2:7" x14ac:dyDescent="0.25">
      <c r="B83" s="108"/>
      <c r="C83" s="110"/>
      <c r="D83" s="3"/>
      <c r="E83" s="108"/>
      <c r="F83" s="109"/>
      <c r="G83" s="110"/>
    </row>
    <row r="84" spans="2:7" x14ac:dyDescent="0.25">
      <c r="B84" s="108"/>
      <c r="C84" s="110"/>
      <c r="D84" s="3"/>
      <c r="E84" s="108"/>
      <c r="F84" s="109"/>
      <c r="G84" s="110"/>
    </row>
    <row r="85" spans="2:7" x14ac:dyDescent="0.25">
      <c r="B85" s="108"/>
      <c r="C85" s="110"/>
      <c r="D85" s="3"/>
      <c r="E85" s="108"/>
      <c r="F85" s="109"/>
      <c r="G85" s="110"/>
    </row>
    <row r="86" spans="2:7" x14ac:dyDescent="0.25">
      <c r="B86" s="108"/>
      <c r="C86" s="110"/>
      <c r="D86" s="3"/>
      <c r="E86" s="108"/>
      <c r="F86" s="109"/>
      <c r="G86" s="110"/>
    </row>
    <row r="87" spans="2:7" x14ac:dyDescent="0.25">
      <c r="B87" s="108"/>
      <c r="C87" s="110"/>
      <c r="D87" s="3"/>
      <c r="E87" s="108"/>
      <c r="F87" s="109"/>
      <c r="G87" s="110"/>
    </row>
    <row r="88" spans="2:7" x14ac:dyDescent="0.25">
      <c r="B88" s="108"/>
      <c r="C88" s="110"/>
      <c r="D88" s="3"/>
      <c r="E88" s="108"/>
      <c r="F88" s="109"/>
      <c r="G88" s="110"/>
    </row>
    <row r="89" spans="2:7" x14ac:dyDescent="0.25">
      <c r="B89" s="108"/>
      <c r="C89" s="110"/>
      <c r="D89" s="3"/>
      <c r="E89" s="108"/>
      <c r="F89" s="109"/>
      <c r="G89" s="110"/>
    </row>
    <row r="90" spans="2:7" x14ac:dyDescent="0.25">
      <c r="B90" s="108"/>
      <c r="C90" s="110"/>
      <c r="D90" s="3"/>
      <c r="E90" s="108"/>
      <c r="F90" s="109"/>
      <c r="G90" s="110"/>
    </row>
    <row r="91" spans="2:7" x14ac:dyDescent="0.25">
      <c r="B91" s="108"/>
      <c r="C91" s="110"/>
      <c r="D91" s="3"/>
      <c r="E91" s="108"/>
      <c r="F91" s="109"/>
      <c r="G91" s="110"/>
    </row>
    <row r="92" spans="2:7" x14ac:dyDescent="0.25">
      <c r="B92" s="108"/>
      <c r="C92" s="110"/>
      <c r="D92" s="3"/>
      <c r="E92" s="108"/>
      <c r="F92" s="109"/>
      <c r="G92" s="110"/>
    </row>
    <row r="93" spans="2:7" x14ac:dyDescent="0.25">
      <c r="B93" s="108"/>
      <c r="C93" s="110"/>
      <c r="D93" s="3"/>
      <c r="E93" s="108"/>
      <c r="F93" s="109"/>
      <c r="G93" s="110"/>
    </row>
    <row r="94" spans="2:7" x14ac:dyDescent="0.25">
      <c r="B94" s="108"/>
      <c r="C94" s="110"/>
      <c r="D94" s="3"/>
      <c r="E94" s="108"/>
      <c r="F94" s="109"/>
      <c r="G94" s="110"/>
    </row>
    <row r="95" spans="2:7" x14ac:dyDescent="0.25">
      <c r="B95" s="108"/>
      <c r="C95" s="110"/>
      <c r="D95" s="3"/>
      <c r="E95" s="108"/>
      <c r="F95" s="109"/>
      <c r="G95" s="110"/>
    </row>
    <row r="96" spans="2:7" x14ac:dyDescent="0.25">
      <c r="B96" s="108"/>
      <c r="C96" s="110"/>
      <c r="D96" s="3"/>
      <c r="E96" s="108"/>
      <c r="F96" s="109"/>
      <c r="G96" s="110"/>
    </row>
    <row r="97" spans="2:7" x14ac:dyDescent="0.25">
      <c r="B97" s="108"/>
      <c r="C97" s="110"/>
      <c r="D97" s="3"/>
      <c r="E97" s="108"/>
      <c r="F97" s="109"/>
      <c r="G97" s="110"/>
    </row>
    <row r="98" spans="2:7" x14ac:dyDescent="0.25">
      <c r="B98" s="108"/>
      <c r="C98" s="110"/>
      <c r="D98" s="3"/>
      <c r="E98" s="108"/>
      <c r="F98" s="109"/>
      <c r="G98" s="110"/>
    </row>
    <row r="99" spans="2:7" x14ac:dyDescent="0.25">
      <c r="B99" s="108"/>
      <c r="C99" s="110"/>
      <c r="D99" s="3"/>
      <c r="E99" s="108"/>
      <c r="F99" s="109"/>
      <c r="G99" s="110"/>
    </row>
    <row r="100" spans="2:7" x14ac:dyDescent="0.25">
      <c r="B100" s="108"/>
      <c r="C100" s="110"/>
      <c r="D100" s="3"/>
      <c r="E100" s="108"/>
      <c r="F100" s="109"/>
      <c r="G100" s="110"/>
    </row>
    <row r="101" spans="2:7" x14ac:dyDescent="0.25">
      <c r="B101" s="108"/>
      <c r="C101" s="110"/>
      <c r="D101" s="3"/>
      <c r="E101" s="108"/>
      <c r="F101" s="109"/>
      <c r="G101" s="110"/>
    </row>
    <row r="102" spans="2:7" x14ac:dyDescent="0.25">
      <c r="B102" s="108"/>
      <c r="C102" s="110"/>
      <c r="D102" s="3"/>
      <c r="E102" s="108"/>
      <c r="F102" s="109"/>
      <c r="G102" s="110"/>
    </row>
    <row r="103" spans="2:7" x14ac:dyDescent="0.25">
      <c r="B103" s="108"/>
      <c r="C103" s="110"/>
      <c r="D103" s="3"/>
      <c r="E103" s="108"/>
      <c r="F103" s="109"/>
      <c r="G103" s="110"/>
    </row>
    <row r="104" spans="2:7" x14ac:dyDescent="0.25">
      <c r="B104" s="108"/>
      <c r="C104" s="110"/>
      <c r="D104" s="3"/>
      <c r="E104" s="108"/>
      <c r="F104" s="109"/>
      <c r="G104" s="110"/>
    </row>
    <row r="105" spans="2:7" x14ac:dyDescent="0.25">
      <c r="B105" s="108"/>
      <c r="C105" s="110"/>
      <c r="D105" s="3"/>
      <c r="E105" s="108"/>
      <c r="F105" s="109"/>
      <c r="G105" s="110"/>
    </row>
    <row r="106" spans="2:7" x14ac:dyDescent="0.25">
      <c r="B106" s="108"/>
      <c r="C106" s="110"/>
      <c r="D106" s="3"/>
      <c r="E106" s="108"/>
      <c r="F106" s="109"/>
      <c r="G106" s="110"/>
    </row>
    <row r="107" spans="2:7" x14ac:dyDescent="0.25">
      <c r="B107" s="108"/>
      <c r="C107" s="110"/>
      <c r="D107" s="3"/>
      <c r="E107" s="108"/>
      <c r="F107" s="109"/>
      <c r="G107" s="110"/>
    </row>
    <row r="108" spans="2:7" x14ac:dyDescent="0.25">
      <c r="B108" s="108"/>
      <c r="C108" s="110"/>
      <c r="D108" s="3"/>
      <c r="E108" s="108"/>
      <c r="F108" s="109"/>
      <c r="G108" s="110"/>
    </row>
    <row r="109" spans="2:7" ht="15.75" thickBot="1" x14ac:dyDescent="0.3">
      <c r="B109" s="111"/>
      <c r="C109" s="113"/>
      <c r="D109" s="3"/>
      <c r="E109" s="111"/>
      <c r="F109" s="112"/>
      <c r="G109" s="113"/>
    </row>
  </sheetData>
  <sheetProtection sheet="1" objects="1" scenarios="1"/>
  <mergeCells count="5">
    <mergeCell ref="E6:G6"/>
    <mergeCell ref="E4:G4"/>
    <mergeCell ref="B2:G2"/>
    <mergeCell ref="B4:C4"/>
    <mergeCell ref="B6:C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58FC-F0C8-4F05-93ED-AA4BF4956254}">
  <dimension ref="B1:D109"/>
  <sheetViews>
    <sheetView workbookViewId="0"/>
  </sheetViews>
  <sheetFormatPr defaultRowHeight="15" x14ac:dyDescent="0.25"/>
  <cols>
    <col min="1" max="1" width="2.85546875" customWidth="1"/>
    <col min="2" max="2" width="14.28515625" customWidth="1"/>
    <col min="3" max="3" width="25.7109375" customWidth="1"/>
    <col min="4" max="4" width="17.140625" customWidth="1"/>
  </cols>
  <sheetData>
    <row r="1" spans="2:4" ht="15.75" thickBot="1" x14ac:dyDescent="0.3"/>
    <row r="2" spans="2:4" ht="32.25" thickBot="1" x14ac:dyDescent="0.55000000000000004">
      <c r="B2" s="330" t="s">
        <v>146</v>
      </c>
      <c r="C2" s="331"/>
      <c r="D2" s="332"/>
    </row>
    <row r="3" spans="2:4" ht="15.75" thickBot="1" x14ac:dyDescent="0.3"/>
    <row r="4" spans="2:4" ht="21.75" thickBot="1" x14ac:dyDescent="0.4">
      <c r="B4" s="327" t="s">
        <v>49</v>
      </c>
      <c r="C4" s="328"/>
      <c r="D4" s="329"/>
    </row>
    <row r="5" spans="2:4" ht="15.75" thickBot="1" x14ac:dyDescent="0.3"/>
    <row r="6" spans="2:4" ht="107.25" customHeight="1" thickBot="1" x14ac:dyDescent="0.3">
      <c r="B6" s="324" t="s">
        <v>117</v>
      </c>
      <c r="C6" s="325"/>
      <c r="D6" s="326"/>
    </row>
    <row r="8" spans="2:4" x14ac:dyDescent="0.25">
      <c r="B8" s="41" t="s">
        <v>118</v>
      </c>
      <c r="C8" s="23" t="s">
        <v>119</v>
      </c>
      <c r="D8" s="24" t="s">
        <v>120</v>
      </c>
    </row>
    <row r="9" spans="2:4" ht="7.5" customHeight="1" thickBot="1" x14ac:dyDescent="0.3">
      <c r="B9" s="3"/>
      <c r="C9" s="3"/>
      <c r="D9" s="3"/>
    </row>
    <row r="10" spans="2:4" x14ac:dyDescent="0.25">
      <c r="B10" s="105"/>
      <c r="C10" s="106"/>
      <c r="D10" s="107"/>
    </row>
    <row r="11" spans="2:4" x14ac:dyDescent="0.25">
      <c r="B11" s="108"/>
      <c r="C11" s="109"/>
      <c r="D11" s="110"/>
    </row>
    <row r="12" spans="2:4" x14ac:dyDescent="0.25">
      <c r="B12" s="108"/>
      <c r="C12" s="109"/>
      <c r="D12" s="110"/>
    </row>
    <row r="13" spans="2:4" x14ac:dyDescent="0.25">
      <c r="B13" s="108"/>
      <c r="C13" s="109"/>
      <c r="D13" s="110"/>
    </row>
    <row r="14" spans="2:4" x14ac:dyDescent="0.25">
      <c r="B14" s="108"/>
      <c r="C14" s="109"/>
      <c r="D14" s="110"/>
    </row>
    <row r="15" spans="2:4" x14ac:dyDescent="0.25">
      <c r="B15" s="108"/>
      <c r="C15" s="109"/>
      <c r="D15" s="110"/>
    </row>
    <row r="16" spans="2:4" x14ac:dyDescent="0.25">
      <c r="B16" s="108"/>
      <c r="C16" s="109"/>
      <c r="D16" s="110"/>
    </row>
    <row r="17" spans="2:4" x14ac:dyDescent="0.25">
      <c r="B17" s="108"/>
      <c r="C17" s="109"/>
      <c r="D17" s="110"/>
    </row>
    <row r="18" spans="2:4" x14ac:dyDescent="0.25">
      <c r="B18" s="108"/>
      <c r="C18" s="114"/>
      <c r="D18" s="110"/>
    </row>
    <row r="19" spans="2:4" x14ac:dyDescent="0.25">
      <c r="B19" s="108"/>
      <c r="C19" s="109"/>
      <c r="D19" s="110"/>
    </row>
    <row r="20" spans="2:4" x14ac:dyDescent="0.25">
      <c r="B20" s="108"/>
      <c r="C20" s="109"/>
      <c r="D20" s="110"/>
    </row>
    <row r="21" spans="2:4" x14ac:dyDescent="0.25">
      <c r="B21" s="108"/>
      <c r="C21" s="109"/>
      <c r="D21" s="110"/>
    </row>
    <row r="22" spans="2:4" x14ac:dyDescent="0.25">
      <c r="B22" s="108"/>
      <c r="C22" s="109"/>
      <c r="D22" s="110"/>
    </row>
    <row r="23" spans="2:4" x14ac:dyDescent="0.25">
      <c r="B23" s="108"/>
      <c r="C23" s="109"/>
      <c r="D23" s="110"/>
    </row>
    <row r="24" spans="2:4" x14ac:dyDescent="0.25">
      <c r="B24" s="108"/>
      <c r="C24" s="109"/>
      <c r="D24" s="110"/>
    </row>
    <row r="25" spans="2:4" x14ac:dyDescent="0.25">
      <c r="B25" s="108"/>
      <c r="C25" s="109"/>
      <c r="D25" s="110"/>
    </row>
    <row r="26" spans="2:4" x14ac:dyDescent="0.25">
      <c r="B26" s="108"/>
      <c r="C26" s="109"/>
      <c r="D26" s="110"/>
    </row>
    <row r="27" spans="2:4" x14ac:dyDescent="0.25">
      <c r="B27" s="108"/>
      <c r="C27" s="109"/>
      <c r="D27" s="110"/>
    </row>
    <row r="28" spans="2:4" x14ac:dyDescent="0.25">
      <c r="B28" s="108"/>
      <c r="C28" s="109"/>
      <c r="D28" s="110"/>
    </row>
    <row r="29" spans="2:4" x14ac:dyDescent="0.25">
      <c r="B29" s="108"/>
      <c r="C29" s="109"/>
      <c r="D29" s="110"/>
    </row>
    <row r="30" spans="2:4" x14ac:dyDescent="0.25">
      <c r="B30" s="108"/>
      <c r="C30" s="109"/>
      <c r="D30" s="110"/>
    </row>
    <row r="31" spans="2:4" x14ac:dyDescent="0.25">
      <c r="B31" s="108"/>
      <c r="C31" s="109"/>
      <c r="D31" s="110"/>
    </row>
    <row r="32" spans="2:4" x14ac:dyDescent="0.25">
      <c r="B32" s="108"/>
      <c r="C32" s="109"/>
      <c r="D32" s="110"/>
    </row>
    <row r="33" spans="2:4" x14ac:dyDescent="0.25">
      <c r="B33" s="108"/>
      <c r="C33" s="109"/>
      <c r="D33" s="110"/>
    </row>
    <row r="34" spans="2:4" x14ac:dyDescent="0.25">
      <c r="B34" s="108"/>
      <c r="C34" s="109"/>
      <c r="D34" s="110"/>
    </row>
    <row r="35" spans="2:4" x14ac:dyDescent="0.25">
      <c r="B35" s="108"/>
      <c r="C35" s="109"/>
      <c r="D35" s="110"/>
    </row>
    <row r="36" spans="2:4" x14ac:dyDescent="0.25">
      <c r="B36" s="108"/>
      <c r="C36" s="109"/>
      <c r="D36" s="110"/>
    </row>
    <row r="37" spans="2:4" x14ac:dyDescent="0.25">
      <c r="B37" s="108"/>
      <c r="C37" s="109"/>
      <c r="D37" s="110"/>
    </row>
    <row r="38" spans="2:4" x14ac:dyDescent="0.25">
      <c r="B38" s="108"/>
      <c r="C38" s="109"/>
      <c r="D38" s="110"/>
    </row>
    <row r="39" spans="2:4" x14ac:dyDescent="0.25">
      <c r="B39" s="108"/>
      <c r="C39" s="109"/>
      <c r="D39" s="110"/>
    </row>
    <row r="40" spans="2:4" x14ac:dyDescent="0.25">
      <c r="B40" s="108"/>
      <c r="C40" s="109"/>
      <c r="D40" s="110"/>
    </row>
    <row r="41" spans="2:4" x14ac:dyDescent="0.25">
      <c r="B41" s="108"/>
      <c r="C41" s="109"/>
      <c r="D41" s="110"/>
    </row>
    <row r="42" spans="2:4" x14ac:dyDescent="0.25">
      <c r="B42" s="108"/>
      <c r="C42" s="109"/>
      <c r="D42" s="110"/>
    </row>
    <row r="43" spans="2:4" x14ac:dyDescent="0.25">
      <c r="B43" s="108"/>
      <c r="C43" s="109"/>
      <c r="D43" s="110"/>
    </row>
    <row r="44" spans="2:4" x14ac:dyDescent="0.25">
      <c r="B44" s="108"/>
      <c r="C44" s="109"/>
      <c r="D44" s="110"/>
    </row>
    <row r="45" spans="2:4" x14ac:dyDescent="0.25">
      <c r="B45" s="108"/>
      <c r="C45" s="109"/>
      <c r="D45" s="110"/>
    </row>
    <row r="46" spans="2:4" x14ac:dyDescent="0.25">
      <c r="B46" s="108"/>
      <c r="C46" s="109"/>
      <c r="D46" s="110"/>
    </row>
    <row r="47" spans="2:4" x14ac:dyDescent="0.25">
      <c r="B47" s="108"/>
      <c r="C47" s="109"/>
      <c r="D47" s="110"/>
    </row>
    <row r="48" spans="2:4" x14ac:dyDescent="0.25">
      <c r="B48" s="108"/>
      <c r="C48" s="109"/>
      <c r="D48" s="110"/>
    </row>
    <row r="49" spans="2:4" x14ac:dyDescent="0.25">
      <c r="B49" s="108"/>
      <c r="C49" s="109"/>
      <c r="D49" s="110"/>
    </row>
    <row r="50" spans="2:4" x14ac:dyDescent="0.25">
      <c r="B50" s="108"/>
      <c r="C50" s="109"/>
      <c r="D50" s="110"/>
    </row>
    <row r="51" spans="2:4" x14ac:dyDescent="0.25">
      <c r="B51" s="108"/>
      <c r="C51" s="109"/>
      <c r="D51" s="110"/>
    </row>
    <row r="52" spans="2:4" x14ac:dyDescent="0.25">
      <c r="B52" s="108"/>
      <c r="C52" s="109"/>
      <c r="D52" s="110"/>
    </row>
    <row r="53" spans="2:4" x14ac:dyDescent="0.25">
      <c r="B53" s="108"/>
      <c r="C53" s="109"/>
      <c r="D53" s="110"/>
    </row>
    <row r="54" spans="2:4" x14ac:dyDescent="0.25">
      <c r="B54" s="108"/>
      <c r="C54" s="109"/>
      <c r="D54" s="110"/>
    </row>
    <row r="55" spans="2:4" x14ac:dyDescent="0.25">
      <c r="B55" s="108"/>
      <c r="C55" s="109"/>
      <c r="D55" s="110"/>
    </row>
    <row r="56" spans="2:4" x14ac:dyDescent="0.25">
      <c r="B56" s="108"/>
      <c r="C56" s="109"/>
      <c r="D56" s="110"/>
    </row>
    <row r="57" spans="2:4" x14ac:dyDescent="0.25">
      <c r="B57" s="108"/>
      <c r="C57" s="109"/>
      <c r="D57" s="110"/>
    </row>
    <row r="58" spans="2:4" x14ac:dyDescent="0.25">
      <c r="B58" s="108"/>
      <c r="C58" s="109"/>
      <c r="D58" s="110"/>
    </row>
    <row r="59" spans="2:4" x14ac:dyDescent="0.25">
      <c r="B59" s="108"/>
      <c r="C59" s="109"/>
      <c r="D59" s="110"/>
    </row>
    <row r="60" spans="2:4" x14ac:dyDescent="0.25">
      <c r="B60" s="108"/>
      <c r="C60" s="109"/>
      <c r="D60" s="110"/>
    </row>
    <row r="61" spans="2:4" x14ac:dyDescent="0.25">
      <c r="B61" s="108"/>
      <c r="C61" s="109"/>
      <c r="D61" s="110"/>
    </row>
    <row r="62" spans="2:4" x14ac:dyDescent="0.25">
      <c r="B62" s="108"/>
      <c r="C62" s="109"/>
      <c r="D62" s="110"/>
    </row>
    <row r="63" spans="2:4" x14ac:dyDescent="0.25">
      <c r="B63" s="108"/>
      <c r="C63" s="109"/>
      <c r="D63" s="110"/>
    </row>
    <row r="64" spans="2:4" x14ac:dyDescent="0.25">
      <c r="B64" s="108"/>
      <c r="C64" s="109"/>
      <c r="D64" s="110"/>
    </row>
    <row r="65" spans="2:4" x14ac:dyDescent="0.25">
      <c r="B65" s="108"/>
      <c r="C65" s="109"/>
      <c r="D65" s="110"/>
    </row>
    <row r="66" spans="2:4" x14ac:dyDescent="0.25">
      <c r="B66" s="108"/>
      <c r="C66" s="109"/>
      <c r="D66" s="110"/>
    </row>
    <row r="67" spans="2:4" x14ac:dyDescent="0.25">
      <c r="B67" s="108"/>
      <c r="C67" s="109"/>
      <c r="D67" s="110"/>
    </row>
    <row r="68" spans="2:4" x14ac:dyDescent="0.25">
      <c r="B68" s="108"/>
      <c r="C68" s="109"/>
      <c r="D68" s="110"/>
    </row>
    <row r="69" spans="2:4" x14ac:dyDescent="0.25">
      <c r="B69" s="108"/>
      <c r="C69" s="109"/>
      <c r="D69" s="110"/>
    </row>
    <row r="70" spans="2:4" x14ac:dyDescent="0.25">
      <c r="B70" s="108"/>
      <c r="C70" s="109"/>
      <c r="D70" s="110"/>
    </row>
    <row r="71" spans="2:4" x14ac:dyDescent="0.25">
      <c r="B71" s="108"/>
      <c r="C71" s="109"/>
      <c r="D71" s="110"/>
    </row>
    <row r="72" spans="2:4" x14ac:dyDescent="0.25">
      <c r="B72" s="108"/>
      <c r="C72" s="109"/>
      <c r="D72" s="110"/>
    </row>
    <row r="73" spans="2:4" x14ac:dyDescent="0.25">
      <c r="B73" s="108"/>
      <c r="C73" s="109"/>
      <c r="D73" s="110"/>
    </row>
    <row r="74" spans="2:4" x14ac:dyDescent="0.25">
      <c r="B74" s="108"/>
      <c r="C74" s="109"/>
      <c r="D74" s="110"/>
    </row>
    <row r="75" spans="2:4" x14ac:dyDescent="0.25">
      <c r="B75" s="108"/>
      <c r="C75" s="109"/>
      <c r="D75" s="110"/>
    </row>
    <row r="76" spans="2:4" x14ac:dyDescent="0.25">
      <c r="B76" s="108"/>
      <c r="C76" s="109"/>
      <c r="D76" s="110"/>
    </row>
    <row r="77" spans="2:4" x14ac:dyDescent="0.25">
      <c r="B77" s="108"/>
      <c r="C77" s="109"/>
      <c r="D77" s="110"/>
    </row>
    <row r="78" spans="2:4" x14ac:dyDescent="0.25">
      <c r="B78" s="108"/>
      <c r="C78" s="109"/>
      <c r="D78" s="110"/>
    </row>
    <row r="79" spans="2:4" x14ac:dyDescent="0.25">
      <c r="B79" s="108"/>
      <c r="C79" s="109"/>
      <c r="D79" s="110"/>
    </row>
    <row r="80" spans="2:4" x14ac:dyDescent="0.25">
      <c r="B80" s="108"/>
      <c r="C80" s="109"/>
      <c r="D80" s="110"/>
    </row>
    <row r="81" spans="2:4" x14ac:dyDescent="0.25">
      <c r="B81" s="108"/>
      <c r="C81" s="109"/>
      <c r="D81" s="110"/>
    </row>
    <row r="82" spans="2:4" x14ac:dyDescent="0.25">
      <c r="B82" s="108"/>
      <c r="C82" s="109"/>
      <c r="D82" s="110"/>
    </row>
    <row r="83" spans="2:4" x14ac:dyDescent="0.25">
      <c r="B83" s="108"/>
      <c r="C83" s="109"/>
      <c r="D83" s="110"/>
    </row>
    <row r="84" spans="2:4" x14ac:dyDescent="0.25">
      <c r="B84" s="108"/>
      <c r="C84" s="109"/>
      <c r="D84" s="110"/>
    </row>
    <row r="85" spans="2:4" x14ac:dyDescent="0.25">
      <c r="B85" s="108"/>
      <c r="C85" s="109"/>
      <c r="D85" s="110"/>
    </row>
    <row r="86" spans="2:4" x14ac:dyDescent="0.25">
      <c r="B86" s="108"/>
      <c r="C86" s="109"/>
      <c r="D86" s="110"/>
    </row>
    <row r="87" spans="2:4" x14ac:dyDescent="0.25">
      <c r="B87" s="108"/>
      <c r="C87" s="109"/>
      <c r="D87" s="110"/>
    </row>
    <row r="88" spans="2:4" x14ac:dyDescent="0.25">
      <c r="B88" s="108"/>
      <c r="C88" s="109"/>
      <c r="D88" s="110"/>
    </row>
    <row r="89" spans="2:4" x14ac:dyDescent="0.25">
      <c r="B89" s="108"/>
      <c r="C89" s="109"/>
      <c r="D89" s="110"/>
    </row>
    <row r="90" spans="2:4" x14ac:dyDescent="0.25">
      <c r="B90" s="108"/>
      <c r="C90" s="109"/>
      <c r="D90" s="110"/>
    </row>
    <row r="91" spans="2:4" x14ac:dyDescent="0.25">
      <c r="B91" s="108"/>
      <c r="C91" s="109"/>
      <c r="D91" s="110"/>
    </row>
    <row r="92" spans="2:4" x14ac:dyDescent="0.25">
      <c r="B92" s="108"/>
      <c r="C92" s="109"/>
      <c r="D92" s="110"/>
    </row>
    <row r="93" spans="2:4" x14ac:dyDescent="0.25">
      <c r="B93" s="108"/>
      <c r="C93" s="109"/>
      <c r="D93" s="110"/>
    </row>
    <row r="94" spans="2:4" x14ac:dyDescent="0.25">
      <c r="B94" s="108"/>
      <c r="C94" s="109"/>
      <c r="D94" s="110"/>
    </row>
    <row r="95" spans="2:4" x14ac:dyDescent="0.25">
      <c r="B95" s="108"/>
      <c r="C95" s="109"/>
      <c r="D95" s="110"/>
    </row>
    <row r="96" spans="2:4" x14ac:dyDescent="0.25">
      <c r="B96" s="108"/>
      <c r="C96" s="109"/>
      <c r="D96" s="110"/>
    </row>
    <row r="97" spans="2:4" x14ac:dyDescent="0.25">
      <c r="B97" s="108"/>
      <c r="C97" s="109"/>
      <c r="D97" s="110"/>
    </row>
    <row r="98" spans="2:4" x14ac:dyDescent="0.25">
      <c r="B98" s="108"/>
      <c r="C98" s="109"/>
      <c r="D98" s="110"/>
    </row>
    <row r="99" spans="2:4" x14ac:dyDescent="0.25">
      <c r="B99" s="108"/>
      <c r="C99" s="109"/>
      <c r="D99" s="110"/>
    </row>
    <row r="100" spans="2:4" x14ac:dyDescent="0.25">
      <c r="B100" s="108"/>
      <c r="C100" s="109"/>
      <c r="D100" s="110"/>
    </row>
    <row r="101" spans="2:4" x14ac:dyDescent="0.25">
      <c r="B101" s="108"/>
      <c r="C101" s="109"/>
      <c r="D101" s="110"/>
    </row>
    <row r="102" spans="2:4" x14ac:dyDescent="0.25">
      <c r="B102" s="108"/>
      <c r="C102" s="109"/>
      <c r="D102" s="110"/>
    </row>
    <row r="103" spans="2:4" x14ac:dyDescent="0.25">
      <c r="B103" s="108"/>
      <c r="C103" s="109"/>
      <c r="D103" s="110"/>
    </row>
    <row r="104" spans="2:4" x14ac:dyDescent="0.25">
      <c r="B104" s="108"/>
      <c r="C104" s="109"/>
      <c r="D104" s="110"/>
    </row>
    <row r="105" spans="2:4" x14ac:dyDescent="0.25">
      <c r="B105" s="108"/>
      <c r="C105" s="109"/>
      <c r="D105" s="110"/>
    </row>
    <row r="106" spans="2:4" x14ac:dyDescent="0.25">
      <c r="B106" s="108"/>
      <c r="C106" s="109"/>
      <c r="D106" s="110"/>
    </row>
    <row r="107" spans="2:4" x14ac:dyDescent="0.25">
      <c r="B107" s="108"/>
      <c r="C107" s="109"/>
      <c r="D107" s="110"/>
    </row>
    <row r="108" spans="2:4" x14ac:dyDescent="0.25">
      <c r="B108" s="108"/>
      <c r="C108" s="109"/>
      <c r="D108" s="110"/>
    </row>
    <row r="109" spans="2:4" ht="15.75" thickBot="1" x14ac:dyDescent="0.3">
      <c r="B109" s="111"/>
      <c r="C109" s="112"/>
      <c r="D109" s="113"/>
    </row>
  </sheetData>
  <sheetProtection sheet="1" objects="1" scenarios="1"/>
  <mergeCells count="3">
    <mergeCell ref="B2:D2"/>
    <mergeCell ref="B4:D4"/>
    <mergeCell ref="B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00F9-6167-470B-8C93-C7280363B4BC}">
  <dimension ref="B1:P59"/>
  <sheetViews>
    <sheetView workbookViewId="0"/>
  </sheetViews>
  <sheetFormatPr defaultRowHeight="15" x14ac:dyDescent="0.25"/>
  <cols>
    <col min="1" max="1" width="2.85546875" customWidth="1"/>
    <col min="2" max="2" width="14.85546875" customWidth="1"/>
    <col min="3" max="3" width="14.28515625" customWidth="1"/>
    <col min="4" max="4" width="9.140625" style="1"/>
    <col min="5" max="6" width="11.42578125" customWidth="1"/>
    <col min="7" max="7" width="12.5703125" customWidth="1"/>
    <col min="8" max="8" width="14.28515625" style="1" customWidth="1"/>
    <col min="9" max="9" width="16" customWidth="1"/>
    <col min="10" max="10" width="2.85546875" customWidth="1"/>
    <col min="12" max="12" width="14.42578125" bestFit="1" customWidth="1"/>
    <col min="13" max="13" width="9.42578125" bestFit="1" customWidth="1"/>
    <col min="14" max="14" width="2.85546875" customWidth="1"/>
    <col min="15" max="15" width="14.85546875" customWidth="1"/>
    <col min="16" max="16" width="14.28515625" customWidth="1"/>
  </cols>
  <sheetData>
    <row r="1" spans="2:16" ht="15.75" thickBot="1" x14ac:dyDescent="0.3"/>
    <row r="2" spans="2:16" ht="32.25" thickBot="1" x14ac:dyDescent="0.55000000000000004">
      <c r="B2" s="330" t="s">
        <v>145</v>
      </c>
      <c r="C2" s="331"/>
      <c r="D2" s="331"/>
      <c r="E2" s="331"/>
      <c r="F2" s="331"/>
      <c r="G2" s="331"/>
      <c r="H2" s="331"/>
      <c r="I2" s="331"/>
      <c r="J2" s="331"/>
      <c r="K2" s="331"/>
      <c r="L2" s="331"/>
      <c r="M2" s="331"/>
      <c r="N2" s="331"/>
      <c r="O2" s="331"/>
      <c r="P2" s="332"/>
    </row>
    <row r="3" spans="2:16" ht="15.75" thickBot="1" x14ac:dyDescent="0.3"/>
    <row r="4" spans="2:16" ht="21.75" thickBot="1" x14ac:dyDescent="0.4">
      <c r="B4" s="327" t="s">
        <v>49</v>
      </c>
      <c r="C4" s="328"/>
      <c r="D4" s="328"/>
      <c r="E4" s="328"/>
      <c r="F4" s="328"/>
      <c r="G4" s="328"/>
      <c r="H4" s="328"/>
      <c r="I4" s="329"/>
      <c r="O4" s="327" t="s">
        <v>50</v>
      </c>
      <c r="P4" s="329"/>
    </row>
    <row r="5" spans="2:16" ht="15.75" thickBot="1" x14ac:dyDescent="0.3">
      <c r="B5" s="3"/>
      <c r="C5" s="3"/>
      <c r="E5" s="3"/>
      <c r="F5" s="3"/>
      <c r="K5" s="3"/>
      <c r="L5" s="3"/>
      <c r="M5" s="3"/>
      <c r="O5" s="3"/>
      <c r="P5" s="3"/>
    </row>
    <row r="6" spans="2:16" ht="123.75" customHeight="1" thickBot="1" x14ac:dyDescent="0.3">
      <c r="B6" s="333" t="str">
        <f>"SELECT
	v_kategorija_liga.kategorija_id,
	v_kategorija_liga.oznaka,
	v_kategorija_liga.spol,
	v_kategorija_liga.min_dob,
	v_kategorija_liga.max_dob,
	v_kategorija_liga.granica,
	vrsta_kategorije.natjecateljska,
	v_kategorija_liga.kategorija_rbr"&amp;"
FROM
	v_kategorija_liga
		LEFT JOIN
	vrsta_kategorije ON vrsta_kategorije.id = v_kategorija_liga.vrstakat_id
WHERE
	v_kategorija_liga.liga_id = "&amp;liga_id&amp;"
UNION
SELECT
	kategorija.id AS kategorija_id,
	kategorija.oznaka,
	kategorija.spol,
	kategorija.min_dob,
	kategorija.max_dob,
	dob.granica,
	vrsta_kategorije.natjecateljska,
	kategorija.id AS kategorija_rbr"&amp;"
FROM
	kategorija
		LEFT JOIN
	dob on dob.id = kategorija.dob_id
		LEFT JOIN
	vrsta_kategorije ON vrsta_kategorije.id = kategorija.vrstakat_id
WHERE
	vrsta_kategorije.natjecateljska = 0
		And
	vrsta_kategorije.grana_id = "&amp;grana_id&amp;"
ORDER BY
	kategorija_rbr"</f>
        <v>SELECT
	v_kategorija_liga.kategorija_id,
	v_kategorija_liga.oznaka,
	v_kategorija_liga.spol,
	v_kategorija_liga.min_dob,
	v_kategorija_liga.max_dob,
	v_kategorija_liga.granica,
	vrsta_kategorije.natjecateljska,
	v_kategorija_liga.kategorija_rbr
FROM
	v_kategorija_liga
		LEFT JOIN
	vrsta_kategorije ON vrsta_kategorije.id = v_kategorija_liga.vrstakat_id
WHERE
	v_kategorija_liga.liga_id = 
UNION
SELECT
	kategorija.id AS kategorija_id,
	kategorija.oznaka,
	kategorija.spol,
	kategorija.min_dob,
	kategorija.max_dob,
	dob.granica,
	vrsta_kategorije.natjecateljska,
	kategorija.id AS kategorija_rbr
FROM
	kategorija
		LEFT JOIN
	dob on dob.id = kategorija.dob_id
		LEFT JOIN
	vrsta_kategorije ON vrsta_kategorije.id = kategorija.vrstakat_id
WHERE
	vrsta_kategorije.natjecateljska = 0
		And
	vrsta_kategorije.grana_id = 
ORDER BY
	kategorija_rbr</v>
      </c>
      <c r="C6" s="335"/>
      <c r="D6" s="335"/>
      <c r="E6" s="335"/>
      <c r="F6" s="335"/>
      <c r="G6" s="335"/>
      <c r="H6" s="335"/>
      <c r="I6" s="334"/>
      <c r="K6" s="3"/>
      <c r="L6" s="3"/>
      <c r="M6" s="3"/>
      <c r="O6" s="333" t="str">
        <f>"SELECT
	kategorija_id,
	alias
FROM
	kategorija_alias
WHERE
	kategorija_id In
		(SELECT
			kategorija_id
		FROM
			v_kategorija_liga
		WHERE
			liga_id = "&amp;liga_id&amp;")
		Or
	kategorija_id In
		(SELECT
			kategorija.id
		FROM
			kategorija
				LEFT JOIN
			dob on dob.id = kategorija.dob_id
				LEFT JOIN
			vrsta_kategorije ON vrsta_kategorije.id = kategorija.vrstakat_id"&amp;"
		WHERE
			vrsta_kategorije.natjecateljska = 0
				And
			vrsta_kategorije.grana_id = "&amp;grana_id&amp;")"</f>
        <v>SELECT
	kategorija_id,
	alias
FROM
	kategorija_alias
WHERE
	kategorija_id In
		(SELECT
			kategorija_id
		FROM
			v_kategorija_liga
		WHERE
			liga_id = )
		Or
	kategorija_id In
		(SELECT
			kategorija.id
		FROM
			kategorija
				LEFT JOIN
			dob on dob.id = kategorija.dob_id
				LEFT JOIN
			vrsta_kategorije ON vrsta_kategorije.id = kategorija.vrstakat_id
		WHERE
			vrsta_kategorije.natjecateljska = 0
				And
			vrsta_kategorije.grana_id = )</v>
      </c>
      <c r="P6" s="334"/>
    </row>
    <row r="7" spans="2:16" x14ac:dyDescent="0.25">
      <c r="B7" s="3"/>
      <c r="C7" s="3"/>
      <c r="E7" s="3"/>
      <c r="F7" s="3"/>
      <c r="H7" s="12"/>
      <c r="K7" s="3"/>
      <c r="L7" s="3"/>
      <c r="M7" s="3"/>
      <c r="O7" s="3"/>
      <c r="P7" s="3"/>
    </row>
    <row r="8" spans="2:16" s="21" customFormat="1" x14ac:dyDescent="0.25">
      <c r="B8" s="139" t="s">
        <v>24</v>
      </c>
      <c r="C8" s="98" t="s">
        <v>25</v>
      </c>
      <c r="D8" s="140" t="s">
        <v>8</v>
      </c>
      <c r="E8" s="141" t="s">
        <v>26</v>
      </c>
      <c r="F8" s="141" t="s">
        <v>27</v>
      </c>
      <c r="G8" s="98" t="s">
        <v>28</v>
      </c>
      <c r="H8" s="140" t="s">
        <v>29</v>
      </c>
      <c r="I8" s="142" t="s">
        <v>30</v>
      </c>
      <c r="K8" s="136" t="s">
        <v>16</v>
      </c>
      <c r="L8" s="137" t="s">
        <v>54</v>
      </c>
      <c r="M8" s="138" t="s">
        <v>36</v>
      </c>
      <c r="O8" s="22" t="s">
        <v>24</v>
      </c>
      <c r="P8" s="24" t="s">
        <v>25</v>
      </c>
    </row>
    <row r="9" spans="2:16" ht="7.5" customHeight="1" thickBot="1" x14ac:dyDescent="0.3">
      <c r="L9" s="36">
        <f>max_stazaKategorija_id</f>
        <v>0</v>
      </c>
      <c r="M9" s="36"/>
    </row>
    <row r="10" spans="2:16" x14ac:dyDescent="0.25">
      <c r="B10" s="115"/>
      <c r="C10" s="106"/>
      <c r="D10" s="118"/>
      <c r="E10" s="119"/>
      <c r="F10" s="119"/>
      <c r="G10" s="106"/>
      <c r="H10" s="118"/>
      <c r="I10" s="120"/>
      <c r="K10" s="27" t="str">
        <f>IF(B10="","",K9+1)</f>
        <v/>
      </c>
      <c r="L10" s="37" t="str">
        <f>IF(K10="","",MAX(L$9:L9)+1)</f>
        <v/>
      </c>
      <c r="M10" s="29" t="str">
        <f>IF(K10="","",IFERROR(INDEX(natjecanje!S$11:S$410,MATCH(B10,natjecanje!Q$11:Q$410,0)),""))</f>
        <v/>
      </c>
      <c r="O10" s="115"/>
      <c r="P10" s="107"/>
    </row>
    <row r="11" spans="2:16" x14ac:dyDescent="0.25">
      <c r="B11" s="116"/>
      <c r="C11" s="109"/>
      <c r="D11" s="121"/>
      <c r="E11" s="122"/>
      <c r="F11" s="122"/>
      <c r="G11" s="109"/>
      <c r="H11" s="121"/>
      <c r="I11" s="123"/>
      <c r="K11" s="30" t="str">
        <f t="shared" ref="K11:K59" si="0">IF(B11="","",K10+1)</f>
        <v/>
      </c>
      <c r="L11" s="38" t="str">
        <f>IF(K11="","",MAX(L$9:L10)+1)</f>
        <v/>
      </c>
      <c r="M11" s="32" t="str">
        <f>IF(K11="","",IFERROR(INDEX(natjecanje!S$11:S$410,MATCH(B11,natjecanje!Q$11:Q$410,0)),""))</f>
        <v/>
      </c>
      <c r="O11" s="116"/>
      <c r="P11" s="110"/>
    </row>
    <row r="12" spans="2:16" x14ac:dyDescent="0.25">
      <c r="B12" s="116"/>
      <c r="C12" s="109"/>
      <c r="D12" s="121"/>
      <c r="E12" s="122"/>
      <c r="F12" s="122"/>
      <c r="G12" s="109"/>
      <c r="H12" s="121"/>
      <c r="I12" s="123"/>
      <c r="K12" s="30" t="str">
        <f t="shared" si="0"/>
        <v/>
      </c>
      <c r="L12" s="38" t="str">
        <f>IF(K12="","",MAX(L$9:L11)+1)</f>
        <v/>
      </c>
      <c r="M12" s="32" t="str">
        <f>IF(K12="","",IFERROR(INDEX(natjecanje!S$11:S$410,MATCH(B12,natjecanje!Q$11:Q$410,0)),""))</f>
        <v/>
      </c>
      <c r="O12" s="116"/>
      <c r="P12" s="110"/>
    </row>
    <row r="13" spans="2:16" x14ac:dyDescent="0.25">
      <c r="B13" s="116"/>
      <c r="C13" s="109"/>
      <c r="D13" s="121"/>
      <c r="E13" s="122"/>
      <c r="F13" s="122"/>
      <c r="G13" s="109"/>
      <c r="H13" s="121"/>
      <c r="I13" s="123"/>
      <c r="K13" s="30" t="str">
        <f t="shared" si="0"/>
        <v/>
      </c>
      <c r="L13" s="38" t="str">
        <f>IF(K13="","",MAX(L$9:L12)+1)</f>
        <v/>
      </c>
      <c r="M13" s="32" t="str">
        <f>IF(K13="","",IFERROR(INDEX(natjecanje!S$11:S$410,MATCH(B13,natjecanje!Q$11:Q$410,0)),""))</f>
        <v/>
      </c>
      <c r="O13" s="116"/>
      <c r="P13" s="110"/>
    </row>
    <row r="14" spans="2:16" x14ac:dyDescent="0.25">
      <c r="B14" s="116"/>
      <c r="C14" s="109"/>
      <c r="D14" s="121"/>
      <c r="E14" s="122"/>
      <c r="F14" s="122"/>
      <c r="G14" s="109"/>
      <c r="H14" s="121"/>
      <c r="I14" s="123"/>
      <c r="K14" s="30" t="str">
        <f t="shared" si="0"/>
        <v/>
      </c>
      <c r="L14" s="38" t="str">
        <f>IF(K14="","",MAX(L$9:L13)+1)</f>
        <v/>
      </c>
      <c r="M14" s="32" t="str">
        <f>IF(K14="","",IFERROR(INDEX(natjecanje!S$11:S$410,MATCH(B14,natjecanje!Q$11:Q$410,0)),""))</f>
        <v/>
      </c>
      <c r="O14" s="116"/>
      <c r="P14" s="110"/>
    </row>
    <row r="15" spans="2:16" x14ac:dyDescent="0.25">
      <c r="B15" s="116"/>
      <c r="C15" s="109"/>
      <c r="D15" s="121"/>
      <c r="E15" s="122"/>
      <c r="F15" s="122"/>
      <c r="G15" s="109"/>
      <c r="H15" s="121"/>
      <c r="I15" s="123"/>
      <c r="K15" s="30" t="str">
        <f t="shared" si="0"/>
        <v/>
      </c>
      <c r="L15" s="38" t="str">
        <f>IF(K15="","",MAX(L$9:L14)+1)</f>
        <v/>
      </c>
      <c r="M15" s="32" t="str">
        <f>IF(K15="","",IFERROR(INDEX(natjecanje!S$11:S$410,MATCH(B15,natjecanje!Q$11:Q$410,0)),""))</f>
        <v/>
      </c>
      <c r="O15" s="116"/>
      <c r="P15" s="110"/>
    </row>
    <row r="16" spans="2:16" x14ac:dyDescent="0.25">
      <c r="B16" s="116"/>
      <c r="C16" s="109"/>
      <c r="D16" s="121"/>
      <c r="E16" s="122"/>
      <c r="F16" s="122"/>
      <c r="G16" s="109"/>
      <c r="H16" s="121"/>
      <c r="I16" s="123"/>
      <c r="K16" s="30" t="str">
        <f t="shared" si="0"/>
        <v/>
      </c>
      <c r="L16" s="38" t="str">
        <f>IF(K16="","",MAX(L$9:L15)+1)</f>
        <v/>
      </c>
      <c r="M16" s="32" t="str">
        <f>IF(K16="","",IFERROR(INDEX(natjecanje!S$11:S$410,MATCH(B16,natjecanje!Q$11:Q$410,0)),""))</f>
        <v/>
      </c>
      <c r="O16" s="116"/>
      <c r="P16" s="110"/>
    </row>
    <row r="17" spans="2:16" x14ac:dyDescent="0.25">
      <c r="B17" s="116"/>
      <c r="C17" s="109"/>
      <c r="D17" s="121"/>
      <c r="E17" s="122"/>
      <c r="F17" s="122"/>
      <c r="G17" s="109"/>
      <c r="H17" s="121"/>
      <c r="I17" s="123"/>
      <c r="K17" s="30" t="str">
        <f t="shared" si="0"/>
        <v/>
      </c>
      <c r="L17" s="38" t="str">
        <f>IF(K17="","",MAX(L$9:L16)+1)</f>
        <v/>
      </c>
      <c r="M17" s="32" t="str">
        <f>IF(K17="","",IFERROR(INDEX(natjecanje!S$11:S$410,MATCH(B17,natjecanje!Q$11:Q$410,0)),""))</f>
        <v/>
      </c>
      <c r="O17" s="116"/>
      <c r="P17" s="110"/>
    </row>
    <row r="18" spans="2:16" x14ac:dyDescent="0.25">
      <c r="B18" s="116"/>
      <c r="C18" s="109"/>
      <c r="D18" s="121"/>
      <c r="E18" s="122"/>
      <c r="F18" s="122"/>
      <c r="G18" s="109"/>
      <c r="H18" s="121"/>
      <c r="I18" s="123"/>
      <c r="K18" s="30" t="str">
        <f t="shared" si="0"/>
        <v/>
      </c>
      <c r="L18" s="38" t="str">
        <f>IF(K18="","",MAX(L$9:L17)+1)</f>
        <v/>
      </c>
      <c r="M18" s="32" t="str">
        <f>IF(K18="","",IFERROR(INDEX(natjecanje!S$11:S$410,MATCH(B18,natjecanje!Q$11:Q$410,0)),""))</f>
        <v/>
      </c>
      <c r="O18" s="116"/>
      <c r="P18" s="110"/>
    </row>
    <row r="19" spans="2:16" x14ac:dyDescent="0.25">
      <c r="B19" s="116"/>
      <c r="C19" s="109"/>
      <c r="D19" s="121"/>
      <c r="E19" s="122"/>
      <c r="F19" s="122"/>
      <c r="G19" s="109"/>
      <c r="H19" s="121"/>
      <c r="I19" s="123"/>
      <c r="K19" s="30" t="str">
        <f t="shared" si="0"/>
        <v/>
      </c>
      <c r="L19" s="38" t="str">
        <f>IF(K19="","",MAX(L$9:L18)+1)</f>
        <v/>
      </c>
      <c r="M19" s="32" t="str">
        <f>IF(K19="","",IFERROR(INDEX(natjecanje!S$11:S$410,MATCH(B19,natjecanje!Q$11:Q$410,0)),""))</f>
        <v/>
      </c>
      <c r="O19" s="116"/>
      <c r="P19" s="110"/>
    </row>
    <row r="20" spans="2:16" x14ac:dyDescent="0.25">
      <c r="B20" s="116"/>
      <c r="C20" s="109"/>
      <c r="D20" s="121"/>
      <c r="E20" s="122"/>
      <c r="F20" s="122"/>
      <c r="G20" s="109"/>
      <c r="H20" s="121"/>
      <c r="I20" s="123"/>
      <c r="K20" s="30" t="str">
        <f t="shared" si="0"/>
        <v/>
      </c>
      <c r="L20" s="38" t="str">
        <f>IF(K20="","",MAX(L$9:L19)+1)</f>
        <v/>
      </c>
      <c r="M20" s="32" t="str">
        <f>IF(K20="","",IFERROR(INDEX(natjecanje!S$11:S$410,MATCH(B20,natjecanje!Q$11:Q$410,0)),""))</f>
        <v/>
      </c>
      <c r="O20" s="116"/>
      <c r="P20" s="110"/>
    </row>
    <row r="21" spans="2:16" x14ac:dyDescent="0.25">
      <c r="B21" s="116"/>
      <c r="C21" s="109"/>
      <c r="D21" s="121"/>
      <c r="E21" s="122"/>
      <c r="F21" s="122"/>
      <c r="G21" s="109"/>
      <c r="H21" s="121"/>
      <c r="I21" s="123"/>
      <c r="K21" s="30" t="str">
        <f t="shared" si="0"/>
        <v/>
      </c>
      <c r="L21" s="38" t="str">
        <f>IF(K21="","",MAX(L$9:L20)+1)</f>
        <v/>
      </c>
      <c r="M21" s="32" t="str">
        <f>IF(K21="","",IFERROR(INDEX(natjecanje!S$11:S$410,MATCH(B21,natjecanje!Q$11:Q$410,0)),""))</f>
        <v/>
      </c>
      <c r="O21" s="116"/>
      <c r="P21" s="110"/>
    </row>
    <row r="22" spans="2:16" x14ac:dyDescent="0.25">
      <c r="B22" s="116"/>
      <c r="C22" s="109"/>
      <c r="D22" s="121"/>
      <c r="E22" s="122"/>
      <c r="F22" s="122"/>
      <c r="G22" s="109"/>
      <c r="H22" s="121"/>
      <c r="I22" s="123"/>
      <c r="K22" s="30" t="str">
        <f t="shared" si="0"/>
        <v/>
      </c>
      <c r="L22" s="38" t="str">
        <f>IF(K22="","",MAX(L$9:L21)+1)</f>
        <v/>
      </c>
      <c r="M22" s="32" t="str">
        <f>IF(K22="","",IFERROR(INDEX(natjecanje!S$11:S$410,MATCH(B22,natjecanje!Q$11:Q$410,0)),""))</f>
        <v/>
      </c>
      <c r="O22" s="116"/>
      <c r="P22" s="110"/>
    </row>
    <row r="23" spans="2:16" x14ac:dyDescent="0.25">
      <c r="B23" s="116"/>
      <c r="C23" s="109"/>
      <c r="D23" s="121"/>
      <c r="E23" s="122"/>
      <c r="F23" s="122"/>
      <c r="G23" s="109"/>
      <c r="H23" s="121"/>
      <c r="I23" s="123"/>
      <c r="K23" s="30" t="str">
        <f t="shared" si="0"/>
        <v/>
      </c>
      <c r="L23" s="38" t="str">
        <f>IF(K23="","",MAX(L$9:L22)+1)</f>
        <v/>
      </c>
      <c r="M23" s="32" t="str">
        <f>IF(K23="","",IFERROR(INDEX(natjecanje!S$11:S$410,MATCH(B23,natjecanje!Q$11:Q$410,0)),""))</f>
        <v/>
      </c>
      <c r="O23" s="116"/>
      <c r="P23" s="110"/>
    </row>
    <row r="24" spans="2:16" x14ac:dyDescent="0.25">
      <c r="B24" s="116"/>
      <c r="C24" s="109"/>
      <c r="D24" s="121"/>
      <c r="E24" s="122"/>
      <c r="F24" s="122"/>
      <c r="G24" s="109"/>
      <c r="H24" s="121"/>
      <c r="I24" s="123"/>
      <c r="K24" s="30" t="str">
        <f t="shared" si="0"/>
        <v/>
      </c>
      <c r="L24" s="38" t="str">
        <f>IF(K24="","",MAX(L$9:L23)+1)</f>
        <v/>
      </c>
      <c r="M24" s="32" t="str">
        <f>IF(K24="","",IFERROR(INDEX(natjecanje!S$11:S$410,MATCH(B24,natjecanje!Q$11:Q$410,0)),""))</f>
        <v/>
      </c>
      <c r="O24" s="116"/>
      <c r="P24" s="110"/>
    </row>
    <row r="25" spans="2:16" x14ac:dyDescent="0.25">
      <c r="B25" s="116"/>
      <c r="C25" s="109"/>
      <c r="D25" s="121"/>
      <c r="E25" s="122"/>
      <c r="F25" s="122"/>
      <c r="G25" s="109"/>
      <c r="H25" s="121"/>
      <c r="I25" s="123"/>
      <c r="K25" s="30" t="str">
        <f t="shared" si="0"/>
        <v/>
      </c>
      <c r="L25" s="38" t="str">
        <f>IF(K25="","",MAX(L$9:L24)+1)</f>
        <v/>
      </c>
      <c r="M25" s="32" t="str">
        <f>IF(K25="","",IFERROR(INDEX(natjecanje!S$11:S$410,MATCH(B25,natjecanje!Q$11:Q$410,0)),""))</f>
        <v/>
      </c>
      <c r="O25" s="116"/>
      <c r="P25" s="110"/>
    </row>
    <row r="26" spans="2:16" x14ac:dyDescent="0.25">
      <c r="B26" s="116"/>
      <c r="C26" s="109"/>
      <c r="D26" s="121"/>
      <c r="E26" s="122"/>
      <c r="F26" s="122"/>
      <c r="G26" s="109"/>
      <c r="H26" s="121"/>
      <c r="I26" s="123"/>
      <c r="K26" s="30" t="str">
        <f t="shared" si="0"/>
        <v/>
      </c>
      <c r="L26" s="38" t="str">
        <f>IF(K26="","",MAX(L$9:L25)+1)</f>
        <v/>
      </c>
      <c r="M26" s="32" t="str">
        <f>IF(K26="","",IFERROR(INDEX(natjecanje!S$11:S$410,MATCH(B26,natjecanje!Q$11:Q$410,0)),""))</f>
        <v/>
      </c>
      <c r="O26" s="116"/>
      <c r="P26" s="110"/>
    </row>
    <row r="27" spans="2:16" x14ac:dyDescent="0.25">
      <c r="B27" s="116"/>
      <c r="C27" s="109"/>
      <c r="D27" s="121"/>
      <c r="E27" s="122"/>
      <c r="F27" s="122"/>
      <c r="G27" s="109"/>
      <c r="H27" s="121"/>
      <c r="I27" s="123"/>
      <c r="K27" s="30" t="str">
        <f t="shared" si="0"/>
        <v/>
      </c>
      <c r="L27" s="38" t="str">
        <f>IF(K27="","",MAX(L$9:L26)+1)</f>
        <v/>
      </c>
      <c r="M27" s="32" t="str">
        <f>IF(K27="","",IFERROR(INDEX(natjecanje!S$11:S$410,MATCH(B27,natjecanje!Q$11:Q$410,0)),""))</f>
        <v/>
      </c>
      <c r="O27" s="116"/>
      <c r="P27" s="110"/>
    </row>
    <row r="28" spans="2:16" x14ac:dyDescent="0.25">
      <c r="B28" s="116"/>
      <c r="C28" s="109"/>
      <c r="D28" s="121"/>
      <c r="E28" s="122"/>
      <c r="F28" s="122"/>
      <c r="G28" s="109"/>
      <c r="H28" s="121"/>
      <c r="I28" s="123"/>
      <c r="K28" s="30" t="str">
        <f t="shared" si="0"/>
        <v/>
      </c>
      <c r="L28" s="38" t="str">
        <f>IF(K28="","",MAX(L$9:L27)+1)</f>
        <v/>
      </c>
      <c r="M28" s="32" t="str">
        <f>IF(K28="","",IFERROR(INDEX(natjecanje!S$11:S$410,MATCH(B28,natjecanje!Q$11:Q$410,0)),""))</f>
        <v/>
      </c>
      <c r="O28" s="116"/>
      <c r="P28" s="110"/>
    </row>
    <row r="29" spans="2:16" x14ac:dyDescent="0.25">
      <c r="B29" s="116"/>
      <c r="C29" s="109"/>
      <c r="D29" s="121"/>
      <c r="E29" s="122"/>
      <c r="F29" s="122"/>
      <c r="G29" s="109"/>
      <c r="H29" s="121"/>
      <c r="I29" s="123"/>
      <c r="K29" s="30" t="str">
        <f t="shared" si="0"/>
        <v/>
      </c>
      <c r="L29" s="38" t="str">
        <f>IF(K29="","",MAX(L$9:L28)+1)</f>
        <v/>
      </c>
      <c r="M29" s="32" t="str">
        <f>IF(K29="","",IFERROR(INDEX(natjecanje!S$11:S$410,MATCH(B29,natjecanje!Q$11:Q$410,0)),""))</f>
        <v/>
      </c>
      <c r="O29" s="116"/>
      <c r="P29" s="110"/>
    </row>
    <row r="30" spans="2:16" x14ac:dyDescent="0.25">
      <c r="B30" s="116"/>
      <c r="C30" s="109"/>
      <c r="D30" s="121"/>
      <c r="E30" s="122"/>
      <c r="F30" s="122"/>
      <c r="G30" s="109"/>
      <c r="H30" s="121"/>
      <c r="I30" s="123"/>
      <c r="K30" s="30" t="str">
        <f t="shared" si="0"/>
        <v/>
      </c>
      <c r="L30" s="38" t="str">
        <f>IF(K30="","",MAX(L$9:L29)+1)</f>
        <v/>
      </c>
      <c r="M30" s="32" t="str">
        <f>IF(K30="","",IFERROR(INDEX(natjecanje!S$11:S$410,MATCH(B30,natjecanje!Q$11:Q$410,0)),""))</f>
        <v/>
      </c>
      <c r="O30" s="116"/>
      <c r="P30" s="110"/>
    </row>
    <row r="31" spans="2:16" x14ac:dyDescent="0.25">
      <c r="B31" s="116"/>
      <c r="C31" s="109"/>
      <c r="D31" s="121"/>
      <c r="E31" s="122"/>
      <c r="F31" s="122"/>
      <c r="G31" s="109"/>
      <c r="H31" s="121"/>
      <c r="I31" s="123"/>
      <c r="K31" s="30" t="str">
        <f t="shared" si="0"/>
        <v/>
      </c>
      <c r="L31" s="38" t="str">
        <f>IF(K31="","",MAX(L$9:L30)+1)</f>
        <v/>
      </c>
      <c r="M31" s="32" t="str">
        <f>IF(K31="","",IFERROR(INDEX(natjecanje!S$11:S$410,MATCH(B31,natjecanje!Q$11:Q$410,0)),""))</f>
        <v/>
      </c>
      <c r="O31" s="116"/>
      <c r="P31" s="110"/>
    </row>
    <row r="32" spans="2:16" x14ac:dyDescent="0.25">
      <c r="B32" s="116"/>
      <c r="C32" s="109"/>
      <c r="D32" s="121"/>
      <c r="E32" s="122"/>
      <c r="F32" s="122"/>
      <c r="G32" s="109"/>
      <c r="H32" s="121"/>
      <c r="I32" s="123"/>
      <c r="K32" s="30" t="str">
        <f t="shared" si="0"/>
        <v/>
      </c>
      <c r="L32" s="38" t="str">
        <f>IF(K32="","",MAX(L$9:L31)+1)</f>
        <v/>
      </c>
      <c r="M32" s="32" t="str">
        <f>IF(K32="","",IFERROR(INDEX(natjecanje!S$11:S$410,MATCH(B32,natjecanje!Q$11:Q$410,0)),""))</f>
        <v/>
      </c>
      <c r="O32" s="116"/>
      <c r="P32" s="110"/>
    </row>
    <row r="33" spans="2:16" x14ac:dyDescent="0.25">
      <c r="B33" s="116"/>
      <c r="C33" s="109"/>
      <c r="D33" s="121"/>
      <c r="E33" s="122"/>
      <c r="F33" s="122"/>
      <c r="G33" s="109"/>
      <c r="H33" s="121"/>
      <c r="I33" s="123"/>
      <c r="K33" s="30" t="str">
        <f t="shared" si="0"/>
        <v/>
      </c>
      <c r="L33" s="38" t="str">
        <f>IF(K33="","",MAX(L$9:L32)+1)</f>
        <v/>
      </c>
      <c r="M33" s="32" t="str">
        <f>IF(K33="","",IFERROR(INDEX(natjecanje!S$11:S$410,MATCH(B33,natjecanje!Q$11:Q$410,0)),""))</f>
        <v/>
      </c>
      <c r="O33" s="116"/>
      <c r="P33" s="110"/>
    </row>
    <row r="34" spans="2:16" x14ac:dyDescent="0.25">
      <c r="B34" s="116"/>
      <c r="C34" s="109"/>
      <c r="D34" s="121"/>
      <c r="E34" s="122"/>
      <c r="F34" s="122"/>
      <c r="G34" s="109"/>
      <c r="H34" s="121"/>
      <c r="I34" s="123"/>
      <c r="K34" s="30" t="str">
        <f t="shared" si="0"/>
        <v/>
      </c>
      <c r="L34" s="38" t="str">
        <f>IF(K34="","",MAX(L$9:L33)+1)</f>
        <v/>
      </c>
      <c r="M34" s="32" t="str">
        <f>IF(K34="","",IFERROR(INDEX(natjecanje!S$11:S$410,MATCH(B34,natjecanje!Q$11:Q$410,0)),""))</f>
        <v/>
      </c>
      <c r="O34" s="116"/>
      <c r="P34" s="110"/>
    </row>
    <row r="35" spans="2:16" x14ac:dyDescent="0.25">
      <c r="B35" s="116"/>
      <c r="C35" s="109"/>
      <c r="D35" s="121"/>
      <c r="E35" s="122"/>
      <c r="F35" s="122"/>
      <c r="G35" s="109"/>
      <c r="H35" s="121"/>
      <c r="I35" s="123"/>
      <c r="K35" s="30" t="str">
        <f t="shared" si="0"/>
        <v/>
      </c>
      <c r="L35" s="38" t="str">
        <f>IF(K35="","",MAX(L$9:L34)+1)</f>
        <v/>
      </c>
      <c r="M35" s="32" t="str">
        <f>IF(K35="","",IFERROR(INDEX(natjecanje!S$11:S$410,MATCH(B35,natjecanje!Q$11:Q$410,0)),""))</f>
        <v/>
      </c>
      <c r="O35" s="116"/>
      <c r="P35" s="110"/>
    </row>
    <row r="36" spans="2:16" x14ac:dyDescent="0.25">
      <c r="B36" s="116"/>
      <c r="C36" s="109"/>
      <c r="D36" s="121"/>
      <c r="E36" s="122"/>
      <c r="F36" s="122"/>
      <c r="G36" s="109"/>
      <c r="H36" s="121"/>
      <c r="I36" s="123"/>
      <c r="K36" s="30" t="str">
        <f t="shared" si="0"/>
        <v/>
      </c>
      <c r="L36" s="38" t="str">
        <f>IF(K36="","",MAX(L$9:L35)+1)</f>
        <v/>
      </c>
      <c r="M36" s="32" t="str">
        <f>IF(K36="","",IFERROR(INDEX(natjecanje!S$11:S$410,MATCH(B36,natjecanje!Q$11:Q$410,0)),""))</f>
        <v/>
      </c>
      <c r="O36" s="116"/>
      <c r="P36" s="110"/>
    </row>
    <row r="37" spans="2:16" x14ac:dyDescent="0.25">
      <c r="B37" s="116"/>
      <c r="C37" s="109"/>
      <c r="D37" s="121"/>
      <c r="E37" s="122"/>
      <c r="F37" s="122"/>
      <c r="G37" s="109"/>
      <c r="H37" s="121"/>
      <c r="I37" s="123"/>
      <c r="K37" s="30" t="str">
        <f t="shared" si="0"/>
        <v/>
      </c>
      <c r="L37" s="38" t="str">
        <f>IF(K37="","",MAX(L$9:L36)+1)</f>
        <v/>
      </c>
      <c r="M37" s="32" t="str">
        <f>IF(K37="","",IFERROR(INDEX(natjecanje!S$11:S$410,MATCH(B37,natjecanje!Q$11:Q$410,0)),""))</f>
        <v/>
      </c>
      <c r="O37" s="116"/>
      <c r="P37" s="110"/>
    </row>
    <row r="38" spans="2:16" x14ac:dyDescent="0.25">
      <c r="B38" s="116"/>
      <c r="C38" s="109"/>
      <c r="D38" s="121"/>
      <c r="E38" s="122"/>
      <c r="F38" s="122"/>
      <c r="G38" s="109"/>
      <c r="H38" s="121"/>
      <c r="I38" s="123"/>
      <c r="K38" s="30" t="str">
        <f t="shared" si="0"/>
        <v/>
      </c>
      <c r="L38" s="38" t="str">
        <f>IF(K38="","",MAX(L$9:L37)+1)</f>
        <v/>
      </c>
      <c r="M38" s="32" t="str">
        <f>IF(K38="","",IFERROR(INDEX(natjecanje!S$11:S$410,MATCH(B38,natjecanje!Q$11:Q$410,0)),""))</f>
        <v/>
      </c>
      <c r="O38" s="116"/>
      <c r="P38" s="110"/>
    </row>
    <row r="39" spans="2:16" x14ac:dyDescent="0.25">
      <c r="B39" s="116"/>
      <c r="C39" s="109"/>
      <c r="D39" s="121"/>
      <c r="E39" s="122"/>
      <c r="F39" s="122"/>
      <c r="G39" s="109"/>
      <c r="H39" s="121"/>
      <c r="I39" s="123"/>
      <c r="K39" s="30" t="str">
        <f t="shared" si="0"/>
        <v/>
      </c>
      <c r="L39" s="38" t="str">
        <f>IF(K39="","",MAX(L$9:L38)+1)</f>
        <v/>
      </c>
      <c r="M39" s="32" t="str">
        <f>IF(K39="","",IFERROR(INDEX(natjecanje!S$11:S$410,MATCH(B39,natjecanje!Q$11:Q$410,0)),""))</f>
        <v/>
      </c>
      <c r="O39" s="116"/>
      <c r="P39" s="110"/>
    </row>
    <row r="40" spans="2:16" x14ac:dyDescent="0.25">
      <c r="B40" s="116"/>
      <c r="C40" s="109"/>
      <c r="D40" s="121"/>
      <c r="E40" s="122"/>
      <c r="F40" s="122"/>
      <c r="G40" s="109"/>
      <c r="H40" s="121"/>
      <c r="I40" s="123"/>
      <c r="K40" s="30" t="str">
        <f t="shared" si="0"/>
        <v/>
      </c>
      <c r="L40" s="38" t="str">
        <f>IF(K40="","",MAX(L$9:L39)+1)</f>
        <v/>
      </c>
      <c r="M40" s="32" t="str">
        <f>IF(K40="","",IFERROR(INDEX(natjecanje!S$11:S$410,MATCH(B40,natjecanje!Q$11:Q$410,0)),""))</f>
        <v/>
      </c>
      <c r="O40" s="116"/>
      <c r="P40" s="110"/>
    </row>
    <row r="41" spans="2:16" x14ac:dyDescent="0.25">
      <c r="B41" s="116"/>
      <c r="C41" s="109"/>
      <c r="D41" s="121"/>
      <c r="E41" s="122"/>
      <c r="F41" s="122"/>
      <c r="G41" s="109"/>
      <c r="H41" s="121"/>
      <c r="I41" s="123"/>
      <c r="K41" s="30" t="str">
        <f t="shared" si="0"/>
        <v/>
      </c>
      <c r="L41" s="38" t="str">
        <f>IF(K41="","",MAX(L$9:L40)+1)</f>
        <v/>
      </c>
      <c r="M41" s="32" t="str">
        <f>IF(K41="","",IFERROR(INDEX(natjecanje!S$11:S$410,MATCH(B41,natjecanje!Q$11:Q$410,0)),""))</f>
        <v/>
      </c>
      <c r="O41" s="116"/>
      <c r="P41" s="110"/>
    </row>
    <row r="42" spans="2:16" x14ac:dyDescent="0.25">
      <c r="B42" s="116"/>
      <c r="C42" s="109"/>
      <c r="D42" s="121"/>
      <c r="E42" s="122"/>
      <c r="F42" s="122"/>
      <c r="G42" s="109"/>
      <c r="H42" s="121"/>
      <c r="I42" s="123"/>
      <c r="K42" s="30" t="str">
        <f t="shared" si="0"/>
        <v/>
      </c>
      <c r="L42" s="38" t="str">
        <f>IF(K42="","",MAX(L$9:L41)+1)</f>
        <v/>
      </c>
      <c r="M42" s="32" t="str">
        <f>IF(K42="","",IFERROR(INDEX(natjecanje!S$11:S$410,MATCH(B42,natjecanje!Q$11:Q$410,0)),""))</f>
        <v/>
      </c>
      <c r="O42" s="116"/>
      <c r="P42" s="110"/>
    </row>
    <row r="43" spans="2:16" x14ac:dyDescent="0.25">
      <c r="B43" s="116"/>
      <c r="C43" s="109"/>
      <c r="D43" s="121"/>
      <c r="E43" s="122"/>
      <c r="F43" s="122"/>
      <c r="G43" s="109"/>
      <c r="H43" s="121"/>
      <c r="I43" s="123"/>
      <c r="K43" s="30" t="str">
        <f t="shared" si="0"/>
        <v/>
      </c>
      <c r="L43" s="38" t="str">
        <f>IF(K43="","",MAX(L$9:L42)+1)</f>
        <v/>
      </c>
      <c r="M43" s="32" t="str">
        <f>IF(K43="","",IFERROR(INDEX(natjecanje!S$11:S$410,MATCH(B43,natjecanje!Q$11:Q$410,0)),""))</f>
        <v/>
      </c>
      <c r="O43" s="116"/>
      <c r="P43" s="110"/>
    </row>
    <row r="44" spans="2:16" x14ac:dyDescent="0.25">
      <c r="B44" s="116"/>
      <c r="C44" s="109"/>
      <c r="D44" s="121"/>
      <c r="E44" s="122"/>
      <c r="F44" s="122"/>
      <c r="G44" s="109"/>
      <c r="H44" s="121"/>
      <c r="I44" s="123"/>
      <c r="K44" s="30" t="str">
        <f t="shared" si="0"/>
        <v/>
      </c>
      <c r="L44" s="38" t="str">
        <f>IF(K44="","",MAX(L$9:L43)+1)</f>
        <v/>
      </c>
      <c r="M44" s="32" t="str">
        <f>IF(K44="","",IFERROR(INDEX(natjecanje!S$11:S$410,MATCH(B44,natjecanje!Q$11:Q$410,0)),""))</f>
        <v/>
      </c>
      <c r="O44" s="116"/>
      <c r="P44" s="110"/>
    </row>
    <row r="45" spans="2:16" x14ac:dyDescent="0.25">
      <c r="B45" s="116"/>
      <c r="C45" s="109"/>
      <c r="D45" s="121"/>
      <c r="E45" s="122"/>
      <c r="F45" s="122"/>
      <c r="G45" s="109"/>
      <c r="H45" s="121"/>
      <c r="I45" s="123"/>
      <c r="K45" s="30" t="str">
        <f t="shared" si="0"/>
        <v/>
      </c>
      <c r="L45" s="38" t="str">
        <f>IF(K45="","",MAX(L$9:L44)+1)</f>
        <v/>
      </c>
      <c r="M45" s="32" t="str">
        <f>IF(K45="","",IFERROR(INDEX(natjecanje!S$11:S$410,MATCH(B45,natjecanje!Q$11:Q$410,0)),""))</f>
        <v/>
      </c>
      <c r="O45" s="116"/>
      <c r="P45" s="110"/>
    </row>
    <row r="46" spans="2:16" x14ac:dyDescent="0.25">
      <c r="B46" s="116"/>
      <c r="C46" s="109"/>
      <c r="D46" s="121"/>
      <c r="E46" s="122"/>
      <c r="F46" s="122"/>
      <c r="G46" s="109"/>
      <c r="H46" s="121"/>
      <c r="I46" s="123"/>
      <c r="K46" s="30" t="str">
        <f t="shared" si="0"/>
        <v/>
      </c>
      <c r="L46" s="38" t="str">
        <f>IF(K46="","",MAX(L$9:L45)+1)</f>
        <v/>
      </c>
      <c r="M46" s="32" t="str">
        <f>IF(K46="","",IFERROR(INDEX(natjecanje!S$11:S$410,MATCH(B46,natjecanje!Q$11:Q$410,0)),""))</f>
        <v/>
      </c>
      <c r="O46" s="116"/>
      <c r="P46" s="110"/>
    </row>
    <row r="47" spans="2:16" x14ac:dyDescent="0.25">
      <c r="B47" s="116"/>
      <c r="C47" s="109"/>
      <c r="D47" s="121"/>
      <c r="E47" s="122"/>
      <c r="F47" s="122"/>
      <c r="G47" s="109"/>
      <c r="H47" s="121"/>
      <c r="I47" s="123"/>
      <c r="K47" s="30" t="str">
        <f t="shared" si="0"/>
        <v/>
      </c>
      <c r="L47" s="38" t="str">
        <f>IF(K47="","",MAX(L$9:L46)+1)</f>
        <v/>
      </c>
      <c r="M47" s="32" t="str">
        <f>IF(K47="","",IFERROR(INDEX(natjecanje!S$11:S$410,MATCH(B47,natjecanje!Q$11:Q$410,0)),""))</f>
        <v/>
      </c>
      <c r="O47" s="116"/>
      <c r="P47" s="110"/>
    </row>
    <row r="48" spans="2:16" x14ac:dyDescent="0.25">
      <c r="B48" s="116"/>
      <c r="C48" s="109"/>
      <c r="D48" s="121"/>
      <c r="E48" s="122"/>
      <c r="F48" s="122"/>
      <c r="G48" s="109"/>
      <c r="H48" s="121"/>
      <c r="I48" s="123"/>
      <c r="K48" s="30" t="str">
        <f t="shared" si="0"/>
        <v/>
      </c>
      <c r="L48" s="38" t="str">
        <f>IF(K48="","",MAX(L$9:L47)+1)</f>
        <v/>
      </c>
      <c r="M48" s="32" t="str">
        <f>IF(K48="","",IFERROR(INDEX(natjecanje!S$11:S$410,MATCH(B48,natjecanje!Q$11:Q$410,0)),""))</f>
        <v/>
      </c>
      <c r="O48" s="116"/>
      <c r="P48" s="110"/>
    </row>
    <row r="49" spans="2:16" x14ac:dyDescent="0.25">
      <c r="B49" s="116"/>
      <c r="C49" s="109"/>
      <c r="D49" s="121"/>
      <c r="E49" s="122"/>
      <c r="F49" s="122"/>
      <c r="G49" s="109"/>
      <c r="H49" s="121"/>
      <c r="I49" s="123"/>
      <c r="K49" s="30" t="str">
        <f t="shared" si="0"/>
        <v/>
      </c>
      <c r="L49" s="38" t="str">
        <f>IF(K49="","",MAX(L$9:L48)+1)</f>
        <v/>
      </c>
      <c r="M49" s="32" t="str">
        <f>IF(K49="","",IFERROR(INDEX(natjecanje!S$11:S$410,MATCH(B49,natjecanje!Q$11:Q$410,0)),""))</f>
        <v/>
      </c>
      <c r="O49" s="116"/>
      <c r="P49" s="110"/>
    </row>
    <row r="50" spans="2:16" x14ac:dyDescent="0.25">
      <c r="B50" s="116"/>
      <c r="C50" s="109"/>
      <c r="D50" s="121"/>
      <c r="E50" s="122"/>
      <c r="F50" s="122"/>
      <c r="G50" s="109"/>
      <c r="H50" s="121"/>
      <c r="I50" s="123"/>
      <c r="K50" s="30" t="str">
        <f t="shared" si="0"/>
        <v/>
      </c>
      <c r="L50" s="38" t="str">
        <f>IF(K50="","",MAX(L$9:L49)+1)</f>
        <v/>
      </c>
      <c r="M50" s="32" t="str">
        <f>IF(K50="","",IFERROR(INDEX(natjecanje!S$11:S$410,MATCH(B50,natjecanje!Q$11:Q$410,0)),""))</f>
        <v/>
      </c>
      <c r="O50" s="116"/>
      <c r="P50" s="110"/>
    </row>
    <row r="51" spans="2:16" x14ac:dyDescent="0.25">
      <c r="B51" s="116"/>
      <c r="C51" s="109"/>
      <c r="D51" s="121"/>
      <c r="E51" s="122"/>
      <c r="F51" s="122"/>
      <c r="G51" s="109"/>
      <c r="H51" s="121"/>
      <c r="I51" s="123"/>
      <c r="K51" s="30" t="str">
        <f t="shared" si="0"/>
        <v/>
      </c>
      <c r="L51" s="38" t="str">
        <f>IF(K51="","",MAX(L$9:L50)+1)</f>
        <v/>
      </c>
      <c r="M51" s="32" t="str">
        <f>IF(K51="","",IFERROR(INDEX(natjecanje!S$11:S$410,MATCH(B51,natjecanje!Q$11:Q$410,0)),""))</f>
        <v/>
      </c>
      <c r="O51" s="116"/>
      <c r="P51" s="110"/>
    </row>
    <row r="52" spans="2:16" x14ac:dyDescent="0.25">
      <c r="B52" s="116"/>
      <c r="C52" s="109"/>
      <c r="D52" s="121"/>
      <c r="E52" s="122"/>
      <c r="F52" s="122"/>
      <c r="G52" s="109"/>
      <c r="H52" s="121"/>
      <c r="I52" s="123"/>
      <c r="K52" s="30" t="str">
        <f t="shared" si="0"/>
        <v/>
      </c>
      <c r="L52" s="38" t="str">
        <f>IF(K52="","",MAX(L$9:L51)+1)</f>
        <v/>
      </c>
      <c r="M52" s="32" t="str">
        <f>IF(K52="","",IFERROR(INDEX(natjecanje!S$11:S$410,MATCH(B52,natjecanje!Q$11:Q$410,0)),""))</f>
        <v/>
      </c>
      <c r="O52" s="116"/>
      <c r="P52" s="110"/>
    </row>
    <row r="53" spans="2:16" x14ac:dyDescent="0.25">
      <c r="B53" s="116"/>
      <c r="C53" s="109"/>
      <c r="D53" s="121"/>
      <c r="E53" s="122"/>
      <c r="F53" s="122"/>
      <c r="G53" s="109"/>
      <c r="H53" s="121"/>
      <c r="I53" s="123"/>
      <c r="K53" s="30" t="str">
        <f t="shared" si="0"/>
        <v/>
      </c>
      <c r="L53" s="38" t="str">
        <f>IF(K53="","",MAX(L$9:L52)+1)</f>
        <v/>
      </c>
      <c r="M53" s="32" t="str">
        <f>IF(K53="","",IFERROR(INDEX(natjecanje!S$11:S$410,MATCH(B53,natjecanje!Q$11:Q$410,0)),""))</f>
        <v/>
      </c>
      <c r="O53" s="116"/>
      <c r="P53" s="110"/>
    </row>
    <row r="54" spans="2:16" x14ac:dyDescent="0.25">
      <c r="B54" s="116"/>
      <c r="C54" s="109"/>
      <c r="D54" s="121"/>
      <c r="E54" s="122"/>
      <c r="F54" s="122"/>
      <c r="G54" s="109"/>
      <c r="H54" s="121"/>
      <c r="I54" s="123"/>
      <c r="K54" s="30" t="str">
        <f t="shared" si="0"/>
        <v/>
      </c>
      <c r="L54" s="38" t="str">
        <f>IF(K54="","",MAX(L$9:L53)+1)</f>
        <v/>
      </c>
      <c r="M54" s="32" t="str">
        <f>IF(K54="","",IFERROR(INDEX(natjecanje!S$11:S$410,MATCH(B54,natjecanje!Q$11:Q$410,0)),""))</f>
        <v/>
      </c>
      <c r="O54" s="116"/>
      <c r="P54" s="110"/>
    </row>
    <row r="55" spans="2:16" x14ac:dyDescent="0.25">
      <c r="B55" s="116"/>
      <c r="C55" s="109"/>
      <c r="D55" s="121"/>
      <c r="E55" s="122"/>
      <c r="F55" s="122"/>
      <c r="G55" s="109"/>
      <c r="H55" s="121"/>
      <c r="I55" s="123"/>
      <c r="K55" s="30" t="str">
        <f t="shared" si="0"/>
        <v/>
      </c>
      <c r="L55" s="38" t="str">
        <f>IF(K55="","",MAX(L$9:L54)+1)</f>
        <v/>
      </c>
      <c r="M55" s="32" t="str">
        <f>IF(K55="","",IFERROR(INDEX(natjecanje!S$11:S$410,MATCH(B55,natjecanje!Q$11:Q$410,0)),""))</f>
        <v/>
      </c>
      <c r="O55" s="116"/>
      <c r="P55" s="110"/>
    </row>
    <row r="56" spans="2:16" x14ac:dyDescent="0.25">
      <c r="B56" s="116"/>
      <c r="C56" s="109"/>
      <c r="D56" s="121"/>
      <c r="E56" s="122"/>
      <c r="F56" s="122"/>
      <c r="G56" s="109"/>
      <c r="H56" s="121"/>
      <c r="I56" s="123"/>
      <c r="K56" s="30" t="str">
        <f t="shared" si="0"/>
        <v/>
      </c>
      <c r="L56" s="38" t="str">
        <f>IF(K56="","",MAX(L$9:L55)+1)</f>
        <v/>
      </c>
      <c r="M56" s="32" t="str">
        <f>IF(K56="","",IFERROR(INDEX(natjecanje!S$11:S$410,MATCH(B56,natjecanje!Q$11:Q$410,0)),""))</f>
        <v/>
      </c>
      <c r="O56" s="116"/>
      <c r="P56" s="110"/>
    </row>
    <row r="57" spans="2:16" x14ac:dyDescent="0.25">
      <c r="B57" s="116"/>
      <c r="C57" s="109"/>
      <c r="D57" s="121"/>
      <c r="E57" s="122"/>
      <c r="F57" s="122"/>
      <c r="G57" s="109"/>
      <c r="H57" s="121"/>
      <c r="I57" s="123"/>
      <c r="K57" s="30" t="str">
        <f t="shared" si="0"/>
        <v/>
      </c>
      <c r="L57" s="38" t="str">
        <f>IF(K57="","",MAX(L$9:L56)+1)</f>
        <v/>
      </c>
      <c r="M57" s="32" t="str">
        <f>IF(K57="","",IFERROR(INDEX(natjecanje!S$11:S$410,MATCH(B57,natjecanje!Q$11:Q$410,0)),""))</f>
        <v/>
      </c>
      <c r="O57" s="116"/>
      <c r="P57" s="110"/>
    </row>
    <row r="58" spans="2:16" x14ac:dyDescent="0.25">
      <c r="B58" s="116"/>
      <c r="C58" s="109"/>
      <c r="D58" s="121"/>
      <c r="E58" s="122"/>
      <c r="F58" s="122"/>
      <c r="G58" s="109"/>
      <c r="H58" s="121"/>
      <c r="I58" s="123"/>
      <c r="K58" s="30" t="str">
        <f t="shared" si="0"/>
        <v/>
      </c>
      <c r="L58" s="38" t="str">
        <f>IF(K58="","",MAX(L$9:L57)+1)</f>
        <v/>
      </c>
      <c r="M58" s="32" t="str">
        <f>IF(K58="","",IFERROR(INDEX(natjecanje!S$11:S$410,MATCH(B58,natjecanje!Q$11:Q$410,0)),""))</f>
        <v/>
      </c>
      <c r="O58" s="116"/>
      <c r="P58" s="110"/>
    </row>
    <row r="59" spans="2:16" ht="15.75" thickBot="1" x14ac:dyDescent="0.3">
      <c r="B59" s="117"/>
      <c r="C59" s="112"/>
      <c r="D59" s="124"/>
      <c r="E59" s="125"/>
      <c r="F59" s="125"/>
      <c r="G59" s="112"/>
      <c r="H59" s="124"/>
      <c r="I59" s="126"/>
      <c r="K59" s="33" t="str">
        <f t="shared" si="0"/>
        <v/>
      </c>
      <c r="L59" s="39" t="str">
        <f>IF(K59="","",MAX(L$9:L58)+1)</f>
        <v/>
      </c>
      <c r="M59" s="35" t="str">
        <f>IF(K59="","",IFERROR(INDEX(natjecanje!S$11:S$410,MATCH(B59,natjecanje!Q$11:Q$410,0)),""))</f>
        <v/>
      </c>
      <c r="O59" s="117"/>
      <c r="P59" s="113"/>
    </row>
  </sheetData>
  <sheetProtection sheet="1" objects="1" scenarios="1"/>
  <mergeCells count="5">
    <mergeCell ref="B6:I6"/>
    <mergeCell ref="O6:P6"/>
    <mergeCell ref="B4:I4"/>
    <mergeCell ref="O4:P4"/>
    <mergeCell ref="B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6135-2065-4590-992B-DF7DC148CD3F}">
  <dimension ref="B1:C59"/>
  <sheetViews>
    <sheetView workbookViewId="0"/>
  </sheetViews>
  <sheetFormatPr defaultRowHeight="15" x14ac:dyDescent="0.25"/>
  <cols>
    <col min="1" max="1" width="2.85546875" customWidth="1"/>
    <col min="2" max="2" width="17.140625" customWidth="1"/>
    <col min="3" max="3" width="45.7109375" customWidth="1"/>
  </cols>
  <sheetData>
    <row r="1" spans="2:3" ht="15.75" thickBot="1" x14ac:dyDescent="0.3"/>
    <row r="2" spans="2:3" ht="32.25" thickBot="1" x14ac:dyDescent="0.55000000000000004">
      <c r="B2" s="330" t="s">
        <v>69</v>
      </c>
      <c r="C2" s="332"/>
    </row>
    <row r="3" spans="2:3" ht="15.75" thickBot="1" x14ac:dyDescent="0.3"/>
    <row r="4" spans="2:3" ht="21.75" thickBot="1" x14ac:dyDescent="0.4">
      <c r="B4" s="327" t="s">
        <v>49</v>
      </c>
      <c r="C4" s="329"/>
    </row>
    <row r="5" spans="2:3" ht="15.75" thickBot="1" x14ac:dyDescent="0.3"/>
    <row r="6" spans="2:3" ht="110.25" customHeight="1" thickBot="1" x14ac:dyDescent="0.3">
      <c r="B6" s="336" t="s">
        <v>70</v>
      </c>
      <c r="C6" s="337"/>
    </row>
    <row r="8" spans="2:3" x14ac:dyDescent="0.25">
      <c r="B8" s="25" t="s">
        <v>63</v>
      </c>
      <c r="C8" s="26" t="s">
        <v>62</v>
      </c>
    </row>
    <row r="9" spans="2:3" ht="7.5" customHeight="1" thickBot="1" x14ac:dyDescent="0.3">
      <c r="B9" s="3"/>
      <c r="C9" s="3"/>
    </row>
    <row r="10" spans="2:3" x14ac:dyDescent="0.25">
      <c r="B10" s="105">
        <v>1</v>
      </c>
      <c r="C10" s="107" t="s">
        <v>179</v>
      </c>
    </row>
    <row r="11" spans="2:3" x14ac:dyDescent="0.25">
      <c r="B11" s="108">
        <v>2</v>
      </c>
      <c r="C11" s="110" t="s">
        <v>180</v>
      </c>
    </row>
    <row r="12" spans="2:3" x14ac:dyDescent="0.25">
      <c r="B12" s="108">
        <v>3</v>
      </c>
      <c r="C12" s="110" t="s">
        <v>181</v>
      </c>
    </row>
    <row r="13" spans="2:3" x14ac:dyDescent="0.25">
      <c r="B13" s="108">
        <v>4</v>
      </c>
      <c r="C13" s="110" t="s">
        <v>182</v>
      </c>
    </row>
    <row r="14" spans="2:3" x14ac:dyDescent="0.25">
      <c r="B14" s="108">
        <v>5</v>
      </c>
      <c r="C14" s="110" t="s">
        <v>183</v>
      </c>
    </row>
    <row r="15" spans="2:3" x14ac:dyDescent="0.25">
      <c r="B15" s="108">
        <v>6</v>
      </c>
      <c r="C15" s="110" t="s">
        <v>184</v>
      </c>
    </row>
    <row r="16" spans="2:3" x14ac:dyDescent="0.25">
      <c r="B16" s="108">
        <v>7</v>
      </c>
      <c r="C16" s="110" t="s">
        <v>185</v>
      </c>
    </row>
    <row r="17" spans="2:3" x14ac:dyDescent="0.25">
      <c r="B17" s="108">
        <v>8</v>
      </c>
      <c r="C17" s="110" t="s">
        <v>186</v>
      </c>
    </row>
    <row r="18" spans="2:3" x14ac:dyDescent="0.25">
      <c r="B18" s="108">
        <v>9</v>
      </c>
      <c r="C18" s="110" t="s">
        <v>187</v>
      </c>
    </row>
    <row r="19" spans="2:3" x14ac:dyDescent="0.25">
      <c r="B19" s="108">
        <v>10</v>
      </c>
      <c r="C19" s="110" t="s">
        <v>188</v>
      </c>
    </row>
    <row r="20" spans="2:3" x14ac:dyDescent="0.25">
      <c r="B20" s="108">
        <v>11</v>
      </c>
      <c r="C20" s="110" t="s">
        <v>189</v>
      </c>
    </row>
    <row r="21" spans="2:3" x14ac:dyDescent="0.25">
      <c r="B21" s="108">
        <v>12</v>
      </c>
      <c r="C21" s="110" t="s">
        <v>190</v>
      </c>
    </row>
    <row r="22" spans="2:3" x14ac:dyDescent="0.25">
      <c r="B22" s="108">
        <v>13</v>
      </c>
      <c r="C22" s="110" t="s">
        <v>191</v>
      </c>
    </row>
    <row r="23" spans="2:3" x14ac:dyDescent="0.25">
      <c r="B23" s="108">
        <v>14</v>
      </c>
      <c r="C23" s="110" t="s">
        <v>192</v>
      </c>
    </row>
    <row r="24" spans="2:3" x14ac:dyDescent="0.25">
      <c r="B24" s="108">
        <v>15</v>
      </c>
      <c r="C24" s="110" t="s">
        <v>193</v>
      </c>
    </row>
    <row r="25" spans="2:3" x14ac:dyDescent="0.25">
      <c r="B25" s="108">
        <v>16</v>
      </c>
      <c r="C25" s="110" t="s">
        <v>194</v>
      </c>
    </row>
    <row r="26" spans="2:3" x14ac:dyDescent="0.25">
      <c r="B26" s="108">
        <v>17</v>
      </c>
      <c r="C26" s="110" t="s">
        <v>195</v>
      </c>
    </row>
    <row r="27" spans="2:3" x14ac:dyDescent="0.25">
      <c r="B27" s="108">
        <v>18</v>
      </c>
      <c r="C27" s="110" t="s">
        <v>196</v>
      </c>
    </row>
    <row r="28" spans="2:3" x14ac:dyDescent="0.25">
      <c r="B28" s="108">
        <v>19</v>
      </c>
      <c r="C28" s="110" t="s">
        <v>197</v>
      </c>
    </row>
    <row r="29" spans="2:3" x14ac:dyDescent="0.25">
      <c r="B29" s="108">
        <v>20</v>
      </c>
      <c r="C29" s="110" t="s">
        <v>198</v>
      </c>
    </row>
    <row r="30" spans="2:3" x14ac:dyDescent="0.25">
      <c r="B30" s="108">
        <v>21</v>
      </c>
      <c r="C30" s="110" t="s">
        <v>199</v>
      </c>
    </row>
    <row r="31" spans="2:3" x14ac:dyDescent="0.25">
      <c r="B31" s="108">
        <v>22</v>
      </c>
      <c r="C31" s="110" t="s">
        <v>200</v>
      </c>
    </row>
    <row r="32" spans="2:3" x14ac:dyDescent="0.25">
      <c r="B32" s="108">
        <v>23</v>
      </c>
      <c r="C32" s="110" t="s">
        <v>201</v>
      </c>
    </row>
    <row r="33" spans="2:3" x14ac:dyDescent="0.25">
      <c r="B33" s="108">
        <v>24</v>
      </c>
      <c r="C33" s="110" t="s">
        <v>202</v>
      </c>
    </row>
    <row r="34" spans="2:3" x14ac:dyDescent="0.25">
      <c r="B34" s="108">
        <v>25</v>
      </c>
      <c r="C34" s="110" t="s">
        <v>203</v>
      </c>
    </row>
    <row r="35" spans="2:3" x14ac:dyDescent="0.25">
      <c r="B35" s="108">
        <v>26</v>
      </c>
      <c r="C35" s="110" t="s">
        <v>204</v>
      </c>
    </row>
    <row r="36" spans="2:3" x14ac:dyDescent="0.25">
      <c r="B36" s="108">
        <v>27</v>
      </c>
      <c r="C36" s="110" t="s">
        <v>205</v>
      </c>
    </row>
    <row r="37" spans="2:3" x14ac:dyDescent="0.25">
      <c r="B37" s="108">
        <v>28</v>
      </c>
      <c r="C37" s="110" t="s">
        <v>206</v>
      </c>
    </row>
    <row r="38" spans="2:3" x14ac:dyDescent="0.25">
      <c r="B38" s="108">
        <v>29</v>
      </c>
      <c r="C38" s="110" t="s">
        <v>207</v>
      </c>
    </row>
    <row r="39" spans="2:3" x14ac:dyDescent="0.25">
      <c r="B39" s="108">
        <v>30</v>
      </c>
      <c r="C39" s="110" t="s">
        <v>208</v>
      </c>
    </row>
    <row r="40" spans="2:3" x14ac:dyDescent="0.25">
      <c r="B40" s="108">
        <v>31</v>
      </c>
      <c r="C40" s="110" t="s">
        <v>209</v>
      </c>
    </row>
    <row r="41" spans="2:3" x14ac:dyDescent="0.25">
      <c r="B41" s="108">
        <v>32</v>
      </c>
      <c r="C41" s="110" t="s">
        <v>210</v>
      </c>
    </row>
    <row r="42" spans="2:3" x14ac:dyDescent="0.25">
      <c r="B42" s="108">
        <v>33</v>
      </c>
      <c r="C42" s="110" t="s">
        <v>72</v>
      </c>
    </row>
    <row r="43" spans="2:3" x14ac:dyDescent="0.25">
      <c r="B43" s="108">
        <v>34</v>
      </c>
      <c r="C43" s="110" t="s">
        <v>83</v>
      </c>
    </row>
    <row r="44" spans="2:3" x14ac:dyDescent="0.25">
      <c r="B44" s="108"/>
      <c r="C44" s="110"/>
    </row>
    <row r="45" spans="2:3" x14ac:dyDescent="0.25">
      <c r="B45" s="108"/>
      <c r="C45" s="110"/>
    </row>
    <row r="46" spans="2:3" x14ac:dyDescent="0.25">
      <c r="B46" s="108"/>
      <c r="C46" s="110"/>
    </row>
    <row r="47" spans="2:3" x14ac:dyDescent="0.25">
      <c r="B47" s="108"/>
      <c r="C47" s="110"/>
    </row>
    <row r="48" spans="2:3" x14ac:dyDescent="0.25">
      <c r="B48" s="108"/>
      <c r="C48" s="110"/>
    </row>
    <row r="49" spans="2:3" x14ac:dyDescent="0.25">
      <c r="B49" s="108"/>
      <c r="C49" s="110"/>
    </row>
    <row r="50" spans="2:3" x14ac:dyDescent="0.25">
      <c r="B50" s="108"/>
      <c r="C50" s="110"/>
    </row>
    <row r="51" spans="2:3" x14ac:dyDescent="0.25">
      <c r="B51" s="108"/>
      <c r="C51" s="110"/>
    </row>
    <row r="52" spans="2:3" x14ac:dyDescent="0.25">
      <c r="B52" s="108"/>
      <c r="C52" s="110"/>
    </row>
    <row r="53" spans="2:3" x14ac:dyDescent="0.25">
      <c r="B53" s="108"/>
      <c r="C53" s="110"/>
    </row>
    <row r="54" spans="2:3" x14ac:dyDescent="0.25">
      <c r="B54" s="108"/>
      <c r="C54" s="110"/>
    </row>
    <row r="55" spans="2:3" x14ac:dyDescent="0.25">
      <c r="B55" s="108"/>
      <c r="C55" s="110"/>
    </row>
    <row r="56" spans="2:3" x14ac:dyDescent="0.25">
      <c r="B56" s="108"/>
      <c r="C56" s="110"/>
    </row>
    <row r="57" spans="2:3" x14ac:dyDescent="0.25">
      <c r="B57" s="108"/>
      <c r="C57" s="110"/>
    </row>
    <row r="58" spans="2:3" x14ac:dyDescent="0.25">
      <c r="B58" s="108"/>
      <c r="C58" s="110"/>
    </row>
    <row r="59" spans="2:3" ht="15.75" thickBot="1" x14ac:dyDescent="0.3">
      <c r="B59" s="111"/>
      <c r="C59" s="113"/>
    </row>
  </sheetData>
  <sheetProtection sheet="1" objects="1" scenarios="1"/>
  <mergeCells count="3">
    <mergeCell ref="B2:C2"/>
    <mergeCell ref="B4:C4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18B-EE77-4F63-986B-60F0F4658E3C}">
  <dimension ref="B1:E29"/>
  <sheetViews>
    <sheetView workbookViewId="0">
      <selection activeCell="B6" sqref="B6:E6"/>
    </sheetView>
  </sheetViews>
  <sheetFormatPr defaultRowHeight="15" x14ac:dyDescent="0.25"/>
  <cols>
    <col min="1" max="1" width="2.85546875" customWidth="1"/>
    <col min="2" max="2" width="5.7109375" customWidth="1"/>
    <col min="3" max="3" width="8.42578125" bestFit="1" customWidth="1"/>
    <col min="4" max="4" width="39.42578125" bestFit="1" customWidth="1"/>
    <col min="5" max="5" width="17.7109375" bestFit="1" customWidth="1"/>
  </cols>
  <sheetData>
    <row r="1" spans="2:5" ht="15.75" thickBot="1" x14ac:dyDescent="0.3"/>
    <row r="2" spans="2:5" ht="32.25" thickBot="1" x14ac:dyDescent="0.55000000000000004">
      <c r="B2" s="330" t="s">
        <v>85</v>
      </c>
      <c r="C2" s="331"/>
      <c r="D2" s="331"/>
      <c r="E2" s="332"/>
    </row>
    <row r="3" spans="2:5" ht="15.75" thickBot="1" x14ac:dyDescent="0.3"/>
    <row r="4" spans="2:5" ht="21.75" thickBot="1" x14ac:dyDescent="0.4">
      <c r="B4" s="327" t="s">
        <v>49</v>
      </c>
      <c r="C4" s="328"/>
      <c r="D4" s="328"/>
      <c r="E4" s="329"/>
    </row>
    <row r="5" spans="2:5" ht="15.75" thickBot="1" x14ac:dyDescent="0.3"/>
    <row r="6" spans="2:5" ht="91.5" customHeight="1" thickBot="1" x14ac:dyDescent="0.3">
      <c r="B6" s="336" t="s">
        <v>239</v>
      </c>
      <c r="C6" s="338"/>
      <c r="D6" s="338"/>
      <c r="E6" s="337"/>
    </row>
    <row r="8" spans="2:5" x14ac:dyDescent="0.25">
      <c r="B8" s="25" t="s">
        <v>86</v>
      </c>
      <c r="C8" s="98" t="s">
        <v>25</v>
      </c>
      <c r="D8" s="98" t="s">
        <v>12</v>
      </c>
      <c r="E8" s="26" t="s">
        <v>87</v>
      </c>
    </row>
    <row r="9" spans="2:5" ht="7.5" customHeight="1" thickBot="1" x14ac:dyDescent="0.3">
      <c r="B9" s="3"/>
      <c r="C9" s="3"/>
      <c r="D9" s="3"/>
      <c r="E9" s="3"/>
    </row>
    <row r="10" spans="2:5" x14ac:dyDescent="0.25">
      <c r="B10" s="105">
        <v>1</v>
      </c>
      <c r="C10" s="106" t="s">
        <v>88</v>
      </c>
      <c r="D10" s="106" t="s">
        <v>89</v>
      </c>
      <c r="E10" s="107">
        <v>0</v>
      </c>
    </row>
    <row r="11" spans="2:5" x14ac:dyDescent="0.25">
      <c r="B11" s="108">
        <v>2</v>
      </c>
      <c r="C11" s="109" t="s">
        <v>90</v>
      </c>
      <c r="D11" s="109" t="s">
        <v>136</v>
      </c>
      <c r="E11" s="110" t="s">
        <v>91</v>
      </c>
    </row>
    <row r="12" spans="2:5" x14ac:dyDescent="0.25">
      <c r="B12" s="108">
        <v>3</v>
      </c>
      <c r="C12" s="109" t="s">
        <v>92</v>
      </c>
      <c r="D12" s="109" t="s">
        <v>93</v>
      </c>
      <c r="E12" s="110">
        <v>3</v>
      </c>
    </row>
    <row r="13" spans="2:5" x14ac:dyDescent="0.25">
      <c r="B13" s="108">
        <v>4</v>
      </c>
      <c r="C13" s="109" t="s">
        <v>94</v>
      </c>
      <c r="D13" s="109" t="s">
        <v>95</v>
      </c>
      <c r="E13" s="110">
        <v>2</v>
      </c>
    </row>
    <row r="14" spans="2:5" x14ac:dyDescent="0.25">
      <c r="B14" s="108">
        <v>5</v>
      </c>
      <c r="C14" s="109" t="s">
        <v>96</v>
      </c>
      <c r="D14" s="109" t="s">
        <v>97</v>
      </c>
      <c r="E14" s="110">
        <v>4</v>
      </c>
    </row>
    <row r="15" spans="2:5" x14ac:dyDescent="0.25">
      <c r="B15" s="108">
        <v>6</v>
      </c>
      <c r="C15" s="109" t="s">
        <v>98</v>
      </c>
      <c r="D15" s="109" t="s">
        <v>99</v>
      </c>
      <c r="E15" s="110">
        <v>1</v>
      </c>
    </row>
    <row r="16" spans="2:5" x14ac:dyDescent="0.25">
      <c r="B16" s="108"/>
      <c r="C16" s="109"/>
      <c r="D16" s="109"/>
      <c r="E16" s="110"/>
    </row>
    <row r="17" spans="2:5" x14ac:dyDescent="0.25">
      <c r="B17" s="108"/>
      <c r="C17" s="109"/>
      <c r="D17" s="109"/>
      <c r="E17" s="110"/>
    </row>
    <row r="18" spans="2:5" x14ac:dyDescent="0.25">
      <c r="B18" s="108"/>
      <c r="C18" s="109"/>
      <c r="D18" s="109"/>
      <c r="E18" s="110"/>
    </row>
    <row r="19" spans="2:5" x14ac:dyDescent="0.25">
      <c r="B19" s="108"/>
      <c r="C19" s="109"/>
      <c r="D19" s="109"/>
      <c r="E19" s="110"/>
    </row>
    <row r="20" spans="2:5" x14ac:dyDescent="0.25">
      <c r="B20" s="108"/>
      <c r="C20" s="109"/>
      <c r="D20" s="109"/>
      <c r="E20" s="110"/>
    </row>
    <row r="21" spans="2:5" x14ac:dyDescent="0.25">
      <c r="B21" s="108"/>
      <c r="C21" s="109"/>
      <c r="D21" s="109"/>
      <c r="E21" s="110"/>
    </row>
    <row r="22" spans="2:5" x14ac:dyDescent="0.25">
      <c r="B22" s="108"/>
      <c r="C22" s="109"/>
      <c r="D22" s="109"/>
      <c r="E22" s="110"/>
    </row>
    <row r="23" spans="2:5" x14ac:dyDescent="0.25">
      <c r="B23" s="108"/>
      <c r="C23" s="109"/>
      <c r="D23" s="109"/>
      <c r="E23" s="110"/>
    </row>
    <row r="24" spans="2:5" x14ac:dyDescent="0.25">
      <c r="B24" s="108"/>
      <c r="C24" s="109"/>
      <c r="D24" s="109"/>
      <c r="E24" s="110"/>
    </row>
    <row r="25" spans="2:5" x14ac:dyDescent="0.25">
      <c r="B25" s="108"/>
      <c r="C25" s="109"/>
      <c r="D25" s="109"/>
      <c r="E25" s="110"/>
    </row>
    <row r="26" spans="2:5" x14ac:dyDescent="0.25">
      <c r="B26" s="108"/>
      <c r="C26" s="109"/>
      <c r="D26" s="109"/>
      <c r="E26" s="110"/>
    </row>
    <row r="27" spans="2:5" x14ac:dyDescent="0.25">
      <c r="B27" s="108"/>
      <c r="C27" s="109"/>
      <c r="D27" s="109"/>
      <c r="E27" s="110"/>
    </row>
    <row r="28" spans="2:5" x14ac:dyDescent="0.25">
      <c r="B28" s="108"/>
      <c r="C28" s="109"/>
      <c r="D28" s="109"/>
      <c r="E28" s="110"/>
    </row>
    <row r="29" spans="2:5" ht="15.75" thickBot="1" x14ac:dyDescent="0.3">
      <c r="B29" s="111"/>
      <c r="C29" s="112"/>
      <c r="D29" s="112"/>
      <c r="E29" s="113"/>
    </row>
  </sheetData>
  <sheetProtection sheet="1" objects="1" scenarios="1"/>
  <mergeCells count="3">
    <mergeCell ref="B2:E2"/>
    <mergeCell ref="B4:E4"/>
    <mergeCell ref="B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8C32-1F68-4A02-993E-113146AAFA41}">
  <dimension ref="B1:DA402"/>
  <sheetViews>
    <sheetView workbookViewId="0"/>
  </sheetViews>
  <sheetFormatPr defaultRowHeight="15" x14ac:dyDescent="0.25"/>
  <cols>
    <col min="1" max="1" width="2.85546875" style="144" customWidth="1"/>
    <col min="2" max="16384" width="9.140625" style="144"/>
  </cols>
  <sheetData>
    <row r="1" spans="2:105" ht="15.75" thickBot="1" x14ac:dyDescent="0.3">
      <c r="B1" s="144">
        <v>1</v>
      </c>
      <c r="C1" s="144">
        <f>B1+1</f>
        <v>2</v>
      </c>
      <c r="D1" s="144">
        <f t="shared" ref="D1:BO1" si="0">C1+1</f>
        <v>3</v>
      </c>
      <c r="E1" s="144">
        <f t="shared" si="0"/>
        <v>4</v>
      </c>
      <c r="F1" s="144">
        <f t="shared" si="0"/>
        <v>5</v>
      </c>
      <c r="G1" s="144">
        <f t="shared" si="0"/>
        <v>6</v>
      </c>
      <c r="H1" s="144">
        <f t="shared" si="0"/>
        <v>7</v>
      </c>
      <c r="I1" s="144">
        <f t="shared" si="0"/>
        <v>8</v>
      </c>
      <c r="J1" s="144">
        <f t="shared" si="0"/>
        <v>9</v>
      </c>
      <c r="K1" s="144">
        <f t="shared" si="0"/>
        <v>10</v>
      </c>
      <c r="L1" s="144">
        <f t="shared" si="0"/>
        <v>11</v>
      </c>
      <c r="M1" s="144">
        <f t="shared" si="0"/>
        <v>12</v>
      </c>
      <c r="N1" s="144">
        <f t="shared" si="0"/>
        <v>13</v>
      </c>
      <c r="O1" s="144">
        <f t="shared" si="0"/>
        <v>14</v>
      </c>
      <c r="P1" s="144">
        <f t="shared" si="0"/>
        <v>15</v>
      </c>
      <c r="Q1" s="144">
        <f t="shared" si="0"/>
        <v>16</v>
      </c>
      <c r="R1" s="144">
        <f t="shared" si="0"/>
        <v>17</v>
      </c>
      <c r="S1" s="144">
        <f t="shared" si="0"/>
        <v>18</v>
      </c>
      <c r="T1" s="144">
        <f t="shared" si="0"/>
        <v>19</v>
      </c>
      <c r="U1" s="144">
        <f t="shared" si="0"/>
        <v>20</v>
      </c>
      <c r="V1" s="144">
        <f t="shared" si="0"/>
        <v>21</v>
      </c>
      <c r="W1" s="144">
        <f t="shared" si="0"/>
        <v>22</v>
      </c>
      <c r="X1" s="144">
        <f t="shared" si="0"/>
        <v>23</v>
      </c>
      <c r="Y1" s="144">
        <f t="shared" si="0"/>
        <v>24</v>
      </c>
      <c r="Z1" s="144">
        <f t="shared" si="0"/>
        <v>25</v>
      </c>
      <c r="AA1" s="144">
        <f t="shared" si="0"/>
        <v>26</v>
      </c>
      <c r="AB1" s="144">
        <f t="shared" si="0"/>
        <v>27</v>
      </c>
      <c r="AC1" s="144">
        <f t="shared" si="0"/>
        <v>28</v>
      </c>
      <c r="AD1" s="144">
        <f t="shared" si="0"/>
        <v>29</v>
      </c>
      <c r="AE1" s="144">
        <f t="shared" si="0"/>
        <v>30</v>
      </c>
      <c r="AF1" s="144">
        <f t="shared" si="0"/>
        <v>31</v>
      </c>
      <c r="AG1" s="144">
        <f t="shared" si="0"/>
        <v>32</v>
      </c>
      <c r="AH1" s="144">
        <f t="shared" si="0"/>
        <v>33</v>
      </c>
      <c r="AI1" s="144">
        <f t="shared" si="0"/>
        <v>34</v>
      </c>
      <c r="AJ1" s="144">
        <f t="shared" si="0"/>
        <v>35</v>
      </c>
      <c r="AK1" s="144">
        <f t="shared" si="0"/>
        <v>36</v>
      </c>
      <c r="AL1" s="144">
        <f t="shared" si="0"/>
        <v>37</v>
      </c>
      <c r="AM1" s="144">
        <f t="shared" si="0"/>
        <v>38</v>
      </c>
      <c r="AN1" s="144">
        <f t="shared" si="0"/>
        <v>39</v>
      </c>
      <c r="AO1" s="144">
        <f t="shared" si="0"/>
        <v>40</v>
      </c>
      <c r="AP1" s="144">
        <f t="shared" si="0"/>
        <v>41</v>
      </c>
      <c r="AQ1" s="144">
        <f t="shared" si="0"/>
        <v>42</v>
      </c>
      <c r="AR1" s="144">
        <f t="shared" si="0"/>
        <v>43</v>
      </c>
      <c r="AS1" s="144">
        <f t="shared" si="0"/>
        <v>44</v>
      </c>
      <c r="AT1" s="144">
        <f t="shared" si="0"/>
        <v>45</v>
      </c>
      <c r="AU1" s="144">
        <f t="shared" si="0"/>
        <v>46</v>
      </c>
      <c r="AV1" s="144">
        <f t="shared" si="0"/>
        <v>47</v>
      </c>
      <c r="AW1" s="144">
        <f t="shared" si="0"/>
        <v>48</v>
      </c>
      <c r="AX1" s="144">
        <f t="shared" si="0"/>
        <v>49</v>
      </c>
      <c r="AY1" s="144">
        <f t="shared" si="0"/>
        <v>50</v>
      </c>
      <c r="AZ1" s="144">
        <f t="shared" si="0"/>
        <v>51</v>
      </c>
      <c r="BA1" s="144">
        <f t="shared" si="0"/>
        <v>52</v>
      </c>
      <c r="BB1" s="144">
        <f t="shared" si="0"/>
        <v>53</v>
      </c>
      <c r="BC1" s="144">
        <f t="shared" si="0"/>
        <v>54</v>
      </c>
      <c r="BD1" s="144">
        <f t="shared" si="0"/>
        <v>55</v>
      </c>
      <c r="BE1" s="144">
        <f t="shared" si="0"/>
        <v>56</v>
      </c>
      <c r="BF1" s="144">
        <f t="shared" si="0"/>
        <v>57</v>
      </c>
      <c r="BG1" s="144">
        <f t="shared" si="0"/>
        <v>58</v>
      </c>
      <c r="BH1" s="144">
        <f t="shared" si="0"/>
        <v>59</v>
      </c>
      <c r="BI1" s="144">
        <f t="shared" si="0"/>
        <v>60</v>
      </c>
      <c r="BJ1" s="144">
        <f t="shared" si="0"/>
        <v>61</v>
      </c>
      <c r="BK1" s="144">
        <f t="shared" si="0"/>
        <v>62</v>
      </c>
      <c r="BL1" s="144">
        <f t="shared" si="0"/>
        <v>63</v>
      </c>
      <c r="BM1" s="144">
        <f t="shared" si="0"/>
        <v>64</v>
      </c>
      <c r="BN1" s="144">
        <f t="shared" si="0"/>
        <v>65</v>
      </c>
      <c r="BO1" s="144">
        <f t="shared" si="0"/>
        <v>66</v>
      </c>
      <c r="BP1" s="144">
        <f t="shared" ref="BP1:DA1" si="1">BO1+1</f>
        <v>67</v>
      </c>
      <c r="BQ1" s="144">
        <f t="shared" si="1"/>
        <v>68</v>
      </c>
      <c r="BR1" s="144">
        <f t="shared" si="1"/>
        <v>69</v>
      </c>
      <c r="BS1" s="144">
        <f t="shared" si="1"/>
        <v>70</v>
      </c>
      <c r="BT1" s="144">
        <f t="shared" si="1"/>
        <v>71</v>
      </c>
      <c r="BU1" s="144">
        <f t="shared" si="1"/>
        <v>72</v>
      </c>
      <c r="BV1" s="144">
        <f t="shared" si="1"/>
        <v>73</v>
      </c>
      <c r="BW1" s="144">
        <f t="shared" si="1"/>
        <v>74</v>
      </c>
      <c r="BX1" s="144">
        <f t="shared" si="1"/>
        <v>75</v>
      </c>
      <c r="BY1" s="144">
        <f t="shared" si="1"/>
        <v>76</v>
      </c>
      <c r="BZ1" s="144">
        <f t="shared" si="1"/>
        <v>77</v>
      </c>
      <c r="CA1" s="144">
        <f t="shared" si="1"/>
        <v>78</v>
      </c>
      <c r="CB1" s="144">
        <f t="shared" si="1"/>
        <v>79</v>
      </c>
      <c r="CC1" s="144">
        <f t="shared" si="1"/>
        <v>80</v>
      </c>
      <c r="CD1" s="144">
        <f t="shared" si="1"/>
        <v>81</v>
      </c>
      <c r="CE1" s="144">
        <f t="shared" si="1"/>
        <v>82</v>
      </c>
      <c r="CF1" s="144">
        <f t="shared" si="1"/>
        <v>83</v>
      </c>
      <c r="CG1" s="144">
        <f t="shared" si="1"/>
        <v>84</v>
      </c>
      <c r="CH1" s="144">
        <f t="shared" si="1"/>
        <v>85</v>
      </c>
      <c r="CI1" s="144">
        <f t="shared" si="1"/>
        <v>86</v>
      </c>
      <c r="CJ1" s="144">
        <f t="shared" si="1"/>
        <v>87</v>
      </c>
      <c r="CK1" s="144">
        <f t="shared" si="1"/>
        <v>88</v>
      </c>
      <c r="CL1" s="144">
        <f t="shared" si="1"/>
        <v>89</v>
      </c>
      <c r="CM1" s="144">
        <f t="shared" si="1"/>
        <v>90</v>
      </c>
      <c r="CN1" s="144">
        <f t="shared" si="1"/>
        <v>91</v>
      </c>
      <c r="CO1" s="144">
        <f t="shared" si="1"/>
        <v>92</v>
      </c>
      <c r="CP1" s="144">
        <f t="shared" si="1"/>
        <v>93</v>
      </c>
      <c r="CQ1" s="144">
        <f t="shared" si="1"/>
        <v>94</v>
      </c>
      <c r="CR1" s="144">
        <f t="shared" si="1"/>
        <v>95</v>
      </c>
      <c r="CS1" s="144">
        <f t="shared" si="1"/>
        <v>96</v>
      </c>
      <c r="CT1" s="144">
        <f t="shared" si="1"/>
        <v>97</v>
      </c>
      <c r="CU1" s="144">
        <f t="shared" si="1"/>
        <v>98</v>
      </c>
      <c r="CV1" s="144">
        <f t="shared" si="1"/>
        <v>99</v>
      </c>
      <c r="CW1" s="144">
        <f t="shared" si="1"/>
        <v>100</v>
      </c>
      <c r="CX1" s="144">
        <f t="shared" si="1"/>
        <v>101</v>
      </c>
      <c r="CY1" s="144">
        <f t="shared" si="1"/>
        <v>102</v>
      </c>
      <c r="CZ1" s="144">
        <f t="shared" si="1"/>
        <v>103</v>
      </c>
      <c r="DA1" s="144">
        <f t="shared" si="1"/>
        <v>104</v>
      </c>
    </row>
    <row r="2" spans="2:105" x14ac:dyDescent="0.25">
      <c r="B2" s="195"/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6"/>
      <c r="AG2" s="196"/>
      <c r="AH2" s="196"/>
      <c r="AI2" s="196"/>
      <c r="AJ2" s="196"/>
      <c r="AK2" s="196"/>
      <c r="AL2" s="196"/>
      <c r="AM2" s="196"/>
      <c r="AN2" s="196"/>
      <c r="AO2" s="196"/>
      <c r="AP2" s="196"/>
      <c r="AQ2" s="196"/>
      <c r="AR2" s="196"/>
      <c r="AS2" s="196"/>
      <c r="AT2" s="196"/>
      <c r="AU2" s="196"/>
      <c r="AV2" s="196"/>
      <c r="AW2" s="196"/>
      <c r="AX2" s="196"/>
      <c r="AY2" s="196"/>
      <c r="AZ2" s="196"/>
      <c r="BA2" s="196"/>
      <c r="BB2" s="196"/>
      <c r="BC2" s="196"/>
      <c r="BD2" s="196"/>
      <c r="BE2" s="196"/>
      <c r="BF2" s="196"/>
      <c r="BG2" s="196"/>
      <c r="BH2" s="196"/>
      <c r="BI2" s="196"/>
      <c r="BJ2" s="196"/>
      <c r="BK2" s="196"/>
      <c r="BL2" s="196"/>
      <c r="BM2" s="196"/>
      <c r="BN2" s="196"/>
      <c r="BO2" s="196"/>
      <c r="BP2" s="196"/>
      <c r="BQ2" s="196"/>
      <c r="BR2" s="196"/>
      <c r="BS2" s="196"/>
      <c r="BT2" s="196"/>
      <c r="BU2" s="196"/>
      <c r="BV2" s="196"/>
      <c r="BW2" s="196"/>
      <c r="BX2" s="196"/>
      <c r="BY2" s="196"/>
      <c r="BZ2" s="196"/>
      <c r="CA2" s="196"/>
      <c r="CB2" s="196"/>
      <c r="CC2" s="196"/>
      <c r="CD2" s="196"/>
      <c r="CE2" s="196"/>
      <c r="CF2" s="196"/>
      <c r="CG2" s="196"/>
      <c r="CH2" s="196"/>
      <c r="CI2" s="196"/>
      <c r="CJ2" s="196"/>
      <c r="CK2" s="196"/>
      <c r="CL2" s="196"/>
      <c r="CM2" s="196"/>
      <c r="CN2" s="196"/>
      <c r="CO2" s="196"/>
      <c r="CP2" s="196"/>
      <c r="CQ2" s="196"/>
      <c r="CR2" s="196"/>
      <c r="CS2" s="196"/>
      <c r="CT2" s="196"/>
      <c r="CU2" s="196"/>
      <c r="CV2" s="196"/>
      <c r="CW2" s="196"/>
      <c r="CX2" s="196"/>
      <c r="CY2" s="196"/>
      <c r="CZ2" s="196"/>
      <c r="DA2" s="197"/>
    </row>
    <row r="3" spans="2:105" x14ac:dyDescent="0.25">
      <c r="B3" s="198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5"/>
      <c r="AE3" s="145"/>
      <c r="AF3" s="145"/>
      <c r="AG3" s="145"/>
      <c r="AH3" s="145"/>
      <c r="AI3" s="145"/>
      <c r="AJ3" s="145"/>
      <c r="AK3" s="145"/>
      <c r="AL3" s="145"/>
      <c r="AM3" s="145"/>
      <c r="AN3" s="145"/>
      <c r="AO3" s="145"/>
      <c r="AP3" s="145"/>
      <c r="AQ3" s="145"/>
      <c r="AR3" s="145"/>
      <c r="AS3" s="145"/>
      <c r="AT3" s="145"/>
      <c r="AU3" s="145"/>
      <c r="AV3" s="145"/>
      <c r="AW3" s="145"/>
      <c r="AX3" s="145"/>
      <c r="AY3" s="145"/>
      <c r="AZ3" s="145"/>
      <c r="BA3" s="145"/>
      <c r="BB3" s="145"/>
      <c r="BC3" s="145"/>
      <c r="BD3" s="145"/>
      <c r="BE3" s="145"/>
      <c r="BF3" s="145"/>
      <c r="BG3" s="145"/>
      <c r="BH3" s="145"/>
      <c r="BI3" s="145"/>
      <c r="BJ3" s="145"/>
      <c r="BK3" s="145"/>
      <c r="BL3" s="145"/>
      <c r="BM3" s="145"/>
      <c r="BN3" s="145"/>
      <c r="BO3" s="145"/>
      <c r="BP3" s="145"/>
      <c r="BQ3" s="145"/>
      <c r="BR3" s="145"/>
      <c r="BS3" s="145"/>
      <c r="BT3" s="145"/>
      <c r="BU3" s="145"/>
      <c r="BV3" s="145"/>
      <c r="BW3" s="145"/>
      <c r="BX3" s="145"/>
      <c r="BY3" s="145"/>
      <c r="BZ3" s="145"/>
      <c r="CA3" s="145"/>
      <c r="CB3" s="145"/>
      <c r="CC3" s="145"/>
      <c r="CD3" s="145"/>
      <c r="CE3" s="145"/>
      <c r="CF3" s="145"/>
      <c r="CG3" s="145"/>
      <c r="CH3" s="145"/>
      <c r="CI3" s="145"/>
      <c r="CJ3" s="145"/>
      <c r="CK3" s="145"/>
      <c r="CL3" s="145"/>
      <c r="CM3" s="145"/>
      <c r="CN3" s="145"/>
      <c r="CO3" s="145"/>
      <c r="CP3" s="145"/>
      <c r="CQ3" s="145"/>
      <c r="CR3" s="145"/>
      <c r="CS3" s="145"/>
      <c r="CT3" s="145"/>
      <c r="CU3" s="145"/>
      <c r="CV3" s="145"/>
      <c r="CW3" s="145"/>
      <c r="CX3" s="145"/>
      <c r="CY3" s="145"/>
      <c r="CZ3" s="145"/>
      <c r="DA3" s="199"/>
    </row>
    <row r="4" spans="2:105" x14ac:dyDescent="0.25">
      <c r="B4" s="200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46"/>
      <c r="BD4" s="146"/>
      <c r="BE4" s="146"/>
      <c r="BF4" s="146"/>
      <c r="BG4" s="146"/>
      <c r="BH4" s="146"/>
      <c r="BI4" s="146"/>
      <c r="BJ4" s="146"/>
      <c r="BK4" s="146"/>
      <c r="BL4" s="146"/>
      <c r="BM4" s="146"/>
      <c r="BN4" s="146"/>
      <c r="BO4" s="146"/>
      <c r="BP4" s="146"/>
      <c r="BQ4" s="146"/>
      <c r="BR4" s="146"/>
      <c r="BS4" s="146"/>
      <c r="BT4" s="146"/>
      <c r="BU4" s="146"/>
      <c r="BV4" s="146"/>
      <c r="BW4" s="146"/>
      <c r="BX4" s="146"/>
      <c r="BY4" s="146"/>
      <c r="BZ4" s="146"/>
      <c r="CA4" s="146"/>
      <c r="CB4" s="146"/>
      <c r="CC4" s="146"/>
      <c r="CD4" s="146"/>
      <c r="CE4" s="146"/>
      <c r="CF4" s="146"/>
      <c r="CG4" s="146"/>
      <c r="CH4" s="146"/>
      <c r="CI4" s="146"/>
      <c r="CJ4" s="146"/>
      <c r="CK4" s="146"/>
      <c r="CL4" s="146"/>
      <c r="CM4" s="146"/>
      <c r="CN4" s="146"/>
      <c r="CO4" s="146"/>
      <c r="CP4" s="146"/>
      <c r="CQ4" s="146"/>
      <c r="CR4" s="146"/>
      <c r="CS4" s="146"/>
      <c r="CT4" s="146"/>
      <c r="CU4" s="146"/>
      <c r="CV4" s="146"/>
      <c r="CW4" s="146"/>
      <c r="CX4" s="146"/>
      <c r="CY4" s="146"/>
      <c r="CZ4" s="146"/>
      <c r="DA4" s="201"/>
    </row>
    <row r="5" spans="2:105" x14ac:dyDescent="0.25">
      <c r="B5" s="200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6"/>
      <c r="BL5" s="146"/>
      <c r="BM5" s="146"/>
      <c r="BN5" s="146"/>
      <c r="BO5" s="146"/>
      <c r="BP5" s="146"/>
      <c r="BQ5" s="146"/>
      <c r="BR5" s="146"/>
      <c r="BS5" s="146"/>
      <c r="BT5" s="146"/>
      <c r="BU5" s="146"/>
      <c r="BV5" s="146"/>
      <c r="BW5" s="146"/>
      <c r="BX5" s="146"/>
      <c r="BY5" s="146"/>
      <c r="BZ5" s="146"/>
      <c r="CA5" s="146"/>
      <c r="CB5" s="146"/>
      <c r="CC5" s="146"/>
      <c r="CD5" s="146"/>
      <c r="CE5" s="146"/>
      <c r="CF5" s="146"/>
      <c r="CG5" s="146"/>
      <c r="CH5" s="146"/>
      <c r="CI5" s="146"/>
      <c r="CJ5" s="146"/>
      <c r="CK5" s="146"/>
      <c r="CL5" s="146"/>
      <c r="CM5" s="146"/>
      <c r="CN5" s="146"/>
      <c r="CO5" s="146"/>
      <c r="CP5" s="146"/>
      <c r="CQ5" s="146"/>
      <c r="CR5" s="146"/>
      <c r="CS5" s="146"/>
      <c r="CT5" s="146"/>
      <c r="CU5" s="146"/>
      <c r="CV5" s="146"/>
      <c r="CW5" s="146"/>
      <c r="CX5" s="146"/>
      <c r="CY5" s="146"/>
      <c r="CZ5" s="146"/>
      <c r="DA5" s="201"/>
    </row>
    <row r="6" spans="2:105" x14ac:dyDescent="0.25">
      <c r="B6" s="200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6"/>
      <c r="AE6" s="146"/>
      <c r="AF6" s="146"/>
      <c r="AG6" s="146"/>
      <c r="AH6" s="146"/>
      <c r="AI6" s="146"/>
      <c r="AJ6" s="146"/>
      <c r="AK6" s="146"/>
      <c r="AL6" s="146"/>
      <c r="AM6" s="146"/>
      <c r="AN6" s="146"/>
      <c r="AO6" s="146"/>
      <c r="AP6" s="146"/>
      <c r="AQ6" s="146"/>
      <c r="AR6" s="146"/>
      <c r="AS6" s="146"/>
      <c r="AT6" s="146"/>
      <c r="AU6" s="146"/>
      <c r="AV6" s="146"/>
      <c r="AW6" s="146"/>
      <c r="AX6" s="146"/>
      <c r="AY6" s="146"/>
      <c r="AZ6" s="146"/>
      <c r="BA6" s="146"/>
      <c r="BB6" s="146"/>
      <c r="BC6" s="146"/>
      <c r="BD6" s="146"/>
      <c r="BE6" s="146"/>
      <c r="BF6" s="146"/>
      <c r="BG6" s="146"/>
      <c r="BH6" s="146"/>
      <c r="BI6" s="146"/>
      <c r="BJ6" s="146"/>
      <c r="BK6" s="146"/>
      <c r="BL6" s="146"/>
      <c r="BM6" s="146"/>
      <c r="BN6" s="146"/>
      <c r="BO6" s="146"/>
      <c r="BP6" s="146"/>
      <c r="BQ6" s="146"/>
      <c r="BR6" s="146"/>
      <c r="BS6" s="146"/>
      <c r="BT6" s="146"/>
      <c r="BU6" s="146"/>
      <c r="BV6" s="146"/>
      <c r="BW6" s="146"/>
      <c r="BX6" s="146"/>
      <c r="BY6" s="146"/>
      <c r="BZ6" s="146"/>
      <c r="CA6" s="146"/>
      <c r="CB6" s="146"/>
      <c r="CC6" s="146"/>
      <c r="CD6" s="146"/>
      <c r="CE6" s="146"/>
      <c r="CF6" s="146"/>
      <c r="CG6" s="146"/>
      <c r="CH6" s="146"/>
      <c r="CI6" s="146"/>
      <c r="CJ6" s="146"/>
      <c r="CK6" s="146"/>
      <c r="CL6" s="146"/>
      <c r="CM6" s="146"/>
      <c r="CN6" s="146"/>
      <c r="CO6" s="146"/>
      <c r="CP6" s="146"/>
      <c r="CQ6" s="146"/>
      <c r="CR6" s="146"/>
      <c r="CS6" s="146"/>
      <c r="CT6" s="146"/>
      <c r="CU6" s="146"/>
      <c r="CV6" s="146"/>
      <c r="CW6" s="146"/>
      <c r="CX6" s="146"/>
      <c r="CY6" s="146"/>
      <c r="CZ6" s="146"/>
      <c r="DA6" s="201"/>
    </row>
    <row r="7" spans="2:105" x14ac:dyDescent="0.25">
      <c r="B7" s="200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6"/>
      <c r="W7" s="146"/>
      <c r="X7" s="146"/>
      <c r="Y7" s="146"/>
      <c r="Z7" s="146"/>
      <c r="AA7" s="146"/>
      <c r="AB7" s="146"/>
      <c r="AC7" s="146"/>
      <c r="AD7" s="146"/>
      <c r="AE7" s="146"/>
      <c r="AF7" s="146"/>
      <c r="AG7" s="146"/>
      <c r="AH7" s="146"/>
      <c r="AI7" s="146"/>
      <c r="AJ7" s="146"/>
      <c r="AK7" s="146"/>
      <c r="AL7" s="146"/>
      <c r="AM7" s="146"/>
      <c r="AN7" s="146"/>
      <c r="AO7" s="146"/>
      <c r="AP7" s="146"/>
      <c r="AQ7" s="146"/>
      <c r="AR7" s="146"/>
      <c r="AS7" s="146"/>
      <c r="AT7" s="146"/>
      <c r="AU7" s="146"/>
      <c r="AV7" s="146"/>
      <c r="AW7" s="146"/>
      <c r="AX7" s="146"/>
      <c r="AY7" s="146"/>
      <c r="AZ7" s="146"/>
      <c r="BA7" s="146"/>
      <c r="BB7" s="146"/>
      <c r="BC7" s="146"/>
      <c r="BD7" s="146"/>
      <c r="BE7" s="146"/>
      <c r="BF7" s="146"/>
      <c r="BG7" s="146"/>
      <c r="BH7" s="146"/>
      <c r="BI7" s="146"/>
      <c r="BJ7" s="146"/>
      <c r="BK7" s="146"/>
      <c r="BL7" s="146"/>
      <c r="BM7" s="146"/>
      <c r="BN7" s="146"/>
      <c r="BO7" s="146"/>
      <c r="BP7" s="146"/>
      <c r="BQ7" s="146"/>
      <c r="BR7" s="146"/>
      <c r="BS7" s="146"/>
      <c r="BT7" s="146"/>
      <c r="BU7" s="146"/>
      <c r="BV7" s="146"/>
      <c r="BW7" s="146"/>
      <c r="BX7" s="146"/>
      <c r="BY7" s="146"/>
      <c r="BZ7" s="146"/>
      <c r="CA7" s="146"/>
      <c r="CB7" s="146"/>
      <c r="CC7" s="146"/>
      <c r="CD7" s="146"/>
      <c r="CE7" s="146"/>
      <c r="CF7" s="146"/>
      <c r="CG7" s="146"/>
      <c r="CH7" s="146"/>
      <c r="CI7" s="146"/>
      <c r="CJ7" s="146"/>
      <c r="CK7" s="146"/>
      <c r="CL7" s="146"/>
      <c r="CM7" s="146"/>
      <c r="CN7" s="146"/>
      <c r="CO7" s="146"/>
      <c r="CP7" s="146"/>
      <c r="CQ7" s="146"/>
      <c r="CR7" s="146"/>
      <c r="CS7" s="146"/>
      <c r="CT7" s="146"/>
      <c r="CU7" s="146"/>
      <c r="CV7" s="146"/>
      <c r="CW7" s="146"/>
      <c r="CX7" s="146"/>
      <c r="CY7" s="146"/>
      <c r="CZ7" s="146"/>
      <c r="DA7" s="201"/>
    </row>
    <row r="8" spans="2:105" x14ac:dyDescent="0.25">
      <c r="B8" s="200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6"/>
      <c r="X8" s="146"/>
      <c r="Y8" s="146"/>
      <c r="Z8" s="146"/>
      <c r="AA8" s="146"/>
      <c r="AB8" s="146"/>
      <c r="AC8" s="146"/>
      <c r="AD8" s="146"/>
      <c r="AE8" s="146"/>
      <c r="AF8" s="146"/>
      <c r="AG8" s="146"/>
      <c r="AH8" s="146"/>
      <c r="AI8" s="146"/>
      <c r="AJ8" s="146"/>
      <c r="AK8" s="146"/>
      <c r="AL8" s="146"/>
      <c r="AM8" s="146"/>
      <c r="AN8" s="146"/>
      <c r="AO8" s="146"/>
      <c r="AP8" s="146"/>
      <c r="AQ8" s="146"/>
      <c r="AR8" s="146"/>
      <c r="AS8" s="146"/>
      <c r="AT8" s="146"/>
      <c r="AU8" s="146"/>
      <c r="AV8" s="146"/>
      <c r="AW8" s="146"/>
      <c r="AX8" s="146"/>
      <c r="AY8" s="146"/>
      <c r="AZ8" s="146"/>
      <c r="BA8" s="146"/>
      <c r="BB8" s="146"/>
      <c r="BC8" s="146"/>
      <c r="BD8" s="146"/>
      <c r="BE8" s="146"/>
      <c r="BF8" s="146"/>
      <c r="BG8" s="146"/>
      <c r="BH8" s="146"/>
      <c r="BI8" s="146"/>
      <c r="BJ8" s="146"/>
      <c r="BK8" s="146"/>
      <c r="BL8" s="146"/>
      <c r="BM8" s="146"/>
      <c r="BN8" s="146"/>
      <c r="BO8" s="146"/>
      <c r="BP8" s="146"/>
      <c r="BQ8" s="146"/>
      <c r="BR8" s="146"/>
      <c r="BS8" s="146"/>
      <c r="BT8" s="146"/>
      <c r="BU8" s="146"/>
      <c r="BV8" s="146"/>
      <c r="BW8" s="146"/>
      <c r="BX8" s="146"/>
      <c r="BY8" s="146"/>
      <c r="BZ8" s="146"/>
      <c r="CA8" s="146"/>
      <c r="CB8" s="146"/>
      <c r="CC8" s="146"/>
      <c r="CD8" s="146"/>
      <c r="CE8" s="146"/>
      <c r="CF8" s="146"/>
      <c r="CG8" s="146"/>
      <c r="CH8" s="146"/>
      <c r="CI8" s="146"/>
      <c r="CJ8" s="146"/>
      <c r="CK8" s="146"/>
      <c r="CL8" s="146"/>
      <c r="CM8" s="146"/>
      <c r="CN8" s="146"/>
      <c r="CO8" s="146"/>
      <c r="CP8" s="146"/>
      <c r="CQ8" s="146"/>
      <c r="CR8" s="146"/>
      <c r="CS8" s="146"/>
      <c r="CT8" s="146"/>
      <c r="CU8" s="146"/>
      <c r="CV8" s="146"/>
      <c r="CW8" s="146"/>
      <c r="CX8" s="146"/>
      <c r="CY8" s="146"/>
      <c r="CZ8" s="146"/>
      <c r="DA8" s="201"/>
    </row>
    <row r="9" spans="2:105" x14ac:dyDescent="0.25">
      <c r="B9" s="200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  <c r="AA9" s="146"/>
      <c r="AB9" s="146"/>
      <c r="AC9" s="146"/>
      <c r="AD9" s="146"/>
      <c r="AE9" s="146"/>
      <c r="AF9" s="146"/>
      <c r="AG9" s="146"/>
      <c r="AH9" s="146"/>
      <c r="AI9" s="146"/>
      <c r="AJ9" s="146"/>
      <c r="AK9" s="146"/>
      <c r="AL9" s="146"/>
      <c r="AM9" s="146"/>
      <c r="AN9" s="146"/>
      <c r="AO9" s="146"/>
      <c r="AP9" s="146"/>
      <c r="AQ9" s="146"/>
      <c r="AR9" s="146"/>
      <c r="AS9" s="146"/>
      <c r="AT9" s="146"/>
      <c r="AU9" s="146"/>
      <c r="AV9" s="146"/>
      <c r="AW9" s="146"/>
      <c r="AX9" s="146"/>
      <c r="AY9" s="146"/>
      <c r="AZ9" s="146"/>
      <c r="BA9" s="146"/>
      <c r="BB9" s="146"/>
      <c r="BC9" s="146"/>
      <c r="BD9" s="146"/>
      <c r="BE9" s="146"/>
      <c r="BF9" s="146"/>
      <c r="BG9" s="146"/>
      <c r="BH9" s="146"/>
      <c r="BI9" s="146"/>
      <c r="BJ9" s="146"/>
      <c r="BK9" s="146"/>
      <c r="BL9" s="146"/>
      <c r="BM9" s="146"/>
      <c r="BN9" s="146"/>
      <c r="BO9" s="146"/>
      <c r="BP9" s="146"/>
      <c r="BQ9" s="146"/>
      <c r="BR9" s="146"/>
      <c r="BS9" s="146"/>
      <c r="BT9" s="146"/>
      <c r="BU9" s="146"/>
      <c r="BV9" s="146"/>
      <c r="BW9" s="146"/>
      <c r="BX9" s="146"/>
      <c r="BY9" s="146"/>
      <c r="BZ9" s="146"/>
      <c r="CA9" s="146"/>
      <c r="CB9" s="146"/>
      <c r="CC9" s="146"/>
      <c r="CD9" s="146"/>
      <c r="CE9" s="146"/>
      <c r="CF9" s="146"/>
      <c r="CG9" s="146"/>
      <c r="CH9" s="146"/>
      <c r="CI9" s="146"/>
      <c r="CJ9" s="146"/>
      <c r="CK9" s="146"/>
      <c r="CL9" s="146"/>
      <c r="CM9" s="146"/>
      <c r="CN9" s="146"/>
      <c r="CO9" s="146"/>
      <c r="CP9" s="146"/>
      <c r="CQ9" s="146"/>
      <c r="CR9" s="146"/>
      <c r="CS9" s="146"/>
      <c r="CT9" s="146"/>
      <c r="CU9" s="146"/>
      <c r="CV9" s="146"/>
      <c r="CW9" s="146"/>
      <c r="CX9" s="146"/>
      <c r="CY9" s="146"/>
      <c r="CZ9" s="146"/>
      <c r="DA9" s="201"/>
    </row>
    <row r="10" spans="2:105" x14ac:dyDescent="0.25">
      <c r="B10" s="200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46"/>
      <c r="AK10" s="146"/>
      <c r="AL10" s="146"/>
      <c r="AM10" s="146"/>
      <c r="AN10" s="146"/>
      <c r="AO10" s="146"/>
      <c r="AP10" s="146"/>
      <c r="AQ10" s="146"/>
      <c r="AR10" s="146"/>
      <c r="AS10" s="146"/>
      <c r="AT10" s="146"/>
      <c r="AU10" s="146"/>
      <c r="AV10" s="146"/>
      <c r="AW10" s="146"/>
      <c r="AX10" s="146"/>
      <c r="AY10" s="146"/>
      <c r="AZ10" s="146"/>
      <c r="BA10" s="146"/>
      <c r="BB10" s="146"/>
      <c r="BC10" s="146"/>
      <c r="BD10" s="146"/>
      <c r="BE10" s="146"/>
      <c r="BF10" s="146"/>
      <c r="BG10" s="146"/>
      <c r="BH10" s="146"/>
      <c r="BI10" s="146"/>
      <c r="BJ10" s="146"/>
      <c r="BK10" s="146"/>
      <c r="BL10" s="146"/>
      <c r="BM10" s="146"/>
      <c r="BN10" s="146"/>
      <c r="BO10" s="146"/>
      <c r="BP10" s="146"/>
      <c r="BQ10" s="146"/>
      <c r="BR10" s="146"/>
      <c r="BS10" s="146"/>
      <c r="BT10" s="146"/>
      <c r="BU10" s="146"/>
      <c r="BV10" s="146"/>
      <c r="BW10" s="146"/>
      <c r="BX10" s="146"/>
      <c r="BY10" s="146"/>
      <c r="BZ10" s="146"/>
      <c r="CA10" s="146"/>
      <c r="CB10" s="146"/>
      <c r="CC10" s="146"/>
      <c r="CD10" s="146"/>
      <c r="CE10" s="146"/>
      <c r="CF10" s="146"/>
      <c r="CG10" s="146"/>
      <c r="CH10" s="146"/>
      <c r="CI10" s="146"/>
      <c r="CJ10" s="146"/>
      <c r="CK10" s="146"/>
      <c r="CL10" s="146"/>
      <c r="CM10" s="146"/>
      <c r="CN10" s="146"/>
      <c r="CO10" s="146"/>
      <c r="CP10" s="146"/>
      <c r="CQ10" s="146"/>
      <c r="CR10" s="146"/>
      <c r="CS10" s="146"/>
      <c r="CT10" s="146"/>
      <c r="CU10" s="146"/>
      <c r="CV10" s="146"/>
      <c r="CW10" s="146"/>
      <c r="CX10" s="146"/>
      <c r="CY10" s="146"/>
      <c r="CZ10" s="146"/>
      <c r="DA10" s="201"/>
    </row>
    <row r="11" spans="2:105" x14ac:dyDescent="0.25">
      <c r="B11" s="200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46"/>
      <c r="AJ11" s="146"/>
      <c r="AK11" s="146"/>
      <c r="AL11" s="146"/>
      <c r="AM11" s="146"/>
      <c r="AN11" s="146"/>
      <c r="AO11" s="146"/>
      <c r="AP11" s="146"/>
      <c r="AQ11" s="146"/>
      <c r="AR11" s="146"/>
      <c r="AS11" s="146"/>
      <c r="AT11" s="146"/>
      <c r="AU11" s="146"/>
      <c r="AV11" s="146"/>
      <c r="AW11" s="146"/>
      <c r="AX11" s="146"/>
      <c r="AY11" s="146"/>
      <c r="AZ11" s="146"/>
      <c r="BA11" s="146"/>
      <c r="BB11" s="146"/>
      <c r="BC11" s="146"/>
      <c r="BD11" s="146"/>
      <c r="BE11" s="146"/>
      <c r="BF11" s="146"/>
      <c r="BG11" s="146"/>
      <c r="BH11" s="146"/>
      <c r="BI11" s="146"/>
      <c r="BJ11" s="146"/>
      <c r="BK11" s="146"/>
      <c r="BL11" s="146"/>
      <c r="BM11" s="146"/>
      <c r="BN11" s="146"/>
      <c r="BO11" s="146"/>
      <c r="BP11" s="146"/>
      <c r="BQ11" s="146"/>
      <c r="BR11" s="146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46"/>
      <c r="CJ11" s="146"/>
      <c r="CK11" s="146"/>
      <c r="CL11" s="146"/>
      <c r="CM11" s="146"/>
      <c r="CN11" s="146"/>
      <c r="CO11" s="146"/>
      <c r="CP11" s="146"/>
      <c r="CQ11" s="146"/>
      <c r="CR11" s="146"/>
      <c r="CS11" s="146"/>
      <c r="CT11" s="146"/>
      <c r="CU11" s="146"/>
      <c r="CV11" s="146"/>
      <c r="CW11" s="146"/>
      <c r="CX11" s="146"/>
      <c r="CY11" s="146"/>
      <c r="CZ11" s="146"/>
      <c r="DA11" s="201"/>
    </row>
    <row r="12" spans="2:105" x14ac:dyDescent="0.25">
      <c r="B12" s="200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6"/>
      <c r="AJ12" s="146"/>
      <c r="AK12" s="146"/>
      <c r="AL12" s="146"/>
      <c r="AM12" s="146"/>
      <c r="AN12" s="146"/>
      <c r="AO12" s="146"/>
      <c r="AP12" s="146"/>
      <c r="AQ12" s="146"/>
      <c r="AR12" s="146"/>
      <c r="AS12" s="146"/>
      <c r="AT12" s="146"/>
      <c r="AU12" s="146"/>
      <c r="AV12" s="146"/>
      <c r="AW12" s="146"/>
      <c r="AX12" s="146"/>
      <c r="AY12" s="146"/>
      <c r="AZ12" s="146"/>
      <c r="BA12" s="146"/>
      <c r="BB12" s="146"/>
      <c r="BC12" s="146"/>
      <c r="BD12" s="146"/>
      <c r="BE12" s="146"/>
      <c r="BF12" s="146"/>
      <c r="BG12" s="146"/>
      <c r="BH12" s="146"/>
      <c r="BI12" s="146"/>
      <c r="BJ12" s="146"/>
      <c r="BK12" s="146"/>
      <c r="BL12" s="146"/>
      <c r="BM12" s="146"/>
      <c r="BN12" s="146"/>
      <c r="BO12" s="146"/>
      <c r="BP12" s="146"/>
      <c r="BQ12" s="146"/>
      <c r="BR12" s="146"/>
      <c r="BS12" s="146"/>
      <c r="BT12" s="146"/>
      <c r="BU12" s="146"/>
      <c r="BV12" s="146"/>
      <c r="BW12" s="146"/>
      <c r="BX12" s="146"/>
      <c r="BY12" s="146"/>
      <c r="BZ12" s="146"/>
      <c r="CA12" s="146"/>
      <c r="CB12" s="146"/>
      <c r="CC12" s="146"/>
      <c r="CD12" s="146"/>
      <c r="CE12" s="146"/>
      <c r="CF12" s="146"/>
      <c r="CG12" s="146"/>
      <c r="CH12" s="146"/>
      <c r="CI12" s="146"/>
      <c r="CJ12" s="146"/>
      <c r="CK12" s="146"/>
      <c r="CL12" s="146"/>
      <c r="CM12" s="146"/>
      <c r="CN12" s="146"/>
      <c r="CO12" s="146"/>
      <c r="CP12" s="146"/>
      <c r="CQ12" s="146"/>
      <c r="CR12" s="146"/>
      <c r="CS12" s="146"/>
      <c r="CT12" s="146"/>
      <c r="CU12" s="146"/>
      <c r="CV12" s="146"/>
      <c r="CW12" s="146"/>
      <c r="CX12" s="146"/>
      <c r="CY12" s="146"/>
      <c r="CZ12" s="146"/>
      <c r="DA12" s="201"/>
    </row>
    <row r="13" spans="2:105" x14ac:dyDescent="0.25">
      <c r="B13" s="200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46"/>
      <c r="AJ13" s="146"/>
      <c r="AK13" s="146"/>
      <c r="AL13" s="146"/>
      <c r="AM13" s="146"/>
      <c r="AN13" s="146"/>
      <c r="AO13" s="146"/>
      <c r="AP13" s="146"/>
      <c r="AQ13" s="146"/>
      <c r="AR13" s="146"/>
      <c r="AS13" s="146"/>
      <c r="AT13" s="146"/>
      <c r="AU13" s="146"/>
      <c r="AV13" s="146"/>
      <c r="AW13" s="146"/>
      <c r="AX13" s="146"/>
      <c r="AY13" s="146"/>
      <c r="AZ13" s="146"/>
      <c r="BA13" s="146"/>
      <c r="BB13" s="146"/>
      <c r="BC13" s="146"/>
      <c r="BD13" s="146"/>
      <c r="BE13" s="146"/>
      <c r="BF13" s="146"/>
      <c r="BG13" s="146"/>
      <c r="BH13" s="146"/>
      <c r="BI13" s="146"/>
      <c r="BJ13" s="146"/>
      <c r="BK13" s="146"/>
      <c r="BL13" s="146"/>
      <c r="BM13" s="146"/>
      <c r="BN13" s="146"/>
      <c r="BO13" s="146"/>
      <c r="BP13" s="146"/>
      <c r="BQ13" s="146"/>
      <c r="BR13" s="146"/>
      <c r="BS13" s="146"/>
      <c r="BT13" s="146"/>
      <c r="BU13" s="146"/>
      <c r="BV13" s="146"/>
      <c r="BW13" s="146"/>
      <c r="BX13" s="146"/>
      <c r="BY13" s="146"/>
      <c r="BZ13" s="146"/>
      <c r="CA13" s="146"/>
      <c r="CB13" s="146"/>
      <c r="CC13" s="146"/>
      <c r="CD13" s="146"/>
      <c r="CE13" s="146"/>
      <c r="CF13" s="146"/>
      <c r="CG13" s="146"/>
      <c r="CH13" s="146"/>
      <c r="CI13" s="146"/>
      <c r="CJ13" s="146"/>
      <c r="CK13" s="146"/>
      <c r="CL13" s="146"/>
      <c r="CM13" s="146"/>
      <c r="CN13" s="146"/>
      <c r="CO13" s="146"/>
      <c r="CP13" s="146"/>
      <c r="CQ13" s="146"/>
      <c r="CR13" s="146"/>
      <c r="CS13" s="146"/>
      <c r="CT13" s="146"/>
      <c r="CU13" s="146"/>
      <c r="CV13" s="146"/>
      <c r="CW13" s="146"/>
      <c r="CX13" s="146"/>
      <c r="CY13" s="146"/>
      <c r="CZ13" s="146"/>
      <c r="DA13" s="201"/>
    </row>
    <row r="14" spans="2:105" x14ac:dyDescent="0.25">
      <c r="B14" s="200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6"/>
      <c r="CS14" s="146"/>
      <c r="CT14" s="146"/>
      <c r="CU14" s="146"/>
      <c r="CV14" s="146"/>
      <c r="CW14" s="146"/>
      <c r="CX14" s="146"/>
      <c r="CY14" s="146"/>
      <c r="CZ14" s="146"/>
      <c r="DA14" s="201"/>
    </row>
    <row r="15" spans="2:105" x14ac:dyDescent="0.25">
      <c r="B15" s="200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  <c r="AO15" s="146"/>
      <c r="AP15" s="146"/>
      <c r="AQ15" s="146"/>
      <c r="AR15" s="146"/>
      <c r="AS15" s="146"/>
      <c r="AT15" s="146"/>
      <c r="AU15" s="146"/>
      <c r="AV15" s="146"/>
      <c r="AW15" s="146"/>
      <c r="AX15" s="146"/>
      <c r="AY15" s="146"/>
      <c r="AZ15" s="146"/>
      <c r="BA15" s="146"/>
      <c r="BB15" s="146"/>
      <c r="BC15" s="146"/>
      <c r="BD15" s="146"/>
      <c r="BE15" s="146"/>
      <c r="BF15" s="146"/>
      <c r="BG15" s="146"/>
      <c r="BH15" s="146"/>
      <c r="BI15" s="146"/>
      <c r="BJ15" s="146"/>
      <c r="BK15" s="146"/>
      <c r="BL15" s="146"/>
      <c r="BM15" s="146"/>
      <c r="BN15" s="146"/>
      <c r="BO15" s="146"/>
      <c r="BP15" s="146"/>
      <c r="BQ15" s="146"/>
      <c r="BR15" s="146"/>
      <c r="BS15" s="146"/>
      <c r="BT15" s="146"/>
      <c r="BU15" s="146"/>
      <c r="BV15" s="146"/>
      <c r="BW15" s="146"/>
      <c r="BX15" s="146"/>
      <c r="BY15" s="146"/>
      <c r="BZ15" s="146"/>
      <c r="CA15" s="146"/>
      <c r="CB15" s="146"/>
      <c r="CC15" s="146"/>
      <c r="CD15" s="146"/>
      <c r="CE15" s="146"/>
      <c r="CF15" s="146"/>
      <c r="CG15" s="146"/>
      <c r="CH15" s="146"/>
      <c r="CI15" s="146"/>
      <c r="CJ15" s="146"/>
      <c r="CK15" s="146"/>
      <c r="CL15" s="146"/>
      <c r="CM15" s="146"/>
      <c r="CN15" s="146"/>
      <c r="CO15" s="146"/>
      <c r="CP15" s="146"/>
      <c r="CQ15" s="146"/>
      <c r="CR15" s="146"/>
      <c r="CS15" s="146"/>
      <c r="CT15" s="146"/>
      <c r="CU15" s="146"/>
      <c r="CV15" s="146"/>
      <c r="CW15" s="146"/>
      <c r="CX15" s="146"/>
      <c r="CY15" s="146"/>
      <c r="CZ15" s="146"/>
      <c r="DA15" s="201"/>
    </row>
    <row r="16" spans="2:105" x14ac:dyDescent="0.25">
      <c r="B16" s="200"/>
      <c r="C16" s="146"/>
      <c r="D16" s="146"/>
      <c r="E16" s="146"/>
      <c r="F16" s="146"/>
      <c r="G16" s="146"/>
      <c r="H16" s="146"/>
      <c r="I16" s="146"/>
      <c r="J16" s="146"/>
      <c r="K16" s="146"/>
      <c r="L16" s="146"/>
      <c r="M16" s="146"/>
      <c r="N16" s="146"/>
      <c r="O16" s="146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/>
      <c r="AI16" s="146"/>
      <c r="AJ16" s="146"/>
      <c r="AK16" s="146"/>
      <c r="AL16" s="146"/>
      <c r="AM16" s="146"/>
      <c r="AN16" s="146"/>
      <c r="AO16" s="146"/>
      <c r="AP16" s="146"/>
      <c r="AQ16" s="146"/>
      <c r="AR16" s="146"/>
      <c r="AS16" s="146"/>
      <c r="AT16" s="146"/>
      <c r="AU16" s="146"/>
      <c r="AV16" s="146"/>
      <c r="AW16" s="146"/>
      <c r="AX16" s="146"/>
      <c r="AY16" s="146"/>
      <c r="AZ16" s="146"/>
      <c r="BA16" s="146"/>
      <c r="BB16" s="146"/>
      <c r="BC16" s="146"/>
      <c r="BD16" s="146"/>
      <c r="BE16" s="146"/>
      <c r="BF16" s="146"/>
      <c r="BG16" s="146"/>
      <c r="BH16" s="146"/>
      <c r="BI16" s="146"/>
      <c r="BJ16" s="146"/>
      <c r="BK16" s="146"/>
      <c r="BL16" s="146"/>
      <c r="BM16" s="146"/>
      <c r="BN16" s="146"/>
      <c r="BO16" s="146"/>
      <c r="BP16" s="146"/>
      <c r="BQ16" s="146"/>
      <c r="BR16" s="146"/>
      <c r="BS16" s="146"/>
      <c r="BT16" s="146"/>
      <c r="BU16" s="146"/>
      <c r="BV16" s="146"/>
      <c r="BW16" s="146"/>
      <c r="BX16" s="146"/>
      <c r="BY16" s="146"/>
      <c r="BZ16" s="146"/>
      <c r="CA16" s="146"/>
      <c r="CB16" s="146"/>
      <c r="CC16" s="146"/>
      <c r="CD16" s="146"/>
      <c r="CE16" s="146"/>
      <c r="CF16" s="146"/>
      <c r="CG16" s="146"/>
      <c r="CH16" s="146"/>
      <c r="CI16" s="146"/>
      <c r="CJ16" s="146"/>
      <c r="CK16" s="146"/>
      <c r="CL16" s="146"/>
      <c r="CM16" s="146"/>
      <c r="CN16" s="146"/>
      <c r="CO16" s="146"/>
      <c r="CP16" s="146"/>
      <c r="CQ16" s="146"/>
      <c r="CR16" s="146"/>
      <c r="CS16" s="146"/>
      <c r="CT16" s="146"/>
      <c r="CU16" s="146"/>
      <c r="CV16" s="146"/>
      <c r="CW16" s="146"/>
      <c r="CX16" s="146"/>
      <c r="CY16" s="146"/>
      <c r="CZ16" s="146"/>
      <c r="DA16" s="201"/>
    </row>
    <row r="17" spans="2:105" x14ac:dyDescent="0.25">
      <c r="B17" s="200"/>
      <c r="C17" s="146"/>
      <c r="D17" s="146"/>
      <c r="E17" s="146"/>
      <c r="F17" s="14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6"/>
      <c r="BO17" s="146"/>
      <c r="BP17" s="146"/>
      <c r="BQ17" s="146"/>
      <c r="BR17" s="146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6"/>
      <c r="CS17" s="146"/>
      <c r="CT17" s="146"/>
      <c r="CU17" s="146"/>
      <c r="CV17" s="146"/>
      <c r="CW17" s="146"/>
      <c r="CX17" s="146"/>
      <c r="CY17" s="146"/>
      <c r="CZ17" s="146"/>
      <c r="DA17" s="201"/>
    </row>
    <row r="18" spans="2:105" x14ac:dyDescent="0.25">
      <c r="B18" s="200"/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  <c r="AO18" s="146"/>
      <c r="AP18" s="146"/>
      <c r="AQ18" s="146"/>
      <c r="AR18" s="146"/>
      <c r="AS18" s="146"/>
      <c r="AT18" s="146"/>
      <c r="AU18" s="146"/>
      <c r="AV18" s="146"/>
      <c r="AW18" s="146"/>
      <c r="AX18" s="146"/>
      <c r="AY18" s="146"/>
      <c r="AZ18" s="146"/>
      <c r="BA18" s="146"/>
      <c r="BB18" s="146"/>
      <c r="BC18" s="146"/>
      <c r="BD18" s="146"/>
      <c r="BE18" s="146"/>
      <c r="BF18" s="146"/>
      <c r="BG18" s="146"/>
      <c r="BH18" s="146"/>
      <c r="BI18" s="146"/>
      <c r="BJ18" s="146"/>
      <c r="BK18" s="146"/>
      <c r="BL18" s="146"/>
      <c r="BM18" s="146"/>
      <c r="BN18" s="146"/>
      <c r="BO18" s="146"/>
      <c r="BP18" s="146"/>
      <c r="BQ18" s="146"/>
      <c r="BR18" s="146"/>
      <c r="BS18" s="146"/>
      <c r="BT18" s="146"/>
      <c r="BU18" s="146"/>
      <c r="BV18" s="146"/>
      <c r="BW18" s="146"/>
      <c r="BX18" s="146"/>
      <c r="BY18" s="146"/>
      <c r="BZ18" s="146"/>
      <c r="CA18" s="146"/>
      <c r="CB18" s="146"/>
      <c r="CC18" s="146"/>
      <c r="CD18" s="146"/>
      <c r="CE18" s="146"/>
      <c r="CF18" s="146"/>
      <c r="CG18" s="146"/>
      <c r="CH18" s="146"/>
      <c r="CI18" s="146"/>
      <c r="CJ18" s="146"/>
      <c r="CK18" s="146"/>
      <c r="CL18" s="146"/>
      <c r="CM18" s="146"/>
      <c r="CN18" s="146"/>
      <c r="CO18" s="146"/>
      <c r="CP18" s="146"/>
      <c r="CQ18" s="146"/>
      <c r="CR18" s="146"/>
      <c r="CS18" s="146"/>
      <c r="CT18" s="146"/>
      <c r="CU18" s="146"/>
      <c r="CV18" s="146"/>
      <c r="CW18" s="146"/>
      <c r="CX18" s="146"/>
      <c r="CY18" s="146"/>
      <c r="CZ18" s="146"/>
      <c r="DA18" s="201"/>
    </row>
    <row r="19" spans="2:105" x14ac:dyDescent="0.25">
      <c r="B19" s="200"/>
      <c r="C19" s="146"/>
      <c r="D19" s="146"/>
      <c r="E19" s="146"/>
      <c r="F19" s="146"/>
      <c r="G19" s="146"/>
      <c r="H19" s="146"/>
      <c r="I19" s="146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/>
      <c r="AL19" s="146"/>
      <c r="AM19" s="146"/>
      <c r="AN19" s="146"/>
      <c r="AO19" s="146"/>
      <c r="AP19" s="146"/>
      <c r="AQ19" s="146"/>
      <c r="AR19" s="146"/>
      <c r="AS19" s="146"/>
      <c r="AT19" s="146"/>
      <c r="AU19" s="146"/>
      <c r="AV19" s="146"/>
      <c r="AW19" s="146"/>
      <c r="AX19" s="146"/>
      <c r="AY19" s="146"/>
      <c r="AZ19" s="146"/>
      <c r="BA19" s="146"/>
      <c r="BB19" s="146"/>
      <c r="BC19" s="146"/>
      <c r="BD19" s="146"/>
      <c r="BE19" s="146"/>
      <c r="BF19" s="146"/>
      <c r="BG19" s="146"/>
      <c r="BH19" s="146"/>
      <c r="BI19" s="146"/>
      <c r="BJ19" s="146"/>
      <c r="BK19" s="146"/>
      <c r="BL19" s="146"/>
      <c r="BM19" s="146"/>
      <c r="BN19" s="146"/>
      <c r="BO19" s="146"/>
      <c r="BP19" s="146"/>
      <c r="BQ19" s="146"/>
      <c r="BR19" s="146"/>
      <c r="BS19" s="146"/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6"/>
      <c r="CS19" s="146"/>
      <c r="CT19" s="146"/>
      <c r="CU19" s="146"/>
      <c r="CV19" s="146"/>
      <c r="CW19" s="146"/>
      <c r="CX19" s="146"/>
      <c r="CY19" s="146"/>
      <c r="CZ19" s="146"/>
      <c r="DA19" s="201"/>
    </row>
    <row r="20" spans="2:105" x14ac:dyDescent="0.25">
      <c r="B20" s="200"/>
      <c r="C20" s="146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I20" s="146"/>
      <c r="AJ20" s="146"/>
      <c r="AK20" s="146"/>
      <c r="AL20" s="146"/>
      <c r="AM20" s="146"/>
      <c r="AN20" s="146"/>
      <c r="AO20" s="146"/>
      <c r="AP20" s="146"/>
      <c r="AQ20" s="146"/>
      <c r="AR20" s="146"/>
      <c r="AS20" s="146"/>
      <c r="AT20" s="146"/>
      <c r="AU20" s="146"/>
      <c r="AV20" s="146"/>
      <c r="AW20" s="146"/>
      <c r="AX20" s="146"/>
      <c r="AY20" s="146"/>
      <c r="AZ20" s="146"/>
      <c r="BA20" s="146"/>
      <c r="BB20" s="146"/>
      <c r="BC20" s="146"/>
      <c r="BD20" s="146"/>
      <c r="BE20" s="146"/>
      <c r="BF20" s="146"/>
      <c r="BG20" s="146"/>
      <c r="BH20" s="146"/>
      <c r="BI20" s="146"/>
      <c r="BJ20" s="146"/>
      <c r="BK20" s="146"/>
      <c r="BL20" s="146"/>
      <c r="BM20" s="146"/>
      <c r="BN20" s="146"/>
      <c r="BO20" s="146"/>
      <c r="BP20" s="146"/>
      <c r="BQ20" s="146"/>
      <c r="BR20" s="146"/>
      <c r="BS20" s="146"/>
      <c r="BT20" s="146"/>
      <c r="BU20" s="146"/>
      <c r="BV20" s="146"/>
      <c r="BW20" s="146"/>
      <c r="BX20" s="146"/>
      <c r="BY20" s="146"/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6"/>
      <c r="CS20" s="146"/>
      <c r="CT20" s="146"/>
      <c r="CU20" s="146"/>
      <c r="CV20" s="146"/>
      <c r="CW20" s="146"/>
      <c r="CX20" s="146"/>
      <c r="CY20" s="146"/>
      <c r="CZ20" s="146"/>
      <c r="DA20" s="201"/>
    </row>
    <row r="21" spans="2:105" x14ac:dyDescent="0.25">
      <c r="B21" s="200"/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46"/>
      <c r="AD21" s="146"/>
      <c r="AE21" s="146"/>
      <c r="AF21" s="146"/>
      <c r="AG21" s="146"/>
      <c r="AH21" s="146"/>
      <c r="AI21" s="146"/>
      <c r="AJ21" s="146"/>
      <c r="AK21" s="146"/>
      <c r="AL21" s="146"/>
      <c r="AM21" s="146"/>
      <c r="AN21" s="146"/>
      <c r="AO21" s="146"/>
      <c r="AP21" s="146"/>
      <c r="AQ21" s="146"/>
      <c r="AR21" s="146"/>
      <c r="AS21" s="146"/>
      <c r="AT21" s="146"/>
      <c r="AU21" s="146"/>
      <c r="AV21" s="146"/>
      <c r="AW21" s="146"/>
      <c r="AX21" s="146"/>
      <c r="AY21" s="146"/>
      <c r="AZ21" s="146"/>
      <c r="BA21" s="146"/>
      <c r="BB21" s="146"/>
      <c r="BC21" s="146"/>
      <c r="BD21" s="146"/>
      <c r="BE21" s="146"/>
      <c r="BF21" s="146"/>
      <c r="BG21" s="146"/>
      <c r="BH21" s="146"/>
      <c r="BI21" s="146"/>
      <c r="BJ21" s="146"/>
      <c r="BK21" s="146"/>
      <c r="BL21" s="146"/>
      <c r="BM21" s="146"/>
      <c r="BN21" s="146"/>
      <c r="BO21" s="146"/>
      <c r="BP21" s="146"/>
      <c r="BQ21" s="146"/>
      <c r="BR21" s="146"/>
      <c r="BS21" s="146"/>
      <c r="BT21" s="146"/>
      <c r="BU21" s="146"/>
      <c r="BV21" s="146"/>
      <c r="BW21" s="146"/>
      <c r="BX21" s="146"/>
      <c r="BY21" s="146"/>
      <c r="BZ21" s="146"/>
      <c r="CA21" s="146"/>
      <c r="CB21" s="146"/>
      <c r="CC21" s="146"/>
      <c r="CD21" s="146"/>
      <c r="CE21" s="146"/>
      <c r="CF21" s="146"/>
      <c r="CG21" s="146"/>
      <c r="CH21" s="146"/>
      <c r="CI21" s="146"/>
      <c r="CJ21" s="146"/>
      <c r="CK21" s="146"/>
      <c r="CL21" s="146"/>
      <c r="CM21" s="146"/>
      <c r="CN21" s="146"/>
      <c r="CO21" s="146"/>
      <c r="CP21" s="146"/>
      <c r="CQ21" s="146"/>
      <c r="CR21" s="146"/>
      <c r="CS21" s="146"/>
      <c r="CT21" s="146"/>
      <c r="CU21" s="146"/>
      <c r="CV21" s="146"/>
      <c r="CW21" s="146"/>
      <c r="CX21" s="146"/>
      <c r="CY21" s="146"/>
      <c r="CZ21" s="146"/>
      <c r="DA21" s="201"/>
    </row>
    <row r="22" spans="2:105" x14ac:dyDescent="0.25">
      <c r="B22" s="200"/>
      <c r="C22" s="146"/>
      <c r="D22" s="146"/>
      <c r="E22" s="146"/>
      <c r="F22" s="14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6"/>
      <c r="BO22" s="146"/>
      <c r="BP22" s="146"/>
      <c r="BQ22" s="146"/>
      <c r="BR22" s="146"/>
      <c r="BS22" s="146"/>
      <c r="BT22" s="146"/>
      <c r="BU22" s="146"/>
      <c r="BV22" s="146"/>
      <c r="BW22" s="146"/>
      <c r="BX22" s="146"/>
      <c r="BY22" s="146"/>
      <c r="BZ22" s="146"/>
      <c r="CA22" s="146"/>
      <c r="CB22" s="146"/>
      <c r="CC22" s="146"/>
      <c r="CD22" s="146"/>
      <c r="CE22" s="146"/>
      <c r="CF22" s="146"/>
      <c r="CG22" s="146"/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6"/>
      <c r="CS22" s="146"/>
      <c r="CT22" s="146"/>
      <c r="CU22" s="146"/>
      <c r="CV22" s="146"/>
      <c r="CW22" s="146"/>
      <c r="CX22" s="146"/>
      <c r="CY22" s="146"/>
      <c r="CZ22" s="146"/>
      <c r="DA22" s="201"/>
    </row>
    <row r="23" spans="2:105" x14ac:dyDescent="0.25">
      <c r="B23" s="200"/>
      <c r="C23" s="146"/>
      <c r="D23" s="146"/>
      <c r="E23" s="146"/>
      <c r="F23" s="146"/>
      <c r="G23" s="146"/>
      <c r="H23" s="146"/>
      <c r="I23" s="146"/>
      <c r="J23" s="146"/>
      <c r="K23" s="146"/>
      <c r="L23" s="146"/>
      <c r="M23" s="146"/>
      <c r="N23" s="146"/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6"/>
      <c r="AA23" s="146"/>
      <c r="AB23" s="146"/>
      <c r="AC23" s="146"/>
      <c r="AD23" s="146"/>
      <c r="AE23" s="146"/>
      <c r="AF23" s="146"/>
      <c r="AG23" s="146"/>
      <c r="AH23" s="146"/>
      <c r="AI23" s="146"/>
      <c r="AJ23" s="146"/>
      <c r="AK23" s="146"/>
      <c r="AL23" s="146"/>
      <c r="AM23" s="146"/>
      <c r="AN23" s="146"/>
      <c r="AO23" s="146"/>
      <c r="AP23" s="146"/>
      <c r="AQ23" s="146"/>
      <c r="AR23" s="146"/>
      <c r="AS23" s="146"/>
      <c r="AT23" s="146"/>
      <c r="AU23" s="146"/>
      <c r="AV23" s="146"/>
      <c r="AW23" s="146"/>
      <c r="AX23" s="146"/>
      <c r="AY23" s="146"/>
      <c r="AZ23" s="146"/>
      <c r="BA23" s="146"/>
      <c r="BB23" s="146"/>
      <c r="BC23" s="146"/>
      <c r="BD23" s="146"/>
      <c r="BE23" s="146"/>
      <c r="BF23" s="146"/>
      <c r="BG23" s="146"/>
      <c r="BH23" s="146"/>
      <c r="BI23" s="146"/>
      <c r="BJ23" s="146"/>
      <c r="BK23" s="146"/>
      <c r="BL23" s="146"/>
      <c r="BM23" s="146"/>
      <c r="BN23" s="146"/>
      <c r="BO23" s="146"/>
      <c r="BP23" s="146"/>
      <c r="BQ23" s="146"/>
      <c r="BR23" s="146"/>
      <c r="BS23" s="146"/>
      <c r="BT23" s="146"/>
      <c r="BU23" s="146"/>
      <c r="BV23" s="146"/>
      <c r="BW23" s="146"/>
      <c r="BX23" s="146"/>
      <c r="BY23" s="146"/>
      <c r="BZ23" s="146"/>
      <c r="CA23" s="146"/>
      <c r="CB23" s="146"/>
      <c r="CC23" s="146"/>
      <c r="CD23" s="146"/>
      <c r="CE23" s="146"/>
      <c r="CF23" s="146"/>
      <c r="CG23" s="146"/>
      <c r="CH23" s="146"/>
      <c r="CI23" s="146"/>
      <c r="CJ23" s="146"/>
      <c r="CK23" s="146"/>
      <c r="CL23" s="146"/>
      <c r="CM23" s="146"/>
      <c r="CN23" s="146"/>
      <c r="CO23" s="146"/>
      <c r="CP23" s="146"/>
      <c r="CQ23" s="146"/>
      <c r="CR23" s="146"/>
      <c r="CS23" s="146"/>
      <c r="CT23" s="146"/>
      <c r="CU23" s="146"/>
      <c r="CV23" s="146"/>
      <c r="CW23" s="146"/>
      <c r="CX23" s="146"/>
      <c r="CY23" s="146"/>
      <c r="CZ23" s="146"/>
      <c r="DA23" s="201"/>
    </row>
    <row r="24" spans="2:105" x14ac:dyDescent="0.25">
      <c r="B24" s="200"/>
      <c r="C24" s="146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  <c r="AA24" s="146"/>
      <c r="AB24" s="146"/>
      <c r="AC24" s="146"/>
      <c r="AD24" s="146"/>
      <c r="AE24" s="146"/>
      <c r="AF24" s="146"/>
      <c r="AG24" s="146"/>
      <c r="AH24" s="146"/>
      <c r="AI24" s="146"/>
      <c r="AJ24" s="146"/>
      <c r="AK24" s="146"/>
      <c r="AL24" s="146"/>
      <c r="AM24" s="146"/>
      <c r="AN24" s="146"/>
      <c r="AO24" s="146"/>
      <c r="AP24" s="146"/>
      <c r="AQ24" s="146"/>
      <c r="AR24" s="146"/>
      <c r="AS24" s="146"/>
      <c r="AT24" s="146"/>
      <c r="AU24" s="146"/>
      <c r="AV24" s="146"/>
      <c r="AW24" s="146"/>
      <c r="AX24" s="146"/>
      <c r="AY24" s="146"/>
      <c r="AZ24" s="146"/>
      <c r="BA24" s="146"/>
      <c r="BB24" s="146"/>
      <c r="BC24" s="146"/>
      <c r="BD24" s="146"/>
      <c r="BE24" s="146"/>
      <c r="BF24" s="146"/>
      <c r="BG24" s="146"/>
      <c r="BH24" s="146"/>
      <c r="BI24" s="146"/>
      <c r="BJ24" s="146"/>
      <c r="BK24" s="146"/>
      <c r="BL24" s="146"/>
      <c r="BM24" s="146"/>
      <c r="BN24" s="146"/>
      <c r="BO24" s="146"/>
      <c r="BP24" s="146"/>
      <c r="BQ24" s="146"/>
      <c r="BR24" s="146"/>
      <c r="BS24" s="146"/>
      <c r="BT24" s="146"/>
      <c r="BU24" s="146"/>
      <c r="BV24" s="146"/>
      <c r="BW24" s="146"/>
      <c r="BX24" s="146"/>
      <c r="BY24" s="146"/>
      <c r="BZ24" s="146"/>
      <c r="CA24" s="146"/>
      <c r="CB24" s="146"/>
      <c r="CC24" s="146"/>
      <c r="CD24" s="146"/>
      <c r="CE24" s="146"/>
      <c r="CF24" s="146"/>
      <c r="CG24" s="146"/>
      <c r="CH24" s="146"/>
      <c r="CI24" s="146"/>
      <c r="CJ24" s="146"/>
      <c r="CK24" s="146"/>
      <c r="CL24" s="146"/>
      <c r="CM24" s="146"/>
      <c r="CN24" s="146"/>
      <c r="CO24" s="146"/>
      <c r="CP24" s="146"/>
      <c r="CQ24" s="146"/>
      <c r="CR24" s="146"/>
      <c r="CS24" s="146"/>
      <c r="CT24" s="146"/>
      <c r="CU24" s="146"/>
      <c r="CV24" s="146"/>
      <c r="CW24" s="146"/>
      <c r="CX24" s="146"/>
      <c r="CY24" s="146"/>
      <c r="CZ24" s="146"/>
      <c r="DA24" s="201"/>
    </row>
    <row r="25" spans="2:105" x14ac:dyDescent="0.25">
      <c r="B25" s="200"/>
      <c r="C25" s="146"/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4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  <c r="BM25" s="146"/>
      <c r="BN25" s="146"/>
      <c r="BO25" s="146"/>
      <c r="BP25" s="146"/>
      <c r="BQ25" s="146"/>
      <c r="BR25" s="146"/>
      <c r="BS25" s="146"/>
      <c r="BT25" s="146"/>
      <c r="BU25" s="146"/>
      <c r="BV25" s="146"/>
      <c r="BW25" s="146"/>
      <c r="BX25" s="146"/>
      <c r="BY25" s="146"/>
      <c r="BZ25" s="146"/>
      <c r="CA25" s="146"/>
      <c r="CB25" s="146"/>
      <c r="CC25" s="146"/>
      <c r="CD25" s="146"/>
      <c r="CE25" s="146"/>
      <c r="CF25" s="146"/>
      <c r="CG25" s="146"/>
      <c r="CH25" s="146"/>
      <c r="CI25" s="146"/>
      <c r="CJ25" s="146"/>
      <c r="CK25" s="146"/>
      <c r="CL25" s="146"/>
      <c r="CM25" s="146"/>
      <c r="CN25" s="146"/>
      <c r="CO25" s="146"/>
      <c r="CP25" s="146"/>
      <c r="CQ25" s="146"/>
      <c r="CR25" s="146"/>
      <c r="CS25" s="146"/>
      <c r="CT25" s="146"/>
      <c r="CU25" s="146"/>
      <c r="CV25" s="146"/>
      <c r="CW25" s="146"/>
      <c r="CX25" s="146"/>
      <c r="CY25" s="146"/>
      <c r="CZ25" s="146"/>
      <c r="DA25" s="201"/>
    </row>
    <row r="26" spans="2:105" x14ac:dyDescent="0.25">
      <c r="B26" s="200"/>
      <c r="C26" s="146"/>
      <c r="D26" s="146"/>
      <c r="E26" s="146"/>
      <c r="F26" s="146"/>
      <c r="G26" s="146"/>
      <c r="H26" s="146"/>
      <c r="I26" s="146"/>
      <c r="J26" s="146"/>
      <c r="K26" s="146"/>
      <c r="L26" s="146"/>
      <c r="M26" s="146"/>
      <c r="N26" s="146"/>
      <c r="O26" s="146"/>
      <c r="P26" s="146"/>
      <c r="Q26" s="146"/>
      <c r="R26" s="146"/>
      <c r="S26" s="146"/>
      <c r="T26" s="146"/>
      <c r="U26" s="146"/>
      <c r="V26" s="146"/>
      <c r="W26" s="146"/>
      <c r="X26" s="146"/>
      <c r="Y26" s="146"/>
      <c r="Z26" s="146"/>
      <c r="AA26" s="146"/>
      <c r="AB26" s="146"/>
      <c r="AC26" s="146"/>
      <c r="AD26" s="146"/>
      <c r="AE26" s="146"/>
      <c r="AF26" s="146"/>
      <c r="AG26" s="146"/>
      <c r="AH26" s="146"/>
      <c r="AI26" s="146"/>
      <c r="AJ26" s="146"/>
      <c r="AK26" s="146"/>
      <c r="AL26" s="146"/>
      <c r="AM26" s="146"/>
      <c r="AN26" s="146"/>
      <c r="AO26" s="146"/>
      <c r="AP26" s="146"/>
      <c r="AQ26" s="146"/>
      <c r="AR26" s="146"/>
      <c r="AS26" s="146"/>
      <c r="AT26" s="146"/>
      <c r="AU26" s="146"/>
      <c r="AV26" s="146"/>
      <c r="AW26" s="146"/>
      <c r="AX26" s="146"/>
      <c r="AY26" s="146"/>
      <c r="AZ26" s="146"/>
      <c r="BA26" s="146"/>
      <c r="BB26" s="146"/>
      <c r="BC26" s="146"/>
      <c r="BD26" s="146"/>
      <c r="BE26" s="146"/>
      <c r="BF26" s="146"/>
      <c r="BG26" s="146"/>
      <c r="BH26" s="146"/>
      <c r="BI26" s="146"/>
      <c r="BJ26" s="146"/>
      <c r="BK26" s="146"/>
      <c r="BL26" s="146"/>
      <c r="BM26" s="146"/>
      <c r="BN26" s="146"/>
      <c r="BO26" s="146"/>
      <c r="BP26" s="146"/>
      <c r="BQ26" s="146"/>
      <c r="BR26" s="146"/>
      <c r="BS26" s="146"/>
      <c r="BT26" s="146"/>
      <c r="BU26" s="146"/>
      <c r="BV26" s="146"/>
      <c r="BW26" s="146"/>
      <c r="BX26" s="146"/>
      <c r="BY26" s="146"/>
      <c r="BZ26" s="146"/>
      <c r="CA26" s="146"/>
      <c r="CB26" s="146"/>
      <c r="CC26" s="146"/>
      <c r="CD26" s="146"/>
      <c r="CE26" s="146"/>
      <c r="CF26" s="146"/>
      <c r="CG26" s="146"/>
      <c r="CH26" s="146"/>
      <c r="CI26" s="146"/>
      <c r="CJ26" s="146"/>
      <c r="CK26" s="146"/>
      <c r="CL26" s="146"/>
      <c r="CM26" s="146"/>
      <c r="CN26" s="146"/>
      <c r="CO26" s="146"/>
      <c r="CP26" s="146"/>
      <c r="CQ26" s="146"/>
      <c r="CR26" s="146"/>
      <c r="CS26" s="146"/>
      <c r="CT26" s="146"/>
      <c r="CU26" s="146"/>
      <c r="CV26" s="146"/>
      <c r="CW26" s="146"/>
      <c r="CX26" s="146"/>
      <c r="CY26" s="146"/>
      <c r="CZ26" s="146"/>
      <c r="DA26" s="201"/>
    </row>
    <row r="27" spans="2:105" x14ac:dyDescent="0.25">
      <c r="B27" s="200"/>
      <c r="C27" s="146"/>
      <c r="D27" s="146"/>
      <c r="E27" s="146"/>
      <c r="F27" s="146"/>
      <c r="G27" s="146"/>
      <c r="H27" s="146"/>
      <c r="I27" s="146"/>
      <c r="J27" s="146"/>
      <c r="K27" s="146"/>
      <c r="L27" s="146"/>
      <c r="M27" s="146"/>
      <c r="N27" s="146"/>
      <c r="O27" s="146"/>
      <c r="P27" s="146"/>
      <c r="Q27" s="146"/>
      <c r="R27" s="146"/>
      <c r="S27" s="146"/>
      <c r="T27" s="146"/>
      <c r="U27" s="146"/>
      <c r="V27" s="146"/>
      <c r="W27" s="146"/>
      <c r="X27" s="146"/>
      <c r="Y27" s="146"/>
      <c r="Z27" s="146"/>
      <c r="AA27" s="146"/>
      <c r="AB27" s="146"/>
      <c r="AC27" s="146"/>
      <c r="AD27" s="146"/>
      <c r="AE27" s="146"/>
      <c r="AF27" s="146"/>
      <c r="AG27" s="146"/>
      <c r="AH27" s="146"/>
      <c r="AI27" s="146"/>
      <c r="AJ27" s="146"/>
      <c r="AK27" s="146"/>
      <c r="AL27" s="146"/>
      <c r="AM27" s="146"/>
      <c r="AN27" s="146"/>
      <c r="AO27" s="146"/>
      <c r="AP27" s="146"/>
      <c r="AQ27" s="146"/>
      <c r="AR27" s="146"/>
      <c r="AS27" s="146"/>
      <c r="AT27" s="146"/>
      <c r="AU27" s="146"/>
      <c r="AV27" s="146"/>
      <c r="AW27" s="146"/>
      <c r="AX27" s="146"/>
      <c r="AY27" s="146"/>
      <c r="AZ27" s="146"/>
      <c r="BA27" s="146"/>
      <c r="BB27" s="146"/>
      <c r="BC27" s="146"/>
      <c r="BD27" s="146"/>
      <c r="BE27" s="146"/>
      <c r="BF27" s="146"/>
      <c r="BG27" s="146"/>
      <c r="BH27" s="146"/>
      <c r="BI27" s="146"/>
      <c r="BJ27" s="146"/>
      <c r="BK27" s="146"/>
      <c r="BL27" s="146"/>
      <c r="BM27" s="146"/>
      <c r="BN27" s="146"/>
      <c r="BO27" s="146"/>
      <c r="BP27" s="146"/>
      <c r="BQ27" s="146"/>
      <c r="BR27" s="146"/>
      <c r="BS27" s="146"/>
      <c r="BT27" s="146"/>
      <c r="BU27" s="146"/>
      <c r="BV27" s="146"/>
      <c r="BW27" s="146"/>
      <c r="BX27" s="146"/>
      <c r="BY27" s="146"/>
      <c r="BZ27" s="146"/>
      <c r="CA27" s="146"/>
      <c r="CB27" s="146"/>
      <c r="CC27" s="146"/>
      <c r="CD27" s="146"/>
      <c r="CE27" s="146"/>
      <c r="CF27" s="146"/>
      <c r="CG27" s="146"/>
      <c r="CH27" s="146"/>
      <c r="CI27" s="146"/>
      <c r="CJ27" s="146"/>
      <c r="CK27" s="146"/>
      <c r="CL27" s="146"/>
      <c r="CM27" s="146"/>
      <c r="CN27" s="146"/>
      <c r="CO27" s="146"/>
      <c r="CP27" s="146"/>
      <c r="CQ27" s="146"/>
      <c r="CR27" s="146"/>
      <c r="CS27" s="146"/>
      <c r="CT27" s="146"/>
      <c r="CU27" s="146"/>
      <c r="CV27" s="146"/>
      <c r="CW27" s="146"/>
      <c r="CX27" s="146"/>
      <c r="CY27" s="146"/>
      <c r="CZ27" s="146"/>
      <c r="DA27" s="201"/>
    </row>
    <row r="28" spans="2:105" x14ac:dyDescent="0.25">
      <c r="B28" s="200"/>
      <c r="C28" s="146"/>
      <c r="D28" s="146"/>
      <c r="E28" s="146"/>
      <c r="F28" s="14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46"/>
      <c r="AK28" s="146"/>
      <c r="AL28" s="146"/>
      <c r="AM28" s="146"/>
      <c r="AN28" s="146"/>
      <c r="AO28" s="146"/>
      <c r="AP28" s="146"/>
      <c r="AQ28" s="146"/>
      <c r="AR28" s="146"/>
      <c r="AS28" s="146"/>
      <c r="AT28" s="146"/>
      <c r="AU28" s="146"/>
      <c r="AV28" s="146"/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6"/>
      <c r="BI28" s="146"/>
      <c r="BJ28" s="146"/>
      <c r="BK28" s="146"/>
      <c r="BL28" s="146"/>
      <c r="BM28" s="146"/>
      <c r="BN28" s="146"/>
      <c r="BO28" s="146"/>
      <c r="BP28" s="146"/>
      <c r="BQ28" s="146"/>
      <c r="BR28" s="146"/>
      <c r="BS28" s="146"/>
      <c r="BT28" s="146"/>
      <c r="BU28" s="146"/>
      <c r="BV28" s="146"/>
      <c r="BW28" s="146"/>
      <c r="BX28" s="146"/>
      <c r="BY28" s="146"/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  <c r="CJ28" s="146"/>
      <c r="CK28" s="146"/>
      <c r="CL28" s="146"/>
      <c r="CM28" s="146"/>
      <c r="CN28" s="146"/>
      <c r="CO28" s="146"/>
      <c r="CP28" s="146"/>
      <c r="CQ28" s="146"/>
      <c r="CR28" s="146"/>
      <c r="CS28" s="146"/>
      <c r="CT28" s="146"/>
      <c r="CU28" s="146"/>
      <c r="CV28" s="146"/>
      <c r="CW28" s="146"/>
      <c r="CX28" s="146"/>
      <c r="CY28" s="146"/>
      <c r="CZ28" s="146"/>
      <c r="DA28" s="201"/>
    </row>
    <row r="29" spans="2:105" x14ac:dyDescent="0.25">
      <c r="B29" s="200"/>
      <c r="C29" s="146"/>
      <c r="D29" s="146"/>
      <c r="E29" s="146"/>
      <c r="F29" s="146"/>
      <c r="G29" s="146"/>
      <c r="H29" s="146"/>
      <c r="I29" s="146"/>
      <c r="J29" s="146"/>
      <c r="K29" s="146"/>
      <c r="L29" s="146"/>
      <c r="M29" s="146"/>
      <c r="N29" s="146"/>
      <c r="O29" s="146"/>
      <c r="P29" s="146"/>
      <c r="Q29" s="146"/>
      <c r="R29" s="146"/>
      <c r="S29" s="146"/>
      <c r="T29" s="146"/>
      <c r="U29" s="146"/>
      <c r="V29" s="146"/>
      <c r="W29" s="146"/>
      <c r="X29" s="146"/>
      <c r="Y29" s="146"/>
      <c r="Z29" s="146"/>
      <c r="AA29" s="146"/>
      <c r="AB29" s="146"/>
      <c r="AC29" s="146"/>
      <c r="AD29" s="146"/>
      <c r="AE29" s="146"/>
      <c r="AF29" s="146"/>
      <c r="AG29" s="146"/>
      <c r="AH29" s="146"/>
      <c r="AI29" s="146"/>
      <c r="AJ29" s="146"/>
      <c r="AK29" s="146"/>
      <c r="AL29" s="146"/>
      <c r="AM29" s="146"/>
      <c r="AN29" s="146"/>
      <c r="AO29" s="146"/>
      <c r="AP29" s="146"/>
      <c r="AQ29" s="146"/>
      <c r="AR29" s="146"/>
      <c r="AS29" s="146"/>
      <c r="AT29" s="146"/>
      <c r="AU29" s="146"/>
      <c r="AV29" s="146"/>
      <c r="AW29" s="146"/>
      <c r="AX29" s="146"/>
      <c r="AY29" s="146"/>
      <c r="AZ29" s="146"/>
      <c r="BA29" s="146"/>
      <c r="BB29" s="146"/>
      <c r="BC29" s="146"/>
      <c r="BD29" s="146"/>
      <c r="BE29" s="146"/>
      <c r="BF29" s="146"/>
      <c r="BG29" s="146"/>
      <c r="BH29" s="146"/>
      <c r="BI29" s="146"/>
      <c r="BJ29" s="146"/>
      <c r="BK29" s="146"/>
      <c r="BL29" s="146"/>
      <c r="BM29" s="146"/>
      <c r="BN29" s="146"/>
      <c r="BO29" s="146"/>
      <c r="BP29" s="146"/>
      <c r="BQ29" s="146"/>
      <c r="BR29" s="146"/>
      <c r="BS29" s="146"/>
      <c r="BT29" s="146"/>
      <c r="BU29" s="146"/>
      <c r="BV29" s="146"/>
      <c r="BW29" s="146"/>
      <c r="BX29" s="146"/>
      <c r="BY29" s="146"/>
      <c r="BZ29" s="146"/>
      <c r="CA29" s="146"/>
      <c r="CB29" s="146"/>
      <c r="CC29" s="146"/>
      <c r="CD29" s="146"/>
      <c r="CE29" s="146"/>
      <c r="CF29" s="146"/>
      <c r="CG29" s="146"/>
      <c r="CH29" s="146"/>
      <c r="CI29" s="146"/>
      <c r="CJ29" s="146"/>
      <c r="CK29" s="146"/>
      <c r="CL29" s="146"/>
      <c r="CM29" s="146"/>
      <c r="CN29" s="146"/>
      <c r="CO29" s="146"/>
      <c r="CP29" s="146"/>
      <c r="CQ29" s="146"/>
      <c r="CR29" s="146"/>
      <c r="CS29" s="146"/>
      <c r="CT29" s="146"/>
      <c r="CU29" s="146"/>
      <c r="CV29" s="146"/>
      <c r="CW29" s="146"/>
      <c r="CX29" s="146"/>
      <c r="CY29" s="146"/>
      <c r="CZ29" s="146"/>
      <c r="DA29" s="201"/>
    </row>
    <row r="30" spans="2:105" x14ac:dyDescent="0.25">
      <c r="B30" s="200"/>
      <c r="C30" s="146"/>
      <c r="D30" s="146"/>
      <c r="E30" s="146"/>
      <c r="F30" s="146"/>
      <c r="G30" s="146"/>
      <c r="H30" s="146"/>
      <c r="I30" s="146"/>
      <c r="J30" s="146"/>
      <c r="K30" s="146"/>
      <c r="L30" s="146"/>
      <c r="M30" s="146"/>
      <c r="N30" s="146"/>
      <c r="O30" s="146"/>
      <c r="P30" s="146"/>
      <c r="Q30" s="146"/>
      <c r="R30" s="146"/>
      <c r="S30" s="146"/>
      <c r="T30" s="146"/>
      <c r="U30" s="146"/>
      <c r="V30" s="146"/>
      <c r="W30" s="146"/>
      <c r="X30" s="146"/>
      <c r="Y30" s="146"/>
      <c r="Z30" s="146"/>
      <c r="AA30" s="146"/>
      <c r="AB30" s="146"/>
      <c r="AC30" s="146"/>
      <c r="AD30" s="146"/>
      <c r="AE30" s="146"/>
      <c r="AF30" s="146"/>
      <c r="AG30" s="146"/>
      <c r="AH30" s="146"/>
      <c r="AI30" s="146"/>
      <c r="AJ30" s="146"/>
      <c r="AK30" s="146"/>
      <c r="AL30" s="146"/>
      <c r="AM30" s="146"/>
      <c r="AN30" s="146"/>
      <c r="AO30" s="146"/>
      <c r="AP30" s="146"/>
      <c r="AQ30" s="146"/>
      <c r="AR30" s="146"/>
      <c r="AS30" s="146"/>
      <c r="AT30" s="146"/>
      <c r="AU30" s="146"/>
      <c r="AV30" s="146"/>
      <c r="AW30" s="146"/>
      <c r="AX30" s="146"/>
      <c r="AY30" s="146"/>
      <c r="AZ30" s="146"/>
      <c r="BA30" s="146"/>
      <c r="BB30" s="146"/>
      <c r="BC30" s="146"/>
      <c r="BD30" s="146"/>
      <c r="BE30" s="146"/>
      <c r="BF30" s="146"/>
      <c r="BG30" s="146"/>
      <c r="BH30" s="146"/>
      <c r="BI30" s="146"/>
      <c r="BJ30" s="146"/>
      <c r="BK30" s="146"/>
      <c r="BL30" s="146"/>
      <c r="BM30" s="146"/>
      <c r="BN30" s="146"/>
      <c r="BO30" s="146"/>
      <c r="BP30" s="146"/>
      <c r="BQ30" s="146"/>
      <c r="BR30" s="146"/>
      <c r="BS30" s="146"/>
      <c r="BT30" s="146"/>
      <c r="BU30" s="146"/>
      <c r="BV30" s="146"/>
      <c r="BW30" s="146"/>
      <c r="BX30" s="146"/>
      <c r="BY30" s="146"/>
      <c r="BZ30" s="146"/>
      <c r="CA30" s="146"/>
      <c r="CB30" s="146"/>
      <c r="CC30" s="146"/>
      <c r="CD30" s="146"/>
      <c r="CE30" s="146"/>
      <c r="CF30" s="146"/>
      <c r="CG30" s="146"/>
      <c r="CH30" s="146"/>
      <c r="CI30" s="146"/>
      <c r="CJ30" s="146"/>
      <c r="CK30" s="146"/>
      <c r="CL30" s="146"/>
      <c r="CM30" s="146"/>
      <c r="CN30" s="146"/>
      <c r="CO30" s="146"/>
      <c r="CP30" s="146"/>
      <c r="CQ30" s="146"/>
      <c r="CR30" s="146"/>
      <c r="CS30" s="146"/>
      <c r="CT30" s="146"/>
      <c r="CU30" s="146"/>
      <c r="CV30" s="146"/>
      <c r="CW30" s="146"/>
      <c r="CX30" s="146"/>
      <c r="CY30" s="146"/>
      <c r="CZ30" s="146"/>
      <c r="DA30" s="201"/>
    </row>
    <row r="31" spans="2:105" x14ac:dyDescent="0.25">
      <c r="B31" s="200"/>
      <c r="C31" s="146"/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/>
      <c r="AL31" s="146"/>
      <c r="AM31" s="146"/>
      <c r="AN31" s="146"/>
      <c r="AO31" s="146"/>
      <c r="AP31" s="146"/>
      <c r="AQ31" s="146"/>
      <c r="AR31" s="146"/>
      <c r="AS31" s="146"/>
      <c r="AT31" s="146"/>
      <c r="AU31" s="146"/>
      <c r="AV31" s="146"/>
      <c r="AW31" s="146"/>
      <c r="AX31" s="146"/>
      <c r="AY31" s="146"/>
      <c r="AZ31" s="146"/>
      <c r="BA31" s="146"/>
      <c r="BB31" s="146"/>
      <c r="BC31" s="146"/>
      <c r="BD31" s="146"/>
      <c r="BE31" s="146"/>
      <c r="BF31" s="146"/>
      <c r="BG31" s="146"/>
      <c r="BH31" s="146"/>
      <c r="BI31" s="146"/>
      <c r="BJ31" s="146"/>
      <c r="BK31" s="146"/>
      <c r="BL31" s="146"/>
      <c r="BM31" s="146"/>
      <c r="BN31" s="146"/>
      <c r="BO31" s="146"/>
      <c r="BP31" s="146"/>
      <c r="BQ31" s="146"/>
      <c r="BR31" s="146"/>
      <c r="BS31" s="146"/>
      <c r="BT31" s="146"/>
      <c r="BU31" s="146"/>
      <c r="BV31" s="146"/>
      <c r="BW31" s="146"/>
      <c r="BX31" s="146"/>
      <c r="BY31" s="146"/>
      <c r="BZ31" s="146"/>
      <c r="CA31" s="146"/>
      <c r="CB31" s="146"/>
      <c r="CC31" s="146"/>
      <c r="CD31" s="146"/>
      <c r="CE31" s="146"/>
      <c r="CF31" s="146"/>
      <c r="CG31" s="146"/>
      <c r="CH31" s="146"/>
      <c r="CI31" s="146"/>
      <c r="CJ31" s="146"/>
      <c r="CK31" s="146"/>
      <c r="CL31" s="146"/>
      <c r="CM31" s="146"/>
      <c r="CN31" s="146"/>
      <c r="CO31" s="146"/>
      <c r="CP31" s="146"/>
      <c r="CQ31" s="146"/>
      <c r="CR31" s="146"/>
      <c r="CS31" s="146"/>
      <c r="CT31" s="146"/>
      <c r="CU31" s="146"/>
      <c r="CV31" s="146"/>
      <c r="CW31" s="146"/>
      <c r="CX31" s="146"/>
      <c r="CY31" s="146"/>
      <c r="CZ31" s="146"/>
      <c r="DA31" s="201"/>
    </row>
    <row r="32" spans="2:105" x14ac:dyDescent="0.25">
      <c r="B32" s="200"/>
      <c r="C32" s="146"/>
      <c r="D32" s="146"/>
      <c r="E32" s="146"/>
      <c r="F32" s="146"/>
      <c r="G32" s="146"/>
      <c r="H32" s="146"/>
      <c r="I32" s="146"/>
      <c r="J32" s="146"/>
      <c r="K32" s="146"/>
      <c r="L32" s="146"/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46"/>
      <c r="Y32" s="146"/>
      <c r="Z32" s="146"/>
      <c r="AA32" s="146"/>
      <c r="AB32" s="146"/>
      <c r="AC32" s="146"/>
      <c r="AD32" s="146"/>
      <c r="AE32" s="146"/>
      <c r="AF32" s="146"/>
      <c r="AG32" s="146"/>
      <c r="AH32" s="146"/>
      <c r="AI32" s="146"/>
      <c r="AJ32" s="146"/>
      <c r="AK32" s="146"/>
      <c r="AL32" s="146"/>
      <c r="AM32" s="146"/>
      <c r="AN32" s="146"/>
      <c r="AO32" s="146"/>
      <c r="AP32" s="146"/>
      <c r="AQ32" s="146"/>
      <c r="AR32" s="146"/>
      <c r="AS32" s="146"/>
      <c r="AT32" s="146"/>
      <c r="AU32" s="146"/>
      <c r="AV32" s="146"/>
      <c r="AW32" s="146"/>
      <c r="AX32" s="146"/>
      <c r="AY32" s="146"/>
      <c r="AZ32" s="146"/>
      <c r="BA32" s="146"/>
      <c r="BB32" s="146"/>
      <c r="BC32" s="146"/>
      <c r="BD32" s="146"/>
      <c r="BE32" s="146"/>
      <c r="BF32" s="146"/>
      <c r="BG32" s="146"/>
      <c r="BH32" s="146"/>
      <c r="BI32" s="146"/>
      <c r="BJ32" s="146"/>
      <c r="BK32" s="146"/>
      <c r="BL32" s="146"/>
      <c r="BM32" s="146"/>
      <c r="BN32" s="146"/>
      <c r="BO32" s="146"/>
      <c r="BP32" s="146"/>
      <c r="BQ32" s="146"/>
      <c r="BR32" s="146"/>
      <c r="BS32" s="146"/>
      <c r="BT32" s="146"/>
      <c r="BU32" s="146"/>
      <c r="BV32" s="146"/>
      <c r="BW32" s="146"/>
      <c r="BX32" s="146"/>
      <c r="BY32" s="146"/>
      <c r="BZ32" s="146"/>
      <c r="CA32" s="146"/>
      <c r="CB32" s="146"/>
      <c r="CC32" s="146"/>
      <c r="CD32" s="146"/>
      <c r="CE32" s="146"/>
      <c r="CF32" s="146"/>
      <c r="CG32" s="146"/>
      <c r="CH32" s="146"/>
      <c r="CI32" s="146"/>
      <c r="CJ32" s="146"/>
      <c r="CK32" s="146"/>
      <c r="CL32" s="146"/>
      <c r="CM32" s="146"/>
      <c r="CN32" s="146"/>
      <c r="CO32" s="146"/>
      <c r="CP32" s="146"/>
      <c r="CQ32" s="146"/>
      <c r="CR32" s="146"/>
      <c r="CS32" s="146"/>
      <c r="CT32" s="146"/>
      <c r="CU32" s="146"/>
      <c r="CV32" s="146"/>
      <c r="CW32" s="146"/>
      <c r="CX32" s="146"/>
      <c r="CY32" s="146"/>
      <c r="CZ32" s="146"/>
      <c r="DA32" s="201"/>
    </row>
    <row r="33" spans="2:105" x14ac:dyDescent="0.25">
      <c r="B33" s="200"/>
      <c r="C33" s="146"/>
      <c r="D33" s="146"/>
      <c r="E33" s="146"/>
      <c r="F33" s="146"/>
      <c r="G33" s="146"/>
      <c r="H33" s="146"/>
      <c r="I33" s="146"/>
      <c r="J33" s="146"/>
      <c r="K33" s="146"/>
      <c r="L33" s="146"/>
      <c r="M33" s="146"/>
      <c r="N33" s="146"/>
      <c r="O33" s="146"/>
      <c r="P33" s="146"/>
      <c r="Q33" s="146"/>
      <c r="R33" s="146"/>
      <c r="S33" s="146"/>
      <c r="T33" s="146"/>
      <c r="U33" s="146"/>
      <c r="V33" s="146"/>
      <c r="W33" s="146"/>
      <c r="X33" s="146"/>
      <c r="Y33" s="146"/>
      <c r="Z33" s="146"/>
      <c r="AA33" s="146"/>
      <c r="AB33" s="146"/>
      <c r="AC33" s="146"/>
      <c r="AD33" s="146"/>
      <c r="AE33" s="146"/>
      <c r="AF33" s="146"/>
      <c r="AG33" s="146"/>
      <c r="AH33" s="146"/>
      <c r="AI33" s="146"/>
      <c r="AJ33" s="146"/>
      <c r="AK33" s="146"/>
      <c r="AL33" s="146"/>
      <c r="AM33" s="146"/>
      <c r="AN33" s="146"/>
      <c r="AO33" s="146"/>
      <c r="AP33" s="146"/>
      <c r="AQ33" s="146"/>
      <c r="AR33" s="146"/>
      <c r="AS33" s="146"/>
      <c r="AT33" s="146"/>
      <c r="AU33" s="146"/>
      <c r="AV33" s="146"/>
      <c r="AW33" s="146"/>
      <c r="AX33" s="146"/>
      <c r="AY33" s="146"/>
      <c r="AZ33" s="146"/>
      <c r="BA33" s="146"/>
      <c r="BB33" s="146"/>
      <c r="BC33" s="146"/>
      <c r="BD33" s="146"/>
      <c r="BE33" s="146"/>
      <c r="BF33" s="146"/>
      <c r="BG33" s="146"/>
      <c r="BH33" s="146"/>
      <c r="BI33" s="146"/>
      <c r="BJ33" s="146"/>
      <c r="BK33" s="146"/>
      <c r="BL33" s="146"/>
      <c r="BM33" s="146"/>
      <c r="BN33" s="146"/>
      <c r="BO33" s="146"/>
      <c r="BP33" s="146"/>
      <c r="BQ33" s="146"/>
      <c r="BR33" s="146"/>
      <c r="BS33" s="146"/>
      <c r="BT33" s="146"/>
      <c r="BU33" s="146"/>
      <c r="BV33" s="146"/>
      <c r="BW33" s="146"/>
      <c r="BX33" s="146"/>
      <c r="BY33" s="146"/>
      <c r="BZ33" s="146"/>
      <c r="CA33" s="146"/>
      <c r="CB33" s="146"/>
      <c r="CC33" s="146"/>
      <c r="CD33" s="146"/>
      <c r="CE33" s="146"/>
      <c r="CF33" s="146"/>
      <c r="CG33" s="146"/>
      <c r="CH33" s="146"/>
      <c r="CI33" s="146"/>
      <c r="CJ33" s="146"/>
      <c r="CK33" s="146"/>
      <c r="CL33" s="146"/>
      <c r="CM33" s="146"/>
      <c r="CN33" s="146"/>
      <c r="CO33" s="146"/>
      <c r="CP33" s="146"/>
      <c r="CQ33" s="146"/>
      <c r="CR33" s="146"/>
      <c r="CS33" s="146"/>
      <c r="CT33" s="146"/>
      <c r="CU33" s="146"/>
      <c r="CV33" s="146"/>
      <c r="CW33" s="146"/>
      <c r="CX33" s="146"/>
      <c r="CY33" s="146"/>
      <c r="CZ33" s="146"/>
      <c r="DA33" s="201"/>
    </row>
    <row r="34" spans="2:105" x14ac:dyDescent="0.25">
      <c r="B34" s="200"/>
      <c r="C34" s="146"/>
      <c r="D34" s="146"/>
      <c r="E34" s="146"/>
      <c r="F34" s="146"/>
      <c r="G34" s="146"/>
      <c r="H34" s="146"/>
      <c r="I34" s="146"/>
      <c r="J34" s="146"/>
      <c r="K34" s="146"/>
      <c r="L34" s="146"/>
      <c r="M34" s="146"/>
      <c r="N34" s="146"/>
      <c r="O34" s="146"/>
      <c r="P34" s="146"/>
      <c r="Q34" s="146"/>
      <c r="R34" s="146"/>
      <c r="S34" s="146"/>
      <c r="T34" s="146"/>
      <c r="U34" s="146"/>
      <c r="V34" s="146"/>
      <c r="W34" s="146"/>
      <c r="X34" s="146"/>
      <c r="Y34" s="146"/>
      <c r="Z34" s="146"/>
      <c r="AA34" s="146"/>
      <c r="AB34" s="146"/>
      <c r="AC34" s="146"/>
      <c r="AD34" s="146"/>
      <c r="AE34" s="146"/>
      <c r="AF34" s="146"/>
      <c r="AG34" s="146"/>
      <c r="AH34" s="146"/>
      <c r="AI34" s="146"/>
      <c r="AJ34" s="146"/>
      <c r="AK34" s="146"/>
      <c r="AL34" s="146"/>
      <c r="AM34" s="146"/>
      <c r="AN34" s="146"/>
      <c r="AO34" s="146"/>
      <c r="AP34" s="146"/>
      <c r="AQ34" s="146"/>
      <c r="AR34" s="146"/>
      <c r="AS34" s="146"/>
      <c r="AT34" s="146"/>
      <c r="AU34" s="146"/>
      <c r="AV34" s="146"/>
      <c r="AW34" s="146"/>
      <c r="AX34" s="146"/>
      <c r="AY34" s="146"/>
      <c r="AZ34" s="146"/>
      <c r="BA34" s="146"/>
      <c r="BB34" s="146"/>
      <c r="BC34" s="146"/>
      <c r="BD34" s="146"/>
      <c r="BE34" s="146"/>
      <c r="BF34" s="146"/>
      <c r="BG34" s="146"/>
      <c r="BH34" s="146"/>
      <c r="BI34" s="146"/>
      <c r="BJ34" s="146"/>
      <c r="BK34" s="146"/>
      <c r="BL34" s="146"/>
      <c r="BM34" s="146"/>
      <c r="BN34" s="146"/>
      <c r="BO34" s="146"/>
      <c r="BP34" s="146"/>
      <c r="BQ34" s="146"/>
      <c r="BR34" s="146"/>
      <c r="BS34" s="146"/>
      <c r="BT34" s="146"/>
      <c r="BU34" s="146"/>
      <c r="BV34" s="146"/>
      <c r="BW34" s="146"/>
      <c r="BX34" s="146"/>
      <c r="BY34" s="146"/>
      <c r="BZ34" s="146"/>
      <c r="CA34" s="146"/>
      <c r="CB34" s="146"/>
      <c r="CC34" s="146"/>
      <c r="CD34" s="146"/>
      <c r="CE34" s="146"/>
      <c r="CF34" s="146"/>
      <c r="CG34" s="146"/>
      <c r="CH34" s="146"/>
      <c r="CI34" s="146"/>
      <c r="CJ34" s="146"/>
      <c r="CK34" s="146"/>
      <c r="CL34" s="146"/>
      <c r="CM34" s="146"/>
      <c r="CN34" s="146"/>
      <c r="CO34" s="146"/>
      <c r="CP34" s="146"/>
      <c r="CQ34" s="146"/>
      <c r="CR34" s="146"/>
      <c r="CS34" s="146"/>
      <c r="CT34" s="146"/>
      <c r="CU34" s="146"/>
      <c r="CV34" s="146"/>
      <c r="CW34" s="146"/>
      <c r="CX34" s="146"/>
      <c r="CY34" s="146"/>
      <c r="CZ34" s="146"/>
      <c r="DA34" s="201"/>
    </row>
    <row r="35" spans="2:105" x14ac:dyDescent="0.25">
      <c r="B35" s="200"/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  <c r="AA35" s="146"/>
      <c r="AB35" s="146"/>
      <c r="AC35" s="146"/>
      <c r="AD35" s="146"/>
      <c r="AE35" s="146"/>
      <c r="AF35" s="146"/>
      <c r="AG35" s="146"/>
      <c r="AH35" s="146"/>
      <c r="AI35" s="146"/>
      <c r="AJ35" s="146"/>
      <c r="AK35" s="146"/>
      <c r="AL35" s="146"/>
      <c r="AM35" s="146"/>
      <c r="AN35" s="146"/>
      <c r="AO35" s="146"/>
      <c r="AP35" s="146"/>
      <c r="AQ35" s="146"/>
      <c r="AR35" s="146"/>
      <c r="AS35" s="146"/>
      <c r="AT35" s="146"/>
      <c r="AU35" s="146"/>
      <c r="AV35" s="146"/>
      <c r="AW35" s="146"/>
      <c r="AX35" s="146"/>
      <c r="AY35" s="146"/>
      <c r="AZ35" s="146"/>
      <c r="BA35" s="146"/>
      <c r="BB35" s="146"/>
      <c r="BC35" s="146"/>
      <c r="BD35" s="146"/>
      <c r="BE35" s="146"/>
      <c r="BF35" s="146"/>
      <c r="BG35" s="146"/>
      <c r="BH35" s="146"/>
      <c r="BI35" s="146"/>
      <c r="BJ35" s="146"/>
      <c r="BK35" s="146"/>
      <c r="BL35" s="146"/>
      <c r="BM35" s="146"/>
      <c r="BN35" s="146"/>
      <c r="BO35" s="146"/>
      <c r="BP35" s="146"/>
      <c r="BQ35" s="146"/>
      <c r="BR35" s="146"/>
      <c r="BS35" s="146"/>
      <c r="BT35" s="146"/>
      <c r="BU35" s="146"/>
      <c r="BV35" s="146"/>
      <c r="BW35" s="146"/>
      <c r="BX35" s="146"/>
      <c r="BY35" s="146"/>
      <c r="BZ35" s="146"/>
      <c r="CA35" s="146"/>
      <c r="CB35" s="146"/>
      <c r="CC35" s="146"/>
      <c r="CD35" s="146"/>
      <c r="CE35" s="146"/>
      <c r="CF35" s="146"/>
      <c r="CG35" s="146"/>
      <c r="CH35" s="146"/>
      <c r="CI35" s="146"/>
      <c r="CJ35" s="146"/>
      <c r="CK35" s="146"/>
      <c r="CL35" s="146"/>
      <c r="CM35" s="146"/>
      <c r="CN35" s="146"/>
      <c r="CO35" s="146"/>
      <c r="CP35" s="146"/>
      <c r="CQ35" s="146"/>
      <c r="CR35" s="146"/>
      <c r="CS35" s="146"/>
      <c r="CT35" s="146"/>
      <c r="CU35" s="146"/>
      <c r="CV35" s="146"/>
      <c r="CW35" s="146"/>
      <c r="CX35" s="146"/>
      <c r="CY35" s="146"/>
      <c r="CZ35" s="146"/>
      <c r="DA35" s="201"/>
    </row>
    <row r="36" spans="2:105" x14ac:dyDescent="0.25">
      <c r="B36" s="200"/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6"/>
      <c r="Y36" s="146"/>
      <c r="Z36" s="146"/>
      <c r="AA36" s="146"/>
      <c r="AB36" s="146"/>
      <c r="AC36" s="146"/>
      <c r="AD36" s="146"/>
      <c r="AE36" s="146"/>
      <c r="AF36" s="146"/>
      <c r="AG36" s="146"/>
      <c r="AH36" s="146"/>
      <c r="AI36" s="146"/>
      <c r="AJ36" s="146"/>
      <c r="AK36" s="146"/>
      <c r="AL36" s="146"/>
      <c r="AM36" s="146"/>
      <c r="AN36" s="146"/>
      <c r="AO36" s="146"/>
      <c r="AP36" s="146"/>
      <c r="AQ36" s="146"/>
      <c r="AR36" s="146"/>
      <c r="AS36" s="146"/>
      <c r="AT36" s="146"/>
      <c r="AU36" s="146"/>
      <c r="AV36" s="146"/>
      <c r="AW36" s="146"/>
      <c r="AX36" s="146"/>
      <c r="AY36" s="146"/>
      <c r="AZ36" s="146"/>
      <c r="BA36" s="146"/>
      <c r="BB36" s="146"/>
      <c r="BC36" s="146"/>
      <c r="BD36" s="146"/>
      <c r="BE36" s="146"/>
      <c r="BF36" s="146"/>
      <c r="BG36" s="146"/>
      <c r="BH36" s="146"/>
      <c r="BI36" s="146"/>
      <c r="BJ36" s="146"/>
      <c r="BK36" s="146"/>
      <c r="BL36" s="146"/>
      <c r="BM36" s="146"/>
      <c r="BN36" s="146"/>
      <c r="BO36" s="146"/>
      <c r="BP36" s="146"/>
      <c r="BQ36" s="146"/>
      <c r="BR36" s="146"/>
      <c r="BS36" s="146"/>
      <c r="BT36" s="146"/>
      <c r="BU36" s="146"/>
      <c r="BV36" s="146"/>
      <c r="BW36" s="146"/>
      <c r="BX36" s="146"/>
      <c r="BY36" s="146"/>
      <c r="BZ36" s="146"/>
      <c r="CA36" s="146"/>
      <c r="CB36" s="146"/>
      <c r="CC36" s="146"/>
      <c r="CD36" s="146"/>
      <c r="CE36" s="146"/>
      <c r="CF36" s="146"/>
      <c r="CG36" s="146"/>
      <c r="CH36" s="146"/>
      <c r="CI36" s="146"/>
      <c r="CJ36" s="146"/>
      <c r="CK36" s="146"/>
      <c r="CL36" s="146"/>
      <c r="CM36" s="146"/>
      <c r="CN36" s="146"/>
      <c r="CO36" s="146"/>
      <c r="CP36" s="146"/>
      <c r="CQ36" s="146"/>
      <c r="CR36" s="146"/>
      <c r="CS36" s="146"/>
      <c r="CT36" s="146"/>
      <c r="CU36" s="146"/>
      <c r="CV36" s="146"/>
      <c r="CW36" s="146"/>
      <c r="CX36" s="146"/>
      <c r="CY36" s="146"/>
      <c r="CZ36" s="146"/>
      <c r="DA36" s="201"/>
    </row>
    <row r="37" spans="2:105" x14ac:dyDescent="0.25">
      <c r="B37" s="200"/>
      <c r="C37" s="146"/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  <c r="AA37" s="146"/>
      <c r="AB37" s="146"/>
      <c r="AC37" s="146"/>
      <c r="AD37" s="146"/>
      <c r="AE37" s="146"/>
      <c r="AF37" s="146"/>
      <c r="AG37" s="146"/>
      <c r="AH37" s="146"/>
      <c r="AI37" s="146"/>
      <c r="AJ37" s="146"/>
      <c r="AK37" s="146"/>
      <c r="AL37" s="146"/>
      <c r="AM37" s="146"/>
      <c r="AN37" s="146"/>
      <c r="AO37" s="146"/>
      <c r="AP37" s="146"/>
      <c r="AQ37" s="146"/>
      <c r="AR37" s="146"/>
      <c r="AS37" s="146"/>
      <c r="AT37" s="146"/>
      <c r="AU37" s="146"/>
      <c r="AV37" s="146"/>
      <c r="AW37" s="146"/>
      <c r="AX37" s="146"/>
      <c r="AY37" s="146"/>
      <c r="AZ37" s="146"/>
      <c r="BA37" s="146"/>
      <c r="BB37" s="146"/>
      <c r="BC37" s="146"/>
      <c r="BD37" s="146"/>
      <c r="BE37" s="146"/>
      <c r="BF37" s="146"/>
      <c r="BG37" s="146"/>
      <c r="BH37" s="146"/>
      <c r="BI37" s="146"/>
      <c r="BJ37" s="146"/>
      <c r="BK37" s="146"/>
      <c r="BL37" s="146"/>
      <c r="BM37" s="146"/>
      <c r="BN37" s="146"/>
      <c r="BO37" s="146"/>
      <c r="BP37" s="146"/>
      <c r="BQ37" s="146"/>
      <c r="BR37" s="146"/>
      <c r="BS37" s="146"/>
      <c r="BT37" s="146"/>
      <c r="BU37" s="146"/>
      <c r="BV37" s="146"/>
      <c r="BW37" s="146"/>
      <c r="BX37" s="146"/>
      <c r="BY37" s="146"/>
      <c r="BZ37" s="146"/>
      <c r="CA37" s="146"/>
      <c r="CB37" s="146"/>
      <c r="CC37" s="146"/>
      <c r="CD37" s="146"/>
      <c r="CE37" s="146"/>
      <c r="CF37" s="146"/>
      <c r="CG37" s="146"/>
      <c r="CH37" s="146"/>
      <c r="CI37" s="146"/>
      <c r="CJ37" s="146"/>
      <c r="CK37" s="146"/>
      <c r="CL37" s="146"/>
      <c r="CM37" s="146"/>
      <c r="CN37" s="146"/>
      <c r="CO37" s="146"/>
      <c r="CP37" s="146"/>
      <c r="CQ37" s="146"/>
      <c r="CR37" s="146"/>
      <c r="CS37" s="146"/>
      <c r="CT37" s="146"/>
      <c r="CU37" s="146"/>
      <c r="CV37" s="146"/>
      <c r="CW37" s="146"/>
      <c r="CX37" s="146"/>
      <c r="CY37" s="146"/>
      <c r="CZ37" s="146"/>
      <c r="DA37" s="201"/>
    </row>
    <row r="38" spans="2:105" x14ac:dyDescent="0.25">
      <c r="B38" s="200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6"/>
      <c r="Q38" s="146"/>
      <c r="R38" s="146"/>
      <c r="S38" s="146"/>
      <c r="T38" s="146"/>
      <c r="U38" s="146"/>
      <c r="V38" s="146"/>
      <c r="W38" s="146"/>
      <c r="X38" s="146"/>
      <c r="Y38" s="146"/>
      <c r="Z38" s="146"/>
      <c r="AA38" s="146"/>
      <c r="AB38" s="146"/>
      <c r="AC38" s="146"/>
      <c r="AD38" s="146"/>
      <c r="AE38" s="146"/>
      <c r="AF38" s="146"/>
      <c r="AG38" s="146"/>
      <c r="AH38" s="146"/>
      <c r="AI38" s="146"/>
      <c r="AJ38" s="146"/>
      <c r="AK38" s="146"/>
      <c r="AL38" s="146"/>
      <c r="AM38" s="146"/>
      <c r="AN38" s="146"/>
      <c r="AO38" s="146"/>
      <c r="AP38" s="146"/>
      <c r="AQ38" s="146"/>
      <c r="AR38" s="146"/>
      <c r="AS38" s="146"/>
      <c r="AT38" s="146"/>
      <c r="AU38" s="146"/>
      <c r="AV38" s="146"/>
      <c r="AW38" s="146"/>
      <c r="AX38" s="146"/>
      <c r="AY38" s="146"/>
      <c r="AZ38" s="146"/>
      <c r="BA38" s="146"/>
      <c r="BB38" s="146"/>
      <c r="BC38" s="146"/>
      <c r="BD38" s="146"/>
      <c r="BE38" s="146"/>
      <c r="BF38" s="146"/>
      <c r="BG38" s="146"/>
      <c r="BH38" s="146"/>
      <c r="BI38" s="146"/>
      <c r="BJ38" s="146"/>
      <c r="BK38" s="146"/>
      <c r="BL38" s="146"/>
      <c r="BM38" s="146"/>
      <c r="BN38" s="146"/>
      <c r="BO38" s="146"/>
      <c r="BP38" s="146"/>
      <c r="BQ38" s="146"/>
      <c r="BR38" s="146"/>
      <c r="BS38" s="146"/>
      <c r="BT38" s="146"/>
      <c r="BU38" s="146"/>
      <c r="BV38" s="146"/>
      <c r="BW38" s="146"/>
      <c r="BX38" s="146"/>
      <c r="BY38" s="146"/>
      <c r="BZ38" s="146"/>
      <c r="CA38" s="146"/>
      <c r="CB38" s="146"/>
      <c r="CC38" s="146"/>
      <c r="CD38" s="146"/>
      <c r="CE38" s="146"/>
      <c r="CF38" s="146"/>
      <c r="CG38" s="146"/>
      <c r="CH38" s="146"/>
      <c r="CI38" s="146"/>
      <c r="CJ38" s="146"/>
      <c r="CK38" s="146"/>
      <c r="CL38" s="146"/>
      <c r="CM38" s="146"/>
      <c r="CN38" s="146"/>
      <c r="CO38" s="146"/>
      <c r="CP38" s="146"/>
      <c r="CQ38" s="146"/>
      <c r="CR38" s="146"/>
      <c r="CS38" s="146"/>
      <c r="CT38" s="146"/>
      <c r="CU38" s="146"/>
      <c r="CV38" s="146"/>
      <c r="CW38" s="146"/>
      <c r="CX38" s="146"/>
      <c r="CY38" s="146"/>
      <c r="CZ38" s="146"/>
      <c r="DA38" s="201"/>
    </row>
    <row r="39" spans="2:105" x14ac:dyDescent="0.25">
      <c r="B39" s="200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6"/>
      <c r="Q39" s="146"/>
      <c r="R39" s="146"/>
      <c r="S39" s="146"/>
      <c r="T39" s="146"/>
      <c r="U39" s="146"/>
      <c r="V39" s="146"/>
      <c r="W39" s="146"/>
      <c r="X39" s="146"/>
      <c r="Y39" s="146"/>
      <c r="Z39" s="146"/>
      <c r="AA39" s="146"/>
      <c r="AB39" s="146"/>
      <c r="AC39" s="146"/>
      <c r="AD39" s="146"/>
      <c r="AE39" s="146"/>
      <c r="AF39" s="146"/>
      <c r="AG39" s="146"/>
      <c r="AH39" s="146"/>
      <c r="AI39" s="146"/>
      <c r="AJ39" s="146"/>
      <c r="AK39" s="146"/>
      <c r="AL39" s="146"/>
      <c r="AM39" s="146"/>
      <c r="AN39" s="146"/>
      <c r="AO39" s="146"/>
      <c r="AP39" s="146"/>
      <c r="AQ39" s="146"/>
      <c r="AR39" s="146"/>
      <c r="AS39" s="146"/>
      <c r="AT39" s="146"/>
      <c r="AU39" s="146"/>
      <c r="AV39" s="146"/>
      <c r="AW39" s="146"/>
      <c r="AX39" s="146"/>
      <c r="AY39" s="146"/>
      <c r="AZ39" s="146"/>
      <c r="BA39" s="146"/>
      <c r="BB39" s="146"/>
      <c r="BC39" s="146"/>
      <c r="BD39" s="146"/>
      <c r="BE39" s="146"/>
      <c r="BF39" s="146"/>
      <c r="BG39" s="146"/>
      <c r="BH39" s="146"/>
      <c r="BI39" s="146"/>
      <c r="BJ39" s="146"/>
      <c r="BK39" s="146"/>
      <c r="BL39" s="146"/>
      <c r="BM39" s="146"/>
      <c r="BN39" s="146"/>
      <c r="BO39" s="146"/>
      <c r="BP39" s="146"/>
      <c r="BQ39" s="146"/>
      <c r="BR39" s="146"/>
      <c r="BS39" s="146"/>
      <c r="BT39" s="146"/>
      <c r="BU39" s="146"/>
      <c r="BV39" s="146"/>
      <c r="BW39" s="146"/>
      <c r="BX39" s="146"/>
      <c r="BY39" s="146"/>
      <c r="BZ39" s="146"/>
      <c r="CA39" s="146"/>
      <c r="CB39" s="146"/>
      <c r="CC39" s="146"/>
      <c r="CD39" s="146"/>
      <c r="CE39" s="146"/>
      <c r="CF39" s="146"/>
      <c r="CG39" s="146"/>
      <c r="CH39" s="146"/>
      <c r="CI39" s="146"/>
      <c r="CJ39" s="146"/>
      <c r="CK39" s="146"/>
      <c r="CL39" s="146"/>
      <c r="CM39" s="146"/>
      <c r="CN39" s="146"/>
      <c r="CO39" s="146"/>
      <c r="CP39" s="146"/>
      <c r="CQ39" s="146"/>
      <c r="CR39" s="146"/>
      <c r="CS39" s="146"/>
      <c r="CT39" s="146"/>
      <c r="CU39" s="146"/>
      <c r="CV39" s="146"/>
      <c r="CW39" s="146"/>
      <c r="CX39" s="146"/>
      <c r="CY39" s="146"/>
      <c r="CZ39" s="146"/>
      <c r="DA39" s="201"/>
    </row>
    <row r="40" spans="2:105" x14ac:dyDescent="0.25">
      <c r="B40" s="200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  <c r="AA40" s="146"/>
      <c r="AB40" s="146"/>
      <c r="AC40" s="146"/>
      <c r="AD40" s="146"/>
      <c r="AE40" s="146"/>
      <c r="AF40" s="146"/>
      <c r="AG40" s="146"/>
      <c r="AH40" s="146"/>
      <c r="AI40" s="146"/>
      <c r="AJ40" s="146"/>
      <c r="AK40" s="146"/>
      <c r="AL40" s="146"/>
      <c r="AM40" s="146"/>
      <c r="AN40" s="146"/>
      <c r="AO40" s="146"/>
      <c r="AP40" s="146"/>
      <c r="AQ40" s="146"/>
      <c r="AR40" s="146"/>
      <c r="AS40" s="146"/>
      <c r="AT40" s="146"/>
      <c r="AU40" s="146"/>
      <c r="AV40" s="146"/>
      <c r="AW40" s="146"/>
      <c r="AX40" s="146"/>
      <c r="AY40" s="146"/>
      <c r="AZ40" s="146"/>
      <c r="BA40" s="146"/>
      <c r="BB40" s="146"/>
      <c r="BC40" s="146"/>
      <c r="BD40" s="146"/>
      <c r="BE40" s="146"/>
      <c r="BF40" s="146"/>
      <c r="BG40" s="146"/>
      <c r="BH40" s="146"/>
      <c r="BI40" s="146"/>
      <c r="BJ40" s="146"/>
      <c r="BK40" s="146"/>
      <c r="BL40" s="146"/>
      <c r="BM40" s="146"/>
      <c r="BN40" s="146"/>
      <c r="BO40" s="146"/>
      <c r="BP40" s="146"/>
      <c r="BQ40" s="146"/>
      <c r="BR40" s="146"/>
      <c r="BS40" s="146"/>
      <c r="BT40" s="146"/>
      <c r="BU40" s="146"/>
      <c r="BV40" s="146"/>
      <c r="BW40" s="146"/>
      <c r="BX40" s="146"/>
      <c r="BY40" s="146"/>
      <c r="BZ40" s="146"/>
      <c r="CA40" s="146"/>
      <c r="CB40" s="146"/>
      <c r="CC40" s="146"/>
      <c r="CD40" s="146"/>
      <c r="CE40" s="146"/>
      <c r="CF40" s="146"/>
      <c r="CG40" s="146"/>
      <c r="CH40" s="146"/>
      <c r="CI40" s="146"/>
      <c r="CJ40" s="146"/>
      <c r="CK40" s="146"/>
      <c r="CL40" s="146"/>
      <c r="CM40" s="146"/>
      <c r="CN40" s="146"/>
      <c r="CO40" s="146"/>
      <c r="CP40" s="146"/>
      <c r="CQ40" s="146"/>
      <c r="CR40" s="146"/>
      <c r="CS40" s="146"/>
      <c r="CT40" s="146"/>
      <c r="CU40" s="146"/>
      <c r="CV40" s="146"/>
      <c r="CW40" s="146"/>
      <c r="CX40" s="146"/>
      <c r="CY40" s="146"/>
      <c r="CZ40" s="146"/>
      <c r="DA40" s="201"/>
    </row>
    <row r="41" spans="2:105" x14ac:dyDescent="0.25">
      <c r="B41" s="200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6"/>
      <c r="Q41" s="146"/>
      <c r="R41" s="146"/>
      <c r="S41" s="146"/>
      <c r="T41" s="146"/>
      <c r="U41" s="146"/>
      <c r="V41" s="146"/>
      <c r="W41" s="146"/>
      <c r="X41" s="146"/>
      <c r="Y41" s="146"/>
      <c r="Z41" s="146"/>
      <c r="AA41" s="146"/>
      <c r="AB41" s="146"/>
      <c r="AC41" s="146"/>
      <c r="AD41" s="146"/>
      <c r="AE41" s="146"/>
      <c r="AF41" s="146"/>
      <c r="AG41" s="146"/>
      <c r="AH41" s="146"/>
      <c r="AI41" s="146"/>
      <c r="AJ41" s="146"/>
      <c r="AK41" s="146"/>
      <c r="AL41" s="146"/>
      <c r="AM41" s="146"/>
      <c r="AN41" s="146"/>
      <c r="AO41" s="146"/>
      <c r="AP41" s="146"/>
      <c r="AQ41" s="146"/>
      <c r="AR41" s="146"/>
      <c r="AS41" s="146"/>
      <c r="AT41" s="146"/>
      <c r="AU41" s="146"/>
      <c r="AV41" s="146"/>
      <c r="AW41" s="146"/>
      <c r="AX41" s="146"/>
      <c r="AY41" s="146"/>
      <c r="AZ41" s="146"/>
      <c r="BA41" s="146"/>
      <c r="BB41" s="146"/>
      <c r="BC41" s="146"/>
      <c r="BD41" s="146"/>
      <c r="BE41" s="146"/>
      <c r="BF41" s="146"/>
      <c r="BG41" s="146"/>
      <c r="BH41" s="146"/>
      <c r="BI41" s="146"/>
      <c r="BJ41" s="146"/>
      <c r="BK41" s="146"/>
      <c r="BL41" s="146"/>
      <c r="BM41" s="146"/>
      <c r="BN41" s="146"/>
      <c r="BO41" s="146"/>
      <c r="BP41" s="146"/>
      <c r="BQ41" s="146"/>
      <c r="BR41" s="146"/>
      <c r="BS41" s="146"/>
      <c r="BT41" s="146"/>
      <c r="BU41" s="146"/>
      <c r="BV41" s="146"/>
      <c r="BW41" s="146"/>
      <c r="BX41" s="146"/>
      <c r="BY41" s="146"/>
      <c r="BZ41" s="146"/>
      <c r="CA41" s="146"/>
      <c r="CB41" s="146"/>
      <c r="CC41" s="146"/>
      <c r="CD41" s="146"/>
      <c r="CE41" s="146"/>
      <c r="CF41" s="146"/>
      <c r="CG41" s="146"/>
      <c r="CH41" s="146"/>
      <c r="CI41" s="146"/>
      <c r="CJ41" s="146"/>
      <c r="CK41" s="146"/>
      <c r="CL41" s="146"/>
      <c r="CM41" s="146"/>
      <c r="CN41" s="146"/>
      <c r="CO41" s="146"/>
      <c r="CP41" s="146"/>
      <c r="CQ41" s="146"/>
      <c r="CR41" s="146"/>
      <c r="CS41" s="146"/>
      <c r="CT41" s="146"/>
      <c r="CU41" s="146"/>
      <c r="CV41" s="146"/>
      <c r="CW41" s="146"/>
      <c r="CX41" s="146"/>
      <c r="CY41" s="146"/>
      <c r="CZ41" s="146"/>
      <c r="DA41" s="201"/>
    </row>
    <row r="42" spans="2:105" x14ac:dyDescent="0.25">
      <c r="B42" s="200"/>
      <c r="C42" s="146"/>
      <c r="D42" s="146"/>
      <c r="E42" s="146"/>
      <c r="F42" s="146"/>
      <c r="G42" s="146"/>
      <c r="H42" s="146"/>
      <c r="I42" s="146"/>
      <c r="J42" s="146"/>
      <c r="K42" s="146"/>
      <c r="L42" s="146"/>
      <c r="M42" s="146"/>
      <c r="N42" s="146"/>
      <c r="O42" s="146"/>
      <c r="P42" s="146"/>
      <c r="Q42" s="146"/>
      <c r="R42" s="146"/>
      <c r="S42" s="146"/>
      <c r="T42" s="146"/>
      <c r="U42" s="146"/>
      <c r="V42" s="146"/>
      <c r="W42" s="146"/>
      <c r="X42" s="146"/>
      <c r="Y42" s="146"/>
      <c r="Z42" s="146"/>
      <c r="AA42" s="146"/>
      <c r="AB42" s="146"/>
      <c r="AC42" s="146"/>
      <c r="AD42" s="146"/>
      <c r="AE42" s="146"/>
      <c r="AF42" s="146"/>
      <c r="AG42" s="146"/>
      <c r="AH42" s="146"/>
      <c r="AI42" s="146"/>
      <c r="AJ42" s="146"/>
      <c r="AK42" s="146"/>
      <c r="AL42" s="146"/>
      <c r="AM42" s="146"/>
      <c r="AN42" s="146"/>
      <c r="AO42" s="146"/>
      <c r="AP42" s="146"/>
      <c r="AQ42" s="146"/>
      <c r="AR42" s="146"/>
      <c r="AS42" s="146"/>
      <c r="AT42" s="146"/>
      <c r="AU42" s="146"/>
      <c r="AV42" s="146"/>
      <c r="AW42" s="146"/>
      <c r="AX42" s="146"/>
      <c r="AY42" s="146"/>
      <c r="AZ42" s="146"/>
      <c r="BA42" s="146"/>
      <c r="BB42" s="146"/>
      <c r="BC42" s="146"/>
      <c r="BD42" s="146"/>
      <c r="BE42" s="146"/>
      <c r="BF42" s="146"/>
      <c r="BG42" s="146"/>
      <c r="BH42" s="146"/>
      <c r="BI42" s="146"/>
      <c r="BJ42" s="146"/>
      <c r="BK42" s="146"/>
      <c r="BL42" s="146"/>
      <c r="BM42" s="146"/>
      <c r="BN42" s="146"/>
      <c r="BO42" s="146"/>
      <c r="BP42" s="146"/>
      <c r="BQ42" s="146"/>
      <c r="BR42" s="146"/>
      <c r="BS42" s="146"/>
      <c r="BT42" s="146"/>
      <c r="BU42" s="146"/>
      <c r="BV42" s="146"/>
      <c r="BW42" s="146"/>
      <c r="BX42" s="146"/>
      <c r="BY42" s="146"/>
      <c r="BZ42" s="146"/>
      <c r="CA42" s="146"/>
      <c r="CB42" s="146"/>
      <c r="CC42" s="146"/>
      <c r="CD42" s="146"/>
      <c r="CE42" s="146"/>
      <c r="CF42" s="146"/>
      <c r="CG42" s="146"/>
      <c r="CH42" s="146"/>
      <c r="CI42" s="146"/>
      <c r="CJ42" s="146"/>
      <c r="CK42" s="146"/>
      <c r="CL42" s="146"/>
      <c r="CM42" s="146"/>
      <c r="CN42" s="146"/>
      <c r="CO42" s="146"/>
      <c r="CP42" s="146"/>
      <c r="CQ42" s="146"/>
      <c r="CR42" s="146"/>
      <c r="CS42" s="146"/>
      <c r="CT42" s="146"/>
      <c r="CU42" s="146"/>
      <c r="CV42" s="146"/>
      <c r="CW42" s="146"/>
      <c r="CX42" s="146"/>
      <c r="CY42" s="146"/>
      <c r="CZ42" s="146"/>
      <c r="DA42" s="201"/>
    </row>
    <row r="43" spans="2:105" x14ac:dyDescent="0.25">
      <c r="B43" s="200"/>
      <c r="C43" s="146"/>
      <c r="D43" s="146"/>
      <c r="E43" s="146"/>
      <c r="F43" s="146"/>
      <c r="G43" s="146"/>
      <c r="H43" s="146"/>
      <c r="I43" s="146"/>
      <c r="J43" s="146"/>
      <c r="K43" s="146"/>
      <c r="L43" s="146"/>
      <c r="M43" s="146"/>
      <c r="N43" s="146"/>
      <c r="O43" s="146"/>
      <c r="P43" s="146"/>
      <c r="Q43" s="146"/>
      <c r="R43" s="146"/>
      <c r="S43" s="146"/>
      <c r="T43" s="146"/>
      <c r="U43" s="146"/>
      <c r="V43" s="146"/>
      <c r="W43" s="146"/>
      <c r="X43" s="146"/>
      <c r="Y43" s="146"/>
      <c r="Z43" s="146"/>
      <c r="AA43" s="146"/>
      <c r="AB43" s="146"/>
      <c r="AC43" s="146"/>
      <c r="AD43" s="146"/>
      <c r="AE43" s="146"/>
      <c r="AF43" s="146"/>
      <c r="AG43" s="146"/>
      <c r="AH43" s="146"/>
      <c r="AI43" s="146"/>
      <c r="AJ43" s="146"/>
      <c r="AK43" s="146"/>
      <c r="AL43" s="146"/>
      <c r="AM43" s="146"/>
      <c r="AN43" s="146"/>
      <c r="AO43" s="146"/>
      <c r="AP43" s="146"/>
      <c r="AQ43" s="146"/>
      <c r="AR43" s="146"/>
      <c r="AS43" s="146"/>
      <c r="AT43" s="146"/>
      <c r="AU43" s="146"/>
      <c r="AV43" s="146"/>
      <c r="AW43" s="146"/>
      <c r="AX43" s="146"/>
      <c r="AY43" s="146"/>
      <c r="AZ43" s="146"/>
      <c r="BA43" s="146"/>
      <c r="BB43" s="146"/>
      <c r="BC43" s="146"/>
      <c r="BD43" s="146"/>
      <c r="BE43" s="146"/>
      <c r="BF43" s="146"/>
      <c r="BG43" s="146"/>
      <c r="BH43" s="146"/>
      <c r="BI43" s="146"/>
      <c r="BJ43" s="146"/>
      <c r="BK43" s="146"/>
      <c r="BL43" s="146"/>
      <c r="BM43" s="146"/>
      <c r="BN43" s="146"/>
      <c r="BO43" s="146"/>
      <c r="BP43" s="146"/>
      <c r="BQ43" s="146"/>
      <c r="BR43" s="146"/>
      <c r="BS43" s="146"/>
      <c r="BT43" s="146"/>
      <c r="BU43" s="146"/>
      <c r="BV43" s="146"/>
      <c r="BW43" s="146"/>
      <c r="BX43" s="146"/>
      <c r="BY43" s="146"/>
      <c r="BZ43" s="146"/>
      <c r="CA43" s="146"/>
      <c r="CB43" s="146"/>
      <c r="CC43" s="146"/>
      <c r="CD43" s="146"/>
      <c r="CE43" s="146"/>
      <c r="CF43" s="146"/>
      <c r="CG43" s="146"/>
      <c r="CH43" s="146"/>
      <c r="CI43" s="146"/>
      <c r="CJ43" s="146"/>
      <c r="CK43" s="146"/>
      <c r="CL43" s="146"/>
      <c r="CM43" s="146"/>
      <c r="CN43" s="146"/>
      <c r="CO43" s="146"/>
      <c r="CP43" s="146"/>
      <c r="CQ43" s="146"/>
      <c r="CR43" s="146"/>
      <c r="CS43" s="146"/>
      <c r="CT43" s="146"/>
      <c r="CU43" s="146"/>
      <c r="CV43" s="146"/>
      <c r="CW43" s="146"/>
      <c r="CX43" s="146"/>
      <c r="CY43" s="146"/>
      <c r="CZ43" s="146"/>
      <c r="DA43" s="201"/>
    </row>
    <row r="44" spans="2:105" x14ac:dyDescent="0.25">
      <c r="B44" s="200"/>
      <c r="C44" s="146"/>
      <c r="D44" s="146"/>
      <c r="E44" s="146"/>
      <c r="F44" s="146"/>
      <c r="G44" s="146"/>
      <c r="H44" s="146"/>
      <c r="I44" s="146"/>
      <c r="J44" s="146"/>
      <c r="K44" s="146"/>
      <c r="L44" s="146"/>
      <c r="M44" s="146"/>
      <c r="N44" s="146"/>
      <c r="O44" s="146"/>
      <c r="P44" s="146"/>
      <c r="Q44" s="146"/>
      <c r="R44" s="146"/>
      <c r="S44" s="146"/>
      <c r="T44" s="146"/>
      <c r="U44" s="146"/>
      <c r="V44" s="146"/>
      <c r="W44" s="146"/>
      <c r="X44" s="146"/>
      <c r="Y44" s="146"/>
      <c r="Z44" s="146"/>
      <c r="AA44" s="146"/>
      <c r="AB44" s="146"/>
      <c r="AC44" s="146"/>
      <c r="AD44" s="146"/>
      <c r="AE44" s="146"/>
      <c r="AF44" s="146"/>
      <c r="AG44" s="146"/>
      <c r="AH44" s="146"/>
      <c r="AI44" s="146"/>
      <c r="AJ44" s="146"/>
      <c r="AK44" s="146"/>
      <c r="AL44" s="146"/>
      <c r="AM44" s="146"/>
      <c r="AN44" s="146"/>
      <c r="AO44" s="146"/>
      <c r="AP44" s="146"/>
      <c r="AQ44" s="146"/>
      <c r="AR44" s="146"/>
      <c r="AS44" s="146"/>
      <c r="AT44" s="146"/>
      <c r="AU44" s="146"/>
      <c r="AV44" s="146"/>
      <c r="AW44" s="146"/>
      <c r="AX44" s="146"/>
      <c r="AY44" s="146"/>
      <c r="AZ44" s="146"/>
      <c r="BA44" s="146"/>
      <c r="BB44" s="146"/>
      <c r="BC44" s="146"/>
      <c r="BD44" s="146"/>
      <c r="BE44" s="146"/>
      <c r="BF44" s="146"/>
      <c r="BG44" s="146"/>
      <c r="BH44" s="146"/>
      <c r="BI44" s="146"/>
      <c r="BJ44" s="146"/>
      <c r="BK44" s="146"/>
      <c r="BL44" s="146"/>
      <c r="BM44" s="146"/>
      <c r="BN44" s="146"/>
      <c r="BO44" s="146"/>
      <c r="BP44" s="146"/>
      <c r="BQ44" s="146"/>
      <c r="BR44" s="146"/>
      <c r="BS44" s="146"/>
      <c r="BT44" s="146"/>
      <c r="BU44" s="146"/>
      <c r="BV44" s="146"/>
      <c r="BW44" s="146"/>
      <c r="BX44" s="146"/>
      <c r="BY44" s="146"/>
      <c r="BZ44" s="146"/>
      <c r="CA44" s="146"/>
      <c r="CB44" s="146"/>
      <c r="CC44" s="146"/>
      <c r="CD44" s="146"/>
      <c r="CE44" s="146"/>
      <c r="CF44" s="146"/>
      <c r="CG44" s="146"/>
      <c r="CH44" s="146"/>
      <c r="CI44" s="146"/>
      <c r="CJ44" s="146"/>
      <c r="CK44" s="146"/>
      <c r="CL44" s="146"/>
      <c r="CM44" s="146"/>
      <c r="CN44" s="146"/>
      <c r="CO44" s="146"/>
      <c r="CP44" s="146"/>
      <c r="CQ44" s="146"/>
      <c r="CR44" s="146"/>
      <c r="CS44" s="146"/>
      <c r="CT44" s="146"/>
      <c r="CU44" s="146"/>
      <c r="CV44" s="146"/>
      <c r="CW44" s="146"/>
      <c r="CX44" s="146"/>
      <c r="CY44" s="146"/>
      <c r="CZ44" s="146"/>
      <c r="DA44" s="201"/>
    </row>
    <row r="45" spans="2:105" x14ac:dyDescent="0.25">
      <c r="B45" s="200"/>
      <c r="C45" s="146"/>
      <c r="D45" s="146"/>
      <c r="E45" s="146"/>
      <c r="F45" s="146"/>
      <c r="G45" s="146"/>
      <c r="H45" s="146"/>
      <c r="I45" s="146"/>
      <c r="J45" s="146"/>
      <c r="K45" s="146"/>
      <c r="L45" s="146"/>
      <c r="M45" s="146"/>
      <c r="N45" s="146"/>
      <c r="O45" s="146"/>
      <c r="P45" s="146"/>
      <c r="Q45" s="146"/>
      <c r="R45" s="146"/>
      <c r="S45" s="146"/>
      <c r="T45" s="146"/>
      <c r="U45" s="146"/>
      <c r="V45" s="146"/>
      <c r="W45" s="146"/>
      <c r="X45" s="146"/>
      <c r="Y45" s="146"/>
      <c r="Z45" s="146"/>
      <c r="AA45" s="146"/>
      <c r="AB45" s="146"/>
      <c r="AC45" s="146"/>
      <c r="AD45" s="146"/>
      <c r="AE45" s="146"/>
      <c r="AF45" s="146"/>
      <c r="AG45" s="146"/>
      <c r="AH45" s="146"/>
      <c r="AI45" s="146"/>
      <c r="AJ45" s="146"/>
      <c r="AK45" s="146"/>
      <c r="AL45" s="146"/>
      <c r="AM45" s="146"/>
      <c r="AN45" s="146"/>
      <c r="AO45" s="146"/>
      <c r="AP45" s="146"/>
      <c r="AQ45" s="146"/>
      <c r="AR45" s="146"/>
      <c r="AS45" s="146"/>
      <c r="AT45" s="146"/>
      <c r="AU45" s="146"/>
      <c r="AV45" s="146"/>
      <c r="AW45" s="146"/>
      <c r="AX45" s="146"/>
      <c r="AY45" s="146"/>
      <c r="AZ45" s="146"/>
      <c r="BA45" s="146"/>
      <c r="BB45" s="146"/>
      <c r="BC45" s="146"/>
      <c r="BD45" s="146"/>
      <c r="BE45" s="146"/>
      <c r="BF45" s="146"/>
      <c r="BG45" s="146"/>
      <c r="BH45" s="146"/>
      <c r="BI45" s="146"/>
      <c r="BJ45" s="146"/>
      <c r="BK45" s="146"/>
      <c r="BL45" s="146"/>
      <c r="BM45" s="146"/>
      <c r="BN45" s="146"/>
      <c r="BO45" s="146"/>
      <c r="BP45" s="146"/>
      <c r="BQ45" s="146"/>
      <c r="BR45" s="146"/>
      <c r="BS45" s="146"/>
      <c r="BT45" s="146"/>
      <c r="BU45" s="146"/>
      <c r="BV45" s="146"/>
      <c r="BW45" s="146"/>
      <c r="BX45" s="146"/>
      <c r="BY45" s="146"/>
      <c r="BZ45" s="146"/>
      <c r="CA45" s="146"/>
      <c r="CB45" s="146"/>
      <c r="CC45" s="146"/>
      <c r="CD45" s="146"/>
      <c r="CE45" s="146"/>
      <c r="CF45" s="146"/>
      <c r="CG45" s="146"/>
      <c r="CH45" s="146"/>
      <c r="CI45" s="146"/>
      <c r="CJ45" s="146"/>
      <c r="CK45" s="146"/>
      <c r="CL45" s="146"/>
      <c r="CM45" s="146"/>
      <c r="CN45" s="146"/>
      <c r="CO45" s="146"/>
      <c r="CP45" s="146"/>
      <c r="CQ45" s="146"/>
      <c r="CR45" s="146"/>
      <c r="CS45" s="146"/>
      <c r="CT45" s="146"/>
      <c r="CU45" s="146"/>
      <c r="CV45" s="146"/>
      <c r="CW45" s="146"/>
      <c r="CX45" s="146"/>
      <c r="CY45" s="146"/>
      <c r="CZ45" s="146"/>
      <c r="DA45" s="201"/>
    </row>
    <row r="46" spans="2:105" x14ac:dyDescent="0.25">
      <c r="B46" s="200"/>
      <c r="C46" s="146"/>
      <c r="D46" s="146"/>
      <c r="E46" s="146"/>
      <c r="F46" s="146"/>
      <c r="G46" s="146"/>
      <c r="H46" s="146"/>
      <c r="I46" s="146"/>
      <c r="J46" s="146"/>
      <c r="K46" s="146"/>
      <c r="L46" s="146"/>
      <c r="M46" s="146"/>
      <c r="N46" s="146"/>
      <c r="O46" s="146"/>
      <c r="P46" s="146"/>
      <c r="Q46" s="146"/>
      <c r="R46" s="146"/>
      <c r="S46" s="146"/>
      <c r="T46" s="146"/>
      <c r="U46" s="146"/>
      <c r="V46" s="146"/>
      <c r="W46" s="146"/>
      <c r="X46" s="146"/>
      <c r="Y46" s="146"/>
      <c r="Z46" s="146"/>
      <c r="AA46" s="146"/>
      <c r="AB46" s="146"/>
      <c r="AC46" s="146"/>
      <c r="AD46" s="146"/>
      <c r="AE46" s="146"/>
      <c r="AF46" s="146"/>
      <c r="AG46" s="146"/>
      <c r="AH46" s="146"/>
      <c r="AI46" s="146"/>
      <c r="AJ46" s="146"/>
      <c r="AK46" s="146"/>
      <c r="AL46" s="146"/>
      <c r="AM46" s="146"/>
      <c r="AN46" s="146"/>
      <c r="AO46" s="146"/>
      <c r="AP46" s="146"/>
      <c r="AQ46" s="146"/>
      <c r="AR46" s="146"/>
      <c r="AS46" s="146"/>
      <c r="AT46" s="146"/>
      <c r="AU46" s="146"/>
      <c r="AV46" s="146"/>
      <c r="AW46" s="146"/>
      <c r="AX46" s="146"/>
      <c r="AY46" s="146"/>
      <c r="AZ46" s="146"/>
      <c r="BA46" s="146"/>
      <c r="BB46" s="146"/>
      <c r="BC46" s="146"/>
      <c r="BD46" s="146"/>
      <c r="BE46" s="146"/>
      <c r="BF46" s="146"/>
      <c r="BG46" s="146"/>
      <c r="BH46" s="146"/>
      <c r="BI46" s="146"/>
      <c r="BJ46" s="146"/>
      <c r="BK46" s="146"/>
      <c r="BL46" s="146"/>
      <c r="BM46" s="146"/>
      <c r="BN46" s="146"/>
      <c r="BO46" s="146"/>
      <c r="BP46" s="146"/>
      <c r="BQ46" s="146"/>
      <c r="BR46" s="146"/>
      <c r="BS46" s="146"/>
      <c r="BT46" s="146"/>
      <c r="BU46" s="146"/>
      <c r="BV46" s="146"/>
      <c r="BW46" s="146"/>
      <c r="BX46" s="146"/>
      <c r="BY46" s="146"/>
      <c r="BZ46" s="146"/>
      <c r="CA46" s="146"/>
      <c r="CB46" s="146"/>
      <c r="CC46" s="146"/>
      <c r="CD46" s="146"/>
      <c r="CE46" s="146"/>
      <c r="CF46" s="146"/>
      <c r="CG46" s="146"/>
      <c r="CH46" s="146"/>
      <c r="CI46" s="146"/>
      <c r="CJ46" s="146"/>
      <c r="CK46" s="146"/>
      <c r="CL46" s="146"/>
      <c r="CM46" s="146"/>
      <c r="CN46" s="146"/>
      <c r="CO46" s="146"/>
      <c r="CP46" s="146"/>
      <c r="CQ46" s="146"/>
      <c r="CR46" s="146"/>
      <c r="CS46" s="146"/>
      <c r="CT46" s="146"/>
      <c r="CU46" s="146"/>
      <c r="CV46" s="146"/>
      <c r="CW46" s="146"/>
      <c r="CX46" s="146"/>
      <c r="CY46" s="146"/>
      <c r="CZ46" s="146"/>
      <c r="DA46" s="201"/>
    </row>
    <row r="47" spans="2:105" x14ac:dyDescent="0.25">
      <c r="B47" s="200"/>
      <c r="C47" s="146"/>
      <c r="D47" s="146"/>
      <c r="E47" s="146"/>
      <c r="F47" s="146"/>
      <c r="G47" s="146"/>
      <c r="H47" s="146"/>
      <c r="I47" s="146"/>
      <c r="J47" s="146"/>
      <c r="K47" s="146"/>
      <c r="L47" s="146"/>
      <c r="M47" s="146"/>
      <c r="N47" s="146"/>
      <c r="O47" s="146"/>
      <c r="P47" s="146"/>
      <c r="Q47" s="146"/>
      <c r="R47" s="146"/>
      <c r="S47" s="146"/>
      <c r="T47" s="146"/>
      <c r="U47" s="146"/>
      <c r="V47" s="146"/>
      <c r="W47" s="146"/>
      <c r="X47" s="146"/>
      <c r="Y47" s="146"/>
      <c r="Z47" s="146"/>
      <c r="AA47" s="146"/>
      <c r="AB47" s="146"/>
      <c r="AC47" s="146"/>
      <c r="AD47" s="146"/>
      <c r="AE47" s="146"/>
      <c r="AF47" s="146"/>
      <c r="AG47" s="146"/>
      <c r="AH47" s="146"/>
      <c r="AI47" s="146"/>
      <c r="AJ47" s="146"/>
      <c r="AK47" s="146"/>
      <c r="AL47" s="146"/>
      <c r="AM47" s="146"/>
      <c r="AN47" s="146"/>
      <c r="AO47" s="146"/>
      <c r="AP47" s="146"/>
      <c r="AQ47" s="146"/>
      <c r="AR47" s="146"/>
      <c r="AS47" s="146"/>
      <c r="AT47" s="146"/>
      <c r="AU47" s="146"/>
      <c r="AV47" s="146"/>
      <c r="AW47" s="146"/>
      <c r="AX47" s="146"/>
      <c r="AY47" s="146"/>
      <c r="AZ47" s="146"/>
      <c r="BA47" s="146"/>
      <c r="BB47" s="146"/>
      <c r="BC47" s="146"/>
      <c r="BD47" s="146"/>
      <c r="BE47" s="146"/>
      <c r="BF47" s="146"/>
      <c r="BG47" s="146"/>
      <c r="BH47" s="146"/>
      <c r="BI47" s="146"/>
      <c r="BJ47" s="146"/>
      <c r="BK47" s="146"/>
      <c r="BL47" s="146"/>
      <c r="BM47" s="146"/>
      <c r="BN47" s="146"/>
      <c r="BO47" s="146"/>
      <c r="BP47" s="146"/>
      <c r="BQ47" s="146"/>
      <c r="BR47" s="146"/>
      <c r="BS47" s="146"/>
      <c r="BT47" s="146"/>
      <c r="BU47" s="146"/>
      <c r="BV47" s="146"/>
      <c r="BW47" s="146"/>
      <c r="BX47" s="146"/>
      <c r="BY47" s="146"/>
      <c r="BZ47" s="146"/>
      <c r="CA47" s="146"/>
      <c r="CB47" s="146"/>
      <c r="CC47" s="146"/>
      <c r="CD47" s="146"/>
      <c r="CE47" s="146"/>
      <c r="CF47" s="146"/>
      <c r="CG47" s="146"/>
      <c r="CH47" s="146"/>
      <c r="CI47" s="146"/>
      <c r="CJ47" s="146"/>
      <c r="CK47" s="146"/>
      <c r="CL47" s="146"/>
      <c r="CM47" s="146"/>
      <c r="CN47" s="146"/>
      <c r="CO47" s="146"/>
      <c r="CP47" s="146"/>
      <c r="CQ47" s="146"/>
      <c r="CR47" s="146"/>
      <c r="CS47" s="146"/>
      <c r="CT47" s="146"/>
      <c r="CU47" s="146"/>
      <c r="CV47" s="146"/>
      <c r="CW47" s="146"/>
      <c r="CX47" s="146"/>
      <c r="CY47" s="146"/>
      <c r="CZ47" s="146"/>
      <c r="DA47" s="201"/>
    </row>
    <row r="48" spans="2:105" x14ac:dyDescent="0.25">
      <c r="B48" s="200"/>
      <c r="C48" s="146"/>
      <c r="D48" s="146"/>
      <c r="E48" s="146"/>
      <c r="F48" s="146"/>
      <c r="G48" s="146"/>
      <c r="H48" s="146"/>
      <c r="I48" s="146"/>
      <c r="J48" s="146"/>
      <c r="K48" s="146"/>
      <c r="L48" s="146"/>
      <c r="M48" s="146"/>
      <c r="N48" s="146"/>
      <c r="O48" s="146"/>
      <c r="P48" s="146"/>
      <c r="Q48" s="146"/>
      <c r="R48" s="146"/>
      <c r="S48" s="146"/>
      <c r="T48" s="146"/>
      <c r="U48" s="146"/>
      <c r="V48" s="146"/>
      <c r="W48" s="146"/>
      <c r="X48" s="146"/>
      <c r="Y48" s="146"/>
      <c r="Z48" s="146"/>
      <c r="AA48" s="146"/>
      <c r="AB48" s="146"/>
      <c r="AC48" s="146"/>
      <c r="AD48" s="146"/>
      <c r="AE48" s="146"/>
      <c r="AF48" s="146"/>
      <c r="AG48" s="146"/>
      <c r="AH48" s="146"/>
      <c r="AI48" s="146"/>
      <c r="AJ48" s="146"/>
      <c r="AK48" s="146"/>
      <c r="AL48" s="146"/>
      <c r="AM48" s="146"/>
      <c r="AN48" s="146"/>
      <c r="AO48" s="146"/>
      <c r="AP48" s="146"/>
      <c r="AQ48" s="146"/>
      <c r="AR48" s="146"/>
      <c r="AS48" s="146"/>
      <c r="AT48" s="146"/>
      <c r="AU48" s="146"/>
      <c r="AV48" s="146"/>
      <c r="AW48" s="146"/>
      <c r="AX48" s="146"/>
      <c r="AY48" s="146"/>
      <c r="AZ48" s="146"/>
      <c r="BA48" s="146"/>
      <c r="BB48" s="146"/>
      <c r="BC48" s="146"/>
      <c r="BD48" s="146"/>
      <c r="BE48" s="146"/>
      <c r="BF48" s="146"/>
      <c r="BG48" s="146"/>
      <c r="BH48" s="146"/>
      <c r="BI48" s="146"/>
      <c r="BJ48" s="146"/>
      <c r="BK48" s="146"/>
      <c r="BL48" s="146"/>
      <c r="BM48" s="146"/>
      <c r="BN48" s="146"/>
      <c r="BO48" s="146"/>
      <c r="BP48" s="146"/>
      <c r="BQ48" s="146"/>
      <c r="BR48" s="146"/>
      <c r="BS48" s="146"/>
      <c r="BT48" s="146"/>
      <c r="BU48" s="146"/>
      <c r="BV48" s="146"/>
      <c r="BW48" s="146"/>
      <c r="BX48" s="146"/>
      <c r="BY48" s="146"/>
      <c r="BZ48" s="146"/>
      <c r="CA48" s="146"/>
      <c r="CB48" s="146"/>
      <c r="CC48" s="146"/>
      <c r="CD48" s="146"/>
      <c r="CE48" s="146"/>
      <c r="CF48" s="146"/>
      <c r="CG48" s="146"/>
      <c r="CH48" s="146"/>
      <c r="CI48" s="146"/>
      <c r="CJ48" s="146"/>
      <c r="CK48" s="146"/>
      <c r="CL48" s="146"/>
      <c r="CM48" s="146"/>
      <c r="CN48" s="146"/>
      <c r="CO48" s="146"/>
      <c r="CP48" s="146"/>
      <c r="CQ48" s="146"/>
      <c r="CR48" s="146"/>
      <c r="CS48" s="146"/>
      <c r="CT48" s="146"/>
      <c r="CU48" s="146"/>
      <c r="CV48" s="146"/>
      <c r="CW48" s="146"/>
      <c r="CX48" s="146"/>
      <c r="CY48" s="146"/>
      <c r="CZ48" s="146"/>
      <c r="DA48" s="201"/>
    </row>
    <row r="49" spans="2:105" x14ac:dyDescent="0.25">
      <c r="B49" s="200"/>
      <c r="C49" s="146"/>
      <c r="D49" s="146"/>
      <c r="E49" s="146"/>
      <c r="F49" s="146"/>
      <c r="G49" s="146"/>
      <c r="H49" s="146"/>
      <c r="I49" s="146"/>
      <c r="J49" s="146"/>
      <c r="K49" s="146"/>
      <c r="L49" s="146"/>
      <c r="M49" s="146"/>
      <c r="N49" s="146"/>
      <c r="O49" s="146"/>
      <c r="P49" s="146"/>
      <c r="Q49" s="146"/>
      <c r="R49" s="146"/>
      <c r="S49" s="146"/>
      <c r="T49" s="146"/>
      <c r="U49" s="146"/>
      <c r="V49" s="146"/>
      <c r="W49" s="146"/>
      <c r="X49" s="146"/>
      <c r="Y49" s="146"/>
      <c r="Z49" s="146"/>
      <c r="AA49" s="146"/>
      <c r="AB49" s="146"/>
      <c r="AC49" s="146"/>
      <c r="AD49" s="146"/>
      <c r="AE49" s="146"/>
      <c r="AF49" s="146"/>
      <c r="AG49" s="146"/>
      <c r="AH49" s="146"/>
      <c r="AI49" s="146"/>
      <c r="AJ49" s="146"/>
      <c r="AK49" s="146"/>
      <c r="AL49" s="146"/>
      <c r="AM49" s="146"/>
      <c r="AN49" s="146"/>
      <c r="AO49" s="146"/>
      <c r="AP49" s="146"/>
      <c r="AQ49" s="146"/>
      <c r="AR49" s="146"/>
      <c r="AS49" s="146"/>
      <c r="AT49" s="146"/>
      <c r="AU49" s="146"/>
      <c r="AV49" s="146"/>
      <c r="AW49" s="146"/>
      <c r="AX49" s="146"/>
      <c r="AY49" s="146"/>
      <c r="AZ49" s="146"/>
      <c r="BA49" s="146"/>
      <c r="BB49" s="146"/>
      <c r="BC49" s="146"/>
      <c r="BD49" s="146"/>
      <c r="BE49" s="146"/>
      <c r="BF49" s="146"/>
      <c r="BG49" s="146"/>
      <c r="BH49" s="146"/>
      <c r="BI49" s="146"/>
      <c r="BJ49" s="146"/>
      <c r="BK49" s="146"/>
      <c r="BL49" s="146"/>
      <c r="BM49" s="146"/>
      <c r="BN49" s="146"/>
      <c r="BO49" s="146"/>
      <c r="BP49" s="146"/>
      <c r="BQ49" s="146"/>
      <c r="BR49" s="146"/>
      <c r="BS49" s="146"/>
      <c r="BT49" s="146"/>
      <c r="BU49" s="146"/>
      <c r="BV49" s="146"/>
      <c r="BW49" s="146"/>
      <c r="BX49" s="146"/>
      <c r="BY49" s="146"/>
      <c r="BZ49" s="146"/>
      <c r="CA49" s="146"/>
      <c r="CB49" s="146"/>
      <c r="CC49" s="146"/>
      <c r="CD49" s="146"/>
      <c r="CE49" s="146"/>
      <c r="CF49" s="146"/>
      <c r="CG49" s="146"/>
      <c r="CH49" s="146"/>
      <c r="CI49" s="146"/>
      <c r="CJ49" s="146"/>
      <c r="CK49" s="146"/>
      <c r="CL49" s="146"/>
      <c r="CM49" s="146"/>
      <c r="CN49" s="146"/>
      <c r="CO49" s="146"/>
      <c r="CP49" s="146"/>
      <c r="CQ49" s="146"/>
      <c r="CR49" s="146"/>
      <c r="CS49" s="146"/>
      <c r="CT49" s="146"/>
      <c r="CU49" s="146"/>
      <c r="CV49" s="146"/>
      <c r="CW49" s="146"/>
      <c r="CX49" s="146"/>
      <c r="CY49" s="146"/>
      <c r="CZ49" s="146"/>
      <c r="DA49" s="201"/>
    </row>
    <row r="50" spans="2:105" x14ac:dyDescent="0.25">
      <c r="B50" s="200"/>
      <c r="C50" s="146"/>
      <c r="D50" s="146"/>
      <c r="E50" s="146"/>
      <c r="F50" s="146"/>
      <c r="G50" s="146"/>
      <c r="H50" s="146"/>
      <c r="I50" s="146"/>
      <c r="J50" s="146"/>
      <c r="K50" s="146"/>
      <c r="L50" s="146"/>
      <c r="M50" s="146"/>
      <c r="N50" s="146"/>
      <c r="O50" s="146"/>
      <c r="P50" s="146"/>
      <c r="Q50" s="146"/>
      <c r="R50" s="146"/>
      <c r="S50" s="146"/>
      <c r="T50" s="146"/>
      <c r="U50" s="146"/>
      <c r="V50" s="146"/>
      <c r="W50" s="146"/>
      <c r="X50" s="146"/>
      <c r="Y50" s="146"/>
      <c r="Z50" s="146"/>
      <c r="AA50" s="146"/>
      <c r="AB50" s="146"/>
      <c r="AC50" s="146"/>
      <c r="AD50" s="146"/>
      <c r="AE50" s="146"/>
      <c r="AF50" s="146"/>
      <c r="AG50" s="146"/>
      <c r="AH50" s="146"/>
      <c r="AI50" s="146"/>
      <c r="AJ50" s="146"/>
      <c r="AK50" s="146"/>
      <c r="AL50" s="146"/>
      <c r="AM50" s="146"/>
      <c r="AN50" s="146"/>
      <c r="AO50" s="146"/>
      <c r="AP50" s="146"/>
      <c r="AQ50" s="146"/>
      <c r="AR50" s="146"/>
      <c r="AS50" s="146"/>
      <c r="AT50" s="146"/>
      <c r="AU50" s="146"/>
      <c r="AV50" s="146"/>
      <c r="AW50" s="146"/>
      <c r="AX50" s="146"/>
      <c r="AY50" s="146"/>
      <c r="AZ50" s="146"/>
      <c r="BA50" s="146"/>
      <c r="BB50" s="146"/>
      <c r="BC50" s="146"/>
      <c r="BD50" s="146"/>
      <c r="BE50" s="146"/>
      <c r="BF50" s="146"/>
      <c r="BG50" s="146"/>
      <c r="BH50" s="146"/>
      <c r="BI50" s="146"/>
      <c r="BJ50" s="146"/>
      <c r="BK50" s="146"/>
      <c r="BL50" s="146"/>
      <c r="BM50" s="146"/>
      <c r="BN50" s="146"/>
      <c r="BO50" s="146"/>
      <c r="BP50" s="146"/>
      <c r="BQ50" s="146"/>
      <c r="BR50" s="146"/>
      <c r="BS50" s="146"/>
      <c r="BT50" s="146"/>
      <c r="BU50" s="146"/>
      <c r="BV50" s="146"/>
      <c r="BW50" s="146"/>
      <c r="BX50" s="146"/>
      <c r="BY50" s="146"/>
      <c r="BZ50" s="146"/>
      <c r="CA50" s="146"/>
      <c r="CB50" s="146"/>
      <c r="CC50" s="146"/>
      <c r="CD50" s="146"/>
      <c r="CE50" s="146"/>
      <c r="CF50" s="146"/>
      <c r="CG50" s="146"/>
      <c r="CH50" s="146"/>
      <c r="CI50" s="146"/>
      <c r="CJ50" s="146"/>
      <c r="CK50" s="146"/>
      <c r="CL50" s="146"/>
      <c r="CM50" s="146"/>
      <c r="CN50" s="146"/>
      <c r="CO50" s="146"/>
      <c r="CP50" s="146"/>
      <c r="CQ50" s="146"/>
      <c r="CR50" s="146"/>
      <c r="CS50" s="146"/>
      <c r="CT50" s="146"/>
      <c r="CU50" s="146"/>
      <c r="CV50" s="146"/>
      <c r="CW50" s="146"/>
      <c r="CX50" s="146"/>
      <c r="CY50" s="146"/>
      <c r="CZ50" s="146"/>
      <c r="DA50" s="201"/>
    </row>
    <row r="51" spans="2:105" x14ac:dyDescent="0.25">
      <c r="B51" s="200"/>
      <c r="C51" s="146"/>
      <c r="D51" s="146"/>
      <c r="E51" s="146"/>
      <c r="F51" s="146"/>
      <c r="G51" s="146"/>
      <c r="H51" s="146"/>
      <c r="I51" s="146"/>
      <c r="J51" s="146"/>
      <c r="K51" s="146"/>
      <c r="L51" s="146"/>
      <c r="M51" s="146"/>
      <c r="N51" s="146"/>
      <c r="O51" s="146"/>
      <c r="P51" s="146"/>
      <c r="Q51" s="146"/>
      <c r="R51" s="146"/>
      <c r="S51" s="146"/>
      <c r="T51" s="146"/>
      <c r="U51" s="146"/>
      <c r="V51" s="146"/>
      <c r="W51" s="146"/>
      <c r="X51" s="146"/>
      <c r="Y51" s="146"/>
      <c r="Z51" s="146"/>
      <c r="AA51" s="146"/>
      <c r="AB51" s="146"/>
      <c r="AC51" s="146"/>
      <c r="AD51" s="146"/>
      <c r="AE51" s="146"/>
      <c r="AF51" s="146"/>
      <c r="AG51" s="146"/>
      <c r="AH51" s="146"/>
      <c r="AI51" s="146"/>
      <c r="AJ51" s="146"/>
      <c r="AK51" s="146"/>
      <c r="AL51" s="146"/>
      <c r="AM51" s="146"/>
      <c r="AN51" s="146"/>
      <c r="AO51" s="146"/>
      <c r="AP51" s="146"/>
      <c r="AQ51" s="146"/>
      <c r="AR51" s="146"/>
      <c r="AS51" s="146"/>
      <c r="AT51" s="146"/>
      <c r="AU51" s="146"/>
      <c r="AV51" s="146"/>
      <c r="AW51" s="146"/>
      <c r="AX51" s="146"/>
      <c r="AY51" s="146"/>
      <c r="AZ51" s="146"/>
      <c r="BA51" s="146"/>
      <c r="BB51" s="146"/>
      <c r="BC51" s="146"/>
      <c r="BD51" s="146"/>
      <c r="BE51" s="146"/>
      <c r="BF51" s="146"/>
      <c r="BG51" s="146"/>
      <c r="BH51" s="146"/>
      <c r="BI51" s="146"/>
      <c r="BJ51" s="146"/>
      <c r="BK51" s="146"/>
      <c r="BL51" s="146"/>
      <c r="BM51" s="146"/>
      <c r="BN51" s="146"/>
      <c r="BO51" s="146"/>
      <c r="BP51" s="146"/>
      <c r="BQ51" s="146"/>
      <c r="BR51" s="146"/>
      <c r="BS51" s="146"/>
      <c r="BT51" s="146"/>
      <c r="BU51" s="146"/>
      <c r="BV51" s="146"/>
      <c r="BW51" s="146"/>
      <c r="BX51" s="146"/>
      <c r="BY51" s="146"/>
      <c r="BZ51" s="146"/>
      <c r="CA51" s="146"/>
      <c r="CB51" s="146"/>
      <c r="CC51" s="146"/>
      <c r="CD51" s="146"/>
      <c r="CE51" s="146"/>
      <c r="CF51" s="146"/>
      <c r="CG51" s="146"/>
      <c r="CH51" s="146"/>
      <c r="CI51" s="146"/>
      <c r="CJ51" s="146"/>
      <c r="CK51" s="146"/>
      <c r="CL51" s="146"/>
      <c r="CM51" s="146"/>
      <c r="CN51" s="146"/>
      <c r="CO51" s="146"/>
      <c r="CP51" s="146"/>
      <c r="CQ51" s="146"/>
      <c r="CR51" s="146"/>
      <c r="CS51" s="146"/>
      <c r="CT51" s="146"/>
      <c r="CU51" s="146"/>
      <c r="CV51" s="146"/>
      <c r="CW51" s="146"/>
      <c r="CX51" s="146"/>
      <c r="CY51" s="146"/>
      <c r="CZ51" s="146"/>
      <c r="DA51" s="201"/>
    </row>
    <row r="52" spans="2:105" x14ac:dyDescent="0.25">
      <c r="B52" s="200"/>
      <c r="C52" s="146"/>
      <c r="D52" s="146"/>
      <c r="E52" s="146"/>
      <c r="F52" s="146"/>
      <c r="G52" s="146"/>
      <c r="H52" s="146"/>
      <c r="I52" s="146"/>
      <c r="J52" s="146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  <c r="AA52" s="146"/>
      <c r="AB52" s="146"/>
      <c r="AC52" s="146"/>
      <c r="AD52" s="146"/>
      <c r="AE52" s="146"/>
      <c r="AF52" s="146"/>
      <c r="AG52" s="146"/>
      <c r="AH52" s="146"/>
      <c r="AI52" s="146"/>
      <c r="AJ52" s="146"/>
      <c r="AK52" s="146"/>
      <c r="AL52" s="146"/>
      <c r="AM52" s="146"/>
      <c r="AN52" s="146"/>
      <c r="AO52" s="146"/>
      <c r="AP52" s="146"/>
      <c r="AQ52" s="146"/>
      <c r="AR52" s="146"/>
      <c r="AS52" s="146"/>
      <c r="AT52" s="146"/>
      <c r="AU52" s="146"/>
      <c r="AV52" s="146"/>
      <c r="AW52" s="146"/>
      <c r="AX52" s="146"/>
      <c r="AY52" s="146"/>
      <c r="AZ52" s="146"/>
      <c r="BA52" s="146"/>
      <c r="BB52" s="146"/>
      <c r="BC52" s="146"/>
      <c r="BD52" s="146"/>
      <c r="BE52" s="146"/>
      <c r="BF52" s="146"/>
      <c r="BG52" s="146"/>
      <c r="BH52" s="146"/>
      <c r="BI52" s="146"/>
      <c r="BJ52" s="146"/>
      <c r="BK52" s="146"/>
      <c r="BL52" s="146"/>
      <c r="BM52" s="146"/>
      <c r="BN52" s="146"/>
      <c r="BO52" s="146"/>
      <c r="BP52" s="146"/>
      <c r="BQ52" s="146"/>
      <c r="BR52" s="146"/>
      <c r="BS52" s="146"/>
      <c r="BT52" s="146"/>
      <c r="BU52" s="146"/>
      <c r="BV52" s="146"/>
      <c r="BW52" s="146"/>
      <c r="BX52" s="146"/>
      <c r="BY52" s="146"/>
      <c r="BZ52" s="146"/>
      <c r="CA52" s="146"/>
      <c r="CB52" s="146"/>
      <c r="CC52" s="146"/>
      <c r="CD52" s="146"/>
      <c r="CE52" s="146"/>
      <c r="CF52" s="146"/>
      <c r="CG52" s="146"/>
      <c r="CH52" s="146"/>
      <c r="CI52" s="146"/>
      <c r="CJ52" s="146"/>
      <c r="CK52" s="146"/>
      <c r="CL52" s="146"/>
      <c r="CM52" s="146"/>
      <c r="CN52" s="146"/>
      <c r="CO52" s="146"/>
      <c r="CP52" s="146"/>
      <c r="CQ52" s="146"/>
      <c r="CR52" s="146"/>
      <c r="CS52" s="146"/>
      <c r="CT52" s="146"/>
      <c r="CU52" s="146"/>
      <c r="CV52" s="146"/>
      <c r="CW52" s="146"/>
      <c r="CX52" s="146"/>
      <c r="CY52" s="146"/>
      <c r="CZ52" s="146"/>
      <c r="DA52" s="201"/>
    </row>
    <row r="53" spans="2:105" x14ac:dyDescent="0.25">
      <c r="B53" s="200"/>
      <c r="C53" s="146"/>
      <c r="D53" s="146"/>
      <c r="E53" s="146"/>
      <c r="F53" s="146"/>
      <c r="G53" s="146"/>
      <c r="H53" s="146"/>
      <c r="I53" s="146"/>
      <c r="J53" s="146"/>
      <c r="K53" s="146"/>
      <c r="L53" s="146"/>
      <c r="M53" s="146"/>
      <c r="N53" s="146"/>
      <c r="O53" s="146"/>
      <c r="P53" s="146"/>
      <c r="Q53" s="146"/>
      <c r="R53" s="146"/>
      <c r="S53" s="146"/>
      <c r="T53" s="146"/>
      <c r="U53" s="146"/>
      <c r="V53" s="146"/>
      <c r="W53" s="146"/>
      <c r="X53" s="146"/>
      <c r="Y53" s="146"/>
      <c r="Z53" s="146"/>
      <c r="AA53" s="146"/>
      <c r="AB53" s="146"/>
      <c r="AC53" s="146"/>
      <c r="AD53" s="146"/>
      <c r="AE53" s="146"/>
      <c r="AF53" s="146"/>
      <c r="AG53" s="146"/>
      <c r="AH53" s="146"/>
      <c r="AI53" s="146"/>
      <c r="AJ53" s="146"/>
      <c r="AK53" s="146"/>
      <c r="AL53" s="146"/>
      <c r="AM53" s="146"/>
      <c r="AN53" s="146"/>
      <c r="AO53" s="146"/>
      <c r="AP53" s="146"/>
      <c r="AQ53" s="146"/>
      <c r="AR53" s="146"/>
      <c r="AS53" s="146"/>
      <c r="AT53" s="146"/>
      <c r="AU53" s="146"/>
      <c r="AV53" s="146"/>
      <c r="AW53" s="146"/>
      <c r="AX53" s="146"/>
      <c r="AY53" s="146"/>
      <c r="AZ53" s="146"/>
      <c r="BA53" s="146"/>
      <c r="BB53" s="146"/>
      <c r="BC53" s="146"/>
      <c r="BD53" s="146"/>
      <c r="BE53" s="146"/>
      <c r="BF53" s="146"/>
      <c r="BG53" s="146"/>
      <c r="BH53" s="146"/>
      <c r="BI53" s="146"/>
      <c r="BJ53" s="146"/>
      <c r="BK53" s="146"/>
      <c r="BL53" s="146"/>
      <c r="BM53" s="146"/>
      <c r="BN53" s="146"/>
      <c r="BO53" s="146"/>
      <c r="BP53" s="146"/>
      <c r="BQ53" s="146"/>
      <c r="BR53" s="146"/>
      <c r="BS53" s="146"/>
      <c r="BT53" s="146"/>
      <c r="BU53" s="146"/>
      <c r="BV53" s="146"/>
      <c r="BW53" s="146"/>
      <c r="BX53" s="146"/>
      <c r="BY53" s="146"/>
      <c r="BZ53" s="146"/>
      <c r="CA53" s="146"/>
      <c r="CB53" s="146"/>
      <c r="CC53" s="146"/>
      <c r="CD53" s="146"/>
      <c r="CE53" s="146"/>
      <c r="CF53" s="146"/>
      <c r="CG53" s="146"/>
      <c r="CH53" s="146"/>
      <c r="CI53" s="146"/>
      <c r="CJ53" s="146"/>
      <c r="CK53" s="146"/>
      <c r="CL53" s="146"/>
      <c r="CM53" s="146"/>
      <c r="CN53" s="146"/>
      <c r="CO53" s="146"/>
      <c r="CP53" s="146"/>
      <c r="CQ53" s="146"/>
      <c r="CR53" s="146"/>
      <c r="CS53" s="146"/>
      <c r="CT53" s="146"/>
      <c r="CU53" s="146"/>
      <c r="CV53" s="146"/>
      <c r="CW53" s="146"/>
      <c r="CX53" s="146"/>
      <c r="CY53" s="146"/>
      <c r="CZ53" s="146"/>
      <c r="DA53" s="201"/>
    </row>
    <row r="54" spans="2:105" x14ac:dyDescent="0.25">
      <c r="B54" s="200"/>
      <c r="C54" s="146"/>
      <c r="D54" s="146"/>
      <c r="E54" s="146"/>
      <c r="F54" s="146"/>
      <c r="G54" s="146"/>
      <c r="H54" s="146"/>
      <c r="I54" s="146"/>
      <c r="J54" s="146"/>
      <c r="K54" s="146"/>
      <c r="L54" s="146"/>
      <c r="M54" s="146"/>
      <c r="N54" s="146"/>
      <c r="O54" s="146"/>
      <c r="P54" s="146"/>
      <c r="Q54" s="146"/>
      <c r="R54" s="146"/>
      <c r="S54" s="146"/>
      <c r="T54" s="146"/>
      <c r="U54" s="146"/>
      <c r="V54" s="146"/>
      <c r="W54" s="146"/>
      <c r="X54" s="146"/>
      <c r="Y54" s="146"/>
      <c r="Z54" s="146"/>
      <c r="AA54" s="146"/>
      <c r="AB54" s="146"/>
      <c r="AC54" s="146"/>
      <c r="AD54" s="146"/>
      <c r="AE54" s="146"/>
      <c r="AF54" s="146"/>
      <c r="AG54" s="146"/>
      <c r="AH54" s="146"/>
      <c r="AI54" s="146"/>
      <c r="AJ54" s="146"/>
      <c r="AK54" s="146"/>
      <c r="AL54" s="146"/>
      <c r="AM54" s="146"/>
      <c r="AN54" s="146"/>
      <c r="AO54" s="146"/>
      <c r="AP54" s="146"/>
      <c r="AQ54" s="146"/>
      <c r="AR54" s="146"/>
      <c r="AS54" s="146"/>
      <c r="AT54" s="146"/>
      <c r="AU54" s="146"/>
      <c r="AV54" s="146"/>
      <c r="AW54" s="146"/>
      <c r="AX54" s="146"/>
      <c r="AY54" s="146"/>
      <c r="AZ54" s="146"/>
      <c r="BA54" s="146"/>
      <c r="BB54" s="146"/>
      <c r="BC54" s="146"/>
      <c r="BD54" s="146"/>
      <c r="BE54" s="146"/>
      <c r="BF54" s="146"/>
      <c r="BG54" s="146"/>
      <c r="BH54" s="146"/>
      <c r="BI54" s="146"/>
      <c r="BJ54" s="146"/>
      <c r="BK54" s="146"/>
      <c r="BL54" s="146"/>
      <c r="BM54" s="146"/>
      <c r="BN54" s="146"/>
      <c r="BO54" s="146"/>
      <c r="BP54" s="146"/>
      <c r="BQ54" s="146"/>
      <c r="BR54" s="146"/>
      <c r="BS54" s="146"/>
      <c r="BT54" s="146"/>
      <c r="BU54" s="146"/>
      <c r="BV54" s="146"/>
      <c r="BW54" s="146"/>
      <c r="BX54" s="146"/>
      <c r="BY54" s="146"/>
      <c r="BZ54" s="146"/>
      <c r="CA54" s="146"/>
      <c r="CB54" s="146"/>
      <c r="CC54" s="146"/>
      <c r="CD54" s="146"/>
      <c r="CE54" s="146"/>
      <c r="CF54" s="146"/>
      <c r="CG54" s="146"/>
      <c r="CH54" s="146"/>
      <c r="CI54" s="146"/>
      <c r="CJ54" s="146"/>
      <c r="CK54" s="146"/>
      <c r="CL54" s="146"/>
      <c r="CM54" s="146"/>
      <c r="CN54" s="146"/>
      <c r="CO54" s="146"/>
      <c r="CP54" s="146"/>
      <c r="CQ54" s="146"/>
      <c r="CR54" s="146"/>
      <c r="CS54" s="146"/>
      <c r="CT54" s="146"/>
      <c r="CU54" s="146"/>
      <c r="CV54" s="146"/>
      <c r="CW54" s="146"/>
      <c r="CX54" s="146"/>
      <c r="CY54" s="146"/>
      <c r="CZ54" s="146"/>
      <c r="DA54" s="201"/>
    </row>
    <row r="55" spans="2:105" x14ac:dyDescent="0.25">
      <c r="B55" s="200"/>
      <c r="C55" s="146"/>
      <c r="D55" s="146"/>
      <c r="E55" s="146"/>
      <c r="F55" s="146"/>
      <c r="G55" s="146"/>
      <c r="H55" s="146"/>
      <c r="I55" s="146"/>
      <c r="J55" s="146"/>
      <c r="K55" s="146"/>
      <c r="L55" s="146"/>
      <c r="M55" s="146"/>
      <c r="N55" s="146"/>
      <c r="O55" s="146"/>
      <c r="P55" s="146"/>
      <c r="Q55" s="146"/>
      <c r="R55" s="146"/>
      <c r="S55" s="146"/>
      <c r="T55" s="146"/>
      <c r="U55" s="146"/>
      <c r="V55" s="146"/>
      <c r="W55" s="146"/>
      <c r="X55" s="146"/>
      <c r="Y55" s="146"/>
      <c r="Z55" s="146"/>
      <c r="AA55" s="146"/>
      <c r="AB55" s="146"/>
      <c r="AC55" s="146"/>
      <c r="AD55" s="146"/>
      <c r="AE55" s="146"/>
      <c r="AF55" s="146"/>
      <c r="AG55" s="146"/>
      <c r="AH55" s="146"/>
      <c r="AI55" s="146"/>
      <c r="AJ55" s="146"/>
      <c r="AK55" s="146"/>
      <c r="AL55" s="146"/>
      <c r="AM55" s="146"/>
      <c r="AN55" s="146"/>
      <c r="AO55" s="146"/>
      <c r="AP55" s="146"/>
      <c r="AQ55" s="146"/>
      <c r="AR55" s="146"/>
      <c r="AS55" s="146"/>
      <c r="AT55" s="146"/>
      <c r="AU55" s="146"/>
      <c r="AV55" s="146"/>
      <c r="AW55" s="146"/>
      <c r="AX55" s="146"/>
      <c r="AY55" s="146"/>
      <c r="AZ55" s="146"/>
      <c r="BA55" s="146"/>
      <c r="BB55" s="146"/>
      <c r="BC55" s="146"/>
      <c r="BD55" s="146"/>
      <c r="BE55" s="146"/>
      <c r="BF55" s="146"/>
      <c r="BG55" s="146"/>
      <c r="BH55" s="146"/>
      <c r="BI55" s="146"/>
      <c r="BJ55" s="146"/>
      <c r="BK55" s="146"/>
      <c r="BL55" s="146"/>
      <c r="BM55" s="146"/>
      <c r="BN55" s="146"/>
      <c r="BO55" s="146"/>
      <c r="BP55" s="146"/>
      <c r="BQ55" s="146"/>
      <c r="BR55" s="146"/>
      <c r="BS55" s="146"/>
      <c r="BT55" s="146"/>
      <c r="BU55" s="146"/>
      <c r="BV55" s="146"/>
      <c r="BW55" s="146"/>
      <c r="BX55" s="146"/>
      <c r="BY55" s="146"/>
      <c r="BZ55" s="146"/>
      <c r="CA55" s="146"/>
      <c r="CB55" s="146"/>
      <c r="CC55" s="146"/>
      <c r="CD55" s="146"/>
      <c r="CE55" s="146"/>
      <c r="CF55" s="146"/>
      <c r="CG55" s="146"/>
      <c r="CH55" s="146"/>
      <c r="CI55" s="146"/>
      <c r="CJ55" s="146"/>
      <c r="CK55" s="146"/>
      <c r="CL55" s="146"/>
      <c r="CM55" s="146"/>
      <c r="CN55" s="146"/>
      <c r="CO55" s="146"/>
      <c r="CP55" s="146"/>
      <c r="CQ55" s="146"/>
      <c r="CR55" s="146"/>
      <c r="CS55" s="146"/>
      <c r="CT55" s="146"/>
      <c r="CU55" s="146"/>
      <c r="CV55" s="146"/>
      <c r="CW55" s="146"/>
      <c r="CX55" s="146"/>
      <c r="CY55" s="146"/>
      <c r="CZ55" s="146"/>
      <c r="DA55" s="201"/>
    </row>
    <row r="56" spans="2:105" x14ac:dyDescent="0.25">
      <c r="B56" s="200"/>
      <c r="C56" s="146"/>
      <c r="D56" s="146"/>
      <c r="E56" s="146"/>
      <c r="F56" s="146"/>
      <c r="G56" s="146"/>
      <c r="H56" s="146"/>
      <c r="I56" s="146"/>
      <c r="J56" s="146"/>
      <c r="K56" s="146"/>
      <c r="L56" s="146"/>
      <c r="M56" s="146"/>
      <c r="N56" s="146"/>
      <c r="O56" s="146"/>
      <c r="P56" s="146"/>
      <c r="Q56" s="146"/>
      <c r="R56" s="146"/>
      <c r="S56" s="146"/>
      <c r="T56" s="146"/>
      <c r="U56" s="146"/>
      <c r="V56" s="146"/>
      <c r="W56" s="146"/>
      <c r="X56" s="146"/>
      <c r="Y56" s="146"/>
      <c r="Z56" s="146"/>
      <c r="AA56" s="146"/>
      <c r="AB56" s="146"/>
      <c r="AC56" s="146"/>
      <c r="AD56" s="146"/>
      <c r="AE56" s="146"/>
      <c r="AF56" s="146"/>
      <c r="AG56" s="146"/>
      <c r="AH56" s="146"/>
      <c r="AI56" s="146"/>
      <c r="AJ56" s="146"/>
      <c r="AK56" s="146"/>
      <c r="AL56" s="146"/>
      <c r="AM56" s="146"/>
      <c r="AN56" s="146"/>
      <c r="AO56" s="146"/>
      <c r="AP56" s="146"/>
      <c r="AQ56" s="146"/>
      <c r="AR56" s="146"/>
      <c r="AS56" s="146"/>
      <c r="AT56" s="146"/>
      <c r="AU56" s="146"/>
      <c r="AV56" s="146"/>
      <c r="AW56" s="146"/>
      <c r="AX56" s="146"/>
      <c r="AY56" s="146"/>
      <c r="AZ56" s="146"/>
      <c r="BA56" s="146"/>
      <c r="BB56" s="146"/>
      <c r="BC56" s="146"/>
      <c r="BD56" s="146"/>
      <c r="BE56" s="146"/>
      <c r="BF56" s="146"/>
      <c r="BG56" s="146"/>
      <c r="BH56" s="146"/>
      <c r="BI56" s="146"/>
      <c r="BJ56" s="146"/>
      <c r="BK56" s="146"/>
      <c r="BL56" s="146"/>
      <c r="BM56" s="146"/>
      <c r="BN56" s="146"/>
      <c r="BO56" s="146"/>
      <c r="BP56" s="146"/>
      <c r="BQ56" s="146"/>
      <c r="BR56" s="146"/>
      <c r="BS56" s="146"/>
      <c r="BT56" s="146"/>
      <c r="BU56" s="146"/>
      <c r="BV56" s="146"/>
      <c r="BW56" s="146"/>
      <c r="BX56" s="146"/>
      <c r="BY56" s="146"/>
      <c r="BZ56" s="146"/>
      <c r="CA56" s="146"/>
      <c r="CB56" s="146"/>
      <c r="CC56" s="146"/>
      <c r="CD56" s="146"/>
      <c r="CE56" s="146"/>
      <c r="CF56" s="146"/>
      <c r="CG56" s="146"/>
      <c r="CH56" s="146"/>
      <c r="CI56" s="146"/>
      <c r="CJ56" s="146"/>
      <c r="CK56" s="146"/>
      <c r="CL56" s="146"/>
      <c r="CM56" s="146"/>
      <c r="CN56" s="146"/>
      <c r="CO56" s="146"/>
      <c r="CP56" s="146"/>
      <c r="CQ56" s="146"/>
      <c r="CR56" s="146"/>
      <c r="CS56" s="146"/>
      <c r="CT56" s="146"/>
      <c r="CU56" s="146"/>
      <c r="CV56" s="146"/>
      <c r="CW56" s="146"/>
      <c r="CX56" s="146"/>
      <c r="CY56" s="146"/>
      <c r="CZ56" s="146"/>
      <c r="DA56" s="201"/>
    </row>
    <row r="57" spans="2:105" x14ac:dyDescent="0.25">
      <c r="B57" s="200"/>
      <c r="C57" s="146"/>
      <c r="D57" s="146"/>
      <c r="E57" s="146"/>
      <c r="F57" s="146"/>
      <c r="G57" s="146"/>
      <c r="H57" s="146"/>
      <c r="I57" s="146"/>
      <c r="J57" s="146"/>
      <c r="K57" s="146"/>
      <c r="L57" s="146"/>
      <c r="M57" s="146"/>
      <c r="N57" s="146"/>
      <c r="O57" s="146"/>
      <c r="P57" s="146"/>
      <c r="Q57" s="146"/>
      <c r="R57" s="146"/>
      <c r="S57" s="146"/>
      <c r="T57" s="146"/>
      <c r="U57" s="146"/>
      <c r="V57" s="146"/>
      <c r="W57" s="146"/>
      <c r="X57" s="146"/>
      <c r="Y57" s="146"/>
      <c r="Z57" s="146"/>
      <c r="AA57" s="146"/>
      <c r="AB57" s="146"/>
      <c r="AC57" s="146"/>
      <c r="AD57" s="146"/>
      <c r="AE57" s="146"/>
      <c r="AF57" s="146"/>
      <c r="AG57" s="146"/>
      <c r="AH57" s="146"/>
      <c r="AI57" s="146"/>
      <c r="AJ57" s="146"/>
      <c r="AK57" s="146"/>
      <c r="AL57" s="146"/>
      <c r="AM57" s="146"/>
      <c r="AN57" s="146"/>
      <c r="AO57" s="146"/>
      <c r="AP57" s="146"/>
      <c r="AQ57" s="146"/>
      <c r="AR57" s="146"/>
      <c r="AS57" s="146"/>
      <c r="AT57" s="146"/>
      <c r="AU57" s="146"/>
      <c r="AV57" s="146"/>
      <c r="AW57" s="146"/>
      <c r="AX57" s="146"/>
      <c r="AY57" s="146"/>
      <c r="AZ57" s="146"/>
      <c r="BA57" s="146"/>
      <c r="BB57" s="146"/>
      <c r="BC57" s="146"/>
      <c r="BD57" s="146"/>
      <c r="BE57" s="146"/>
      <c r="BF57" s="146"/>
      <c r="BG57" s="146"/>
      <c r="BH57" s="146"/>
      <c r="BI57" s="146"/>
      <c r="BJ57" s="146"/>
      <c r="BK57" s="146"/>
      <c r="BL57" s="146"/>
      <c r="BM57" s="146"/>
      <c r="BN57" s="146"/>
      <c r="BO57" s="146"/>
      <c r="BP57" s="146"/>
      <c r="BQ57" s="146"/>
      <c r="BR57" s="146"/>
      <c r="BS57" s="146"/>
      <c r="BT57" s="146"/>
      <c r="BU57" s="146"/>
      <c r="BV57" s="146"/>
      <c r="BW57" s="146"/>
      <c r="BX57" s="146"/>
      <c r="BY57" s="146"/>
      <c r="BZ57" s="146"/>
      <c r="CA57" s="146"/>
      <c r="CB57" s="146"/>
      <c r="CC57" s="146"/>
      <c r="CD57" s="146"/>
      <c r="CE57" s="146"/>
      <c r="CF57" s="146"/>
      <c r="CG57" s="146"/>
      <c r="CH57" s="146"/>
      <c r="CI57" s="146"/>
      <c r="CJ57" s="146"/>
      <c r="CK57" s="146"/>
      <c r="CL57" s="146"/>
      <c r="CM57" s="146"/>
      <c r="CN57" s="146"/>
      <c r="CO57" s="146"/>
      <c r="CP57" s="146"/>
      <c r="CQ57" s="146"/>
      <c r="CR57" s="146"/>
      <c r="CS57" s="146"/>
      <c r="CT57" s="146"/>
      <c r="CU57" s="146"/>
      <c r="CV57" s="146"/>
      <c r="CW57" s="146"/>
      <c r="CX57" s="146"/>
      <c r="CY57" s="146"/>
      <c r="CZ57" s="146"/>
      <c r="DA57" s="201"/>
    </row>
    <row r="58" spans="2:105" x14ac:dyDescent="0.25">
      <c r="B58" s="200"/>
      <c r="C58" s="146"/>
      <c r="D58" s="146"/>
      <c r="E58" s="146"/>
      <c r="F58" s="146"/>
      <c r="G58" s="146"/>
      <c r="H58" s="146"/>
      <c r="I58" s="146"/>
      <c r="J58" s="146"/>
      <c r="K58" s="146"/>
      <c r="L58" s="146"/>
      <c r="M58" s="146"/>
      <c r="N58" s="146"/>
      <c r="O58" s="146"/>
      <c r="P58" s="146"/>
      <c r="Q58" s="146"/>
      <c r="R58" s="146"/>
      <c r="S58" s="146"/>
      <c r="T58" s="146"/>
      <c r="U58" s="146"/>
      <c r="V58" s="146"/>
      <c r="W58" s="146"/>
      <c r="X58" s="146"/>
      <c r="Y58" s="146"/>
      <c r="Z58" s="146"/>
      <c r="AA58" s="146"/>
      <c r="AB58" s="146"/>
      <c r="AC58" s="146"/>
      <c r="AD58" s="146"/>
      <c r="AE58" s="146"/>
      <c r="AF58" s="146"/>
      <c r="AG58" s="146"/>
      <c r="AH58" s="146"/>
      <c r="AI58" s="146"/>
      <c r="AJ58" s="146"/>
      <c r="AK58" s="146"/>
      <c r="AL58" s="146"/>
      <c r="AM58" s="146"/>
      <c r="AN58" s="146"/>
      <c r="AO58" s="146"/>
      <c r="AP58" s="146"/>
      <c r="AQ58" s="146"/>
      <c r="AR58" s="146"/>
      <c r="AS58" s="146"/>
      <c r="AT58" s="146"/>
      <c r="AU58" s="146"/>
      <c r="AV58" s="146"/>
      <c r="AW58" s="146"/>
      <c r="AX58" s="146"/>
      <c r="AY58" s="146"/>
      <c r="AZ58" s="146"/>
      <c r="BA58" s="146"/>
      <c r="BB58" s="146"/>
      <c r="BC58" s="146"/>
      <c r="BD58" s="146"/>
      <c r="BE58" s="146"/>
      <c r="BF58" s="146"/>
      <c r="BG58" s="146"/>
      <c r="BH58" s="146"/>
      <c r="BI58" s="146"/>
      <c r="BJ58" s="146"/>
      <c r="BK58" s="146"/>
      <c r="BL58" s="146"/>
      <c r="BM58" s="146"/>
      <c r="BN58" s="146"/>
      <c r="BO58" s="146"/>
      <c r="BP58" s="146"/>
      <c r="BQ58" s="146"/>
      <c r="BR58" s="146"/>
      <c r="BS58" s="146"/>
      <c r="BT58" s="146"/>
      <c r="BU58" s="146"/>
      <c r="BV58" s="146"/>
      <c r="BW58" s="146"/>
      <c r="BX58" s="146"/>
      <c r="BY58" s="146"/>
      <c r="BZ58" s="146"/>
      <c r="CA58" s="146"/>
      <c r="CB58" s="146"/>
      <c r="CC58" s="146"/>
      <c r="CD58" s="146"/>
      <c r="CE58" s="146"/>
      <c r="CF58" s="146"/>
      <c r="CG58" s="146"/>
      <c r="CH58" s="146"/>
      <c r="CI58" s="146"/>
      <c r="CJ58" s="146"/>
      <c r="CK58" s="146"/>
      <c r="CL58" s="146"/>
      <c r="CM58" s="146"/>
      <c r="CN58" s="146"/>
      <c r="CO58" s="146"/>
      <c r="CP58" s="146"/>
      <c r="CQ58" s="146"/>
      <c r="CR58" s="146"/>
      <c r="CS58" s="146"/>
      <c r="CT58" s="146"/>
      <c r="CU58" s="146"/>
      <c r="CV58" s="146"/>
      <c r="CW58" s="146"/>
      <c r="CX58" s="146"/>
      <c r="CY58" s="146"/>
      <c r="CZ58" s="146"/>
      <c r="DA58" s="201"/>
    </row>
    <row r="59" spans="2:105" x14ac:dyDescent="0.25">
      <c r="B59" s="200"/>
      <c r="C59" s="146"/>
      <c r="D59" s="146"/>
      <c r="E59" s="146"/>
      <c r="F59" s="146"/>
      <c r="G59" s="146"/>
      <c r="H59" s="146"/>
      <c r="I59" s="146"/>
      <c r="J59" s="146"/>
      <c r="K59" s="146"/>
      <c r="L59" s="146"/>
      <c r="M59" s="146"/>
      <c r="N59" s="146"/>
      <c r="O59" s="146"/>
      <c r="P59" s="146"/>
      <c r="Q59" s="146"/>
      <c r="R59" s="146"/>
      <c r="S59" s="146"/>
      <c r="T59" s="146"/>
      <c r="U59" s="146"/>
      <c r="V59" s="146"/>
      <c r="W59" s="146"/>
      <c r="X59" s="146"/>
      <c r="Y59" s="146"/>
      <c r="Z59" s="146"/>
      <c r="AA59" s="146"/>
      <c r="AB59" s="146"/>
      <c r="AC59" s="146"/>
      <c r="AD59" s="146"/>
      <c r="AE59" s="146"/>
      <c r="AF59" s="146"/>
      <c r="AG59" s="146"/>
      <c r="AH59" s="146"/>
      <c r="AI59" s="146"/>
      <c r="AJ59" s="146"/>
      <c r="AK59" s="146"/>
      <c r="AL59" s="146"/>
      <c r="AM59" s="146"/>
      <c r="AN59" s="146"/>
      <c r="AO59" s="146"/>
      <c r="AP59" s="146"/>
      <c r="AQ59" s="146"/>
      <c r="AR59" s="146"/>
      <c r="AS59" s="146"/>
      <c r="AT59" s="146"/>
      <c r="AU59" s="146"/>
      <c r="AV59" s="146"/>
      <c r="AW59" s="146"/>
      <c r="AX59" s="146"/>
      <c r="AY59" s="146"/>
      <c r="AZ59" s="146"/>
      <c r="BA59" s="146"/>
      <c r="BB59" s="146"/>
      <c r="BC59" s="146"/>
      <c r="BD59" s="146"/>
      <c r="BE59" s="146"/>
      <c r="BF59" s="146"/>
      <c r="BG59" s="146"/>
      <c r="BH59" s="146"/>
      <c r="BI59" s="146"/>
      <c r="BJ59" s="146"/>
      <c r="BK59" s="146"/>
      <c r="BL59" s="146"/>
      <c r="BM59" s="146"/>
      <c r="BN59" s="146"/>
      <c r="BO59" s="146"/>
      <c r="BP59" s="146"/>
      <c r="BQ59" s="146"/>
      <c r="BR59" s="146"/>
      <c r="BS59" s="146"/>
      <c r="BT59" s="146"/>
      <c r="BU59" s="146"/>
      <c r="BV59" s="146"/>
      <c r="BW59" s="146"/>
      <c r="BX59" s="146"/>
      <c r="BY59" s="146"/>
      <c r="BZ59" s="146"/>
      <c r="CA59" s="146"/>
      <c r="CB59" s="146"/>
      <c r="CC59" s="146"/>
      <c r="CD59" s="146"/>
      <c r="CE59" s="146"/>
      <c r="CF59" s="146"/>
      <c r="CG59" s="146"/>
      <c r="CH59" s="146"/>
      <c r="CI59" s="146"/>
      <c r="CJ59" s="146"/>
      <c r="CK59" s="146"/>
      <c r="CL59" s="146"/>
      <c r="CM59" s="146"/>
      <c r="CN59" s="146"/>
      <c r="CO59" s="146"/>
      <c r="CP59" s="146"/>
      <c r="CQ59" s="146"/>
      <c r="CR59" s="146"/>
      <c r="CS59" s="146"/>
      <c r="CT59" s="146"/>
      <c r="CU59" s="146"/>
      <c r="CV59" s="146"/>
      <c r="CW59" s="146"/>
      <c r="CX59" s="146"/>
      <c r="CY59" s="146"/>
      <c r="CZ59" s="146"/>
      <c r="DA59" s="201"/>
    </row>
    <row r="60" spans="2:105" x14ac:dyDescent="0.25">
      <c r="B60" s="200"/>
      <c r="C60" s="146"/>
      <c r="D60" s="146"/>
      <c r="E60" s="146"/>
      <c r="F60" s="146"/>
      <c r="G60" s="146"/>
      <c r="H60" s="146"/>
      <c r="I60" s="146"/>
      <c r="J60" s="146"/>
      <c r="K60" s="146"/>
      <c r="L60" s="146"/>
      <c r="M60" s="146"/>
      <c r="N60" s="146"/>
      <c r="O60" s="146"/>
      <c r="P60" s="146"/>
      <c r="Q60" s="146"/>
      <c r="R60" s="146"/>
      <c r="S60" s="146"/>
      <c r="T60" s="146"/>
      <c r="U60" s="146"/>
      <c r="V60" s="146"/>
      <c r="W60" s="146"/>
      <c r="X60" s="146"/>
      <c r="Y60" s="146"/>
      <c r="Z60" s="146"/>
      <c r="AA60" s="146"/>
      <c r="AB60" s="146"/>
      <c r="AC60" s="146"/>
      <c r="AD60" s="146"/>
      <c r="AE60" s="146"/>
      <c r="AF60" s="146"/>
      <c r="AG60" s="146"/>
      <c r="AH60" s="146"/>
      <c r="AI60" s="146"/>
      <c r="AJ60" s="146"/>
      <c r="AK60" s="146"/>
      <c r="AL60" s="146"/>
      <c r="AM60" s="146"/>
      <c r="AN60" s="146"/>
      <c r="AO60" s="146"/>
      <c r="AP60" s="146"/>
      <c r="AQ60" s="146"/>
      <c r="AR60" s="146"/>
      <c r="AS60" s="146"/>
      <c r="AT60" s="146"/>
      <c r="AU60" s="146"/>
      <c r="AV60" s="146"/>
      <c r="AW60" s="146"/>
      <c r="AX60" s="146"/>
      <c r="AY60" s="146"/>
      <c r="AZ60" s="146"/>
      <c r="BA60" s="146"/>
      <c r="BB60" s="146"/>
      <c r="BC60" s="146"/>
      <c r="BD60" s="146"/>
      <c r="BE60" s="146"/>
      <c r="BF60" s="146"/>
      <c r="BG60" s="146"/>
      <c r="BH60" s="146"/>
      <c r="BI60" s="146"/>
      <c r="BJ60" s="146"/>
      <c r="BK60" s="146"/>
      <c r="BL60" s="146"/>
      <c r="BM60" s="146"/>
      <c r="BN60" s="146"/>
      <c r="BO60" s="146"/>
      <c r="BP60" s="146"/>
      <c r="BQ60" s="146"/>
      <c r="BR60" s="146"/>
      <c r="BS60" s="146"/>
      <c r="BT60" s="146"/>
      <c r="BU60" s="146"/>
      <c r="BV60" s="146"/>
      <c r="BW60" s="146"/>
      <c r="BX60" s="146"/>
      <c r="BY60" s="146"/>
      <c r="BZ60" s="146"/>
      <c r="CA60" s="146"/>
      <c r="CB60" s="146"/>
      <c r="CC60" s="146"/>
      <c r="CD60" s="146"/>
      <c r="CE60" s="146"/>
      <c r="CF60" s="146"/>
      <c r="CG60" s="146"/>
      <c r="CH60" s="146"/>
      <c r="CI60" s="146"/>
      <c r="CJ60" s="146"/>
      <c r="CK60" s="146"/>
      <c r="CL60" s="146"/>
      <c r="CM60" s="146"/>
      <c r="CN60" s="146"/>
      <c r="CO60" s="146"/>
      <c r="CP60" s="146"/>
      <c r="CQ60" s="146"/>
      <c r="CR60" s="146"/>
      <c r="CS60" s="146"/>
      <c r="CT60" s="146"/>
      <c r="CU60" s="146"/>
      <c r="CV60" s="146"/>
      <c r="CW60" s="146"/>
      <c r="CX60" s="146"/>
      <c r="CY60" s="146"/>
      <c r="CZ60" s="146"/>
      <c r="DA60" s="201"/>
    </row>
    <row r="61" spans="2:105" x14ac:dyDescent="0.25">
      <c r="B61" s="200"/>
      <c r="C61" s="146"/>
      <c r="D61" s="146"/>
      <c r="E61" s="146"/>
      <c r="F61" s="146"/>
      <c r="G61" s="146"/>
      <c r="H61" s="146"/>
      <c r="I61" s="146"/>
      <c r="J61" s="146"/>
      <c r="K61" s="146"/>
      <c r="L61" s="146"/>
      <c r="M61" s="146"/>
      <c r="N61" s="146"/>
      <c r="O61" s="146"/>
      <c r="P61" s="146"/>
      <c r="Q61" s="146"/>
      <c r="R61" s="146"/>
      <c r="S61" s="146"/>
      <c r="T61" s="146"/>
      <c r="U61" s="146"/>
      <c r="V61" s="146"/>
      <c r="W61" s="146"/>
      <c r="X61" s="146"/>
      <c r="Y61" s="146"/>
      <c r="Z61" s="146"/>
      <c r="AA61" s="146"/>
      <c r="AB61" s="146"/>
      <c r="AC61" s="146"/>
      <c r="AD61" s="146"/>
      <c r="AE61" s="146"/>
      <c r="AF61" s="146"/>
      <c r="AG61" s="146"/>
      <c r="AH61" s="146"/>
      <c r="AI61" s="146"/>
      <c r="AJ61" s="146"/>
      <c r="AK61" s="146"/>
      <c r="AL61" s="146"/>
      <c r="AM61" s="146"/>
      <c r="AN61" s="146"/>
      <c r="AO61" s="146"/>
      <c r="AP61" s="146"/>
      <c r="AQ61" s="146"/>
      <c r="AR61" s="146"/>
      <c r="AS61" s="146"/>
      <c r="AT61" s="146"/>
      <c r="AU61" s="146"/>
      <c r="AV61" s="146"/>
      <c r="AW61" s="146"/>
      <c r="AX61" s="146"/>
      <c r="AY61" s="146"/>
      <c r="AZ61" s="146"/>
      <c r="BA61" s="146"/>
      <c r="BB61" s="146"/>
      <c r="BC61" s="146"/>
      <c r="BD61" s="146"/>
      <c r="BE61" s="146"/>
      <c r="BF61" s="146"/>
      <c r="BG61" s="146"/>
      <c r="BH61" s="146"/>
      <c r="BI61" s="146"/>
      <c r="BJ61" s="146"/>
      <c r="BK61" s="146"/>
      <c r="BL61" s="146"/>
      <c r="BM61" s="146"/>
      <c r="BN61" s="146"/>
      <c r="BO61" s="146"/>
      <c r="BP61" s="146"/>
      <c r="BQ61" s="146"/>
      <c r="BR61" s="146"/>
      <c r="BS61" s="146"/>
      <c r="BT61" s="146"/>
      <c r="BU61" s="146"/>
      <c r="BV61" s="146"/>
      <c r="BW61" s="146"/>
      <c r="BX61" s="146"/>
      <c r="BY61" s="146"/>
      <c r="BZ61" s="146"/>
      <c r="CA61" s="146"/>
      <c r="CB61" s="146"/>
      <c r="CC61" s="146"/>
      <c r="CD61" s="146"/>
      <c r="CE61" s="146"/>
      <c r="CF61" s="146"/>
      <c r="CG61" s="146"/>
      <c r="CH61" s="146"/>
      <c r="CI61" s="146"/>
      <c r="CJ61" s="146"/>
      <c r="CK61" s="146"/>
      <c r="CL61" s="146"/>
      <c r="CM61" s="146"/>
      <c r="CN61" s="146"/>
      <c r="CO61" s="146"/>
      <c r="CP61" s="146"/>
      <c r="CQ61" s="146"/>
      <c r="CR61" s="146"/>
      <c r="CS61" s="146"/>
      <c r="CT61" s="146"/>
      <c r="CU61" s="146"/>
      <c r="CV61" s="146"/>
      <c r="CW61" s="146"/>
      <c r="CX61" s="146"/>
      <c r="CY61" s="146"/>
      <c r="CZ61" s="146"/>
      <c r="DA61" s="201"/>
    </row>
    <row r="62" spans="2:105" x14ac:dyDescent="0.25">
      <c r="B62" s="200"/>
      <c r="C62" s="146"/>
      <c r="D62" s="146"/>
      <c r="E62" s="146"/>
      <c r="F62" s="146"/>
      <c r="G62" s="146"/>
      <c r="H62" s="146"/>
      <c r="I62" s="146"/>
      <c r="J62" s="146"/>
      <c r="K62" s="146"/>
      <c r="L62" s="146"/>
      <c r="M62" s="146"/>
      <c r="N62" s="146"/>
      <c r="O62" s="146"/>
      <c r="P62" s="146"/>
      <c r="Q62" s="146"/>
      <c r="R62" s="146"/>
      <c r="S62" s="146"/>
      <c r="T62" s="146"/>
      <c r="U62" s="146"/>
      <c r="V62" s="146"/>
      <c r="W62" s="146"/>
      <c r="X62" s="146"/>
      <c r="Y62" s="146"/>
      <c r="Z62" s="146"/>
      <c r="AA62" s="146"/>
      <c r="AB62" s="146"/>
      <c r="AC62" s="146"/>
      <c r="AD62" s="146"/>
      <c r="AE62" s="146"/>
      <c r="AF62" s="146"/>
      <c r="AG62" s="146"/>
      <c r="AH62" s="146"/>
      <c r="AI62" s="146"/>
      <c r="AJ62" s="146"/>
      <c r="AK62" s="146"/>
      <c r="AL62" s="146"/>
      <c r="AM62" s="146"/>
      <c r="AN62" s="146"/>
      <c r="AO62" s="146"/>
      <c r="AP62" s="146"/>
      <c r="AQ62" s="146"/>
      <c r="AR62" s="146"/>
      <c r="AS62" s="146"/>
      <c r="AT62" s="146"/>
      <c r="AU62" s="146"/>
      <c r="AV62" s="146"/>
      <c r="AW62" s="146"/>
      <c r="AX62" s="146"/>
      <c r="AY62" s="146"/>
      <c r="AZ62" s="146"/>
      <c r="BA62" s="146"/>
      <c r="BB62" s="146"/>
      <c r="BC62" s="146"/>
      <c r="BD62" s="146"/>
      <c r="BE62" s="146"/>
      <c r="BF62" s="146"/>
      <c r="BG62" s="146"/>
      <c r="BH62" s="146"/>
      <c r="BI62" s="146"/>
      <c r="BJ62" s="146"/>
      <c r="BK62" s="146"/>
      <c r="BL62" s="146"/>
      <c r="BM62" s="146"/>
      <c r="BN62" s="146"/>
      <c r="BO62" s="146"/>
      <c r="BP62" s="146"/>
      <c r="BQ62" s="146"/>
      <c r="BR62" s="146"/>
      <c r="BS62" s="146"/>
      <c r="BT62" s="146"/>
      <c r="BU62" s="146"/>
      <c r="BV62" s="146"/>
      <c r="BW62" s="146"/>
      <c r="BX62" s="146"/>
      <c r="BY62" s="146"/>
      <c r="BZ62" s="146"/>
      <c r="CA62" s="146"/>
      <c r="CB62" s="146"/>
      <c r="CC62" s="146"/>
      <c r="CD62" s="146"/>
      <c r="CE62" s="146"/>
      <c r="CF62" s="146"/>
      <c r="CG62" s="146"/>
      <c r="CH62" s="146"/>
      <c r="CI62" s="146"/>
      <c r="CJ62" s="146"/>
      <c r="CK62" s="146"/>
      <c r="CL62" s="146"/>
      <c r="CM62" s="146"/>
      <c r="CN62" s="146"/>
      <c r="CO62" s="146"/>
      <c r="CP62" s="146"/>
      <c r="CQ62" s="146"/>
      <c r="CR62" s="146"/>
      <c r="CS62" s="146"/>
      <c r="CT62" s="146"/>
      <c r="CU62" s="146"/>
      <c r="CV62" s="146"/>
      <c r="CW62" s="146"/>
      <c r="CX62" s="146"/>
      <c r="CY62" s="146"/>
      <c r="CZ62" s="146"/>
      <c r="DA62" s="201"/>
    </row>
    <row r="63" spans="2:105" x14ac:dyDescent="0.25">
      <c r="B63" s="200"/>
      <c r="C63" s="146"/>
      <c r="D63" s="146"/>
      <c r="E63" s="146"/>
      <c r="F63" s="146"/>
      <c r="G63" s="146"/>
      <c r="H63" s="146"/>
      <c r="I63" s="146"/>
      <c r="J63" s="146"/>
      <c r="K63" s="146"/>
      <c r="L63" s="146"/>
      <c r="M63" s="146"/>
      <c r="N63" s="146"/>
      <c r="O63" s="146"/>
      <c r="P63" s="146"/>
      <c r="Q63" s="146"/>
      <c r="R63" s="146"/>
      <c r="S63" s="146"/>
      <c r="T63" s="146"/>
      <c r="U63" s="146"/>
      <c r="V63" s="146"/>
      <c r="W63" s="146"/>
      <c r="X63" s="146"/>
      <c r="Y63" s="146"/>
      <c r="Z63" s="146"/>
      <c r="AA63" s="146"/>
      <c r="AB63" s="146"/>
      <c r="AC63" s="146"/>
      <c r="AD63" s="146"/>
      <c r="AE63" s="146"/>
      <c r="AF63" s="146"/>
      <c r="AG63" s="146"/>
      <c r="AH63" s="146"/>
      <c r="AI63" s="146"/>
      <c r="AJ63" s="146"/>
      <c r="AK63" s="146"/>
      <c r="AL63" s="146"/>
      <c r="AM63" s="146"/>
      <c r="AN63" s="146"/>
      <c r="AO63" s="146"/>
      <c r="AP63" s="146"/>
      <c r="AQ63" s="146"/>
      <c r="AR63" s="146"/>
      <c r="AS63" s="146"/>
      <c r="AT63" s="146"/>
      <c r="AU63" s="146"/>
      <c r="AV63" s="146"/>
      <c r="AW63" s="146"/>
      <c r="AX63" s="146"/>
      <c r="AY63" s="146"/>
      <c r="AZ63" s="146"/>
      <c r="BA63" s="146"/>
      <c r="BB63" s="146"/>
      <c r="BC63" s="146"/>
      <c r="BD63" s="146"/>
      <c r="BE63" s="146"/>
      <c r="BF63" s="146"/>
      <c r="BG63" s="146"/>
      <c r="BH63" s="146"/>
      <c r="BI63" s="146"/>
      <c r="BJ63" s="146"/>
      <c r="BK63" s="146"/>
      <c r="BL63" s="146"/>
      <c r="BM63" s="146"/>
      <c r="BN63" s="146"/>
      <c r="BO63" s="146"/>
      <c r="BP63" s="146"/>
      <c r="BQ63" s="146"/>
      <c r="BR63" s="146"/>
      <c r="BS63" s="146"/>
      <c r="BT63" s="146"/>
      <c r="BU63" s="146"/>
      <c r="BV63" s="146"/>
      <c r="BW63" s="146"/>
      <c r="BX63" s="146"/>
      <c r="BY63" s="146"/>
      <c r="BZ63" s="146"/>
      <c r="CA63" s="146"/>
      <c r="CB63" s="146"/>
      <c r="CC63" s="146"/>
      <c r="CD63" s="146"/>
      <c r="CE63" s="146"/>
      <c r="CF63" s="146"/>
      <c r="CG63" s="146"/>
      <c r="CH63" s="146"/>
      <c r="CI63" s="146"/>
      <c r="CJ63" s="146"/>
      <c r="CK63" s="146"/>
      <c r="CL63" s="146"/>
      <c r="CM63" s="146"/>
      <c r="CN63" s="146"/>
      <c r="CO63" s="146"/>
      <c r="CP63" s="146"/>
      <c r="CQ63" s="146"/>
      <c r="CR63" s="146"/>
      <c r="CS63" s="146"/>
      <c r="CT63" s="146"/>
      <c r="CU63" s="146"/>
      <c r="CV63" s="146"/>
      <c r="CW63" s="146"/>
      <c r="CX63" s="146"/>
      <c r="CY63" s="146"/>
      <c r="CZ63" s="146"/>
      <c r="DA63" s="201"/>
    </row>
    <row r="64" spans="2:105" x14ac:dyDescent="0.25">
      <c r="B64" s="200"/>
      <c r="C64" s="146"/>
      <c r="D64" s="146"/>
      <c r="E64" s="146"/>
      <c r="F64" s="146"/>
      <c r="G64" s="146"/>
      <c r="H64" s="146"/>
      <c r="I64" s="146"/>
      <c r="J64" s="146"/>
      <c r="K64" s="146"/>
      <c r="L64" s="146"/>
      <c r="M64" s="146"/>
      <c r="N64" s="146"/>
      <c r="O64" s="146"/>
      <c r="P64" s="146"/>
      <c r="Q64" s="146"/>
      <c r="R64" s="146"/>
      <c r="S64" s="146"/>
      <c r="T64" s="146"/>
      <c r="U64" s="146"/>
      <c r="V64" s="146"/>
      <c r="W64" s="146"/>
      <c r="X64" s="146"/>
      <c r="Y64" s="146"/>
      <c r="Z64" s="146"/>
      <c r="AA64" s="146"/>
      <c r="AB64" s="146"/>
      <c r="AC64" s="146"/>
      <c r="AD64" s="146"/>
      <c r="AE64" s="146"/>
      <c r="AF64" s="146"/>
      <c r="AG64" s="146"/>
      <c r="AH64" s="146"/>
      <c r="AI64" s="146"/>
      <c r="AJ64" s="146"/>
      <c r="AK64" s="146"/>
      <c r="AL64" s="146"/>
      <c r="AM64" s="146"/>
      <c r="AN64" s="146"/>
      <c r="AO64" s="146"/>
      <c r="AP64" s="146"/>
      <c r="AQ64" s="146"/>
      <c r="AR64" s="146"/>
      <c r="AS64" s="146"/>
      <c r="AT64" s="146"/>
      <c r="AU64" s="146"/>
      <c r="AV64" s="146"/>
      <c r="AW64" s="146"/>
      <c r="AX64" s="146"/>
      <c r="AY64" s="146"/>
      <c r="AZ64" s="146"/>
      <c r="BA64" s="146"/>
      <c r="BB64" s="146"/>
      <c r="BC64" s="146"/>
      <c r="BD64" s="146"/>
      <c r="BE64" s="146"/>
      <c r="BF64" s="146"/>
      <c r="BG64" s="146"/>
      <c r="BH64" s="146"/>
      <c r="BI64" s="146"/>
      <c r="BJ64" s="146"/>
      <c r="BK64" s="146"/>
      <c r="BL64" s="146"/>
      <c r="BM64" s="146"/>
      <c r="BN64" s="146"/>
      <c r="BO64" s="146"/>
      <c r="BP64" s="146"/>
      <c r="BQ64" s="146"/>
      <c r="BR64" s="146"/>
      <c r="BS64" s="146"/>
      <c r="BT64" s="146"/>
      <c r="BU64" s="146"/>
      <c r="BV64" s="146"/>
      <c r="BW64" s="146"/>
      <c r="BX64" s="146"/>
      <c r="BY64" s="146"/>
      <c r="BZ64" s="146"/>
      <c r="CA64" s="146"/>
      <c r="CB64" s="146"/>
      <c r="CC64" s="146"/>
      <c r="CD64" s="146"/>
      <c r="CE64" s="146"/>
      <c r="CF64" s="146"/>
      <c r="CG64" s="146"/>
      <c r="CH64" s="146"/>
      <c r="CI64" s="146"/>
      <c r="CJ64" s="146"/>
      <c r="CK64" s="146"/>
      <c r="CL64" s="146"/>
      <c r="CM64" s="146"/>
      <c r="CN64" s="146"/>
      <c r="CO64" s="146"/>
      <c r="CP64" s="146"/>
      <c r="CQ64" s="146"/>
      <c r="CR64" s="146"/>
      <c r="CS64" s="146"/>
      <c r="CT64" s="146"/>
      <c r="CU64" s="146"/>
      <c r="CV64" s="146"/>
      <c r="CW64" s="146"/>
      <c r="CX64" s="146"/>
      <c r="CY64" s="146"/>
      <c r="CZ64" s="146"/>
      <c r="DA64" s="201"/>
    </row>
    <row r="65" spans="2:105" x14ac:dyDescent="0.25">
      <c r="B65" s="200"/>
      <c r="C65" s="146"/>
      <c r="D65" s="146"/>
      <c r="E65" s="146"/>
      <c r="F65" s="146"/>
      <c r="G65" s="146"/>
      <c r="H65" s="146"/>
      <c r="I65" s="146"/>
      <c r="J65" s="146"/>
      <c r="K65" s="146"/>
      <c r="L65" s="146"/>
      <c r="M65" s="146"/>
      <c r="N65" s="146"/>
      <c r="O65" s="146"/>
      <c r="P65" s="146"/>
      <c r="Q65" s="146"/>
      <c r="R65" s="146"/>
      <c r="S65" s="146"/>
      <c r="T65" s="146"/>
      <c r="U65" s="146"/>
      <c r="V65" s="146"/>
      <c r="W65" s="146"/>
      <c r="X65" s="146"/>
      <c r="Y65" s="146"/>
      <c r="Z65" s="146"/>
      <c r="AA65" s="146"/>
      <c r="AB65" s="146"/>
      <c r="AC65" s="146"/>
      <c r="AD65" s="146"/>
      <c r="AE65" s="146"/>
      <c r="AF65" s="146"/>
      <c r="AG65" s="146"/>
      <c r="AH65" s="146"/>
      <c r="AI65" s="146"/>
      <c r="AJ65" s="146"/>
      <c r="AK65" s="146"/>
      <c r="AL65" s="146"/>
      <c r="AM65" s="146"/>
      <c r="AN65" s="146"/>
      <c r="AO65" s="146"/>
      <c r="AP65" s="146"/>
      <c r="AQ65" s="146"/>
      <c r="AR65" s="146"/>
      <c r="AS65" s="146"/>
      <c r="AT65" s="146"/>
      <c r="AU65" s="146"/>
      <c r="AV65" s="146"/>
      <c r="AW65" s="146"/>
      <c r="AX65" s="146"/>
      <c r="AY65" s="146"/>
      <c r="AZ65" s="146"/>
      <c r="BA65" s="146"/>
      <c r="BB65" s="146"/>
      <c r="BC65" s="146"/>
      <c r="BD65" s="146"/>
      <c r="BE65" s="146"/>
      <c r="BF65" s="146"/>
      <c r="BG65" s="146"/>
      <c r="BH65" s="146"/>
      <c r="BI65" s="146"/>
      <c r="BJ65" s="146"/>
      <c r="BK65" s="146"/>
      <c r="BL65" s="146"/>
      <c r="BM65" s="146"/>
      <c r="BN65" s="146"/>
      <c r="BO65" s="146"/>
      <c r="BP65" s="146"/>
      <c r="BQ65" s="146"/>
      <c r="BR65" s="146"/>
      <c r="BS65" s="146"/>
      <c r="BT65" s="146"/>
      <c r="BU65" s="146"/>
      <c r="BV65" s="146"/>
      <c r="BW65" s="146"/>
      <c r="BX65" s="146"/>
      <c r="BY65" s="146"/>
      <c r="BZ65" s="146"/>
      <c r="CA65" s="146"/>
      <c r="CB65" s="146"/>
      <c r="CC65" s="146"/>
      <c r="CD65" s="146"/>
      <c r="CE65" s="146"/>
      <c r="CF65" s="146"/>
      <c r="CG65" s="146"/>
      <c r="CH65" s="146"/>
      <c r="CI65" s="146"/>
      <c r="CJ65" s="146"/>
      <c r="CK65" s="146"/>
      <c r="CL65" s="146"/>
      <c r="CM65" s="146"/>
      <c r="CN65" s="146"/>
      <c r="CO65" s="146"/>
      <c r="CP65" s="146"/>
      <c r="CQ65" s="146"/>
      <c r="CR65" s="146"/>
      <c r="CS65" s="146"/>
      <c r="CT65" s="146"/>
      <c r="CU65" s="146"/>
      <c r="CV65" s="146"/>
      <c r="CW65" s="146"/>
      <c r="CX65" s="146"/>
      <c r="CY65" s="146"/>
      <c r="CZ65" s="146"/>
      <c r="DA65" s="201"/>
    </row>
    <row r="66" spans="2:105" x14ac:dyDescent="0.25">
      <c r="B66" s="200"/>
      <c r="C66" s="146"/>
      <c r="D66" s="146"/>
      <c r="E66" s="146"/>
      <c r="F66" s="146"/>
      <c r="G66" s="146"/>
      <c r="H66" s="146"/>
      <c r="I66" s="146"/>
      <c r="J66" s="146"/>
      <c r="K66" s="146"/>
      <c r="L66" s="146"/>
      <c r="M66" s="146"/>
      <c r="N66" s="146"/>
      <c r="O66" s="146"/>
      <c r="P66" s="146"/>
      <c r="Q66" s="146"/>
      <c r="R66" s="146"/>
      <c r="S66" s="146"/>
      <c r="T66" s="146"/>
      <c r="U66" s="146"/>
      <c r="V66" s="146"/>
      <c r="W66" s="146"/>
      <c r="X66" s="146"/>
      <c r="Y66" s="146"/>
      <c r="Z66" s="146"/>
      <c r="AA66" s="146"/>
      <c r="AB66" s="146"/>
      <c r="AC66" s="146"/>
      <c r="AD66" s="146"/>
      <c r="AE66" s="146"/>
      <c r="AF66" s="146"/>
      <c r="AG66" s="146"/>
      <c r="AH66" s="146"/>
      <c r="AI66" s="146"/>
      <c r="AJ66" s="146"/>
      <c r="AK66" s="146"/>
      <c r="AL66" s="146"/>
      <c r="AM66" s="146"/>
      <c r="AN66" s="146"/>
      <c r="AO66" s="146"/>
      <c r="AP66" s="146"/>
      <c r="AQ66" s="146"/>
      <c r="AR66" s="146"/>
      <c r="AS66" s="146"/>
      <c r="AT66" s="146"/>
      <c r="AU66" s="146"/>
      <c r="AV66" s="146"/>
      <c r="AW66" s="146"/>
      <c r="AX66" s="146"/>
      <c r="AY66" s="146"/>
      <c r="AZ66" s="146"/>
      <c r="BA66" s="146"/>
      <c r="BB66" s="146"/>
      <c r="BC66" s="146"/>
      <c r="BD66" s="146"/>
      <c r="BE66" s="146"/>
      <c r="BF66" s="146"/>
      <c r="BG66" s="146"/>
      <c r="BH66" s="146"/>
      <c r="BI66" s="146"/>
      <c r="BJ66" s="146"/>
      <c r="BK66" s="146"/>
      <c r="BL66" s="146"/>
      <c r="BM66" s="146"/>
      <c r="BN66" s="146"/>
      <c r="BO66" s="146"/>
      <c r="BP66" s="146"/>
      <c r="BQ66" s="146"/>
      <c r="BR66" s="146"/>
      <c r="BS66" s="146"/>
      <c r="BT66" s="146"/>
      <c r="BU66" s="146"/>
      <c r="BV66" s="146"/>
      <c r="BW66" s="146"/>
      <c r="BX66" s="146"/>
      <c r="BY66" s="146"/>
      <c r="BZ66" s="146"/>
      <c r="CA66" s="146"/>
      <c r="CB66" s="146"/>
      <c r="CC66" s="146"/>
      <c r="CD66" s="146"/>
      <c r="CE66" s="146"/>
      <c r="CF66" s="146"/>
      <c r="CG66" s="146"/>
      <c r="CH66" s="146"/>
      <c r="CI66" s="146"/>
      <c r="CJ66" s="146"/>
      <c r="CK66" s="146"/>
      <c r="CL66" s="146"/>
      <c r="CM66" s="146"/>
      <c r="CN66" s="146"/>
      <c r="CO66" s="146"/>
      <c r="CP66" s="146"/>
      <c r="CQ66" s="146"/>
      <c r="CR66" s="146"/>
      <c r="CS66" s="146"/>
      <c r="CT66" s="146"/>
      <c r="CU66" s="146"/>
      <c r="CV66" s="146"/>
      <c r="CW66" s="146"/>
      <c r="CX66" s="146"/>
      <c r="CY66" s="146"/>
      <c r="CZ66" s="146"/>
      <c r="DA66" s="201"/>
    </row>
    <row r="67" spans="2:105" x14ac:dyDescent="0.25">
      <c r="B67" s="200"/>
      <c r="C67" s="146"/>
      <c r="D67" s="146"/>
      <c r="E67" s="146"/>
      <c r="F67" s="146"/>
      <c r="G67" s="146"/>
      <c r="H67" s="146"/>
      <c r="I67" s="146"/>
      <c r="J67" s="146"/>
      <c r="K67" s="146"/>
      <c r="L67" s="146"/>
      <c r="M67" s="146"/>
      <c r="N67" s="146"/>
      <c r="O67" s="146"/>
      <c r="P67" s="146"/>
      <c r="Q67" s="146"/>
      <c r="R67" s="146"/>
      <c r="S67" s="146"/>
      <c r="T67" s="146"/>
      <c r="U67" s="146"/>
      <c r="V67" s="146"/>
      <c r="W67" s="146"/>
      <c r="X67" s="146"/>
      <c r="Y67" s="146"/>
      <c r="Z67" s="146"/>
      <c r="AA67" s="146"/>
      <c r="AB67" s="146"/>
      <c r="AC67" s="146"/>
      <c r="AD67" s="146"/>
      <c r="AE67" s="146"/>
      <c r="AF67" s="146"/>
      <c r="AG67" s="146"/>
      <c r="AH67" s="146"/>
      <c r="AI67" s="146"/>
      <c r="AJ67" s="146"/>
      <c r="AK67" s="146"/>
      <c r="AL67" s="146"/>
      <c r="AM67" s="146"/>
      <c r="AN67" s="146"/>
      <c r="AO67" s="146"/>
      <c r="AP67" s="146"/>
      <c r="AQ67" s="146"/>
      <c r="AR67" s="146"/>
      <c r="AS67" s="146"/>
      <c r="AT67" s="146"/>
      <c r="AU67" s="146"/>
      <c r="AV67" s="146"/>
      <c r="AW67" s="146"/>
      <c r="AX67" s="146"/>
      <c r="AY67" s="146"/>
      <c r="AZ67" s="146"/>
      <c r="BA67" s="146"/>
      <c r="BB67" s="146"/>
      <c r="BC67" s="146"/>
      <c r="BD67" s="146"/>
      <c r="BE67" s="146"/>
      <c r="BF67" s="146"/>
      <c r="BG67" s="146"/>
      <c r="BH67" s="146"/>
      <c r="BI67" s="146"/>
      <c r="BJ67" s="146"/>
      <c r="BK67" s="146"/>
      <c r="BL67" s="146"/>
      <c r="BM67" s="146"/>
      <c r="BN67" s="146"/>
      <c r="BO67" s="146"/>
      <c r="BP67" s="146"/>
      <c r="BQ67" s="146"/>
      <c r="BR67" s="146"/>
      <c r="BS67" s="146"/>
      <c r="BT67" s="146"/>
      <c r="BU67" s="146"/>
      <c r="BV67" s="146"/>
      <c r="BW67" s="146"/>
      <c r="BX67" s="146"/>
      <c r="BY67" s="146"/>
      <c r="BZ67" s="146"/>
      <c r="CA67" s="146"/>
      <c r="CB67" s="146"/>
      <c r="CC67" s="146"/>
      <c r="CD67" s="146"/>
      <c r="CE67" s="146"/>
      <c r="CF67" s="146"/>
      <c r="CG67" s="146"/>
      <c r="CH67" s="146"/>
      <c r="CI67" s="146"/>
      <c r="CJ67" s="146"/>
      <c r="CK67" s="146"/>
      <c r="CL67" s="146"/>
      <c r="CM67" s="146"/>
      <c r="CN67" s="146"/>
      <c r="CO67" s="146"/>
      <c r="CP67" s="146"/>
      <c r="CQ67" s="146"/>
      <c r="CR67" s="146"/>
      <c r="CS67" s="146"/>
      <c r="CT67" s="146"/>
      <c r="CU67" s="146"/>
      <c r="CV67" s="146"/>
      <c r="CW67" s="146"/>
      <c r="CX67" s="146"/>
      <c r="CY67" s="146"/>
      <c r="CZ67" s="146"/>
      <c r="DA67" s="201"/>
    </row>
    <row r="68" spans="2:105" x14ac:dyDescent="0.25">
      <c r="B68" s="200"/>
      <c r="C68" s="146"/>
      <c r="D68" s="146"/>
      <c r="E68" s="146"/>
      <c r="F68" s="146"/>
      <c r="G68" s="146"/>
      <c r="H68" s="146"/>
      <c r="I68" s="146"/>
      <c r="J68" s="146"/>
      <c r="K68" s="146"/>
      <c r="L68" s="146"/>
      <c r="M68" s="146"/>
      <c r="N68" s="146"/>
      <c r="O68" s="146"/>
      <c r="P68" s="146"/>
      <c r="Q68" s="146"/>
      <c r="R68" s="146"/>
      <c r="S68" s="146"/>
      <c r="T68" s="146"/>
      <c r="U68" s="146"/>
      <c r="V68" s="146"/>
      <c r="W68" s="146"/>
      <c r="X68" s="146"/>
      <c r="Y68" s="146"/>
      <c r="Z68" s="146"/>
      <c r="AA68" s="146"/>
      <c r="AB68" s="146"/>
      <c r="AC68" s="146"/>
      <c r="AD68" s="146"/>
      <c r="AE68" s="146"/>
      <c r="AF68" s="146"/>
      <c r="AG68" s="146"/>
      <c r="AH68" s="146"/>
      <c r="AI68" s="146"/>
      <c r="AJ68" s="146"/>
      <c r="AK68" s="146"/>
      <c r="AL68" s="146"/>
      <c r="AM68" s="146"/>
      <c r="AN68" s="146"/>
      <c r="AO68" s="146"/>
      <c r="AP68" s="146"/>
      <c r="AQ68" s="146"/>
      <c r="AR68" s="146"/>
      <c r="AS68" s="146"/>
      <c r="AT68" s="146"/>
      <c r="AU68" s="146"/>
      <c r="AV68" s="146"/>
      <c r="AW68" s="146"/>
      <c r="AX68" s="146"/>
      <c r="AY68" s="146"/>
      <c r="AZ68" s="146"/>
      <c r="BA68" s="146"/>
      <c r="BB68" s="146"/>
      <c r="BC68" s="146"/>
      <c r="BD68" s="146"/>
      <c r="BE68" s="146"/>
      <c r="BF68" s="146"/>
      <c r="BG68" s="146"/>
      <c r="BH68" s="146"/>
      <c r="BI68" s="146"/>
      <c r="BJ68" s="146"/>
      <c r="BK68" s="146"/>
      <c r="BL68" s="146"/>
      <c r="BM68" s="146"/>
      <c r="BN68" s="146"/>
      <c r="BO68" s="146"/>
      <c r="BP68" s="146"/>
      <c r="BQ68" s="146"/>
      <c r="BR68" s="146"/>
      <c r="BS68" s="146"/>
      <c r="BT68" s="146"/>
      <c r="BU68" s="146"/>
      <c r="BV68" s="146"/>
      <c r="BW68" s="146"/>
      <c r="BX68" s="146"/>
      <c r="BY68" s="146"/>
      <c r="BZ68" s="146"/>
      <c r="CA68" s="146"/>
      <c r="CB68" s="146"/>
      <c r="CC68" s="146"/>
      <c r="CD68" s="146"/>
      <c r="CE68" s="146"/>
      <c r="CF68" s="146"/>
      <c r="CG68" s="146"/>
      <c r="CH68" s="146"/>
      <c r="CI68" s="146"/>
      <c r="CJ68" s="146"/>
      <c r="CK68" s="146"/>
      <c r="CL68" s="146"/>
      <c r="CM68" s="146"/>
      <c r="CN68" s="146"/>
      <c r="CO68" s="146"/>
      <c r="CP68" s="146"/>
      <c r="CQ68" s="146"/>
      <c r="CR68" s="146"/>
      <c r="CS68" s="146"/>
      <c r="CT68" s="146"/>
      <c r="CU68" s="146"/>
      <c r="CV68" s="146"/>
      <c r="CW68" s="146"/>
      <c r="CX68" s="146"/>
      <c r="CY68" s="146"/>
      <c r="CZ68" s="146"/>
      <c r="DA68" s="201"/>
    </row>
    <row r="69" spans="2:105" x14ac:dyDescent="0.25">
      <c r="B69" s="200"/>
      <c r="C69" s="146"/>
      <c r="D69" s="146"/>
      <c r="E69" s="146"/>
      <c r="F69" s="146"/>
      <c r="G69" s="146"/>
      <c r="H69" s="146"/>
      <c r="I69" s="146"/>
      <c r="J69" s="146"/>
      <c r="K69" s="146"/>
      <c r="L69" s="146"/>
      <c r="M69" s="146"/>
      <c r="N69" s="146"/>
      <c r="O69" s="146"/>
      <c r="P69" s="146"/>
      <c r="Q69" s="146"/>
      <c r="R69" s="146"/>
      <c r="S69" s="146"/>
      <c r="T69" s="146"/>
      <c r="U69" s="146"/>
      <c r="V69" s="146"/>
      <c r="W69" s="146"/>
      <c r="X69" s="146"/>
      <c r="Y69" s="146"/>
      <c r="Z69" s="146"/>
      <c r="AA69" s="146"/>
      <c r="AB69" s="146"/>
      <c r="AC69" s="146"/>
      <c r="AD69" s="146"/>
      <c r="AE69" s="146"/>
      <c r="AF69" s="146"/>
      <c r="AG69" s="146"/>
      <c r="AH69" s="146"/>
      <c r="AI69" s="146"/>
      <c r="AJ69" s="146"/>
      <c r="AK69" s="146"/>
      <c r="AL69" s="146"/>
      <c r="AM69" s="146"/>
      <c r="AN69" s="146"/>
      <c r="AO69" s="146"/>
      <c r="AP69" s="146"/>
      <c r="AQ69" s="146"/>
      <c r="AR69" s="146"/>
      <c r="AS69" s="146"/>
      <c r="AT69" s="146"/>
      <c r="AU69" s="146"/>
      <c r="AV69" s="146"/>
      <c r="AW69" s="146"/>
      <c r="AX69" s="146"/>
      <c r="AY69" s="146"/>
      <c r="AZ69" s="146"/>
      <c r="BA69" s="146"/>
      <c r="BB69" s="146"/>
      <c r="BC69" s="146"/>
      <c r="BD69" s="146"/>
      <c r="BE69" s="146"/>
      <c r="BF69" s="146"/>
      <c r="BG69" s="146"/>
      <c r="BH69" s="146"/>
      <c r="BI69" s="146"/>
      <c r="BJ69" s="146"/>
      <c r="BK69" s="146"/>
      <c r="BL69" s="146"/>
      <c r="BM69" s="146"/>
      <c r="BN69" s="146"/>
      <c r="BO69" s="146"/>
      <c r="BP69" s="146"/>
      <c r="BQ69" s="146"/>
      <c r="BR69" s="146"/>
      <c r="BS69" s="146"/>
      <c r="BT69" s="146"/>
      <c r="BU69" s="146"/>
      <c r="BV69" s="146"/>
      <c r="BW69" s="146"/>
      <c r="BX69" s="146"/>
      <c r="BY69" s="146"/>
      <c r="BZ69" s="146"/>
      <c r="CA69" s="146"/>
      <c r="CB69" s="146"/>
      <c r="CC69" s="146"/>
      <c r="CD69" s="146"/>
      <c r="CE69" s="146"/>
      <c r="CF69" s="146"/>
      <c r="CG69" s="146"/>
      <c r="CH69" s="146"/>
      <c r="CI69" s="146"/>
      <c r="CJ69" s="146"/>
      <c r="CK69" s="146"/>
      <c r="CL69" s="146"/>
      <c r="CM69" s="146"/>
      <c r="CN69" s="146"/>
      <c r="CO69" s="146"/>
      <c r="CP69" s="146"/>
      <c r="CQ69" s="146"/>
      <c r="CR69" s="146"/>
      <c r="CS69" s="146"/>
      <c r="CT69" s="146"/>
      <c r="CU69" s="146"/>
      <c r="CV69" s="146"/>
      <c r="CW69" s="146"/>
      <c r="CX69" s="146"/>
      <c r="CY69" s="146"/>
      <c r="CZ69" s="146"/>
      <c r="DA69" s="201"/>
    </row>
    <row r="70" spans="2:105" x14ac:dyDescent="0.25">
      <c r="B70" s="200"/>
      <c r="C70" s="146"/>
      <c r="D70" s="146"/>
      <c r="E70" s="146"/>
      <c r="F70" s="146"/>
      <c r="G70" s="146"/>
      <c r="H70" s="146"/>
      <c r="I70" s="146"/>
      <c r="J70" s="146"/>
      <c r="K70" s="146"/>
      <c r="L70" s="146"/>
      <c r="M70" s="146"/>
      <c r="N70" s="146"/>
      <c r="O70" s="146"/>
      <c r="P70" s="146"/>
      <c r="Q70" s="146"/>
      <c r="R70" s="146"/>
      <c r="S70" s="146"/>
      <c r="T70" s="146"/>
      <c r="U70" s="146"/>
      <c r="V70" s="146"/>
      <c r="W70" s="146"/>
      <c r="X70" s="146"/>
      <c r="Y70" s="146"/>
      <c r="Z70" s="146"/>
      <c r="AA70" s="146"/>
      <c r="AB70" s="146"/>
      <c r="AC70" s="146"/>
      <c r="AD70" s="146"/>
      <c r="AE70" s="146"/>
      <c r="AF70" s="146"/>
      <c r="AG70" s="146"/>
      <c r="AH70" s="146"/>
      <c r="AI70" s="146"/>
      <c r="AJ70" s="146"/>
      <c r="AK70" s="146"/>
      <c r="AL70" s="146"/>
      <c r="AM70" s="146"/>
      <c r="AN70" s="146"/>
      <c r="AO70" s="146"/>
      <c r="AP70" s="146"/>
      <c r="AQ70" s="146"/>
      <c r="AR70" s="146"/>
      <c r="AS70" s="146"/>
      <c r="AT70" s="146"/>
      <c r="AU70" s="146"/>
      <c r="AV70" s="146"/>
      <c r="AW70" s="146"/>
      <c r="AX70" s="146"/>
      <c r="AY70" s="146"/>
      <c r="AZ70" s="146"/>
      <c r="BA70" s="146"/>
      <c r="BB70" s="146"/>
      <c r="BC70" s="146"/>
      <c r="BD70" s="146"/>
      <c r="BE70" s="146"/>
      <c r="BF70" s="146"/>
      <c r="BG70" s="146"/>
      <c r="BH70" s="146"/>
      <c r="BI70" s="146"/>
      <c r="BJ70" s="146"/>
      <c r="BK70" s="146"/>
      <c r="BL70" s="146"/>
      <c r="BM70" s="146"/>
      <c r="BN70" s="146"/>
      <c r="BO70" s="146"/>
      <c r="BP70" s="146"/>
      <c r="BQ70" s="146"/>
      <c r="BR70" s="146"/>
      <c r="BS70" s="146"/>
      <c r="BT70" s="146"/>
      <c r="BU70" s="146"/>
      <c r="BV70" s="146"/>
      <c r="BW70" s="146"/>
      <c r="BX70" s="146"/>
      <c r="BY70" s="146"/>
      <c r="BZ70" s="146"/>
      <c r="CA70" s="146"/>
      <c r="CB70" s="146"/>
      <c r="CC70" s="146"/>
      <c r="CD70" s="146"/>
      <c r="CE70" s="146"/>
      <c r="CF70" s="146"/>
      <c r="CG70" s="146"/>
      <c r="CH70" s="146"/>
      <c r="CI70" s="146"/>
      <c r="CJ70" s="146"/>
      <c r="CK70" s="146"/>
      <c r="CL70" s="146"/>
      <c r="CM70" s="146"/>
      <c r="CN70" s="146"/>
      <c r="CO70" s="146"/>
      <c r="CP70" s="146"/>
      <c r="CQ70" s="146"/>
      <c r="CR70" s="146"/>
      <c r="CS70" s="146"/>
      <c r="CT70" s="146"/>
      <c r="CU70" s="146"/>
      <c r="CV70" s="146"/>
      <c r="CW70" s="146"/>
      <c r="CX70" s="146"/>
      <c r="CY70" s="146"/>
      <c r="CZ70" s="146"/>
      <c r="DA70" s="201"/>
    </row>
    <row r="71" spans="2:105" x14ac:dyDescent="0.25">
      <c r="B71" s="200"/>
      <c r="C71" s="146"/>
      <c r="D71" s="146"/>
      <c r="E71" s="146"/>
      <c r="F71" s="146"/>
      <c r="G71" s="146"/>
      <c r="H71" s="146"/>
      <c r="I71" s="146"/>
      <c r="J71" s="146"/>
      <c r="K71" s="146"/>
      <c r="L71" s="146"/>
      <c r="M71" s="146"/>
      <c r="N71" s="146"/>
      <c r="O71" s="146"/>
      <c r="P71" s="146"/>
      <c r="Q71" s="146"/>
      <c r="R71" s="146"/>
      <c r="S71" s="146"/>
      <c r="T71" s="146"/>
      <c r="U71" s="146"/>
      <c r="V71" s="146"/>
      <c r="W71" s="146"/>
      <c r="X71" s="146"/>
      <c r="Y71" s="146"/>
      <c r="Z71" s="146"/>
      <c r="AA71" s="146"/>
      <c r="AB71" s="146"/>
      <c r="AC71" s="146"/>
      <c r="AD71" s="146"/>
      <c r="AE71" s="146"/>
      <c r="AF71" s="146"/>
      <c r="AG71" s="146"/>
      <c r="AH71" s="146"/>
      <c r="AI71" s="146"/>
      <c r="AJ71" s="146"/>
      <c r="AK71" s="146"/>
      <c r="AL71" s="146"/>
      <c r="AM71" s="146"/>
      <c r="AN71" s="146"/>
      <c r="AO71" s="146"/>
      <c r="AP71" s="146"/>
      <c r="AQ71" s="146"/>
      <c r="AR71" s="146"/>
      <c r="AS71" s="146"/>
      <c r="AT71" s="146"/>
      <c r="AU71" s="146"/>
      <c r="AV71" s="146"/>
      <c r="AW71" s="146"/>
      <c r="AX71" s="146"/>
      <c r="AY71" s="146"/>
      <c r="AZ71" s="146"/>
      <c r="BA71" s="146"/>
      <c r="BB71" s="146"/>
      <c r="BC71" s="146"/>
      <c r="BD71" s="146"/>
      <c r="BE71" s="146"/>
      <c r="BF71" s="146"/>
      <c r="BG71" s="146"/>
      <c r="BH71" s="146"/>
      <c r="BI71" s="146"/>
      <c r="BJ71" s="146"/>
      <c r="BK71" s="146"/>
      <c r="BL71" s="146"/>
      <c r="BM71" s="146"/>
      <c r="BN71" s="146"/>
      <c r="BO71" s="146"/>
      <c r="BP71" s="146"/>
      <c r="BQ71" s="146"/>
      <c r="BR71" s="146"/>
      <c r="BS71" s="146"/>
      <c r="BT71" s="146"/>
      <c r="BU71" s="146"/>
      <c r="BV71" s="146"/>
      <c r="BW71" s="146"/>
      <c r="BX71" s="146"/>
      <c r="BY71" s="146"/>
      <c r="BZ71" s="146"/>
      <c r="CA71" s="146"/>
      <c r="CB71" s="146"/>
      <c r="CC71" s="146"/>
      <c r="CD71" s="146"/>
      <c r="CE71" s="146"/>
      <c r="CF71" s="146"/>
      <c r="CG71" s="146"/>
      <c r="CH71" s="146"/>
      <c r="CI71" s="146"/>
      <c r="CJ71" s="146"/>
      <c r="CK71" s="146"/>
      <c r="CL71" s="146"/>
      <c r="CM71" s="146"/>
      <c r="CN71" s="146"/>
      <c r="CO71" s="146"/>
      <c r="CP71" s="146"/>
      <c r="CQ71" s="146"/>
      <c r="CR71" s="146"/>
      <c r="CS71" s="146"/>
      <c r="CT71" s="146"/>
      <c r="CU71" s="146"/>
      <c r="CV71" s="146"/>
      <c r="CW71" s="146"/>
      <c r="CX71" s="146"/>
      <c r="CY71" s="146"/>
      <c r="CZ71" s="146"/>
      <c r="DA71" s="201"/>
    </row>
    <row r="72" spans="2:105" x14ac:dyDescent="0.25">
      <c r="B72" s="200"/>
      <c r="C72" s="146"/>
      <c r="D72" s="146"/>
      <c r="E72" s="146"/>
      <c r="F72" s="146"/>
      <c r="G72" s="146"/>
      <c r="H72" s="146"/>
      <c r="I72" s="146"/>
      <c r="J72" s="146"/>
      <c r="K72" s="146"/>
      <c r="L72" s="146"/>
      <c r="M72" s="146"/>
      <c r="N72" s="146"/>
      <c r="O72" s="146"/>
      <c r="P72" s="146"/>
      <c r="Q72" s="146"/>
      <c r="R72" s="146"/>
      <c r="S72" s="146"/>
      <c r="T72" s="146"/>
      <c r="U72" s="146"/>
      <c r="V72" s="146"/>
      <c r="W72" s="146"/>
      <c r="X72" s="146"/>
      <c r="Y72" s="146"/>
      <c r="Z72" s="146"/>
      <c r="AA72" s="146"/>
      <c r="AB72" s="146"/>
      <c r="AC72" s="146"/>
      <c r="AD72" s="146"/>
      <c r="AE72" s="146"/>
      <c r="AF72" s="146"/>
      <c r="AG72" s="146"/>
      <c r="AH72" s="146"/>
      <c r="AI72" s="146"/>
      <c r="AJ72" s="146"/>
      <c r="AK72" s="146"/>
      <c r="AL72" s="146"/>
      <c r="AM72" s="146"/>
      <c r="AN72" s="146"/>
      <c r="AO72" s="146"/>
      <c r="AP72" s="146"/>
      <c r="AQ72" s="146"/>
      <c r="AR72" s="146"/>
      <c r="AS72" s="146"/>
      <c r="AT72" s="146"/>
      <c r="AU72" s="146"/>
      <c r="AV72" s="146"/>
      <c r="AW72" s="146"/>
      <c r="AX72" s="146"/>
      <c r="AY72" s="146"/>
      <c r="AZ72" s="146"/>
      <c r="BA72" s="146"/>
      <c r="BB72" s="146"/>
      <c r="BC72" s="146"/>
      <c r="BD72" s="146"/>
      <c r="BE72" s="146"/>
      <c r="BF72" s="146"/>
      <c r="BG72" s="146"/>
      <c r="BH72" s="146"/>
      <c r="BI72" s="146"/>
      <c r="BJ72" s="146"/>
      <c r="BK72" s="146"/>
      <c r="BL72" s="146"/>
      <c r="BM72" s="146"/>
      <c r="BN72" s="146"/>
      <c r="BO72" s="146"/>
      <c r="BP72" s="146"/>
      <c r="BQ72" s="146"/>
      <c r="BR72" s="146"/>
      <c r="BS72" s="146"/>
      <c r="BT72" s="146"/>
      <c r="BU72" s="146"/>
      <c r="BV72" s="146"/>
      <c r="BW72" s="146"/>
      <c r="BX72" s="146"/>
      <c r="BY72" s="146"/>
      <c r="BZ72" s="146"/>
      <c r="CA72" s="146"/>
      <c r="CB72" s="146"/>
      <c r="CC72" s="146"/>
      <c r="CD72" s="146"/>
      <c r="CE72" s="146"/>
      <c r="CF72" s="146"/>
      <c r="CG72" s="146"/>
      <c r="CH72" s="146"/>
      <c r="CI72" s="146"/>
      <c r="CJ72" s="146"/>
      <c r="CK72" s="146"/>
      <c r="CL72" s="146"/>
      <c r="CM72" s="146"/>
      <c r="CN72" s="146"/>
      <c r="CO72" s="146"/>
      <c r="CP72" s="146"/>
      <c r="CQ72" s="146"/>
      <c r="CR72" s="146"/>
      <c r="CS72" s="146"/>
      <c r="CT72" s="146"/>
      <c r="CU72" s="146"/>
      <c r="CV72" s="146"/>
      <c r="CW72" s="146"/>
      <c r="CX72" s="146"/>
      <c r="CY72" s="146"/>
      <c r="CZ72" s="146"/>
      <c r="DA72" s="201"/>
    </row>
    <row r="73" spans="2:105" x14ac:dyDescent="0.25">
      <c r="B73" s="200"/>
      <c r="C73" s="146"/>
      <c r="D73" s="146"/>
      <c r="E73" s="146"/>
      <c r="F73" s="146"/>
      <c r="G73" s="146"/>
      <c r="H73" s="146"/>
      <c r="I73" s="146"/>
      <c r="J73" s="146"/>
      <c r="K73" s="146"/>
      <c r="L73" s="146"/>
      <c r="M73" s="146"/>
      <c r="N73" s="146"/>
      <c r="O73" s="146"/>
      <c r="P73" s="146"/>
      <c r="Q73" s="146"/>
      <c r="R73" s="146"/>
      <c r="S73" s="146"/>
      <c r="T73" s="146"/>
      <c r="U73" s="146"/>
      <c r="V73" s="146"/>
      <c r="W73" s="146"/>
      <c r="X73" s="146"/>
      <c r="Y73" s="146"/>
      <c r="Z73" s="146"/>
      <c r="AA73" s="146"/>
      <c r="AB73" s="146"/>
      <c r="AC73" s="146"/>
      <c r="AD73" s="146"/>
      <c r="AE73" s="146"/>
      <c r="AF73" s="146"/>
      <c r="AG73" s="146"/>
      <c r="AH73" s="146"/>
      <c r="AI73" s="146"/>
      <c r="AJ73" s="146"/>
      <c r="AK73" s="146"/>
      <c r="AL73" s="146"/>
      <c r="AM73" s="146"/>
      <c r="AN73" s="146"/>
      <c r="AO73" s="146"/>
      <c r="AP73" s="146"/>
      <c r="AQ73" s="146"/>
      <c r="AR73" s="146"/>
      <c r="AS73" s="146"/>
      <c r="AT73" s="146"/>
      <c r="AU73" s="146"/>
      <c r="AV73" s="146"/>
      <c r="AW73" s="146"/>
      <c r="AX73" s="146"/>
      <c r="AY73" s="146"/>
      <c r="AZ73" s="146"/>
      <c r="BA73" s="146"/>
      <c r="BB73" s="146"/>
      <c r="BC73" s="146"/>
      <c r="BD73" s="146"/>
      <c r="BE73" s="146"/>
      <c r="BF73" s="146"/>
      <c r="BG73" s="146"/>
      <c r="BH73" s="146"/>
      <c r="BI73" s="146"/>
      <c r="BJ73" s="146"/>
      <c r="BK73" s="146"/>
      <c r="BL73" s="146"/>
      <c r="BM73" s="146"/>
      <c r="BN73" s="146"/>
      <c r="BO73" s="146"/>
      <c r="BP73" s="146"/>
      <c r="BQ73" s="146"/>
      <c r="BR73" s="146"/>
      <c r="BS73" s="146"/>
      <c r="BT73" s="146"/>
      <c r="BU73" s="146"/>
      <c r="BV73" s="146"/>
      <c r="BW73" s="146"/>
      <c r="BX73" s="146"/>
      <c r="BY73" s="146"/>
      <c r="BZ73" s="146"/>
      <c r="CA73" s="146"/>
      <c r="CB73" s="146"/>
      <c r="CC73" s="146"/>
      <c r="CD73" s="146"/>
      <c r="CE73" s="146"/>
      <c r="CF73" s="146"/>
      <c r="CG73" s="146"/>
      <c r="CH73" s="146"/>
      <c r="CI73" s="146"/>
      <c r="CJ73" s="146"/>
      <c r="CK73" s="146"/>
      <c r="CL73" s="146"/>
      <c r="CM73" s="146"/>
      <c r="CN73" s="146"/>
      <c r="CO73" s="146"/>
      <c r="CP73" s="146"/>
      <c r="CQ73" s="146"/>
      <c r="CR73" s="146"/>
      <c r="CS73" s="146"/>
      <c r="CT73" s="146"/>
      <c r="CU73" s="146"/>
      <c r="CV73" s="146"/>
      <c r="CW73" s="146"/>
      <c r="CX73" s="146"/>
      <c r="CY73" s="146"/>
      <c r="CZ73" s="146"/>
      <c r="DA73" s="201"/>
    </row>
    <row r="74" spans="2:105" x14ac:dyDescent="0.25">
      <c r="B74" s="200"/>
      <c r="C74" s="146"/>
      <c r="D74" s="146"/>
      <c r="E74" s="146"/>
      <c r="F74" s="146"/>
      <c r="G74" s="146"/>
      <c r="H74" s="146"/>
      <c r="I74" s="146"/>
      <c r="J74" s="146"/>
      <c r="K74" s="146"/>
      <c r="L74" s="146"/>
      <c r="M74" s="146"/>
      <c r="N74" s="146"/>
      <c r="O74" s="146"/>
      <c r="P74" s="146"/>
      <c r="Q74" s="146"/>
      <c r="R74" s="146"/>
      <c r="S74" s="146"/>
      <c r="T74" s="146"/>
      <c r="U74" s="146"/>
      <c r="V74" s="146"/>
      <c r="W74" s="146"/>
      <c r="X74" s="146"/>
      <c r="Y74" s="146"/>
      <c r="Z74" s="146"/>
      <c r="AA74" s="146"/>
      <c r="AB74" s="146"/>
      <c r="AC74" s="146"/>
      <c r="AD74" s="146"/>
      <c r="AE74" s="146"/>
      <c r="AF74" s="146"/>
      <c r="AG74" s="146"/>
      <c r="AH74" s="146"/>
      <c r="AI74" s="146"/>
      <c r="AJ74" s="146"/>
      <c r="AK74" s="146"/>
      <c r="AL74" s="146"/>
      <c r="AM74" s="146"/>
      <c r="AN74" s="146"/>
      <c r="AO74" s="146"/>
      <c r="AP74" s="146"/>
      <c r="AQ74" s="146"/>
      <c r="AR74" s="146"/>
      <c r="AS74" s="146"/>
      <c r="AT74" s="146"/>
      <c r="AU74" s="146"/>
      <c r="AV74" s="146"/>
      <c r="AW74" s="146"/>
      <c r="AX74" s="146"/>
      <c r="AY74" s="146"/>
      <c r="AZ74" s="146"/>
      <c r="BA74" s="146"/>
      <c r="BB74" s="146"/>
      <c r="BC74" s="146"/>
      <c r="BD74" s="146"/>
      <c r="BE74" s="146"/>
      <c r="BF74" s="146"/>
      <c r="BG74" s="146"/>
      <c r="BH74" s="146"/>
      <c r="BI74" s="146"/>
      <c r="BJ74" s="146"/>
      <c r="BK74" s="146"/>
      <c r="BL74" s="146"/>
      <c r="BM74" s="146"/>
      <c r="BN74" s="146"/>
      <c r="BO74" s="146"/>
      <c r="BP74" s="146"/>
      <c r="BQ74" s="146"/>
      <c r="BR74" s="146"/>
      <c r="BS74" s="146"/>
      <c r="BT74" s="146"/>
      <c r="BU74" s="146"/>
      <c r="BV74" s="146"/>
      <c r="BW74" s="146"/>
      <c r="BX74" s="146"/>
      <c r="BY74" s="146"/>
      <c r="BZ74" s="146"/>
      <c r="CA74" s="146"/>
      <c r="CB74" s="146"/>
      <c r="CC74" s="146"/>
      <c r="CD74" s="146"/>
      <c r="CE74" s="146"/>
      <c r="CF74" s="146"/>
      <c r="CG74" s="146"/>
      <c r="CH74" s="146"/>
      <c r="CI74" s="146"/>
      <c r="CJ74" s="146"/>
      <c r="CK74" s="146"/>
      <c r="CL74" s="146"/>
      <c r="CM74" s="146"/>
      <c r="CN74" s="146"/>
      <c r="CO74" s="146"/>
      <c r="CP74" s="146"/>
      <c r="CQ74" s="146"/>
      <c r="CR74" s="146"/>
      <c r="CS74" s="146"/>
      <c r="CT74" s="146"/>
      <c r="CU74" s="146"/>
      <c r="CV74" s="146"/>
      <c r="CW74" s="146"/>
      <c r="CX74" s="146"/>
      <c r="CY74" s="146"/>
      <c r="CZ74" s="146"/>
      <c r="DA74" s="201"/>
    </row>
    <row r="75" spans="2:105" x14ac:dyDescent="0.25">
      <c r="B75" s="200"/>
      <c r="C75" s="146"/>
      <c r="D75" s="146"/>
      <c r="E75" s="146"/>
      <c r="F75" s="146"/>
      <c r="G75" s="146"/>
      <c r="H75" s="146"/>
      <c r="I75" s="146"/>
      <c r="J75" s="146"/>
      <c r="K75" s="146"/>
      <c r="L75" s="146"/>
      <c r="M75" s="146"/>
      <c r="N75" s="146"/>
      <c r="O75" s="146"/>
      <c r="P75" s="146"/>
      <c r="Q75" s="146"/>
      <c r="R75" s="146"/>
      <c r="S75" s="146"/>
      <c r="T75" s="146"/>
      <c r="U75" s="146"/>
      <c r="V75" s="146"/>
      <c r="W75" s="146"/>
      <c r="X75" s="146"/>
      <c r="Y75" s="146"/>
      <c r="Z75" s="146"/>
      <c r="AA75" s="146"/>
      <c r="AB75" s="146"/>
      <c r="AC75" s="146"/>
      <c r="AD75" s="146"/>
      <c r="AE75" s="146"/>
      <c r="AF75" s="146"/>
      <c r="AG75" s="146"/>
      <c r="AH75" s="146"/>
      <c r="AI75" s="146"/>
      <c r="AJ75" s="146"/>
      <c r="AK75" s="146"/>
      <c r="AL75" s="146"/>
      <c r="AM75" s="146"/>
      <c r="AN75" s="146"/>
      <c r="AO75" s="146"/>
      <c r="AP75" s="146"/>
      <c r="AQ75" s="146"/>
      <c r="AR75" s="146"/>
      <c r="AS75" s="146"/>
      <c r="AT75" s="146"/>
      <c r="AU75" s="146"/>
      <c r="AV75" s="146"/>
      <c r="AW75" s="146"/>
      <c r="AX75" s="146"/>
      <c r="AY75" s="146"/>
      <c r="AZ75" s="146"/>
      <c r="BA75" s="146"/>
      <c r="BB75" s="146"/>
      <c r="BC75" s="146"/>
      <c r="BD75" s="146"/>
      <c r="BE75" s="146"/>
      <c r="BF75" s="146"/>
      <c r="BG75" s="146"/>
      <c r="BH75" s="146"/>
      <c r="BI75" s="146"/>
      <c r="BJ75" s="146"/>
      <c r="BK75" s="146"/>
      <c r="BL75" s="146"/>
      <c r="BM75" s="146"/>
      <c r="BN75" s="146"/>
      <c r="BO75" s="146"/>
      <c r="BP75" s="146"/>
      <c r="BQ75" s="146"/>
      <c r="BR75" s="146"/>
      <c r="BS75" s="146"/>
      <c r="BT75" s="146"/>
      <c r="BU75" s="146"/>
      <c r="BV75" s="146"/>
      <c r="BW75" s="146"/>
      <c r="BX75" s="146"/>
      <c r="BY75" s="146"/>
      <c r="BZ75" s="146"/>
      <c r="CA75" s="146"/>
      <c r="CB75" s="146"/>
      <c r="CC75" s="146"/>
      <c r="CD75" s="146"/>
      <c r="CE75" s="146"/>
      <c r="CF75" s="146"/>
      <c r="CG75" s="146"/>
      <c r="CH75" s="146"/>
      <c r="CI75" s="146"/>
      <c r="CJ75" s="146"/>
      <c r="CK75" s="146"/>
      <c r="CL75" s="146"/>
      <c r="CM75" s="146"/>
      <c r="CN75" s="146"/>
      <c r="CO75" s="146"/>
      <c r="CP75" s="146"/>
      <c r="CQ75" s="146"/>
      <c r="CR75" s="146"/>
      <c r="CS75" s="146"/>
      <c r="CT75" s="146"/>
      <c r="CU75" s="146"/>
      <c r="CV75" s="146"/>
      <c r="CW75" s="146"/>
      <c r="CX75" s="146"/>
      <c r="CY75" s="146"/>
      <c r="CZ75" s="146"/>
      <c r="DA75" s="201"/>
    </row>
    <row r="76" spans="2:105" x14ac:dyDescent="0.25">
      <c r="B76" s="200"/>
      <c r="C76" s="146"/>
      <c r="D76" s="146"/>
      <c r="E76" s="146"/>
      <c r="F76" s="146"/>
      <c r="G76" s="146"/>
      <c r="H76" s="146"/>
      <c r="I76" s="146"/>
      <c r="J76" s="146"/>
      <c r="K76" s="146"/>
      <c r="L76" s="146"/>
      <c r="M76" s="146"/>
      <c r="N76" s="146"/>
      <c r="O76" s="146"/>
      <c r="P76" s="146"/>
      <c r="Q76" s="146"/>
      <c r="R76" s="146"/>
      <c r="S76" s="146"/>
      <c r="T76" s="146"/>
      <c r="U76" s="146"/>
      <c r="V76" s="146"/>
      <c r="W76" s="146"/>
      <c r="X76" s="146"/>
      <c r="Y76" s="146"/>
      <c r="Z76" s="146"/>
      <c r="AA76" s="146"/>
      <c r="AB76" s="146"/>
      <c r="AC76" s="146"/>
      <c r="AD76" s="146"/>
      <c r="AE76" s="146"/>
      <c r="AF76" s="146"/>
      <c r="AG76" s="146"/>
      <c r="AH76" s="146"/>
      <c r="AI76" s="146"/>
      <c r="AJ76" s="146"/>
      <c r="AK76" s="146"/>
      <c r="AL76" s="146"/>
      <c r="AM76" s="146"/>
      <c r="AN76" s="146"/>
      <c r="AO76" s="146"/>
      <c r="AP76" s="146"/>
      <c r="AQ76" s="146"/>
      <c r="AR76" s="146"/>
      <c r="AS76" s="146"/>
      <c r="AT76" s="146"/>
      <c r="AU76" s="146"/>
      <c r="AV76" s="146"/>
      <c r="AW76" s="146"/>
      <c r="AX76" s="146"/>
      <c r="AY76" s="146"/>
      <c r="AZ76" s="146"/>
      <c r="BA76" s="146"/>
      <c r="BB76" s="146"/>
      <c r="BC76" s="146"/>
      <c r="BD76" s="146"/>
      <c r="BE76" s="146"/>
      <c r="BF76" s="146"/>
      <c r="BG76" s="146"/>
      <c r="BH76" s="146"/>
      <c r="BI76" s="146"/>
      <c r="BJ76" s="146"/>
      <c r="BK76" s="146"/>
      <c r="BL76" s="146"/>
      <c r="BM76" s="146"/>
      <c r="BN76" s="146"/>
      <c r="BO76" s="146"/>
      <c r="BP76" s="146"/>
      <c r="BQ76" s="146"/>
      <c r="BR76" s="146"/>
      <c r="BS76" s="146"/>
      <c r="BT76" s="146"/>
      <c r="BU76" s="146"/>
      <c r="BV76" s="146"/>
      <c r="BW76" s="146"/>
      <c r="BX76" s="146"/>
      <c r="BY76" s="146"/>
      <c r="BZ76" s="146"/>
      <c r="CA76" s="146"/>
      <c r="CB76" s="146"/>
      <c r="CC76" s="146"/>
      <c r="CD76" s="146"/>
      <c r="CE76" s="146"/>
      <c r="CF76" s="146"/>
      <c r="CG76" s="146"/>
      <c r="CH76" s="146"/>
      <c r="CI76" s="146"/>
      <c r="CJ76" s="146"/>
      <c r="CK76" s="146"/>
      <c r="CL76" s="146"/>
      <c r="CM76" s="146"/>
      <c r="CN76" s="146"/>
      <c r="CO76" s="146"/>
      <c r="CP76" s="146"/>
      <c r="CQ76" s="146"/>
      <c r="CR76" s="146"/>
      <c r="CS76" s="146"/>
      <c r="CT76" s="146"/>
      <c r="CU76" s="146"/>
      <c r="CV76" s="146"/>
      <c r="CW76" s="146"/>
      <c r="CX76" s="146"/>
      <c r="CY76" s="146"/>
      <c r="CZ76" s="146"/>
      <c r="DA76" s="201"/>
    </row>
    <row r="77" spans="2:105" x14ac:dyDescent="0.25">
      <c r="B77" s="200"/>
      <c r="C77" s="146"/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6"/>
      <c r="O77" s="146"/>
      <c r="P77" s="146"/>
      <c r="Q77" s="146"/>
      <c r="R77" s="146"/>
      <c r="S77" s="146"/>
      <c r="T77" s="146"/>
      <c r="U77" s="146"/>
      <c r="V77" s="146"/>
      <c r="W77" s="146"/>
      <c r="X77" s="146"/>
      <c r="Y77" s="146"/>
      <c r="Z77" s="146"/>
      <c r="AA77" s="146"/>
      <c r="AB77" s="146"/>
      <c r="AC77" s="146"/>
      <c r="AD77" s="146"/>
      <c r="AE77" s="146"/>
      <c r="AF77" s="146"/>
      <c r="AG77" s="146"/>
      <c r="AH77" s="146"/>
      <c r="AI77" s="146"/>
      <c r="AJ77" s="146"/>
      <c r="AK77" s="146"/>
      <c r="AL77" s="146"/>
      <c r="AM77" s="146"/>
      <c r="AN77" s="146"/>
      <c r="AO77" s="146"/>
      <c r="AP77" s="146"/>
      <c r="AQ77" s="146"/>
      <c r="AR77" s="146"/>
      <c r="AS77" s="146"/>
      <c r="AT77" s="146"/>
      <c r="AU77" s="146"/>
      <c r="AV77" s="146"/>
      <c r="AW77" s="146"/>
      <c r="AX77" s="146"/>
      <c r="AY77" s="146"/>
      <c r="AZ77" s="146"/>
      <c r="BA77" s="146"/>
      <c r="BB77" s="146"/>
      <c r="BC77" s="146"/>
      <c r="BD77" s="146"/>
      <c r="BE77" s="146"/>
      <c r="BF77" s="146"/>
      <c r="BG77" s="146"/>
      <c r="BH77" s="146"/>
      <c r="BI77" s="146"/>
      <c r="BJ77" s="146"/>
      <c r="BK77" s="146"/>
      <c r="BL77" s="146"/>
      <c r="BM77" s="146"/>
      <c r="BN77" s="146"/>
      <c r="BO77" s="146"/>
      <c r="BP77" s="146"/>
      <c r="BQ77" s="146"/>
      <c r="BR77" s="146"/>
      <c r="BS77" s="146"/>
      <c r="BT77" s="146"/>
      <c r="BU77" s="146"/>
      <c r="BV77" s="146"/>
      <c r="BW77" s="146"/>
      <c r="BX77" s="146"/>
      <c r="BY77" s="146"/>
      <c r="BZ77" s="146"/>
      <c r="CA77" s="146"/>
      <c r="CB77" s="146"/>
      <c r="CC77" s="146"/>
      <c r="CD77" s="146"/>
      <c r="CE77" s="146"/>
      <c r="CF77" s="146"/>
      <c r="CG77" s="146"/>
      <c r="CH77" s="146"/>
      <c r="CI77" s="146"/>
      <c r="CJ77" s="146"/>
      <c r="CK77" s="146"/>
      <c r="CL77" s="146"/>
      <c r="CM77" s="146"/>
      <c r="CN77" s="146"/>
      <c r="CO77" s="146"/>
      <c r="CP77" s="146"/>
      <c r="CQ77" s="146"/>
      <c r="CR77" s="146"/>
      <c r="CS77" s="146"/>
      <c r="CT77" s="146"/>
      <c r="CU77" s="146"/>
      <c r="CV77" s="146"/>
      <c r="CW77" s="146"/>
      <c r="CX77" s="146"/>
      <c r="CY77" s="146"/>
      <c r="CZ77" s="146"/>
      <c r="DA77" s="201"/>
    </row>
    <row r="78" spans="2:105" x14ac:dyDescent="0.25">
      <c r="B78" s="200"/>
      <c r="C78" s="146"/>
      <c r="D78" s="146"/>
      <c r="E78" s="146"/>
      <c r="F78" s="146"/>
      <c r="G78" s="146"/>
      <c r="H78" s="146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46"/>
      <c r="T78" s="146"/>
      <c r="U78" s="146"/>
      <c r="V78" s="146"/>
      <c r="W78" s="146"/>
      <c r="X78" s="146"/>
      <c r="Y78" s="146"/>
      <c r="Z78" s="146"/>
      <c r="AA78" s="146"/>
      <c r="AB78" s="146"/>
      <c r="AC78" s="146"/>
      <c r="AD78" s="146"/>
      <c r="AE78" s="146"/>
      <c r="AF78" s="146"/>
      <c r="AG78" s="146"/>
      <c r="AH78" s="146"/>
      <c r="AI78" s="146"/>
      <c r="AJ78" s="146"/>
      <c r="AK78" s="146"/>
      <c r="AL78" s="146"/>
      <c r="AM78" s="146"/>
      <c r="AN78" s="146"/>
      <c r="AO78" s="146"/>
      <c r="AP78" s="146"/>
      <c r="AQ78" s="146"/>
      <c r="AR78" s="146"/>
      <c r="AS78" s="146"/>
      <c r="AT78" s="146"/>
      <c r="AU78" s="146"/>
      <c r="AV78" s="146"/>
      <c r="AW78" s="146"/>
      <c r="AX78" s="146"/>
      <c r="AY78" s="146"/>
      <c r="AZ78" s="146"/>
      <c r="BA78" s="146"/>
      <c r="BB78" s="146"/>
      <c r="BC78" s="146"/>
      <c r="BD78" s="146"/>
      <c r="BE78" s="146"/>
      <c r="BF78" s="146"/>
      <c r="BG78" s="146"/>
      <c r="BH78" s="146"/>
      <c r="BI78" s="146"/>
      <c r="BJ78" s="146"/>
      <c r="BK78" s="146"/>
      <c r="BL78" s="146"/>
      <c r="BM78" s="146"/>
      <c r="BN78" s="146"/>
      <c r="BO78" s="146"/>
      <c r="BP78" s="146"/>
      <c r="BQ78" s="146"/>
      <c r="BR78" s="146"/>
      <c r="BS78" s="146"/>
      <c r="BT78" s="146"/>
      <c r="BU78" s="146"/>
      <c r="BV78" s="146"/>
      <c r="BW78" s="146"/>
      <c r="BX78" s="146"/>
      <c r="BY78" s="146"/>
      <c r="BZ78" s="146"/>
      <c r="CA78" s="146"/>
      <c r="CB78" s="146"/>
      <c r="CC78" s="146"/>
      <c r="CD78" s="146"/>
      <c r="CE78" s="146"/>
      <c r="CF78" s="146"/>
      <c r="CG78" s="146"/>
      <c r="CH78" s="146"/>
      <c r="CI78" s="146"/>
      <c r="CJ78" s="146"/>
      <c r="CK78" s="146"/>
      <c r="CL78" s="146"/>
      <c r="CM78" s="146"/>
      <c r="CN78" s="146"/>
      <c r="CO78" s="146"/>
      <c r="CP78" s="146"/>
      <c r="CQ78" s="146"/>
      <c r="CR78" s="146"/>
      <c r="CS78" s="146"/>
      <c r="CT78" s="146"/>
      <c r="CU78" s="146"/>
      <c r="CV78" s="146"/>
      <c r="CW78" s="146"/>
      <c r="CX78" s="146"/>
      <c r="CY78" s="146"/>
      <c r="CZ78" s="146"/>
      <c r="DA78" s="201"/>
    </row>
    <row r="79" spans="2:105" x14ac:dyDescent="0.25">
      <c r="B79" s="200"/>
      <c r="C79" s="146"/>
      <c r="D79" s="146"/>
      <c r="E79" s="146"/>
      <c r="F79" s="146"/>
      <c r="G79" s="146"/>
      <c r="H79" s="146"/>
      <c r="I79" s="146"/>
      <c r="J79" s="146"/>
      <c r="K79" s="146"/>
      <c r="L79" s="146"/>
      <c r="M79" s="146"/>
      <c r="N79" s="146"/>
      <c r="O79" s="146"/>
      <c r="P79" s="146"/>
      <c r="Q79" s="146"/>
      <c r="R79" s="146"/>
      <c r="S79" s="146"/>
      <c r="T79" s="146"/>
      <c r="U79" s="146"/>
      <c r="V79" s="146"/>
      <c r="W79" s="146"/>
      <c r="X79" s="146"/>
      <c r="Y79" s="146"/>
      <c r="Z79" s="146"/>
      <c r="AA79" s="146"/>
      <c r="AB79" s="146"/>
      <c r="AC79" s="146"/>
      <c r="AD79" s="146"/>
      <c r="AE79" s="146"/>
      <c r="AF79" s="146"/>
      <c r="AG79" s="146"/>
      <c r="AH79" s="146"/>
      <c r="AI79" s="146"/>
      <c r="AJ79" s="146"/>
      <c r="AK79" s="146"/>
      <c r="AL79" s="146"/>
      <c r="AM79" s="146"/>
      <c r="AN79" s="146"/>
      <c r="AO79" s="146"/>
      <c r="AP79" s="146"/>
      <c r="AQ79" s="146"/>
      <c r="AR79" s="146"/>
      <c r="AS79" s="146"/>
      <c r="AT79" s="146"/>
      <c r="AU79" s="146"/>
      <c r="AV79" s="146"/>
      <c r="AW79" s="146"/>
      <c r="AX79" s="146"/>
      <c r="AY79" s="146"/>
      <c r="AZ79" s="146"/>
      <c r="BA79" s="146"/>
      <c r="BB79" s="146"/>
      <c r="BC79" s="146"/>
      <c r="BD79" s="146"/>
      <c r="BE79" s="146"/>
      <c r="BF79" s="146"/>
      <c r="BG79" s="146"/>
      <c r="BH79" s="146"/>
      <c r="BI79" s="146"/>
      <c r="BJ79" s="146"/>
      <c r="BK79" s="146"/>
      <c r="BL79" s="146"/>
      <c r="BM79" s="146"/>
      <c r="BN79" s="146"/>
      <c r="BO79" s="146"/>
      <c r="BP79" s="146"/>
      <c r="BQ79" s="146"/>
      <c r="BR79" s="146"/>
      <c r="BS79" s="146"/>
      <c r="BT79" s="146"/>
      <c r="BU79" s="146"/>
      <c r="BV79" s="146"/>
      <c r="BW79" s="146"/>
      <c r="BX79" s="146"/>
      <c r="BY79" s="146"/>
      <c r="BZ79" s="146"/>
      <c r="CA79" s="146"/>
      <c r="CB79" s="146"/>
      <c r="CC79" s="146"/>
      <c r="CD79" s="146"/>
      <c r="CE79" s="146"/>
      <c r="CF79" s="146"/>
      <c r="CG79" s="146"/>
      <c r="CH79" s="146"/>
      <c r="CI79" s="146"/>
      <c r="CJ79" s="146"/>
      <c r="CK79" s="146"/>
      <c r="CL79" s="146"/>
      <c r="CM79" s="146"/>
      <c r="CN79" s="146"/>
      <c r="CO79" s="146"/>
      <c r="CP79" s="146"/>
      <c r="CQ79" s="146"/>
      <c r="CR79" s="146"/>
      <c r="CS79" s="146"/>
      <c r="CT79" s="146"/>
      <c r="CU79" s="146"/>
      <c r="CV79" s="146"/>
      <c r="CW79" s="146"/>
      <c r="CX79" s="146"/>
      <c r="CY79" s="146"/>
      <c r="CZ79" s="146"/>
      <c r="DA79" s="201"/>
    </row>
    <row r="80" spans="2:105" x14ac:dyDescent="0.25">
      <c r="B80" s="200"/>
      <c r="C80" s="146"/>
      <c r="D80" s="146"/>
      <c r="E80" s="146"/>
      <c r="F80" s="146"/>
      <c r="G80" s="146"/>
      <c r="H80" s="146"/>
      <c r="I80" s="146"/>
      <c r="J80" s="146"/>
      <c r="K80" s="146"/>
      <c r="L80" s="146"/>
      <c r="M80" s="146"/>
      <c r="N80" s="146"/>
      <c r="O80" s="146"/>
      <c r="P80" s="146"/>
      <c r="Q80" s="146"/>
      <c r="R80" s="146"/>
      <c r="S80" s="146"/>
      <c r="T80" s="146"/>
      <c r="U80" s="146"/>
      <c r="V80" s="146"/>
      <c r="W80" s="146"/>
      <c r="X80" s="146"/>
      <c r="Y80" s="146"/>
      <c r="Z80" s="146"/>
      <c r="AA80" s="146"/>
      <c r="AB80" s="146"/>
      <c r="AC80" s="146"/>
      <c r="AD80" s="146"/>
      <c r="AE80" s="146"/>
      <c r="AF80" s="146"/>
      <c r="AG80" s="146"/>
      <c r="AH80" s="146"/>
      <c r="AI80" s="146"/>
      <c r="AJ80" s="146"/>
      <c r="AK80" s="146"/>
      <c r="AL80" s="146"/>
      <c r="AM80" s="146"/>
      <c r="AN80" s="146"/>
      <c r="AO80" s="146"/>
      <c r="AP80" s="146"/>
      <c r="AQ80" s="146"/>
      <c r="AR80" s="146"/>
      <c r="AS80" s="146"/>
      <c r="AT80" s="146"/>
      <c r="AU80" s="146"/>
      <c r="AV80" s="146"/>
      <c r="AW80" s="146"/>
      <c r="AX80" s="146"/>
      <c r="AY80" s="146"/>
      <c r="AZ80" s="146"/>
      <c r="BA80" s="146"/>
      <c r="BB80" s="146"/>
      <c r="BC80" s="146"/>
      <c r="BD80" s="146"/>
      <c r="BE80" s="146"/>
      <c r="BF80" s="146"/>
      <c r="BG80" s="146"/>
      <c r="BH80" s="146"/>
      <c r="BI80" s="146"/>
      <c r="BJ80" s="146"/>
      <c r="BK80" s="146"/>
      <c r="BL80" s="146"/>
      <c r="BM80" s="146"/>
      <c r="BN80" s="146"/>
      <c r="BO80" s="146"/>
      <c r="BP80" s="146"/>
      <c r="BQ80" s="146"/>
      <c r="BR80" s="146"/>
      <c r="BS80" s="146"/>
      <c r="BT80" s="146"/>
      <c r="BU80" s="146"/>
      <c r="BV80" s="146"/>
      <c r="BW80" s="146"/>
      <c r="BX80" s="146"/>
      <c r="BY80" s="146"/>
      <c r="BZ80" s="146"/>
      <c r="CA80" s="146"/>
      <c r="CB80" s="146"/>
      <c r="CC80" s="146"/>
      <c r="CD80" s="146"/>
      <c r="CE80" s="146"/>
      <c r="CF80" s="146"/>
      <c r="CG80" s="146"/>
      <c r="CH80" s="146"/>
      <c r="CI80" s="146"/>
      <c r="CJ80" s="146"/>
      <c r="CK80" s="146"/>
      <c r="CL80" s="146"/>
      <c r="CM80" s="146"/>
      <c r="CN80" s="146"/>
      <c r="CO80" s="146"/>
      <c r="CP80" s="146"/>
      <c r="CQ80" s="146"/>
      <c r="CR80" s="146"/>
      <c r="CS80" s="146"/>
      <c r="CT80" s="146"/>
      <c r="CU80" s="146"/>
      <c r="CV80" s="146"/>
      <c r="CW80" s="146"/>
      <c r="CX80" s="146"/>
      <c r="CY80" s="146"/>
      <c r="CZ80" s="146"/>
      <c r="DA80" s="201"/>
    </row>
    <row r="81" spans="2:105" x14ac:dyDescent="0.25">
      <c r="B81" s="200"/>
      <c r="C81" s="146"/>
      <c r="D81" s="146"/>
      <c r="E81" s="146"/>
      <c r="F81" s="146"/>
      <c r="G81" s="146"/>
      <c r="H81" s="146"/>
      <c r="I81" s="146"/>
      <c r="J81" s="146"/>
      <c r="K81" s="146"/>
      <c r="L81" s="146"/>
      <c r="M81" s="146"/>
      <c r="N81" s="146"/>
      <c r="O81" s="146"/>
      <c r="P81" s="146"/>
      <c r="Q81" s="146"/>
      <c r="R81" s="146"/>
      <c r="S81" s="146"/>
      <c r="T81" s="146"/>
      <c r="U81" s="146"/>
      <c r="V81" s="146"/>
      <c r="W81" s="146"/>
      <c r="X81" s="146"/>
      <c r="Y81" s="146"/>
      <c r="Z81" s="146"/>
      <c r="AA81" s="146"/>
      <c r="AB81" s="146"/>
      <c r="AC81" s="146"/>
      <c r="AD81" s="146"/>
      <c r="AE81" s="146"/>
      <c r="AF81" s="146"/>
      <c r="AG81" s="146"/>
      <c r="AH81" s="146"/>
      <c r="AI81" s="146"/>
      <c r="AJ81" s="146"/>
      <c r="AK81" s="146"/>
      <c r="AL81" s="146"/>
      <c r="AM81" s="146"/>
      <c r="AN81" s="146"/>
      <c r="AO81" s="146"/>
      <c r="AP81" s="146"/>
      <c r="AQ81" s="146"/>
      <c r="AR81" s="146"/>
      <c r="AS81" s="146"/>
      <c r="AT81" s="146"/>
      <c r="AU81" s="146"/>
      <c r="AV81" s="146"/>
      <c r="AW81" s="146"/>
      <c r="AX81" s="146"/>
      <c r="AY81" s="146"/>
      <c r="AZ81" s="146"/>
      <c r="BA81" s="146"/>
      <c r="BB81" s="146"/>
      <c r="BC81" s="146"/>
      <c r="BD81" s="146"/>
      <c r="BE81" s="146"/>
      <c r="BF81" s="146"/>
      <c r="BG81" s="146"/>
      <c r="BH81" s="146"/>
      <c r="BI81" s="146"/>
      <c r="BJ81" s="146"/>
      <c r="BK81" s="146"/>
      <c r="BL81" s="146"/>
      <c r="BM81" s="146"/>
      <c r="BN81" s="146"/>
      <c r="BO81" s="146"/>
      <c r="BP81" s="146"/>
      <c r="BQ81" s="146"/>
      <c r="BR81" s="146"/>
      <c r="BS81" s="146"/>
      <c r="BT81" s="146"/>
      <c r="BU81" s="146"/>
      <c r="BV81" s="146"/>
      <c r="BW81" s="146"/>
      <c r="BX81" s="146"/>
      <c r="BY81" s="146"/>
      <c r="BZ81" s="146"/>
      <c r="CA81" s="146"/>
      <c r="CB81" s="146"/>
      <c r="CC81" s="146"/>
      <c r="CD81" s="146"/>
      <c r="CE81" s="146"/>
      <c r="CF81" s="146"/>
      <c r="CG81" s="146"/>
      <c r="CH81" s="146"/>
      <c r="CI81" s="146"/>
      <c r="CJ81" s="146"/>
      <c r="CK81" s="146"/>
      <c r="CL81" s="146"/>
      <c r="CM81" s="146"/>
      <c r="CN81" s="146"/>
      <c r="CO81" s="146"/>
      <c r="CP81" s="146"/>
      <c r="CQ81" s="146"/>
      <c r="CR81" s="146"/>
      <c r="CS81" s="146"/>
      <c r="CT81" s="146"/>
      <c r="CU81" s="146"/>
      <c r="CV81" s="146"/>
      <c r="CW81" s="146"/>
      <c r="CX81" s="146"/>
      <c r="CY81" s="146"/>
      <c r="CZ81" s="146"/>
      <c r="DA81" s="201"/>
    </row>
    <row r="82" spans="2:105" x14ac:dyDescent="0.25">
      <c r="B82" s="200"/>
      <c r="C82" s="146"/>
      <c r="D82" s="146"/>
      <c r="E82" s="146"/>
      <c r="F82" s="146"/>
      <c r="G82" s="146"/>
      <c r="H82" s="146"/>
      <c r="I82" s="146"/>
      <c r="J82" s="146"/>
      <c r="K82" s="146"/>
      <c r="L82" s="146"/>
      <c r="M82" s="146"/>
      <c r="N82" s="146"/>
      <c r="O82" s="146"/>
      <c r="P82" s="146"/>
      <c r="Q82" s="146"/>
      <c r="R82" s="146"/>
      <c r="S82" s="146"/>
      <c r="T82" s="146"/>
      <c r="U82" s="146"/>
      <c r="V82" s="146"/>
      <c r="W82" s="146"/>
      <c r="X82" s="146"/>
      <c r="Y82" s="146"/>
      <c r="Z82" s="146"/>
      <c r="AA82" s="146"/>
      <c r="AB82" s="146"/>
      <c r="AC82" s="146"/>
      <c r="AD82" s="146"/>
      <c r="AE82" s="146"/>
      <c r="AF82" s="146"/>
      <c r="AG82" s="146"/>
      <c r="AH82" s="146"/>
      <c r="AI82" s="146"/>
      <c r="AJ82" s="146"/>
      <c r="AK82" s="146"/>
      <c r="AL82" s="146"/>
      <c r="AM82" s="146"/>
      <c r="AN82" s="146"/>
      <c r="AO82" s="146"/>
      <c r="AP82" s="146"/>
      <c r="AQ82" s="146"/>
      <c r="AR82" s="146"/>
      <c r="AS82" s="146"/>
      <c r="AT82" s="146"/>
      <c r="AU82" s="146"/>
      <c r="AV82" s="146"/>
      <c r="AW82" s="146"/>
      <c r="AX82" s="146"/>
      <c r="AY82" s="146"/>
      <c r="AZ82" s="146"/>
      <c r="BA82" s="146"/>
      <c r="BB82" s="146"/>
      <c r="BC82" s="146"/>
      <c r="BD82" s="146"/>
      <c r="BE82" s="146"/>
      <c r="BF82" s="146"/>
      <c r="BG82" s="146"/>
      <c r="BH82" s="146"/>
      <c r="BI82" s="146"/>
      <c r="BJ82" s="146"/>
      <c r="BK82" s="146"/>
      <c r="BL82" s="146"/>
      <c r="BM82" s="146"/>
      <c r="BN82" s="146"/>
      <c r="BO82" s="146"/>
      <c r="BP82" s="146"/>
      <c r="BQ82" s="146"/>
      <c r="BR82" s="146"/>
      <c r="BS82" s="146"/>
      <c r="BT82" s="146"/>
      <c r="BU82" s="146"/>
      <c r="BV82" s="146"/>
      <c r="BW82" s="146"/>
      <c r="BX82" s="146"/>
      <c r="BY82" s="146"/>
      <c r="BZ82" s="146"/>
      <c r="CA82" s="146"/>
      <c r="CB82" s="146"/>
      <c r="CC82" s="146"/>
      <c r="CD82" s="146"/>
      <c r="CE82" s="146"/>
      <c r="CF82" s="146"/>
      <c r="CG82" s="146"/>
      <c r="CH82" s="146"/>
      <c r="CI82" s="146"/>
      <c r="CJ82" s="146"/>
      <c r="CK82" s="146"/>
      <c r="CL82" s="146"/>
      <c r="CM82" s="146"/>
      <c r="CN82" s="146"/>
      <c r="CO82" s="146"/>
      <c r="CP82" s="146"/>
      <c r="CQ82" s="146"/>
      <c r="CR82" s="146"/>
      <c r="CS82" s="146"/>
      <c r="CT82" s="146"/>
      <c r="CU82" s="146"/>
      <c r="CV82" s="146"/>
      <c r="CW82" s="146"/>
      <c r="CX82" s="146"/>
      <c r="CY82" s="146"/>
      <c r="CZ82" s="146"/>
      <c r="DA82" s="201"/>
    </row>
    <row r="83" spans="2:105" x14ac:dyDescent="0.25">
      <c r="B83" s="200"/>
      <c r="C83" s="146"/>
      <c r="D83" s="146"/>
      <c r="E83" s="146"/>
      <c r="F83" s="146"/>
      <c r="G83" s="146"/>
      <c r="H83" s="146"/>
      <c r="I83" s="146"/>
      <c r="J83" s="146"/>
      <c r="K83" s="146"/>
      <c r="L83" s="146"/>
      <c r="M83" s="146"/>
      <c r="N83" s="146"/>
      <c r="O83" s="146"/>
      <c r="P83" s="146"/>
      <c r="Q83" s="146"/>
      <c r="R83" s="146"/>
      <c r="S83" s="146"/>
      <c r="T83" s="146"/>
      <c r="U83" s="146"/>
      <c r="V83" s="146"/>
      <c r="W83" s="146"/>
      <c r="X83" s="146"/>
      <c r="Y83" s="146"/>
      <c r="Z83" s="146"/>
      <c r="AA83" s="146"/>
      <c r="AB83" s="146"/>
      <c r="AC83" s="146"/>
      <c r="AD83" s="146"/>
      <c r="AE83" s="146"/>
      <c r="AF83" s="146"/>
      <c r="AG83" s="146"/>
      <c r="AH83" s="146"/>
      <c r="AI83" s="146"/>
      <c r="AJ83" s="146"/>
      <c r="AK83" s="146"/>
      <c r="AL83" s="146"/>
      <c r="AM83" s="146"/>
      <c r="AN83" s="146"/>
      <c r="AO83" s="146"/>
      <c r="AP83" s="146"/>
      <c r="AQ83" s="146"/>
      <c r="AR83" s="146"/>
      <c r="AS83" s="146"/>
      <c r="AT83" s="146"/>
      <c r="AU83" s="146"/>
      <c r="AV83" s="146"/>
      <c r="AW83" s="146"/>
      <c r="AX83" s="146"/>
      <c r="AY83" s="146"/>
      <c r="AZ83" s="146"/>
      <c r="BA83" s="146"/>
      <c r="BB83" s="146"/>
      <c r="BC83" s="146"/>
      <c r="BD83" s="146"/>
      <c r="BE83" s="146"/>
      <c r="BF83" s="146"/>
      <c r="BG83" s="146"/>
      <c r="BH83" s="146"/>
      <c r="BI83" s="146"/>
      <c r="BJ83" s="146"/>
      <c r="BK83" s="146"/>
      <c r="BL83" s="146"/>
      <c r="BM83" s="146"/>
      <c r="BN83" s="146"/>
      <c r="BO83" s="146"/>
      <c r="BP83" s="146"/>
      <c r="BQ83" s="146"/>
      <c r="BR83" s="146"/>
      <c r="BS83" s="146"/>
      <c r="BT83" s="146"/>
      <c r="BU83" s="146"/>
      <c r="BV83" s="146"/>
      <c r="BW83" s="146"/>
      <c r="BX83" s="146"/>
      <c r="BY83" s="146"/>
      <c r="BZ83" s="146"/>
      <c r="CA83" s="146"/>
      <c r="CB83" s="146"/>
      <c r="CC83" s="146"/>
      <c r="CD83" s="146"/>
      <c r="CE83" s="146"/>
      <c r="CF83" s="146"/>
      <c r="CG83" s="146"/>
      <c r="CH83" s="146"/>
      <c r="CI83" s="146"/>
      <c r="CJ83" s="146"/>
      <c r="CK83" s="146"/>
      <c r="CL83" s="146"/>
      <c r="CM83" s="146"/>
      <c r="CN83" s="146"/>
      <c r="CO83" s="146"/>
      <c r="CP83" s="146"/>
      <c r="CQ83" s="146"/>
      <c r="CR83" s="146"/>
      <c r="CS83" s="146"/>
      <c r="CT83" s="146"/>
      <c r="CU83" s="146"/>
      <c r="CV83" s="146"/>
      <c r="CW83" s="146"/>
      <c r="CX83" s="146"/>
      <c r="CY83" s="146"/>
      <c r="CZ83" s="146"/>
      <c r="DA83" s="201"/>
    </row>
    <row r="84" spans="2:105" x14ac:dyDescent="0.25">
      <c r="B84" s="200"/>
      <c r="C84" s="146"/>
      <c r="D84" s="146"/>
      <c r="E84" s="146"/>
      <c r="F84" s="146"/>
      <c r="G84" s="146"/>
      <c r="H84" s="146"/>
      <c r="I84" s="146"/>
      <c r="J84" s="146"/>
      <c r="K84" s="146"/>
      <c r="L84" s="146"/>
      <c r="M84" s="146"/>
      <c r="N84" s="146"/>
      <c r="O84" s="146"/>
      <c r="P84" s="146"/>
      <c r="Q84" s="146"/>
      <c r="R84" s="146"/>
      <c r="S84" s="146"/>
      <c r="T84" s="146"/>
      <c r="U84" s="146"/>
      <c r="V84" s="146"/>
      <c r="W84" s="146"/>
      <c r="X84" s="146"/>
      <c r="Y84" s="146"/>
      <c r="Z84" s="146"/>
      <c r="AA84" s="146"/>
      <c r="AB84" s="146"/>
      <c r="AC84" s="146"/>
      <c r="AD84" s="146"/>
      <c r="AE84" s="146"/>
      <c r="AF84" s="146"/>
      <c r="AG84" s="146"/>
      <c r="AH84" s="146"/>
      <c r="AI84" s="146"/>
      <c r="AJ84" s="146"/>
      <c r="AK84" s="146"/>
      <c r="AL84" s="146"/>
      <c r="AM84" s="146"/>
      <c r="AN84" s="146"/>
      <c r="AO84" s="146"/>
      <c r="AP84" s="146"/>
      <c r="AQ84" s="146"/>
      <c r="AR84" s="146"/>
      <c r="AS84" s="146"/>
      <c r="AT84" s="146"/>
      <c r="AU84" s="146"/>
      <c r="AV84" s="146"/>
      <c r="AW84" s="146"/>
      <c r="AX84" s="146"/>
      <c r="AY84" s="146"/>
      <c r="AZ84" s="146"/>
      <c r="BA84" s="146"/>
      <c r="BB84" s="146"/>
      <c r="BC84" s="146"/>
      <c r="BD84" s="146"/>
      <c r="BE84" s="146"/>
      <c r="BF84" s="146"/>
      <c r="BG84" s="146"/>
      <c r="BH84" s="146"/>
      <c r="BI84" s="146"/>
      <c r="BJ84" s="146"/>
      <c r="BK84" s="146"/>
      <c r="BL84" s="146"/>
      <c r="BM84" s="146"/>
      <c r="BN84" s="146"/>
      <c r="BO84" s="146"/>
      <c r="BP84" s="146"/>
      <c r="BQ84" s="146"/>
      <c r="BR84" s="146"/>
      <c r="BS84" s="146"/>
      <c r="BT84" s="146"/>
      <c r="BU84" s="146"/>
      <c r="BV84" s="146"/>
      <c r="BW84" s="146"/>
      <c r="BX84" s="146"/>
      <c r="BY84" s="146"/>
      <c r="BZ84" s="146"/>
      <c r="CA84" s="146"/>
      <c r="CB84" s="146"/>
      <c r="CC84" s="146"/>
      <c r="CD84" s="146"/>
      <c r="CE84" s="146"/>
      <c r="CF84" s="146"/>
      <c r="CG84" s="146"/>
      <c r="CH84" s="146"/>
      <c r="CI84" s="146"/>
      <c r="CJ84" s="146"/>
      <c r="CK84" s="146"/>
      <c r="CL84" s="146"/>
      <c r="CM84" s="146"/>
      <c r="CN84" s="146"/>
      <c r="CO84" s="146"/>
      <c r="CP84" s="146"/>
      <c r="CQ84" s="146"/>
      <c r="CR84" s="146"/>
      <c r="CS84" s="146"/>
      <c r="CT84" s="146"/>
      <c r="CU84" s="146"/>
      <c r="CV84" s="146"/>
      <c r="CW84" s="146"/>
      <c r="CX84" s="146"/>
      <c r="CY84" s="146"/>
      <c r="CZ84" s="146"/>
      <c r="DA84" s="201"/>
    </row>
    <row r="85" spans="2:105" x14ac:dyDescent="0.25">
      <c r="B85" s="200"/>
      <c r="C85" s="146"/>
      <c r="D85" s="146"/>
      <c r="E85" s="146"/>
      <c r="F85" s="146"/>
      <c r="G85" s="146"/>
      <c r="H85" s="146"/>
      <c r="I85" s="146"/>
      <c r="J85" s="146"/>
      <c r="K85" s="146"/>
      <c r="L85" s="146"/>
      <c r="M85" s="146"/>
      <c r="N85" s="146"/>
      <c r="O85" s="146"/>
      <c r="P85" s="146"/>
      <c r="Q85" s="146"/>
      <c r="R85" s="146"/>
      <c r="S85" s="146"/>
      <c r="T85" s="146"/>
      <c r="U85" s="146"/>
      <c r="V85" s="146"/>
      <c r="W85" s="146"/>
      <c r="X85" s="146"/>
      <c r="Y85" s="146"/>
      <c r="Z85" s="146"/>
      <c r="AA85" s="146"/>
      <c r="AB85" s="146"/>
      <c r="AC85" s="146"/>
      <c r="AD85" s="146"/>
      <c r="AE85" s="146"/>
      <c r="AF85" s="146"/>
      <c r="AG85" s="146"/>
      <c r="AH85" s="146"/>
      <c r="AI85" s="146"/>
      <c r="AJ85" s="146"/>
      <c r="AK85" s="146"/>
      <c r="AL85" s="146"/>
      <c r="AM85" s="146"/>
      <c r="AN85" s="146"/>
      <c r="AO85" s="146"/>
      <c r="AP85" s="146"/>
      <c r="AQ85" s="146"/>
      <c r="AR85" s="146"/>
      <c r="AS85" s="146"/>
      <c r="AT85" s="146"/>
      <c r="AU85" s="146"/>
      <c r="AV85" s="146"/>
      <c r="AW85" s="146"/>
      <c r="AX85" s="146"/>
      <c r="AY85" s="146"/>
      <c r="AZ85" s="146"/>
      <c r="BA85" s="146"/>
      <c r="BB85" s="146"/>
      <c r="BC85" s="146"/>
      <c r="BD85" s="146"/>
      <c r="BE85" s="146"/>
      <c r="BF85" s="146"/>
      <c r="BG85" s="146"/>
      <c r="BH85" s="146"/>
      <c r="BI85" s="146"/>
      <c r="BJ85" s="146"/>
      <c r="BK85" s="146"/>
      <c r="BL85" s="146"/>
      <c r="BM85" s="146"/>
      <c r="BN85" s="146"/>
      <c r="BO85" s="146"/>
      <c r="BP85" s="146"/>
      <c r="BQ85" s="146"/>
      <c r="BR85" s="146"/>
      <c r="BS85" s="146"/>
      <c r="BT85" s="146"/>
      <c r="BU85" s="146"/>
      <c r="BV85" s="146"/>
      <c r="BW85" s="146"/>
      <c r="BX85" s="146"/>
      <c r="BY85" s="146"/>
      <c r="BZ85" s="146"/>
      <c r="CA85" s="146"/>
      <c r="CB85" s="146"/>
      <c r="CC85" s="146"/>
      <c r="CD85" s="146"/>
      <c r="CE85" s="146"/>
      <c r="CF85" s="146"/>
      <c r="CG85" s="146"/>
      <c r="CH85" s="146"/>
      <c r="CI85" s="146"/>
      <c r="CJ85" s="146"/>
      <c r="CK85" s="146"/>
      <c r="CL85" s="146"/>
      <c r="CM85" s="146"/>
      <c r="CN85" s="146"/>
      <c r="CO85" s="146"/>
      <c r="CP85" s="146"/>
      <c r="CQ85" s="146"/>
      <c r="CR85" s="146"/>
      <c r="CS85" s="146"/>
      <c r="CT85" s="146"/>
      <c r="CU85" s="146"/>
      <c r="CV85" s="146"/>
      <c r="CW85" s="146"/>
      <c r="CX85" s="146"/>
      <c r="CY85" s="146"/>
      <c r="CZ85" s="146"/>
      <c r="DA85" s="201"/>
    </row>
    <row r="86" spans="2:105" x14ac:dyDescent="0.25">
      <c r="B86" s="200"/>
      <c r="C86" s="146"/>
      <c r="D86" s="146"/>
      <c r="E86" s="146"/>
      <c r="F86" s="146"/>
      <c r="G86" s="146"/>
      <c r="H86" s="146"/>
      <c r="I86" s="146"/>
      <c r="J86" s="146"/>
      <c r="K86" s="146"/>
      <c r="L86" s="146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  <c r="Z86" s="146"/>
      <c r="AA86" s="146"/>
      <c r="AB86" s="146"/>
      <c r="AC86" s="146"/>
      <c r="AD86" s="146"/>
      <c r="AE86" s="146"/>
      <c r="AF86" s="146"/>
      <c r="AG86" s="146"/>
      <c r="AH86" s="146"/>
      <c r="AI86" s="146"/>
      <c r="AJ86" s="146"/>
      <c r="AK86" s="146"/>
      <c r="AL86" s="146"/>
      <c r="AM86" s="146"/>
      <c r="AN86" s="146"/>
      <c r="AO86" s="146"/>
      <c r="AP86" s="146"/>
      <c r="AQ86" s="146"/>
      <c r="AR86" s="146"/>
      <c r="AS86" s="146"/>
      <c r="AT86" s="146"/>
      <c r="AU86" s="146"/>
      <c r="AV86" s="146"/>
      <c r="AW86" s="146"/>
      <c r="AX86" s="146"/>
      <c r="AY86" s="146"/>
      <c r="AZ86" s="146"/>
      <c r="BA86" s="146"/>
      <c r="BB86" s="146"/>
      <c r="BC86" s="146"/>
      <c r="BD86" s="146"/>
      <c r="BE86" s="146"/>
      <c r="BF86" s="146"/>
      <c r="BG86" s="146"/>
      <c r="BH86" s="146"/>
      <c r="BI86" s="146"/>
      <c r="BJ86" s="146"/>
      <c r="BK86" s="146"/>
      <c r="BL86" s="146"/>
      <c r="BM86" s="146"/>
      <c r="BN86" s="146"/>
      <c r="BO86" s="146"/>
      <c r="BP86" s="146"/>
      <c r="BQ86" s="146"/>
      <c r="BR86" s="146"/>
      <c r="BS86" s="146"/>
      <c r="BT86" s="146"/>
      <c r="BU86" s="146"/>
      <c r="BV86" s="146"/>
      <c r="BW86" s="146"/>
      <c r="BX86" s="146"/>
      <c r="BY86" s="146"/>
      <c r="BZ86" s="146"/>
      <c r="CA86" s="146"/>
      <c r="CB86" s="146"/>
      <c r="CC86" s="146"/>
      <c r="CD86" s="146"/>
      <c r="CE86" s="146"/>
      <c r="CF86" s="146"/>
      <c r="CG86" s="146"/>
      <c r="CH86" s="146"/>
      <c r="CI86" s="146"/>
      <c r="CJ86" s="146"/>
      <c r="CK86" s="146"/>
      <c r="CL86" s="146"/>
      <c r="CM86" s="146"/>
      <c r="CN86" s="146"/>
      <c r="CO86" s="146"/>
      <c r="CP86" s="146"/>
      <c r="CQ86" s="146"/>
      <c r="CR86" s="146"/>
      <c r="CS86" s="146"/>
      <c r="CT86" s="146"/>
      <c r="CU86" s="146"/>
      <c r="CV86" s="146"/>
      <c r="CW86" s="146"/>
      <c r="CX86" s="146"/>
      <c r="CY86" s="146"/>
      <c r="CZ86" s="146"/>
      <c r="DA86" s="201"/>
    </row>
    <row r="87" spans="2:105" x14ac:dyDescent="0.25">
      <c r="B87" s="200"/>
      <c r="C87" s="146"/>
      <c r="D87" s="146"/>
      <c r="E87" s="146"/>
      <c r="F87" s="146"/>
      <c r="G87" s="146"/>
      <c r="H87" s="146"/>
      <c r="I87" s="146"/>
      <c r="J87" s="146"/>
      <c r="K87" s="146"/>
      <c r="L87" s="146"/>
      <c r="M87" s="146"/>
      <c r="N87" s="146"/>
      <c r="O87" s="146"/>
      <c r="P87" s="146"/>
      <c r="Q87" s="146"/>
      <c r="R87" s="146"/>
      <c r="S87" s="146"/>
      <c r="T87" s="146"/>
      <c r="U87" s="146"/>
      <c r="V87" s="146"/>
      <c r="W87" s="146"/>
      <c r="X87" s="146"/>
      <c r="Y87" s="146"/>
      <c r="Z87" s="146"/>
      <c r="AA87" s="146"/>
      <c r="AB87" s="146"/>
      <c r="AC87" s="146"/>
      <c r="AD87" s="146"/>
      <c r="AE87" s="146"/>
      <c r="AF87" s="146"/>
      <c r="AG87" s="146"/>
      <c r="AH87" s="146"/>
      <c r="AI87" s="146"/>
      <c r="AJ87" s="146"/>
      <c r="AK87" s="146"/>
      <c r="AL87" s="146"/>
      <c r="AM87" s="146"/>
      <c r="AN87" s="146"/>
      <c r="AO87" s="146"/>
      <c r="AP87" s="146"/>
      <c r="AQ87" s="146"/>
      <c r="AR87" s="146"/>
      <c r="AS87" s="146"/>
      <c r="AT87" s="146"/>
      <c r="AU87" s="146"/>
      <c r="AV87" s="146"/>
      <c r="AW87" s="146"/>
      <c r="AX87" s="146"/>
      <c r="AY87" s="146"/>
      <c r="AZ87" s="146"/>
      <c r="BA87" s="146"/>
      <c r="BB87" s="146"/>
      <c r="BC87" s="146"/>
      <c r="BD87" s="146"/>
      <c r="BE87" s="146"/>
      <c r="BF87" s="146"/>
      <c r="BG87" s="146"/>
      <c r="BH87" s="146"/>
      <c r="BI87" s="146"/>
      <c r="BJ87" s="146"/>
      <c r="BK87" s="146"/>
      <c r="BL87" s="146"/>
      <c r="BM87" s="146"/>
      <c r="BN87" s="146"/>
      <c r="BO87" s="146"/>
      <c r="BP87" s="146"/>
      <c r="BQ87" s="146"/>
      <c r="BR87" s="146"/>
      <c r="BS87" s="146"/>
      <c r="BT87" s="146"/>
      <c r="BU87" s="146"/>
      <c r="BV87" s="146"/>
      <c r="BW87" s="146"/>
      <c r="BX87" s="146"/>
      <c r="BY87" s="146"/>
      <c r="BZ87" s="146"/>
      <c r="CA87" s="146"/>
      <c r="CB87" s="146"/>
      <c r="CC87" s="146"/>
      <c r="CD87" s="146"/>
      <c r="CE87" s="146"/>
      <c r="CF87" s="146"/>
      <c r="CG87" s="146"/>
      <c r="CH87" s="146"/>
      <c r="CI87" s="146"/>
      <c r="CJ87" s="146"/>
      <c r="CK87" s="146"/>
      <c r="CL87" s="146"/>
      <c r="CM87" s="146"/>
      <c r="CN87" s="146"/>
      <c r="CO87" s="146"/>
      <c r="CP87" s="146"/>
      <c r="CQ87" s="146"/>
      <c r="CR87" s="146"/>
      <c r="CS87" s="146"/>
      <c r="CT87" s="146"/>
      <c r="CU87" s="146"/>
      <c r="CV87" s="146"/>
      <c r="CW87" s="146"/>
      <c r="CX87" s="146"/>
      <c r="CY87" s="146"/>
      <c r="CZ87" s="146"/>
      <c r="DA87" s="201"/>
    </row>
    <row r="88" spans="2:105" x14ac:dyDescent="0.25">
      <c r="B88" s="200"/>
      <c r="C88" s="146"/>
      <c r="D88" s="146"/>
      <c r="E88" s="146"/>
      <c r="F88" s="146"/>
      <c r="G88" s="146"/>
      <c r="H88" s="146"/>
      <c r="I88" s="146"/>
      <c r="J88" s="146"/>
      <c r="K88" s="146"/>
      <c r="L88" s="146"/>
      <c r="M88" s="146"/>
      <c r="N88" s="146"/>
      <c r="O88" s="146"/>
      <c r="P88" s="146"/>
      <c r="Q88" s="146"/>
      <c r="R88" s="146"/>
      <c r="S88" s="146"/>
      <c r="T88" s="146"/>
      <c r="U88" s="146"/>
      <c r="V88" s="146"/>
      <c r="W88" s="146"/>
      <c r="X88" s="146"/>
      <c r="Y88" s="146"/>
      <c r="Z88" s="146"/>
      <c r="AA88" s="146"/>
      <c r="AB88" s="146"/>
      <c r="AC88" s="146"/>
      <c r="AD88" s="146"/>
      <c r="AE88" s="146"/>
      <c r="AF88" s="146"/>
      <c r="AG88" s="146"/>
      <c r="AH88" s="146"/>
      <c r="AI88" s="146"/>
      <c r="AJ88" s="146"/>
      <c r="AK88" s="146"/>
      <c r="AL88" s="146"/>
      <c r="AM88" s="146"/>
      <c r="AN88" s="146"/>
      <c r="AO88" s="146"/>
      <c r="AP88" s="146"/>
      <c r="AQ88" s="146"/>
      <c r="AR88" s="146"/>
      <c r="AS88" s="146"/>
      <c r="AT88" s="146"/>
      <c r="AU88" s="146"/>
      <c r="AV88" s="146"/>
      <c r="AW88" s="146"/>
      <c r="AX88" s="146"/>
      <c r="AY88" s="146"/>
      <c r="AZ88" s="146"/>
      <c r="BA88" s="146"/>
      <c r="BB88" s="146"/>
      <c r="BC88" s="146"/>
      <c r="BD88" s="146"/>
      <c r="BE88" s="146"/>
      <c r="BF88" s="146"/>
      <c r="BG88" s="146"/>
      <c r="BH88" s="146"/>
      <c r="BI88" s="146"/>
      <c r="BJ88" s="146"/>
      <c r="BK88" s="146"/>
      <c r="BL88" s="146"/>
      <c r="BM88" s="146"/>
      <c r="BN88" s="146"/>
      <c r="BO88" s="146"/>
      <c r="BP88" s="146"/>
      <c r="BQ88" s="146"/>
      <c r="BR88" s="146"/>
      <c r="BS88" s="146"/>
      <c r="BT88" s="146"/>
      <c r="BU88" s="146"/>
      <c r="BV88" s="146"/>
      <c r="BW88" s="146"/>
      <c r="BX88" s="146"/>
      <c r="BY88" s="146"/>
      <c r="BZ88" s="146"/>
      <c r="CA88" s="146"/>
      <c r="CB88" s="146"/>
      <c r="CC88" s="146"/>
      <c r="CD88" s="146"/>
      <c r="CE88" s="146"/>
      <c r="CF88" s="146"/>
      <c r="CG88" s="146"/>
      <c r="CH88" s="146"/>
      <c r="CI88" s="146"/>
      <c r="CJ88" s="146"/>
      <c r="CK88" s="146"/>
      <c r="CL88" s="146"/>
      <c r="CM88" s="146"/>
      <c r="CN88" s="146"/>
      <c r="CO88" s="146"/>
      <c r="CP88" s="146"/>
      <c r="CQ88" s="146"/>
      <c r="CR88" s="146"/>
      <c r="CS88" s="146"/>
      <c r="CT88" s="146"/>
      <c r="CU88" s="146"/>
      <c r="CV88" s="146"/>
      <c r="CW88" s="146"/>
      <c r="CX88" s="146"/>
      <c r="CY88" s="146"/>
      <c r="CZ88" s="146"/>
      <c r="DA88" s="201"/>
    </row>
    <row r="89" spans="2:105" x14ac:dyDescent="0.25">
      <c r="B89" s="200"/>
      <c r="C89" s="146"/>
      <c r="D89" s="146"/>
      <c r="E89" s="146"/>
      <c r="F89" s="146"/>
      <c r="G89" s="146"/>
      <c r="H89" s="146"/>
      <c r="I89" s="146"/>
      <c r="J89" s="146"/>
      <c r="K89" s="146"/>
      <c r="L89" s="146"/>
      <c r="M89" s="146"/>
      <c r="N89" s="146"/>
      <c r="O89" s="146"/>
      <c r="P89" s="146"/>
      <c r="Q89" s="146"/>
      <c r="R89" s="146"/>
      <c r="S89" s="146"/>
      <c r="T89" s="146"/>
      <c r="U89" s="146"/>
      <c r="V89" s="146"/>
      <c r="W89" s="146"/>
      <c r="X89" s="146"/>
      <c r="Y89" s="146"/>
      <c r="Z89" s="146"/>
      <c r="AA89" s="146"/>
      <c r="AB89" s="146"/>
      <c r="AC89" s="146"/>
      <c r="AD89" s="146"/>
      <c r="AE89" s="146"/>
      <c r="AF89" s="146"/>
      <c r="AG89" s="146"/>
      <c r="AH89" s="146"/>
      <c r="AI89" s="146"/>
      <c r="AJ89" s="146"/>
      <c r="AK89" s="146"/>
      <c r="AL89" s="146"/>
      <c r="AM89" s="146"/>
      <c r="AN89" s="146"/>
      <c r="AO89" s="146"/>
      <c r="AP89" s="146"/>
      <c r="AQ89" s="146"/>
      <c r="AR89" s="146"/>
      <c r="AS89" s="146"/>
      <c r="AT89" s="146"/>
      <c r="AU89" s="146"/>
      <c r="AV89" s="146"/>
      <c r="AW89" s="146"/>
      <c r="AX89" s="146"/>
      <c r="AY89" s="146"/>
      <c r="AZ89" s="146"/>
      <c r="BA89" s="146"/>
      <c r="BB89" s="146"/>
      <c r="BC89" s="146"/>
      <c r="BD89" s="146"/>
      <c r="BE89" s="146"/>
      <c r="BF89" s="146"/>
      <c r="BG89" s="146"/>
      <c r="BH89" s="146"/>
      <c r="BI89" s="146"/>
      <c r="BJ89" s="146"/>
      <c r="BK89" s="146"/>
      <c r="BL89" s="146"/>
      <c r="BM89" s="146"/>
      <c r="BN89" s="146"/>
      <c r="BO89" s="146"/>
      <c r="BP89" s="146"/>
      <c r="BQ89" s="146"/>
      <c r="BR89" s="146"/>
      <c r="BS89" s="146"/>
      <c r="BT89" s="146"/>
      <c r="BU89" s="146"/>
      <c r="BV89" s="146"/>
      <c r="BW89" s="146"/>
      <c r="BX89" s="146"/>
      <c r="BY89" s="146"/>
      <c r="BZ89" s="146"/>
      <c r="CA89" s="146"/>
      <c r="CB89" s="146"/>
      <c r="CC89" s="146"/>
      <c r="CD89" s="146"/>
      <c r="CE89" s="146"/>
      <c r="CF89" s="146"/>
      <c r="CG89" s="146"/>
      <c r="CH89" s="146"/>
      <c r="CI89" s="146"/>
      <c r="CJ89" s="146"/>
      <c r="CK89" s="146"/>
      <c r="CL89" s="146"/>
      <c r="CM89" s="146"/>
      <c r="CN89" s="146"/>
      <c r="CO89" s="146"/>
      <c r="CP89" s="146"/>
      <c r="CQ89" s="146"/>
      <c r="CR89" s="146"/>
      <c r="CS89" s="146"/>
      <c r="CT89" s="146"/>
      <c r="CU89" s="146"/>
      <c r="CV89" s="146"/>
      <c r="CW89" s="146"/>
      <c r="CX89" s="146"/>
      <c r="CY89" s="146"/>
      <c r="CZ89" s="146"/>
      <c r="DA89" s="201"/>
    </row>
    <row r="90" spans="2:105" x14ac:dyDescent="0.25">
      <c r="B90" s="200"/>
      <c r="C90" s="146"/>
      <c r="D90" s="146"/>
      <c r="E90" s="146"/>
      <c r="F90" s="146"/>
      <c r="G90" s="146"/>
      <c r="H90" s="146"/>
      <c r="I90" s="146"/>
      <c r="J90" s="146"/>
      <c r="K90" s="146"/>
      <c r="L90" s="146"/>
      <c r="M90" s="146"/>
      <c r="N90" s="146"/>
      <c r="O90" s="146"/>
      <c r="P90" s="146"/>
      <c r="Q90" s="146"/>
      <c r="R90" s="146"/>
      <c r="S90" s="146"/>
      <c r="T90" s="146"/>
      <c r="U90" s="146"/>
      <c r="V90" s="146"/>
      <c r="W90" s="146"/>
      <c r="X90" s="146"/>
      <c r="Y90" s="146"/>
      <c r="Z90" s="146"/>
      <c r="AA90" s="146"/>
      <c r="AB90" s="146"/>
      <c r="AC90" s="146"/>
      <c r="AD90" s="146"/>
      <c r="AE90" s="146"/>
      <c r="AF90" s="146"/>
      <c r="AG90" s="146"/>
      <c r="AH90" s="146"/>
      <c r="AI90" s="146"/>
      <c r="AJ90" s="146"/>
      <c r="AK90" s="146"/>
      <c r="AL90" s="146"/>
      <c r="AM90" s="146"/>
      <c r="AN90" s="146"/>
      <c r="AO90" s="146"/>
      <c r="AP90" s="146"/>
      <c r="AQ90" s="146"/>
      <c r="AR90" s="146"/>
      <c r="AS90" s="146"/>
      <c r="AT90" s="146"/>
      <c r="AU90" s="146"/>
      <c r="AV90" s="146"/>
      <c r="AW90" s="146"/>
      <c r="AX90" s="146"/>
      <c r="AY90" s="146"/>
      <c r="AZ90" s="146"/>
      <c r="BA90" s="146"/>
      <c r="BB90" s="146"/>
      <c r="BC90" s="146"/>
      <c r="BD90" s="146"/>
      <c r="BE90" s="146"/>
      <c r="BF90" s="146"/>
      <c r="BG90" s="146"/>
      <c r="BH90" s="146"/>
      <c r="BI90" s="146"/>
      <c r="BJ90" s="146"/>
      <c r="BK90" s="146"/>
      <c r="BL90" s="146"/>
      <c r="BM90" s="146"/>
      <c r="BN90" s="146"/>
      <c r="BO90" s="146"/>
      <c r="BP90" s="146"/>
      <c r="BQ90" s="146"/>
      <c r="BR90" s="146"/>
      <c r="BS90" s="146"/>
      <c r="BT90" s="146"/>
      <c r="BU90" s="146"/>
      <c r="BV90" s="146"/>
      <c r="BW90" s="146"/>
      <c r="BX90" s="146"/>
      <c r="BY90" s="146"/>
      <c r="BZ90" s="146"/>
      <c r="CA90" s="146"/>
      <c r="CB90" s="146"/>
      <c r="CC90" s="146"/>
      <c r="CD90" s="146"/>
      <c r="CE90" s="146"/>
      <c r="CF90" s="146"/>
      <c r="CG90" s="146"/>
      <c r="CH90" s="146"/>
      <c r="CI90" s="146"/>
      <c r="CJ90" s="146"/>
      <c r="CK90" s="146"/>
      <c r="CL90" s="146"/>
      <c r="CM90" s="146"/>
      <c r="CN90" s="146"/>
      <c r="CO90" s="146"/>
      <c r="CP90" s="146"/>
      <c r="CQ90" s="146"/>
      <c r="CR90" s="146"/>
      <c r="CS90" s="146"/>
      <c r="CT90" s="146"/>
      <c r="CU90" s="146"/>
      <c r="CV90" s="146"/>
      <c r="CW90" s="146"/>
      <c r="CX90" s="146"/>
      <c r="CY90" s="146"/>
      <c r="CZ90" s="146"/>
      <c r="DA90" s="201"/>
    </row>
    <row r="91" spans="2:105" x14ac:dyDescent="0.25">
      <c r="B91" s="200"/>
      <c r="C91" s="146"/>
      <c r="D91" s="146"/>
      <c r="E91" s="146"/>
      <c r="F91" s="146"/>
      <c r="G91" s="146"/>
      <c r="H91" s="146"/>
      <c r="I91" s="146"/>
      <c r="J91" s="146"/>
      <c r="K91" s="146"/>
      <c r="L91" s="146"/>
      <c r="M91" s="146"/>
      <c r="N91" s="146"/>
      <c r="O91" s="146"/>
      <c r="P91" s="146"/>
      <c r="Q91" s="146"/>
      <c r="R91" s="146"/>
      <c r="S91" s="146"/>
      <c r="T91" s="146"/>
      <c r="U91" s="146"/>
      <c r="V91" s="146"/>
      <c r="W91" s="146"/>
      <c r="X91" s="146"/>
      <c r="Y91" s="146"/>
      <c r="Z91" s="146"/>
      <c r="AA91" s="146"/>
      <c r="AB91" s="146"/>
      <c r="AC91" s="146"/>
      <c r="AD91" s="146"/>
      <c r="AE91" s="146"/>
      <c r="AF91" s="146"/>
      <c r="AG91" s="146"/>
      <c r="AH91" s="146"/>
      <c r="AI91" s="146"/>
      <c r="AJ91" s="146"/>
      <c r="AK91" s="146"/>
      <c r="AL91" s="146"/>
      <c r="AM91" s="146"/>
      <c r="AN91" s="146"/>
      <c r="AO91" s="146"/>
      <c r="AP91" s="146"/>
      <c r="AQ91" s="146"/>
      <c r="AR91" s="146"/>
      <c r="AS91" s="146"/>
      <c r="AT91" s="146"/>
      <c r="AU91" s="146"/>
      <c r="AV91" s="146"/>
      <c r="AW91" s="146"/>
      <c r="AX91" s="146"/>
      <c r="AY91" s="146"/>
      <c r="AZ91" s="146"/>
      <c r="BA91" s="146"/>
      <c r="BB91" s="146"/>
      <c r="BC91" s="146"/>
      <c r="BD91" s="146"/>
      <c r="BE91" s="146"/>
      <c r="BF91" s="146"/>
      <c r="BG91" s="146"/>
      <c r="BH91" s="146"/>
      <c r="BI91" s="146"/>
      <c r="BJ91" s="146"/>
      <c r="BK91" s="146"/>
      <c r="BL91" s="146"/>
      <c r="BM91" s="146"/>
      <c r="BN91" s="146"/>
      <c r="BO91" s="146"/>
      <c r="BP91" s="146"/>
      <c r="BQ91" s="146"/>
      <c r="BR91" s="146"/>
      <c r="BS91" s="146"/>
      <c r="BT91" s="146"/>
      <c r="BU91" s="146"/>
      <c r="BV91" s="146"/>
      <c r="BW91" s="146"/>
      <c r="BX91" s="146"/>
      <c r="BY91" s="146"/>
      <c r="BZ91" s="146"/>
      <c r="CA91" s="146"/>
      <c r="CB91" s="146"/>
      <c r="CC91" s="146"/>
      <c r="CD91" s="146"/>
      <c r="CE91" s="146"/>
      <c r="CF91" s="146"/>
      <c r="CG91" s="146"/>
      <c r="CH91" s="146"/>
      <c r="CI91" s="146"/>
      <c r="CJ91" s="146"/>
      <c r="CK91" s="146"/>
      <c r="CL91" s="146"/>
      <c r="CM91" s="146"/>
      <c r="CN91" s="146"/>
      <c r="CO91" s="146"/>
      <c r="CP91" s="146"/>
      <c r="CQ91" s="146"/>
      <c r="CR91" s="146"/>
      <c r="CS91" s="146"/>
      <c r="CT91" s="146"/>
      <c r="CU91" s="146"/>
      <c r="CV91" s="146"/>
      <c r="CW91" s="146"/>
      <c r="CX91" s="146"/>
      <c r="CY91" s="146"/>
      <c r="CZ91" s="146"/>
      <c r="DA91" s="201"/>
    </row>
    <row r="92" spans="2:105" x14ac:dyDescent="0.25">
      <c r="B92" s="200"/>
      <c r="C92" s="146"/>
      <c r="D92" s="146"/>
      <c r="E92" s="146"/>
      <c r="F92" s="146"/>
      <c r="G92" s="146"/>
      <c r="H92" s="146"/>
      <c r="I92" s="146"/>
      <c r="J92" s="146"/>
      <c r="K92" s="146"/>
      <c r="L92" s="146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  <c r="X92" s="146"/>
      <c r="Y92" s="146"/>
      <c r="Z92" s="146"/>
      <c r="AA92" s="146"/>
      <c r="AB92" s="146"/>
      <c r="AC92" s="146"/>
      <c r="AD92" s="146"/>
      <c r="AE92" s="146"/>
      <c r="AF92" s="146"/>
      <c r="AG92" s="146"/>
      <c r="AH92" s="146"/>
      <c r="AI92" s="146"/>
      <c r="AJ92" s="146"/>
      <c r="AK92" s="146"/>
      <c r="AL92" s="146"/>
      <c r="AM92" s="146"/>
      <c r="AN92" s="146"/>
      <c r="AO92" s="146"/>
      <c r="AP92" s="146"/>
      <c r="AQ92" s="146"/>
      <c r="AR92" s="146"/>
      <c r="AS92" s="146"/>
      <c r="AT92" s="146"/>
      <c r="AU92" s="146"/>
      <c r="AV92" s="146"/>
      <c r="AW92" s="146"/>
      <c r="AX92" s="146"/>
      <c r="AY92" s="146"/>
      <c r="AZ92" s="146"/>
      <c r="BA92" s="146"/>
      <c r="BB92" s="146"/>
      <c r="BC92" s="146"/>
      <c r="BD92" s="146"/>
      <c r="BE92" s="146"/>
      <c r="BF92" s="146"/>
      <c r="BG92" s="146"/>
      <c r="BH92" s="146"/>
      <c r="BI92" s="146"/>
      <c r="BJ92" s="146"/>
      <c r="BK92" s="146"/>
      <c r="BL92" s="146"/>
      <c r="BM92" s="146"/>
      <c r="BN92" s="146"/>
      <c r="BO92" s="146"/>
      <c r="BP92" s="146"/>
      <c r="BQ92" s="146"/>
      <c r="BR92" s="146"/>
      <c r="BS92" s="146"/>
      <c r="BT92" s="146"/>
      <c r="BU92" s="146"/>
      <c r="BV92" s="146"/>
      <c r="BW92" s="146"/>
      <c r="BX92" s="146"/>
      <c r="BY92" s="146"/>
      <c r="BZ92" s="146"/>
      <c r="CA92" s="146"/>
      <c r="CB92" s="146"/>
      <c r="CC92" s="146"/>
      <c r="CD92" s="146"/>
      <c r="CE92" s="146"/>
      <c r="CF92" s="146"/>
      <c r="CG92" s="146"/>
      <c r="CH92" s="146"/>
      <c r="CI92" s="146"/>
      <c r="CJ92" s="146"/>
      <c r="CK92" s="146"/>
      <c r="CL92" s="146"/>
      <c r="CM92" s="146"/>
      <c r="CN92" s="146"/>
      <c r="CO92" s="146"/>
      <c r="CP92" s="146"/>
      <c r="CQ92" s="146"/>
      <c r="CR92" s="146"/>
      <c r="CS92" s="146"/>
      <c r="CT92" s="146"/>
      <c r="CU92" s="146"/>
      <c r="CV92" s="146"/>
      <c r="CW92" s="146"/>
      <c r="CX92" s="146"/>
      <c r="CY92" s="146"/>
      <c r="CZ92" s="146"/>
      <c r="DA92" s="201"/>
    </row>
    <row r="93" spans="2:105" x14ac:dyDescent="0.25">
      <c r="B93" s="200"/>
      <c r="C93" s="146"/>
      <c r="D93" s="146"/>
      <c r="E93" s="146"/>
      <c r="F93" s="146"/>
      <c r="G93" s="146"/>
      <c r="H93" s="146"/>
      <c r="I93" s="146"/>
      <c r="J93" s="146"/>
      <c r="K93" s="146"/>
      <c r="L93" s="146"/>
      <c r="M93" s="146"/>
      <c r="N93" s="146"/>
      <c r="O93" s="146"/>
      <c r="P93" s="146"/>
      <c r="Q93" s="146"/>
      <c r="R93" s="146"/>
      <c r="S93" s="146"/>
      <c r="T93" s="146"/>
      <c r="U93" s="146"/>
      <c r="V93" s="146"/>
      <c r="W93" s="146"/>
      <c r="X93" s="146"/>
      <c r="Y93" s="146"/>
      <c r="Z93" s="146"/>
      <c r="AA93" s="146"/>
      <c r="AB93" s="146"/>
      <c r="AC93" s="146"/>
      <c r="AD93" s="146"/>
      <c r="AE93" s="146"/>
      <c r="AF93" s="146"/>
      <c r="AG93" s="146"/>
      <c r="AH93" s="146"/>
      <c r="AI93" s="146"/>
      <c r="AJ93" s="146"/>
      <c r="AK93" s="146"/>
      <c r="AL93" s="146"/>
      <c r="AM93" s="146"/>
      <c r="AN93" s="146"/>
      <c r="AO93" s="146"/>
      <c r="AP93" s="146"/>
      <c r="AQ93" s="146"/>
      <c r="AR93" s="146"/>
      <c r="AS93" s="146"/>
      <c r="AT93" s="146"/>
      <c r="AU93" s="146"/>
      <c r="AV93" s="146"/>
      <c r="AW93" s="146"/>
      <c r="AX93" s="146"/>
      <c r="AY93" s="146"/>
      <c r="AZ93" s="146"/>
      <c r="BA93" s="146"/>
      <c r="BB93" s="146"/>
      <c r="BC93" s="146"/>
      <c r="BD93" s="146"/>
      <c r="BE93" s="146"/>
      <c r="BF93" s="146"/>
      <c r="BG93" s="146"/>
      <c r="BH93" s="146"/>
      <c r="BI93" s="146"/>
      <c r="BJ93" s="146"/>
      <c r="BK93" s="146"/>
      <c r="BL93" s="146"/>
      <c r="BM93" s="146"/>
      <c r="BN93" s="146"/>
      <c r="BO93" s="146"/>
      <c r="BP93" s="146"/>
      <c r="BQ93" s="146"/>
      <c r="BR93" s="146"/>
      <c r="BS93" s="146"/>
      <c r="BT93" s="146"/>
      <c r="BU93" s="146"/>
      <c r="BV93" s="146"/>
      <c r="BW93" s="146"/>
      <c r="BX93" s="146"/>
      <c r="BY93" s="146"/>
      <c r="BZ93" s="146"/>
      <c r="CA93" s="146"/>
      <c r="CB93" s="146"/>
      <c r="CC93" s="146"/>
      <c r="CD93" s="146"/>
      <c r="CE93" s="146"/>
      <c r="CF93" s="146"/>
      <c r="CG93" s="146"/>
      <c r="CH93" s="146"/>
      <c r="CI93" s="146"/>
      <c r="CJ93" s="146"/>
      <c r="CK93" s="146"/>
      <c r="CL93" s="146"/>
      <c r="CM93" s="146"/>
      <c r="CN93" s="146"/>
      <c r="CO93" s="146"/>
      <c r="CP93" s="146"/>
      <c r="CQ93" s="146"/>
      <c r="CR93" s="146"/>
      <c r="CS93" s="146"/>
      <c r="CT93" s="146"/>
      <c r="CU93" s="146"/>
      <c r="CV93" s="146"/>
      <c r="CW93" s="146"/>
      <c r="CX93" s="146"/>
      <c r="CY93" s="146"/>
      <c r="CZ93" s="146"/>
      <c r="DA93" s="201"/>
    </row>
    <row r="94" spans="2:105" x14ac:dyDescent="0.25">
      <c r="B94" s="200"/>
      <c r="C94" s="146"/>
      <c r="D94" s="146"/>
      <c r="E94" s="146"/>
      <c r="F94" s="146"/>
      <c r="G94" s="146"/>
      <c r="H94" s="146"/>
      <c r="I94" s="146"/>
      <c r="J94" s="146"/>
      <c r="K94" s="146"/>
      <c r="L94" s="146"/>
      <c r="M94" s="146"/>
      <c r="N94" s="146"/>
      <c r="O94" s="146"/>
      <c r="P94" s="146"/>
      <c r="Q94" s="146"/>
      <c r="R94" s="146"/>
      <c r="S94" s="146"/>
      <c r="T94" s="146"/>
      <c r="U94" s="146"/>
      <c r="V94" s="146"/>
      <c r="W94" s="146"/>
      <c r="X94" s="146"/>
      <c r="Y94" s="146"/>
      <c r="Z94" s="146"/>
      <c r="AA94" s="146"/>
      <c r="AB94" s="146"/>
      <c r="AC94" s="146"/>
      <c r="AD94" s="146"/>
      <c r="AE94" s="146"/>
      <c r="AF94" s="146"/>
      <c r="AG94" s="146"/>
      <c r="AH94" s="146"/>
      <c r="AI94" s="146"/>
      <c r="AJ94" s="146"/>
      <c r="AK94" s="146"/>
      <c r="AL94" s="146"/>
      <c r="AM94" s="146"/>
      <c r="AN94" s="146"/>
      <c r="AO94" s="146"/>
      <c r="AP94" s="146"/>
      <c r="AQ94" s="146"/>
      <c r="AR94" s="146"/>
      <c r="AS94" s="146"/>
      <c r="AT94" s="146"/>
      <c r="AU94" s="146"/>
      <c r="AV94" s="146"/>
      <c r="AW94" s="146"/>
      <c r="AX94" s="146"/>
      <c r="AY94" s="146"/>
      <c r="AZ94" s="146"/>
      <c r="BA94" s="146"/>
      <c r="BB94" s="146"/>
      <c r="BC94" s="146"/>
      <c r="BD94" s="146"/>
      <c r="BE94" s="146"/>
      <c r="BF94" s="146"/>
      <c r="BG94" s="146"/>
      <c r="BH94" s="146"/>
      <c r="BI94" s="146"/>
      <c r="BJ94" s="146"/>
      <c r="BK94" s="146"/>
      <c r="BL94" s="146"/>
      <c r="BM94" s="146"/>
      <c r="BN94" s="146"/>
      <c r="BO94" s="146"/>
      <c r="BP94" s="146"/>
      <c r="BQ94" s="146"/>
      <c r="BR94" s="146"/>
      <c r="BS94" s="146"/>
      <c r="BT94" s="146"/>
      <c r="BU94" s="146"/>
      <c r="BV94" s="146"/>
      <c r="BW94" s="146"/>
      <c r="BX94" s="146"/>
      <c r="BY94" s="146"/>
      <c r="BZ94" s="146"/>
      <c r="CA94" s="146"/>
      <c r="CB94" s="146"/>
      <c r="CC94" s="146"/>
      <c r="CD94" s="146"/>
      <c r="CE94" s="146"/>
      <c r="CF94" s="146"/>
      <c r="CG94" s="146"/>
      <c r="CH94" s="146"/>
      <c r="CI94" s="146"/>
      <c r="CJ94" s="146"/>
      <c r="CK94" s="146"/>
      <c r="CL94" s="146"/>
      <c r="CM94" s="146"/>
      <c r="CN94" s="146"/>
      <c r="CO94" s="146"/>
      <c r="CP94" s="146"/>
      <c r="CQ94" s="146"/>
      <c r="CR94" s="146"/>
      <c r="CS94" s="146"/>
      <c r="CT94" s="146"/>
      <c r="CU94" s="146"/>
      <c r="CV94" s="146"/>
      <c r="CW94" s="146"/>
      <c r="CX94" s="146"/>
      <c r="CY94" s="146"/>
      <c r="CZ94" s="146"/>
      <c r="DA94" s="201"/>
    </row>
    <row r="95" spans="2:105" x14ac:dyDescent="0.25">
      <c r="B95" s="200"/>
      <c r="C95" s="146"/>
      <c r="D95" s="146"/>
      <c r="E95" s="146"/>
      <c r="F95" s="146"/>
      <c r="G95" s="146"/>
      <c r="H95" s="146"/>
      <c r="I95" s="146"/>
      <c r="J95" s="146"/>
      <c r="K95" s="146"/>
      <c r="L95" s="146"/>
      <c r="M95" s="146"/>
      <c r="N95" s="146"/>
      <c r="O95" s="146"/>
      <c r="P95" s="146"/>
      <c r="Q95" s="146"/>
      <c r="R95" s="146"/>
      <c r="S95" s="146"/>
      <c r="T95" s="146"/>
      <c r="U95" s="146"/>
      <c r="V95" s="146"/>
      <c r="W95" s="146"/>
      <c r="X95" s="146"/>
      <c r="Y95" s="146"/>
      <c r="Z95" s="146"/>
      <c r="AA95" s="146"/>
      <c r="AB95" s="146"/>
      <c r="AC95" s="146"/>
      <c r="AD95" s="146"/>
      <c r="AE95" s="146"/>
      <c r="AF95" s="146"/>
      <c r="AG95" s="146"/>
      <c r="AH95" s="146"/>
      <c r="AI95" s="146"/>
      <c r="AJ95" s="146"/>
      <c r="AK95" s="146"/>
      <c r="AL95" s="146"/>
      <c r="AM95" s="146"/>
      <c r="AN95" s="146"/>
      <c r="AO95" s="146"/>
      <c r="AP95" s="146"/>
      <c r="AQ95" s="146"/>
      <c r="AR95" s="146"/>
      <c r="AS95" s="146"/>
      <c r="AT95" s="146"/>
      <c r="AU95" s="146"/>
      <c r="AV95" s="146"/>
      <c r="AW95" s="146"/>
      <c r="AX95" s="146"/>
      <c r="AY95" s="146"/>
      <c r="AZ95" s="146"/>
      <c r="BA95" s="146"/>
      <c r="BB95" s="146"/>
      <c r="BC95" s="146"/>
      <c r="BD95" s="146"/>
      <c r="BE95" s="146"/>
      <c r="BF95" s="146"/>
      <c r="BG95" s="146"/>
      <c r="BH95" s="146"/>
      <c r="BI95" s="146"/>
      <c r="BJ95" s="146"/>
      <c r="BK95" s="146"/>
      <c r="BL95" s="146"/>
      <c r="BM95" s="146"/>
      <c r="BN95" s="146"/>
      <c r="BO95" s="146"/>
      <c r="BP95" s="146"/>
      <c r="BQ95" s="146"/>
      <c r="BR95" s="146"/>
      <c r="BS95" s="146"/>
      <c r="BT95" s="146"/>
      <c r="BU95" s="146"/>
      <c r="BV95" s="146"/>
      <c r="BW95" s="146"/>
      <c r="BX95" s="146"/>
      <c r="BY95" s="146"/>
      <c r="BZ95" s="146"/>
      <c r="CA95" s="146"/>
      <c r="CB95" s="146"/>
      <c r="CC95" s="146"/>
      <c r="CD95" s="146"/>
      <c r="CE95" s="146"/>
      <c r="CF95" s="146"/>
      <c r="CG95" s="146"/>
      <c r="CH95" s="146"/>
      <c r="CI95" s="146"/>
      <c r="CJ95" s="146"/>
      <c r="CK95" s="146"/>
      <c r="CL95" s="146"/>
      <c r="CM95" s="146"/>
      <c r="CN95" s="146"/>
      <c r="CO95" s="146"/>
      <c r="CP95" s="146"/>
      <c r="CQ95" s="146"/>
      <c r="CR95" s="146"/>
      <c r="CS95" s="146"/>
      <c r="CT95" s="146"/>
      <c r="CU95" s="146"/>
      <c r="CV95" s="146"/>
      <c r="CW95" s="146"/>
      <c r="CX95" s="146"/>
      <c r="CY95" s="146"/>
      <c r="CZ95" s="146"/>
      <c r="DA95" s="201"/>
    </row>
    <row r="96" spans="2:105" x14ac:dyDescent="0.25">
      <c r="B96" s="200"/>
      <c r="C96" s="146"/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6"/>
      <c r="O96" s="146"/>
      <c r="P96" s="146"/>
      <c r="Q96" s="146"/>
      <c r="R96" s="146"/>
      <c r="S96" s="146"/>
      <c r="T96" s="146"/>
      <c r="U96" s="146"/>
      <c r="V96" s="146"/>
      <c r="W96" s="146"/>
      <c r="X96" s="146"/>
      <c r="Y96" s="146"/>
      <c r="Z96" s="146"/>
      <c r="AA96" s="146"/>
      <c r="AB96" s="146"/>
      <c r="AC96" s="146"/>
      <c r="AD96" s="146"/>
      <c r="AE96" s="146"/>
      <c r="AF96" s="146"/>
      <c r="AG96" s="146"/>
      <c r="AH96" s="146"/>
      <c r="AI96" s="146"/>
      <c r="AJ96" s="146"/>
      <c r="AK96" s="146"/>
      <c r="AL96" s="146"/>
      <c r="AM96" s="146"/>
      <c r="AN96" s="146"/>
      <c r="AO96" s="146"/>
      <c r="AP96" s="146"/>
      <c r="AQ96" s="146"/>
      <c r="AR96" s="146"/>
      <c r="AS96" s="146"/>
      <c r="AT96" s="146"/>
      <c r="AU96" s="146"/>
      <c r="AV96" s="146"/>
      <c r="AW96" s="146"/>
      <c r="AX96" s="146"/>
      <c r="AY96" s="146"/>
      <c r="AZ96" s="146"/>
      <c r="BA96" s="146"/>
      <c r="BB96" s="146"/>
      <c r="BC96" s="146"/>
      <c r="BD96" s="146"/>
      <c r="BE96" s="146"/>
      <c r="BF96" s="146"/>
      <c r="BG96" s="146"/>
      <c r="BH96" s="146"/>
      <c r="BI96" s="146"/>
      <c r="BJ96" s="146"/>
      <c r="BK96" s="146"/>
      <c r="BL96" s="146"/>
      <c r="BM96" s="146"/>
      <c r="BN96" s="146"/>
      <c r="BO96" s="146"/>
      <c r="BP96" s="146"/>
      <c r="BQ96" s="146"/>
      <c r="BR96" s="146"/>
      <c r="BS96" s="146"/>
      <c r="BT96" s="146"/>
      <c r="BU96" s="146"/>
      <c r="BV96" s="146"/>
      <c r="BW96" s="146"/>
      <c r="BX96" s="146"/>
      <c r="BY96" s="146"/>
      <c r="BZ96" s="146"/>
      <c r="CA96" s="146"/>
      <c r="CB96" s="146"/>
      <c r="CC96" s="146"/>
      <c r="CD96" s="146"/>
      <c r="CE96" s="146"/>
      <c r="CF96" s="146"/>
      <c r="CG96" s="146"/>
      <c r="CH96" s="146"/>
      <c r="CI96" s="146"/>
      <c r="CJ96" s="146"/>
      <c r="CK96" s="146"/>
      <c r="CL96" s="146"/>
      <c r="CM96" s="146"/>
      <c r="CN96" s="146"/>
      <c r="CO96" s="146"/>
      <c r="CP96" s="146"/>
      <c r="CQ96" s="146"/>
      <c r="CR96" s="146"/>
      <c r="CS96" s="146"/>
      <c r="CT96" s="146"/>
      <c r="CU96" s="146"/>
      <c r="CV96" s="146"/>
      <c r="CW96" s="146"/>
      <c r="CX96" s="146"/>
      <c r="CY96" s="146"/>
      <c r="CZ96" s="146"/>
      <c r="DA96" s="201"/>
    </row>
    <row r="97" spans="2:105" x14ac:dyDescent="0.25">
      <c r="B97" s="200"/>
      <c r="C97" s="146"/>
      <c r="D97" s="146"/>
      <c r="E97" s="146"/>
      <c r="F97" s="146"/>
      <c r="G97" s="146"/>
      <c r="H97" s="146"/>
      <c r="I97" s="146"/>
      <c r="J97" s="146"/>
      <c r="K97" s="146"/>
      <c r="L97" s="146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  <c r="X97" s="146"/>
      <c r="Y97" s="146"/>
      <c r="Z97" s="146"/>
      <c r="AA97" s="146"/>
      <c r="AB97" s="146"/>
      <c r="AC97" s="146"/>
      <c r="AD97" s="146"/>
      <c r="AE97" s="146"/>
      <c r="AF97" s="146"/>
      <c r="AG97" s="146"/>
      <c r="AH97" s="146"/>
      <c r="AI97" s="146"/>
      <c r="AJ97" s="146"/>
      <c r="AK97" s="146"/>
      <c r="AL97" s="146"/>
      <c r="AM97" s="146"/>
      <c r="AN97" s="146"/>
      <c r="AO97" s="146"/>
      <c r="AP97" s="146"/>
      <c r="AQ97" s="146"/>
      <c r="AR97" s="146"/>
      <c r="AS97" s="146"/>
      <c r="AT97" s="146"/>
      <c r="AU97" s="146"/>
      <c r="AV97" s="146"/>
      <c r="AW97" s="146"/>
      <c r="AX97" s="146"/>
      <c r="AY97" s="146"/>
      <c r="AZ97" s="146"/>
      <c r="BA97" s="146"/>
      <c r="BB97" s="146"/>
      <c r="BC97" s="146"/>
      <c r="BD97" s="146"/>
      <c r="BE97" s="146"/>
      <c r="BF97" s="146"/>
      <c r="BG97" s="146"/>
      <c r="BH97" s="146"/>
      <c r="BI97" s="146"/>
      <c r="BJ97" s="146"/>
      <c r="BK97" s="146"/>
      <c r="BL97" s="146"/>
      <c r="BM97" s="146"/>
      <c r="BN97" s="146"/>
      <c r="BO97" s="146"/>
      <c r="BP97" s="146"/>
      <c r="BQ97" s="146"/>
      <c r="BR97" s="146"/>
      <c r="BS97" s="146"/>
      <c r="BT97" s="146"/>
      <c r="BU97" s="146"/>
      <c r="BV97" s="146"/>
      <c r="BW97" s="146"/>
      <c r="BX97" s="146"/>
      <c r="BY97" s="146"/>
      <c r="BZ97" s="146"/>
      <c r="CA97" s="146"/>
      <c r="CB97" s="146"/>
      <c r="CC97" s="146"/>
      <c r="CD97" s="146"/>
      <c r="CE97" s="146"/>
      <c r="CF97" s="146"/>
      <c r="CG97" s="146"/>
      <c r="CH97" s="146"/>
      <c r="CI97" s="146"/>
      <c r="CJ97" s="146"/>
      <c r="CK97" s="146"/>
      <c r="CL97" s="146"/>
      <c r="CM97" s="146"/>
      <c r="CN97" s="146"/>
      <c r="CO97" s="146"/>
      <c r="CP97" s="146"/>
      <c r="CQ97" s="146"/>
      <c r="CR97" s="146"/>
      <c r="CS97" s="146"/>
      <c r="CT97" s="146"/>
      <c r="CU97" s="146"/>
      <c r="CV97" s="146"/>
      <c r="CW97" s="146"/>
      <c r="CX97" s="146"/>
      <c r="CY97" s="146"/>
      <c r="CZ97" s="146"/>
      <c r="DA97" s="201"/>
    </row>
    <row r="98" spans="2:105" x14ac:dyDescent="0.25">
      <c r="B98" s="200"/>
      <c r="C98" s="146"/>
      <c r="D98" s="146"/>
      <c r="E98" s="146"/>
      <c r="F98" s="146"/>
      <c r="G98" s="146"/>
      <c r="H98" s="146"/>
      <c r="I98" s="146"/>
      <c r="J98" s="146"/>
      <c r="K98" s="146"/>
      <c r="L98" s="146"/>
      <c r="M98" s="146"/>
      <c r="N98" s="146"/>
      <c r="O98" s="146"/>
      <c r="P98" s="146"/>
      <c r="Q98" s="146"/>
      <c r="R98" s="146"/>
      <c r="S98" s="146"/>
      <c r="T98" s="146"/>
      <c r="U98" s="146"/>
      <c r="V98" s="146"/>
      <c r="W98" s="146"/>
      <c r="X98" s="146"/>
      <c r="Y98" s="146"/>
      <c r="Z98" s="146"/>
      <c r="AA98" s="146"/>
      <c r="AB98" s="146"/>
      <c r="AC98" s="146"/>
      <c r="AD98" s="146"/>
      <c r="AE98" s="146"/>
      <c r="AF98" s="146"/>
      <c r="AG98" s="146"/>
      <c r="AH98" s="146"/>
      <c r="AI98" s="146"/>
      <c r="AJ98" s="146"/>
      <c r="AK98" s="146"/>
      <c r="AL98" s="146"/>
      <c r="AM98" s="146"/>
      <c r="AN98" s="146"/>
      <c r="AO98" s="146"/>
      <c r="AP98" s="146"/>
      <c r="AQ98" s="146"/>
      <c r="AR98" s="146"/>
      <c r="AS98" s="146"/>
      <c r="AT98" s="146"/>
      <c r="AU98" s="146"/>
      <c r="AV98" s="146"/>
      <c r="AW98" s="146"/>
      <c r="AX98" s="146"/>
      <c r="AY98" s="146"/>
      <c r="AZ98" s="146"/>
      <c r="BA98" s="146"/>
      <c r="BB98" s="146"/>
      <c r="BC98" s="146"/>
      <c r="BD98" s="146"/>
      <c r="BE98" s="146"/>
      <c r="BF98" s="146"/>
      <c r="BG98" s="146"/>
      <c r="BH98" s="146"/>
      <c r="BI98" s="146"/>
      <c r="BJ98" s="146"/>
      <c r="BK98" s="146"/>
      <c r="BL98" s="146"/>
      <c r="BM98" s="146"/>
      <c r="BN98" s="146"/>
      <c r="BO98" s="146"/>
      <c r="BP98" s="146"/>
      <c r="BQ98" s="146"/>
      <c r="BR98" s="146"/>
      <c r="BS98" s="146"/>
      <c r="BT98" s="146"/>
      <c r="BU98" s="146"/>
      <c r="BV98" s="146"/>
      <c r="BW98" s="146"/>
      <c r="BX98" s="146"/>
      <c r="BY98" s="146"/>
      <c r="BZ98" s="146"/>
      <c r="CA98" s="146"/>
      <c r="CB98" s="146"/>
      <c r="CC98" s="146"/>
      <c r="CD98" s="146"/>
      <c r="CE98" s="146"/>
      <c r="CF98" s="146"/>
      <c r="CG98" s="146"/>
      <c r="CH98" s="146"/>
      <c r="CI98" s="146"/>
      <c r="CJ98" s="146"/>
      <c r="CK98" s="146"/>
      <c r="CL98" s="146"/>
      <c r="CM98" s="146"/>
      <c r="CN98" s="146"/>
      <c r="CO98" s="146"/>
      <c r="CP98" s="146"/>
      <c r="CQ98" s="146"/>
      <c r="CR98" s="146"/>
      <c r="CS98" s="146"/>
      <c r="CT98" s="146"/>
      <c r="CU98" s="146"/>
      <c r="CV98" s="146"/>
      <c r="CW98" s="146"/>
      <c r="CX98" s="146"/>
      <c r="CY98" s="146"/>
      <c r="CZ98" s="146"/>
      <c r="DA98" s="201"/>
    </row>
    <row r="99" spans="2:105" x14ac:dyDescent="0.25">
      <c r="B99" s="200"/>
      <c r="C99" s="146"/>
      <c r="D99" s="146"/>
      <c r="E99" s="146"/>
      <c r="F99" s="146"/>
      <c r="G99" s="146"/>
      <c r="H99" s="146"/>
      <c r="I99" s="146"/>
      <c r="J99" s="146"/>
      <c r="K99" s="146"/>
      <c r="L99" s="146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6"/>
      <c r="X99" s="146"/>
      <c r="Y99" s="146"/>
      <c r="Z99" s="146"/>
      <c r="AA99" s="146"/>
      <c r="AB99" s="146"/>
      <c r="AC99" s="146"/>
      <c r="AD99" s="146"/>
      <c r="AE99" s="146"/>
      <c r="AF99" s="146"/>
      <c r="AG99" s="146"/>
      <c r="AH99" s="146"/>
      <c r="AI99" s="146"/>
      <c r="AJ99" s="146"/>
      <c r="AK99" s="146"/>
      <c r="AL99" s="146"/>
      <c r="AM99" s="146"/>
      <c r="AN99" s="146"/>
      <c r="AO99" s="146"/>
      <c r="AP99" s="146"/>
      <c r="AQ99" s="146"/>
      <c r="AR99" s="146"/>
      <c r="AS99" s="146"/>
      <c r="AT99" s="146"/>
      <c r="AU99" s="146"/>
      <c r="AV99" s="146"/>
      <c r="AW99" s="146"/>
      <c r="AX99" s="146"/>
      <c r="AY99" s="146"/>
      <c r="AZ99" s="146"/>
      <c r="BA99" s="146"/>
      <c r="BB99" s="146"/>
      <c r="BC99" s="146"/>
      <c r="BD99" s="146"/>
      <c r="BE99" s="146"/>
      <c r="BF99" s="146"/>
      <c r="BG99" s="146"/>
      <c r="BH99" s="146"/>
      <c r="BI99" s="146"/>
      <c r="BJ99" s="146"/>
      <c r="BK99" s="146"/>
      <c r="BL99" s="146"/>
      <c r="BM99" s="146"/>
      <c r="BN99" s="146"/>
      <c r="BO99" s="146"/>
      <c r="BP99" s="146"/>
      <c r="BQ99" s="146"/>
      <c r="BR99" s="146"/>
      <c r="BS99" s="146"/>
      <c r="BT99" s="146"/>
      <c r="BU99" s="146"/>
      <c r="BV99" s="146"/>
      <c r="BW99" s="146"/>
      <c r="BX99" s="146"/>
      <c r="BY99" s="146"/>
      <c r="BZ99" s="146"/>
      <c r="CA99" s="146"/>
      <c r="CB99" s="146"/>
      <c r="CC99" s="146"/>
      <c r="CD99" s="146"/>
      <c r="CE99" s="146"/>
      <c r="CF99" s="146"/>
      <c r="CG99" s="146"/>
      <c r="CH99" s="146"/>
      <c r="CI99" s="146"/>
      <c r="CJ99" s="146"/>
      <c r="CK99" s="146"/>
      <c r="CL99" s="146"/>
      <c r="CM99" s="146"/>
      <c r="CN99" s="146"/>
      <c r="CO99" s="146"/>
      <c r="CP99" s="146"/>
      <c r="CQ99" s="146"/>
      <c r="CR99" s="146"/>
      <c r="CS99" s="146"/>
      <c r="CT99" s="146"/>
      <c r="CU99" s="146"/>
      <c r="CV99" s="146"/>
      <c r="CW99" s="146"/>
      <c r="CX99" s="146"/>
      <c r="CY99" s="146"/>
      <c r="CZ99" s="146"/>
      <c r="DA99" s="201"/>
    </row>
    <row r="100" spans="2:105" x14ac:dyDescent="0.25">
      <c r="B100" s="200"/>
      <c r="C100" s="146"/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  <c r="O100" s="146"/>
      <c r="P100" s="146"/>
      <c r="Q100" s="146"/>
      <c r="R100" s="146"/>
      <c r="S100" s="146"/>
      <c r="T100" s="146"/>
      <c r="U100" s="146"/>
      <c r="V100" s="146"/>
      <c r="W100" s="146"/>
      <c r="X100" s="146"/>
      <c r="Y100" s="146"/>
      <c r="Z100" s="146"/>
      <c r="AA100" s="146"/>
      <c r="AB100" s="146"/>
      <c r="AC100" s="146"/>
      <c r="AD100" s="146"/>
      <c r="AE100" s="146"/>
      <c r="AF100" s="146"/>
      <c r="AG100" s="146"/>
      <c r="AH100" s="146"/>
      <c r="AI100" s="146"/>
      <c r="AJ100" s="146"/>
      <c r="AK100" s="146"/>
      <c r="AL100" s="146"/>
      <c r="AM100" s="146"/>
      <c r="AN100" s="146"/>
      <c r="AO100" s="146"/>
      <c r="AP100" s="146"/>
      <c r="AQ100" s="146"/>
      <c r="AR100" s="146"/>
      <c r="AS100" s="146"/>
      <c r="AT100" s="146"/>
      <c r="AU100" s="146"/>
      <c r="AV100" s="146"/>
      <c r="AW100" s="146"/>
      <c r="AX100" s="146"/>
      <c r="AY100" s="146"/>
      <c r="AZ100" s="146"/>
      <c r="BA100" s="146"/>
      <c r="BB100" s="146"/>
      <c r="BC100" s="146"/>
      <c r="BD100" s="146"/>
      <c r="BE100" s="146"/>
      <c r="BF100" s="146"/>
      <c r="BG100" s="146"/>
      <c r="BH100" s="146"/>
      <c r="BI100" s="146"/>
      <c r="BJ100" s="146"/>
      <c r="BK100" s="146"/>
      <c r="BL100" s="146"/>
      <c r="BM100" s="146"/>
      <c r="BN100" s="146"/>
      <c r="BO100" s="146"/>
      <c r="BP100" s="146"/>
      <c r="BQ100" s="146"/>
      <c r="BR100" s="146"/>
      <c r="BS100" s="146"/>
      <c r="BT100" s="146"/>
      <c r="BU100" s="146"/>
      <c r="BV100" s="146"/>
      <c r="BW100" s="146"/>
      <c r="BX100" s="146"/>
      <c r="BY100" s="146"/>
      <c r="BZ100" s="146"/>
      <c r="CA100" s="146"/>
      <c r="CB100" s="146"/>
      <c r="CC100" s="146"/>
      <c r="CD100" s="146"/>
      <c r="CE100" s="146"/>
      <c r="CF100" s="146"/>
      <c r="CG100" s="146"/>
      <c r="CH100" s="146"/>
      <c r="CI100" s="146"/>
      <c r="CJ100" s="146"/>
      <c r="CK100" s="146"/>
      <c r="CL100" s="146"/>
      <c r="CM100" s="146"/>
      <c r="CN100" s="146"/>
      <c r="CO100" s="146"/>
      <c r="CP100" s="146"/>
      <c r="CQ100" s="146"/>
      <c r="CR100" s="146"/>
      <c r="CS100" s="146"/>
      <c r="CT100" s="146"/>
      <c r="CU100" s="146"/>
      <c r="CV100" s="146"/>
      <c r="CW100" s="146"/>
      <c r="CX100" s="146"/>
      <c r="CY100" s="146"/>
      <c r="CZ100" s="146"/>
      <c r="DA100" s="201"/>
    </row>
    <row r="101" spans="2:105" x14ac:dyDescent="0.25">
      <c r="B101" s="200"/>
      <c r="C101" s="146"/>
      <c r="D101" s="146"/>
      <c r="E101" s="146"/>
      <c r="F101" s="146"/>
      <c r="G101" s="146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  <c r="AH101" s="146"/>
      <c r="AI101" s="146"/>
      <c r="AJ101" s="146"/>
      <c r="AK101" s="146"/>
      <c r="AL101" s="146"/>
      <c r="AM101" s="146"/>
      <c r="AN101" s="146"/>
      <c r="AO101" s="146"/>
      <c r="AP101" s="146"/>
      <c r="AQ101" s="146"/>
      <c r="AR101" s="146"/>
      <c r="AS101" s="146"/>
      <c r="AT101" s="146"/>
      <c r="AU101" s="146"/>
      <c r="AV101" s="146"/>
      <c r="AW101" s="146"/>
      <c r="AX101" s="146"/>
      <c r="AY101" s="146"/>
      <c r="AZ101" s="146"/>
      <c r="BA101" s="146"/>
      <c r="BB101" s="146"/>
      <c r="BC101" s="146"/>
      <c r="BD101" s="146"/>
      <c r="BE101" s="146"/>
      <c r="BF101" s="146"/>
      <c r="BG101" s="146"/>
      <c r="BH101" s="146"/>
      <c r="BI101" s="146"/>
      <c r="BJ101" s="146"/>
      <c r="BK101" s="146"/>
      <c r="BL101" s="146"/>
      <c r="BM101" s="146"/>
      <c r="BN101" s="146"/>
      <c r="BO101" s="146"/>
      <c r="BP101" s="146"/>
      <c r="BQ101" s="146"/>
      <c r="BR101" s="146"/>
      <c r="BS101" s="146"/>
      <c r="BT101" s="146"/>
      <c r="BU101" s="146"/>
      <c r="BV101" s="146"/>
      <c r="BW101" s="146"/>
      <c r="BX101" s="146"/>
      <c r="BY101" s="146"/>
      <c r="BZ101" s="146"/>
      <c r="CA101" s="146"/>
      <c r="CB101" s="146"/>
      <c r="CC101" s="146"/>
      <c r="CD101" s="146"/>
      <c r="CE101" s="146"/>
      <c r="CF101" s="146"/>
      <c r="CG101" s="146"/>
      <c r="CH101" s="146"/>
      <c r="CI101" s="146"/>
      <c r="CJ101" s="146"/>
      <c r="CK101" s="146"/>
      <c r="CL101" s="146"/>
      <c r="CM101" s="146"/>
      <c r="CN101" s="146"/>
      <c r="CO101" s="146"/>
      <c r="CP101" s="146"/>
      <c r="CQ101" s="146"/>
      <c r="CR101" s="146"/>
      <c r="CS101" s="146"/>
      <c r="CT101" s="146"/>
      <c r="CU101" s="146"/>
      <c r="CV101" s="146"/>
      <c r="CW101" s="146"/>
      <c r="CX101" s="146"/>
      <c r="CY101" s="146"/>
      <c r="CZ101" s="146"/>
      <c r="DA101" s="201"/>
    </row>
    <row r="102" spans="2:105" x14ac:dyDescent="0.25">
      <c r="B102" s="200"/>
      <c r="C102" s="146"/>
      <c r="D102" s="146"/>
      <c r="E102" s="146"/>
      <c r="F102" s="146"/>
      <c r="G102" s="146"/>
      <c r="H102" s="146"/>
      <c r="I102" s="146"/>
      <c r="J102" s="146"/>
      <c r="K102" s="146"/>
      <c r="L102" s="146"/>
      <c r="M102" s="146"/>
      <c r="N102" s="146"/>
      <c r="O102" s="146"/>
      <c r="P102" s="146"/>
      <c r="Q102" s="146"/>
      <c r="R102" s="146"/>
      <c r="S102" s="146"/>
      <c r="T102" s="146"/>
      <c r="U102" s="146"/>
      <c r="V102" s="146"/>
      <c r="W102" s="146"/>
      <c r="X102" s="146"/>
      <c r="Y102" s="146"/>
      <c r="Z102" s="146"/>
      <c r="AA102" s="146"/>
      <c r="AB102" s="146"/>
      <c r="AC102" s="146"/>
      <c r="AD102" s="146"/>
      <c r="AE102" s="146"/>
      <c r="AF102" s="146"/>
      <c r="AG102" s="146"/>
      <c r="AH102" s="146"/>
      <c r="AI102" s="146"/>
      <c r="AJ102" s="146"/>
      <c r="AK102" s="146"/>
      <c r="AL102" s="146"/>
      <c r="AM102" s="146"/>
      <c r="AN102" s="146"/>
      <c r="AO102" s="146"/>
      <c r="AP102" s="146"/>
      <c r="AQ102" s="146"/>
      <c r="AR102" s="146"/>
      <c r="AS102" s="146"/>
      <c r="AT102" s="146"/>
      <c r="AU102" s="146"/>
      <c r="AV102" s="146"/>
      <c r="AW102" s="146"/>
      <c r="AX102" s="146"/>
      <c r="AY102" s="146"/>
      <c r="AZ102" s="146"/>
      <c r="BA102" s="146"/>
      <c r="BB102" s="146"/>
      <c r="BC102" s="146"/>
      <c r="BD102" s="146"/>
      <c r="BE102" s="146"/>
      <c r="BF102" s="146"/>
      <c r="BG102" s="146"/>
      <c r="BH102" s="146"/>
      <c r="BI102" s="146"/>
      <c r="BJ102" s="146"/>
      <c r="BK102" s="146"/>
      <c r="BL102" s="146"/>
      <c r="BM102" s="146"/>
      <c r="BN102" s="146"/>
      <c r="BO102" s="146"/>
      <c r="BP102" s="146"/>
      <c r="BQ102" s="146"/>
      <c r="BR102" s="146"/>
      <c r="BS102" s="146"/>
      <c r="BT102" s="146"/>
      <c r="BU102" s="146"/>
      <c r="BV102" s="146"/>
      <c r="BW102" s="146"/>
      <c r="BX102" s="146"/>
      <c r="BY102" s="146"/>
      <c r="BZ102" s="146"/>
      <c r="CA102" s="146"/>
      <c r="CB102" s="146"/>
      <c r="CC102" s="146"/>
      <c r="CD102" s="146"/>
      <c r="CE102" s="146"/>
      <c r="CF102" s="146"/>
      <c r="CG102" s="146"/>
      <c r="CH102" s="146"/>
      <c r="CI102" s="146"/>
      <c r="CJ102" s="146"/>
      <c r="CK102" s="146"/>
      <c r="CL102" s="146"/>
      <c r="CM102" s="146"/>
      <c r="CN102" s="146"/>
      <c r="CO102" s="146"/>
      <c r="CP102" s="146"/>
      <c r="CQ102" s="146"/>
      <c r="CR102" s="146"/>
      <c r="CS102" s="146"/>
      <c r="CT102" s="146"/>
      <c r="CU102" s="146"/>
      <c r="CV102" s="146"/>
      <c r="CW102" s="146"/>
      <c r="CX102" s="146"/>
      <c r="CY102" s="146"/>
      <c r="CZ102" s="146"/>
      <c r="DA102" s="201"/>
    </row>
    <row r="103" spans="2:105" x14ac:dyDescent="0.25">
      <c r="B103" s="200"/>
      <c r="C103" s="146"/>
      <c r="D103" s="146"/>
      <c r="E103" s="146"/>
      <c r="F103" s="146"/>
      <c r="G103" s="146"/>
      <c r="H103" s="146"/>
      <c r="I103" s="146"/>
      <c r="J103" s="146"/>
      <c r="K103" s="146"/>
      <c r="L103" s="146"/>
      <c r="M103" s="146"/>
      <c r="N103" s="146"/>
      <c r="O103" s="146"/>
      <c r="P103" s="146"/>
      <c r="Q103" s="146"/>
      <c r="R103" s="146"/>
      <c r="S103" s="146"/>
      <c r="T103" s="146"/>
      <c r="U103" s="146"/>
      <c r="V103" s="146"/>
      <c r="W103" s="146"/>
      <c r="X103" s="146"/>
      <c r="Y103" s="146"/>
      <c r="Z103" s="146"/>
      <c r="AA103" s="146"/>
      <c r="AB103" s="146"/>
      <c r="AC103" s="146"/>
      <c r="AD103" s="146"/>
      <c r="AE103" s="146"/>
      <c r="AF103" s="146"/>
      <c r="AG103" s="146"/>
      <c r="AH103" s="146"/>
      <c r="AI103" s="146"/>
      <c r="AJ103" s="146"/>
      <c r="AK103" s="146"/>
      <c r="AL103" s="146"/>
      <c r="AM103" s="146"/>
      <c r="AN103" s="146"/>
      <c r="AO103" s="146"/>
      <c r="AP103" s="146"/>
      <c r="AQ103" s="146"/>
      <c r="AR103" s="146"/>
      <c r="AS103" s="146"/>
      <c r="AT103" s="146"/>
      <c r="AU103" s="146"/>
      <c r="AV103" s="146"/>
      <c r="AW103" s="146"/>
      <c r="AX103" s="146"/>
      <c r="AY103" s="146"/>
      <c r="AZ103" s="146"/>
      <c r="BA103" s="146"/>
      <c r="BB103" s="146"/>
      <c r="BC103" s="146"/>
      <c r="BD103" s="146"/>
      <c r="BE103" s="146"/>
      <c r="BF103" s="146"/>
      <c r="BG103" s="146"/>
      <c r="BH103" s="146"/>
      <c r="BI103" s="146"/>
      <c r="BJ103" s="146"/>
      <c r="BK103" s="146"/>
      <c r="BL103" s="146"/>
      <c r="BM103" s="146"/>
      <c r="BN103" s="146"/>
      <c r="BO103" s="146"/>
      <c r="BP103" s="146"/>
      <c r="BQ103" s="146"/>
      <c r="BR103" s="146"/>
      <c r="BS103" s="146"/>
      <c r="BT103" s="146"/>
      <c r="BU103" s="146"/>
      <c r="BV103" s="146"/>
      <c r="BW103" s="146"/>
      <c r="BX103" s="146"/>
      <c r="BY103" s="146"/>
      <c r="BZ103" s="146"/>
      <c r="CA103" s="146"/>
      <c r="CB103" s="146"/>
      <c r="CC103" s="146"/>
      <c r="CD103" s="146"/>
      <c r="CE103" s="146"/>
      <c r="CF103" s="146"/>
      <c r="CG103" s="146"/>
      <c r="CH103" s="146"/>
      <c r="CI103" s="146"/>
      <c r="CJ103" s="146"/>
      <c r="CK103" s="146"/>
      <c r="CL103" s="146"/>
      <c r="CM103" s="146"/>
      <c r="CN103" s="146"/>
      <c r="CO103" s="146"/>
      <c r="CP103" s="146"/>
      <c r="CQ103" s="146"/>
      <c r="CR103" s="146"/>
      <c r="CS103" s="146"/>
      <c r="CT103" s="146"/>
      <c r="CU103" s="146"/>
      <c r="CV103" s="146"/>
      <c r="CW103" s="146"/>
      <c r="CX103" s="146"/>
      <c r="CY103" s="146"/>
      <c r="CZ103" s="146"/>
      <c r="DA103" s="201"/>
    </row>
    <row r="104" spans="2:105" x14ac:dyDescent="0.25">
      <c r="B104" s="200"/>
      <c r="C104" s="146"/>
      <c r="D104" s="146"/>
      <c r="E104" s="146"/>
      <c r="F104" s="146"/>
      <c r="G104" s="146"/>
      <c r="H104" s="146"/>
      <c r="I104" s="146"/>
      <c r="J104" s="146"/>
      <c r="K104" s="146"/>
      <c r="L104" s="146"/>
      <c r="M104" s="146"/>
      <c r="N104" s="146"/>
      <c r="O104" s="146"/>
      <c r="P104" s="146"/>
      <c r="Q104" s="146"/>
      <c r="R104" s="146"/>
      <c r="S104" s="146"/>
      <c r="T104" s="146"/>
      <c r="U104" s="146"/>
      <c r="V104" s="146"/>
      <c r="W104" s="146"/>
      <c r="X104" s="146"/>
      <c r="Y104" s="146"/>
      <c r="Z104" s="146"/>
      <c r="AA104" s="146"/>
      <c r="AB104" s="146"/>
      <c r="AC104" s="146"/>
      <c r="AD104" s="146"/>
      <c r="AE104" s="146"/>
      <c r="AF104" s="146"/>
      <c r="AG104" s="146"/>
      <c r="AH104" s="146"/>
      <c r="AI104" s="146"/>
      <c r="AJ104" s="146"/>
      <c r="AK104" s="146"/>
      <c r="AL104" s="146"/>
      <c r="AM104" s="146"/>
      <c r="AN104" s="146"/>
      <c r="AO104" s="146"/>
      <c r="AP104" s="146"/>
      <c r="AQ104" s="146"/>
      <c r="AR104" s="146"/>
      <c r="AS104" s="146"/>
      <c r="AT104" s="146"/>
      <c r="AU104" s="146"/>
      <c r="AV104" s="146"/>
      <c r="AW104" s="146"/>
      <c r="AX104" s="146"/>
      <c r="AY104" s="146"/>
      <c r="AZ104" s="146"/>
      <c r="BA104" s="146"/>
      <c r="BB104" s="146"/>
      <c r="BC104" s="146"/>
      <c r="BD104" s="146"/>
      <c r="BE104" s="146"/>
      <c r="BF104" s="146"/>
      <c r="BG104" s="146"/>
      <c r="BH104" s="146"/>
      <c r="BI104" s="146"/>
      <c r="BJ104" s="146"/>
      <c r="BK104" s="146"/>
      <c r="BL104" s="146"/>
      <c r="BM104" s="146"/>
      <c r="BN104" s="146"/>
      <c r="BO104" s="146"/>
      <c r="BP104" s="146"/>
      <c r="BQ104" s="146"/>
      <c r="BR104" s="146"/>
      <c r="BS104" s="146"/>
      <c r="BT104" s="146"/>
      <c r="BU104" s="146"/>
      <c r="BV104" s="146"/>
      <c r="BW104" s="146"/>
      <c r="BX104" s="146"/>
      <c r="BY104" s="146"/>
      <c r="BZ104" s="146"/>
      <c r="CA104" s="146"/>
      <c r="CB104" s="146"/>
      <c r="CC104" s="146"/>
      <c r="CD104" s="146"/>
      <c r="CE104" s="146"/>
      <c r="CF104" s="146"/>
      <c r="CG104" s="146"/>
      <c r="CH104" s="146"/>
      <c r="CI104" s="146"/>
      <c r="CJ104" s="146"/>
      <c r="CK104" s="146"/>
      <c r="CL104" s="146"/>
      <c r="CM104" s="146"/>
      <c r="CN104" s="146"/>
      <c r="CO104" s="146"/>
      <c r="CP104" s="146"/>
      <c r="CQ104" s="146"/>
      <c r="CR104" s="146"/>
      <c r="CS104" s="146"/>
      <c r="CT104" s="146"/>
      <c r="CU104" s="146"/>
      <c r="CV104" s="146"/>
      <c r="CW104" s="146"/>
      <c r="CX104" s="146"/>
      <c r="CY104" s="146"/>
      <c r="CZ104" s="146"/>
      <c r="DA104" s="201"/>
    </row>
    <row r="105" spans="2:105" x14ac:dyDescent="0.25">
      <c r="B105" s="200"/>
      <c r="C105" s="146"/>
      <c r="D105" s="146"/>
      <c r="E105" s="146"/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6"/>
      <c r="AE105" s="146"/>
      <c r="AF105" s="146"/>
      <c r="AG105" s="146"/>
      <c r="AH105" s="146"/>
      <c r="AI105" s="146"/>
      <c r="AJ105" s="146"/>
      <c r="AK105" s="146"/>
      <c r="AL105" s="146"/>
      <c r="AM105" s="146"/>
      <c r="AN105" s="146"/>
      <c r="AO105" s="146"/>
      <c r="AP105" s="146"/>
      <c r="AQ105" s="146"/>
      <c r="AR105" s="146"/>
      <c r="AS105" s="146"/>
      <c r="AT105" s="146"/>
      <c r="AU105" s="146"/>
      <c r="AV105" s="146"/>
      <c r="AW105" s="146"/>
      <c r="AX105" s="146"/>
      <c r="AY105" s="146"/>
      <c r="AZ105" s="146"/>
      <c r="BA105" s="146"/>
      <c r="BB105" s="146"/>
      <c r="BC105" s="146"/>
      <c r="BD105" s="146"/>
      <c r="BE105" s="146"/>
      <c r="BF105" s="146"/>
      <c r="BG105" s="146"/>
      <c r="BH105" s="146"/>
      <c r="BI105" s="146"/>
      <c r="BJ105" s="146"/>
      <c r="BK105" s="146"/>
      <c r="BL105" s="146"/>
      <c r="BM105" s="146"/>
      <c r="BN105" s="146"/>
      <c r="BO105" s="146"/>
      <c r="BP105" s="146"/>
      <c r="BQ105" s="146"/>
      <c r="BR105" s="146"/>
      <c r="BS105" s="146"/>
      <c r="BT105" s="146"/>
      <c r="BU105" s="146"/>
      <c r="BV105" s="146"/>
      <c r="BW105" s="146"/>
      <c r="BX105" s="146"/>
      <c r="BY105" s="146"/>
      <c r="BZ105" s="146"/>
      <c r="CA105" s="146"/>
      <c r="CB105" s="146"/>
      <c r="CC105" s="146"/>
      <c r="CD105" s="146"/>
      <c r="CE105" s="146"/>
      <c r="CF105" s="146"/>
      <c r="CG105" s="146"/>
      <c r="CH105" s="146"/>
      <c r="CI105" s="146"/>
      <c r="CJ105" s="146"/>
      <c r="CK105" s="146"/>
      <c r="CL105" s="146"/>
      <c r="CM105" s="146"/>
      <c r="CN105" s="146"/>
      <c r="CO105" s="146"/>
      <c r="CP105" s="146"/>
      <c r="CQ105" s="146"/>
      <c r="CR105" s="146"/>
      <c r="CS105" s="146"/>
      <c r="CT105" s="146"/>
      <c r="CU105" s="146"/>
      <c r="CV105" s="146"/>
      <c r="CW105" s="146"/>
      <c r="CX105" s="146"/>
      <c r="CY105" s="146"/>
      <c r="CZ105" s="146"/>
      <c r="DA105" s="201"/>
    </row>
    <row r="106" spans="2:105" x14ac:dyDescent="0.25">
      <c r="B106" s="200"/>
      <c r="C106" s="146"/>
      <c r="D106" s="146"/>
      <c r="E106" s="146"/>
      <c r="F106" s="146"/>
      <c r="G106" s="146"/>
      <c r="H106" s="146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  <c r="Y106" s="146"/>
      <c r="Z106" s="146"/>
      <c r="AA106" s="146"/>
      <c r="AB106" s="146"/>
      <c r="AC106" s="146"/>
      <c r="AD106" s="146"/>
      <c r="AE106" s="146"/>
      <c r="AF106" s="146"/>
      <c r="AG106" s="146"/>
      <c r="AH106" s="146"/>
      <c r="AI106" s="146"/>
      <c r="AJ106" s="146"/>
      <c r="AK106" s="146"/>
      <c r="AL106" s="146"/>
      <c r="AM106" s="146"/>
      <c r="AN106" s="146"/>
      <c r="AO106" s="146"/>
      <c r="AP106" s="146"/>
      <c r="AQ106" s="146"/>
      <c r="AR106" s="146"/>
      <c r="AS106" s="146"/>
      <c r="AT106" s="146"/>
      <c r="AU106" s="146"/>
      <c r="AV106" s="146"/>
      <c r="AW106" s="146"/>
      <c r="AX106" s="146"/>
      <c r="AY106" s="146"/>
      <c r="AZ106" s="146"/>
      <c r="BA106" s="146"/>
      <c r="BB106" s="146"/>
      <c r="BC106" s="146"/>
      <c r="BD106" s="146"/>
      <c r="BE106" s="146"/>
      <c r="BF106" s="146"/>
      <c r="BG106" s="146"/>
      <c r="BH106" s="146"/>
      <c r="BI106" s="146"/>
      <c r="BJ106" s="146"/>
      <c r="BK106" s="146"/>
      <c r="BL106" s="146"/>
      <c r="BM106" s="146"/>
      <c r="BN106" s="146"/>
      <c r="BO106" s="146"/>
      <c r="BP106" s="146"/>
      <c r="BQ106" s="146"/>
      <c r="BR106" s="146"/>
      <c r="BS106" s="146"/>
      <c r="BT106" s="146"/>
      <c r="BU106" s="146"/>
      <c r="BV106" s="146"/>
      <c r="BW106" s="146"/>
      <c r="BX106" s="146"/>
      <c r="BY106" s="146"/>
      <c r="BZ106" s="146"/>
      <c r="CA106" s="146"/>
      <c r="CB106" s="146"/>
      <c r="CC106" s="146"/>
      <c r="CD106" s="146"/>
      <c r="CE106" s="146"/>
      <c r="CF106" s="146"/>
      <c r="CG106" s="146"/>
      <c r="CH106" s="146"/>
      <c r="CI106" s="146"/>
      <c r="CJ106" s="146"/>
      <c r="CK106" s="146"/>
      <c r="CL106" s="146"/>
      <c r="CM106" s="146"/>
      <c r="CN106" s="146"/>
      <c r="CO106" s="146"/>
      <c r="CP106" s="146"/>
      <c r="CQ106" s="146"/>
      <c r="CR106" s="146"/>
      <c r="CS106" s="146"/>
      <c r="CT106" s="146"/>
      <c r="CU106" s="146"/>
      <c r="CV106" s="146"/>
      <c r="CW106" s="146"/>
      <c r="CX106" s="146"/>
      <c r="CY106" s="146"/>
      <c r="CZ106" s="146"/>
      <c r="DA106" s="201"/>
    </row>
    <row r="107" spans="2:105" x14ac:dyDescent="0.25">
      <c r="B107" s="200"/>
      <c r="C107" s="146"/>
      <c r="D107" s="146"/>
      <c r="E107" s="146"/>
      <c r="F107" s="146"/>
      <c r="G107" s="146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  <c r="AA107" s="146"/>
      <c r="AB107" s="146"/>
      <c r="AC107" s="146"/>
      <c r="AD107" s="146"/>
      <c r="AE107" s="146"/>
      <c r="AF107" s="146"/>
      <c r="AG107" s="146"/>
      <c r="AH107" s="146"/>
      <c r="AI107" s="146"/>
      <c r="AJ107" s="146"/>
      <c r="AK107" s="146"/>
      <c r="AL107" s="146"/>
      <c r="AM107" s="146"/>
      <c r="AN107" s="146"/>
      <c r="AO107" s="146"/>
      <c r="AP107" s="146"/>
      <c r="AQ107" s="146"/>
      <c r="AR107" s="146"/>
      <c r="AS107" s="146"/>
      <c r="AT107" s="146"/>
      <c r="AU107" s="146"/>
      <c r="AV107" s="146"/>
      <c r="AW107" s="146"/>
      <c r="AX107" s="146"/>
      <c r="AY107" s="146"/>
      <c r="AZ107" s="146"/>
      <c r="BA107" s="146"/>
      <c r="BB107" s="146"/>
      <c r="BC107" s="146"/>
      <c r="BD107" s="146"/>
      <c r="BE107" s="146"/>
      <c r="BF107" s="146"/>
      <c r="BG107" s="146"/>
      <c r="BH107" s="146"/>
      <c r="BI107" s="146"/>
      <c r="BJ107" s="146"/>
      <c r="BK107" s="146"/>
      <c r="BL107" s="146"/>
      <c r="BM107" s="146"/>
      <c r="BN107" s="146"/>
      <c r="BO107" s="146"/>
      <c r="BP107" s="146"/>
      <c r="BQ107" s="146"/>
      <c r="BR107" s="146"/>
      <c r="BS107" s="146"/>
      <c r="BT107" s="146"/>
      <c r="BU107" s="146"/>
      <c r="BV107" s="146"/>
      <c r="BW107" s="146"/>
      <c r="BX107" s="146"/>
      <c r="BY107" s="146"/>
      <c r="BZ107" s="146"/>
      <c r="CA107" s="146"/>
      <c r="CB107" s="146"/>
      <c r="CC107" s="146"/>
      <c r="CD107" s="146"/>
      <c r="CE107" s="146"/>
      <c r="CF107" s="146"/>
      <c r="CG107" s="146"/>
      <c r="CH107" s="146"/>
      <c r="CI107" s="146"/>
      <c r="CJ107" s="146"/>
      <c r="CK107" s="146"/>
      <c r="CL107" s="146"/>
      <c r="CM107" s="146"/>
      <c r="CN107" s="146"/>
      <c r="CO107" s="146"/>
      <c r="CP107" s="146"/>
      <c r="CQ107" s="146"/>
      <c r="CR107" s="146"/>
      <c r="CS107" s="146"/>
      <c r="CT107" s="146"/>
      <c r="CU107" s="146"/>
      <c r="CV107" s="146"/>
      <c r="CW107" s="146"/>
      <c r="CX107" s="146"/>
      <c r="CY107" s="146"/>
      <c r="CZ107" s="146"/>
      <c r="DA107" s="201"/>
    </row>
    <row r="108" spans="2:105" x14ac:dyDescent="0.25">
      <c r="B108" s="200"/>
      <c r="C108" s="146"/>
      <c r="D108" s="146"/>
      <c r="E108" s="146"/>
      <c r="F108" s="146"/>
      <c r="G108" s="146"/>
      <c r="H108" s="146"/>
      <c r="I108" s="146"/>
      <c r="J108" s="146"/>
      <c r="K108" s="146"/>
      <c r="L108" s="146"/>
      <c r="M108" s="146"/>
      <c r="N108" s="146"/>
      <c r="O108" s="146"/>
      <c r="P108" s="146"/>
      <c r="Q108" s="146"/>
      <c r="R108" s="146"/>
      <c r="S108" s="146"/>
      <c r="T108" s="146"/>
      <c r="U108" s="146"/>
      <c r="V108" s="146"/>
      <c r="W108" s="146"/>
      <c r="X108" s="146"/>
      <c r="Y108" s="146"/>
      <c r="Z108" s="146"/>
      <c r="AA108" s="146"/>
      <c r="AB108" s="146"/>
      <c r="AC108" s="146"/>
      <c r="AD108" s="146"/>
      <c r="AE108" s="146"/>
      <c r="AF108" s="146"/>
      <c r="AG108" s="146"/>
      <c r="AH108" s="146"/>
      <c r="AI108" s="146"/>
      <c r="AJ108" s="146"/>
      <c r="AK108" s="146"/>
      <c r="AL108" s="146"/>
      <c r="AM108" s="146"/>
      <c r="AN108" s="146"/>
      <c r="AO108" s="146"/>
      <c r="AP108" s="146"/>
      <c r="AQ108" s="146"/>
      <c r="AR108" s="146"/>
      <c r="AS108" s="146"/>
      <c r="AT108" s="146"/>
      <c r="AU108" s="146"/>
      <c r="AV108" s="146"/>
      <c r="AW108" s="146"/>
      <c r="AX108" s="146"/>
      <c r="AY108" s="146"/>
      <c r="AZ108" s="146"/>
      <c r="BA108" s="146"/>
      <c r="BB108" s="146"/>
      <c r="BC108" s="146"/>
      <c r="BD108" s="146"/>
      <c r="BE108" s="146"/>
      <c r="BF108" s="146"/>
      <c r="BG108" s="146"/>
      <c r="BH108" s="146"/>
      <c r="BI108" s="146"/>
      <c r="BJ108" s="146"/>
      <c r="BK108" s="146"/>
      <c r="BL108" s="146"/>
      <c r="BM108" s="146"/>
      <c r="BN108" s="146"/>
      <c r="BO108" s="146"/>
      <c r="BP108" s="146"/>
      <c r="BQ108" s="146"/>
      <c r="BR108" s="146"/>
      <c r="BS108" s="146"/>
      <c r="BT108" s="146"/>
      <c r="BU108" s="146"/>
      <c r="BV108" s="146"/>
      <c r="BW108" s="146"/>
      <c r="BX108" s="146"/>
      <c r="BY108" s="146"/>
      <c r="BZ108" s="146"/>
      <c r="CA108" s="146"/>
      <c r="CB108" s="146"/>
      <c r="CC108" s="146"/>
      <c r="CD108" s="146"/>
      <c r="CE108" s="146"/>
      <c r="CF108" s="146"/>
      <c r="CG108" s="146"/>
      <c r="CH108" s="146"/>
      <c r="CI108" s="146"/>
      <c r="CJ108" s="146"/>
      <c r="CK108" s="146"/>
      <c r="CL108" s="146"/>
      <c r="CM108" s="146"/>
      <c r="CN108" s="146"/>
      <c r="CO108" s="146"/>
      <c r="CP108" s="146"/>
      <c r="CQ108" s="146"/>
      <c r="CR108" s="146"/>
      <c r="CS108" s="146"/>
      <c r="CT108" s="146"/>
      <c r="CU108" s="146"/>
      <c r="CV108" s="146"/>
      <c r="CW108" s="146"/>
      <c r="CX108" s="146"/>
      <c r="CY108" s="146"/>
      <c r="CZ108" s="146"/>
      <c r="DA108" s="201"/>
    </row>
    <row r="109" spans="2:105" x14ac:dyDescent="0.25">
      <c r="B109" s="200"/>
      <c r="C109" s="146"/>
      <c r="D109" s="146"/>
      <c r="E109" s="146"/>
      <c r="F109" s="146"/>
      <c r="G109" s="146"/>
      <c r="H109" s="146"/>
      <c r="I109" s="146"/>
      <c r="J109" s="146"/>
      <c r="K109" s="146"/>
      <c r="L109" s="146"/>
      <c r="M109" s="146"/>
      <c r="N109" s="146"/>
      <c r="O109" s="146"/>
      <c r="P109" s="146"/>
      <c r="Q109" s="146"/>
      <c r="R109" s="146"/>
      <c r="S109" s="146"/>
      <c r="T109" s="146"/>
      <c r="U109" s="146"/>
      <c r="V109" s="146"/>
      <c r="W109" s="146"/>
      <c r="X109" s="146"/>
      <c r="Y109" s="146"/>
      <c r="Z109" s="146"/>
      <c r="AA109" s="146"/>
      <c r="AB109" s="146"/>
      <c r="AC109" s="146"/>
      <c r="AD109" s="146"/>
      <c r="AE109" s="146"/>
      <c r="AF109" s="146"/>
      <c r="AG109" s="146"/>
      <c r="AH109" s="146"/>
      <c r="AI109" s="146"/>
      <c r="AJ109" s="146"/>
      <c r="AK109" s="146"/>
      <c r="AL109" s="146"/>
      <c r="AM109" s="146"/>
      <c r="AN109" s="146"/>
      <c r="AO109" s="146"/>
      <c r="AP109" s="146"/>
      <c r="AQ109" s="146"/>
      <c r="AR109" s="146"/>
      <c r="AS109" s="146"/>
      <c r="AT109" s="146"/>
      <c r="AU109" s="146"/>
      <c r="AV109" s="146"/>
      <c r="AW109" s="146"/>
      <c r="AX109" s="146"/>
      <c r="AY109" s="146"/>
      <c r="AZ109" s="146"/>
      <c r="BA109" s="146"/>
      <c r="BB109" s="146"/>
      <c r="BC109" s="146"/>
      <c r="BD109" s="146"/>
      <c r="BE109" s="146"/>
      <c r="BF109" s="146"/>
      <c r="BG109" s="146"/>
      <c r="BH109" s="146"/>
      <c r="BI109" s="146"/>
      <c r="BJ109" s="146"/>
      <c r="BK109" s="146"/>
      <c r="BL109" s="146"/>
      <c r="BM109" s="146"/>
      <c r="BN109" s="146"/>
      <c r="BO109" s="146"/>
      <c r="BP109" s="146"/>
      <c r="BQ109" s="146"/>
      <c r="BR109" s="146"/>
      <c r="BS109" s="146"/>
      <c r="BT109" s="146"/>
      <c r="BU109" s="146"/>
      <c r="BV109" s="146"/>
      <c r="BW109" s="146"/>
      <c r="BX109" s="146"/>
      <c r="BY109" s="146"/>
      <c r="BZ109" s="146"/>
      <c r="CA109" s="146"/>
      <c r="CB109" s="146"/>
      <c r="CC109" s="146"/>
      <c r="CD109" s="146"/>
      <c r="CE109" s="146"/>
      <c r="CF109" s="146"/>
      <c r="CG109" s="146"/>
      <c r="CH109" s="146"/>
      <c r="CI109" s="146"/>
      <c r="CJ109" s="146"/>
      <c r="CK109" s="146"/>
      <c r="CL109" s="146"/>
      <c r="CM109" s="146"/>
      <c r="CN109" s="146"/>
      <c r="CO109" s="146"/>
      <c r="CP109" s="146"/>
      <c r="CQ109" s="146"/>
      <c r="CR109" s="146"/>
      <c r="CS109" s="146"/>
      <c r="CT109" s="146"/>
      <c r="CU109" s="146"/>
      <c r="CV109" s="146"/>
      <c r="CW109" s="146"/>
      <c r="CX109" s="146"/>
      <c r="CY109" s="146"/>
      <c r="CZ109" s="146"/>
      <c r="DA109" s="201"/>
    </row>
    <row r="110" spans="2:105" x14ac:dyDescent="0.25">
      <c r="B110" s="200"/>
      <c r="C110" s="146"/>
      <c r="D110" s="146"/>
      <c r="E110" s="146"/>
      <c r="F110" s="146"/>
      <c r="G110" s="146"/>
      <c r="H110" s="146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  <c r="AA110" s="146"/>
      <c r="AB110" s="146"/>
      <c r="AC110" s="146"/>
      <c r="AD110" s="146"/>
      <c r="AE110" s="146"/>
      <c r="AF110" s="146"/>
      <c r="AG110" s="146"/>
      <c r="AH110" s="146"/>
      <c r="AI110" s="146"/>
      <c r="AJ110" s="146"/>
      <c r="AK110" s="146"/>
      <c r="AL110" s="146"/>
      <c r="AM110" s="146"/>
      <c r="AN110" s="146"/>
      <c r="AO110" s="146"/>
      <c r="AP110" s="146"/>
      <c r="AQ110" s="146"/>
      <c r="AR110" s="146"/>
      <c r="AS110" s="146"/>
      <c r="AT110" s="146"/>
      <c r="AU110" s="146"/>
      <c r="AV110" s="146"/>
      <c r="AW110" s="146"/>
      <c r="AX110" s="146"/>
      <c r="AY110" s="146"/>
      <c r="AZ110" s="146"/>
      <c r="BA110" s="146"/>
      <c r="BB110" s="146"/>
      <c r="BC110" s="146"/>
      <c r="BD110" s="146"/>
      <c r="BE110" s="146"/>
      <c r="BF110" s="146"/>
      <c r="BG110" s="146"/>
      <c r="BH110" s="146"/>
      <c r="BI110" s="146"/>
      <c r="BJ110" s="146"/>
      <c r="BK110" s="146"/>
      <c r="BL110" s="146"/>
      <c r="BM110" s="146"/>
      <c r="BN110" s="146"/>
      <c r="BO110" s="146"/>
      <c r="BP110" s="146"/>
      <c r="BQ110" s="146"/>
      <c r="BR110" s="146"/>
      <c r="BS110" s="146"/>
      <c r="BT110" s="146"/>
      <c r="BU110" s="146"/>
      <c r="BV110" s="146"/>
      <c r="BW110" s="146"/>
      <c r="BX110" s="146"/>
      <c r="BY110" s="146"/>
      <c r="BZ110" s="146"/>
      <c r="CA110" s="146"/>
      <c r="CB110" s="146"/>
      <c r="CC110" s="146"/>
      <c r="CD110" s="146"/>
      <c r="CE110" s="146"/>
      <c r="CF110" s="146"/>
      <c r="CG110" s="146"/>
      <c r="CH110" s="146"/>
      <c r="CI110" s="146"/>
      <c r="CJ110" s="146"/>
      <c r="CK110" s="146"/>
      <c r="CL110" s="146"/>
      <c r="CM110" s="146"/>
      <c r="CN110" s="146"/>
      <c r="CO110" s="146"/>
      <c r="CP110" s="146"/>
      <c r="CQ110" s="146"/>
      <c r="CR110" s="146"/>
      <c r="CS110" s="146"/>
      <c r="CT110" s="146"/>
      <c r="CU110" s="146"/>
      <c r="CV110" s="146"/>
      <c r="CW110" s="146"/>
      <c r="CX110" s="146"/>
      <c r="CY110" s="146"/>
      <c r="CZ110" s="146"/>
      <c r="DA110" s="201"/>
    </row>
    <row r="111" spans="2:105" x14ac:dyDescent="0.25">
      <c r="B111" s="200"/>
      <c r="C111" s="146"/>
      <c r="D111" s="146"/>
      <c r="E111" s="146"/>
      <c r="F111" s="146"/>
      <c r="G111" s="146"/>
      <c r="H111" s="146"/>
      <c r="I111" s="146"/>
      <c r="J111" s="146"/>
      <c r="K111" s="146"/>
      <c r="L111" s="146"/>
      <c r="M111" s="146"/>
      <c r="N111" s="146"/>
      <c r="O111" s="146"/>
      <c r="P111" s="146"/>
      <c r="Q111" s="146"/>
      <c r="R111" s="146"/>
      <c r="S111" s="146"/>
      <c r="T111" s="146"/>
      <c r="U111" s="146"/>
      <c r="V111" s="146"/>
      <c r="W111" s="146"/>
      <c r="X111" s="146"/>
      <c r="Y111" s="146"/>
      <c r="Z111" s="146"/>
      <c r="AA111" s="146"/>
      <c r="AB111" s="146"/>
      <c r="AC111" s="146"/>
      <c r="AD111" s="146"/>
      <c r="AE111" s="146"/>
      <c r="AF111" s="146"/>
      <c r="AG111" s="146"/>
      <c r="AH111" s="146"/>
      <c r="AI111" s="146"/>
      <c r="AJ111" s="146"/>
      <c r="AK111" s="146"/>
      <c r="AL111" s="146"/>
      <c r="AM111" s="146"/>
      <c r="AN111" s="146"/>
      <c r="AO111" s="146"/>
      <c r="AP111" s="146"/>
      <c r="AQ111" s="146"/>
      <c r="AR111" s="146"/>
      <c r="AS111" s="146"/>
      <c r="AT111" s="146"/>
      <c r="AU111" s="146"/>
      <c r="AV111" s="146"/>
      <c r="AW111" s="146"/>
      <c r="AX111" s="146"/>
      <c r="AY111" s="146"/>
      <c r="AZ111" s="146"/>
      <c r="BA111" s="146"/>
      <c r="BB111" s="146"/>
      <c r="BC111" s="146"/>
      <c r="BD111" s="146"/>
      <c r="BE111" s="146"/>
      <c r="BF111" s="146"/>
      <c r="BG111" s="146"/>
      <c r="BH111" s="146"/>
      <c r="BI111" s="146"/>
      <c r="BJ111" s="146"/>
      <c r="BK111" s="146"/>
      <c r="BL111" s="146"/>
      <c r="BM111" s="146"/>
      <c r="BN111" s="146"/>
      <c r="BO111" s="146"/>
      <c r="BP111" s="146"/>
      <c r="BQ111" s="146"/>
      <c r="BR111" s="146"/>
      <c r="BS111" s="146"/>
      <c r="BT111" s="146"/>
      <c r="BU111" s="146"/>
      <c r="BV111" s="146"/>
      <c r="BW111" s="146"/>
      <c r="BX111" s="146"/>
      <c r="BY111" s="146"/>
      <c r="BZ111" s="146"/>
      <c r="CA111" s="146"/>
      <c r="CB111" s="146"/>
      <c r="CC111" s="146"/>
      <c r="CD111" s="146"/>
      <c r="CE111" s="146"/>
      <c r="CF111" s="146"/>
      <c r="CG111" s="146"/>
      <c r="CH111" s="146"/>
      <c r="CI111" s="146"/>
      <c r="CJ111" s="146"/>
      <c r="CK111" s="146"/>
      <c r="CL111" s="146"/>
      <c r="CM111" s="146"/>
      <c r="CN111" s="146"/>
      <c r="CO111" s="146"/>
      <c r="CP111" s="146"/>
      <c r="CQ111" s="146"/>
      <c r="CR111" s="146"/>
      <c r="CS111" s="146"/>
      <c r="CT111" s="146"/>
      <c r="CU111" s="146"/>
      <c r="CV111" s="146"/>
      <c r="CW111" s="146"/>
      <c r="CX111" s="146"/>
      <c r="CY111" s="146"/>
      <c r="CZ111" s="146"/>
      <c r="DA111" s="201"/>
    </row>
    <row r="112" spans="2:105" x14ac:dyDescent="0.25">
      <c r="B112" s="200"/>
      <c r="C112" s="146"/>
      <c r="D112" s="146"/>
      <c r="E112" s="146"/>
      <c r="F112" s="146"/>
      <c r="G112" s="146"/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  <c r="AA112" s="146"/>
      <c r="AB112" s="146"/>
      <c r="AC112" s="146"/>
      <c r="AD112" s="146"/>
      <c r="AE112" s="146"/>
      <c r="AF112" s="146"/>
      <c r="AG112" s="146"/>
      <c r="AH112" s="146"/>
      <c r="AI112" s="146"/>
      <c r="AJ112" s="146"/>
      <c r="AK112" s="146"/>
      <c r="AL112" s="146"/>
      <c r="AM112" s="146"/>
      <c r="AN112" s="146"/>
      <c r="AO112" s="146"/>
      <c r="AP112" s="146"/>
      <c r="AQ112" s="146"/>
      <c r="AR112" s="146"/>
      <c r="AS112" s="146"/>
      <c r="AT112" s="146"/>
      <c r="AU112" s="146"/>
      <c r="AV112" s="146"/>
      <c r="AW112" s="146"/>
      <c r="AX112" s="146"/>
      <c r="AY112" s="146"/>
      <c r="AZ112" s="146"/>
      <c r="BA112" s="146"/>
      <c r="BB112" s="146"/>
      <c r="BC112" s="146"/>
      <c r="BD112" s="146"/>
      <c r="BE112" s="146"/>
      <c r="BF112" s="146"/>
      <c r="BG112" s="146"/>
      <c r="BH112" s="146"/>
      <c r="BI112" s="146"/>
      <c r="BJ112" s="146"/>
      <c r="BK112" s="146"/>
      <c r="BL112" s="146"/>
      <c r="BM112" s="146"/>
      <c r="BN112" s="146"/>
      <c r="BO112" s="146"/>
      <c r="BP112" s="146"/>
      <c r="BQ112" s="146"/>
      <c r="BR112" s="146"/>
      <c r="BS112" s="146"/>
      <c r="BT112" s="146"/>
      <c r="BU112" s="146"/>
      <c r="BV112" s="146"/>
      <c r="BW112" s="146"/>
      <c r="BX112" s="146"/>
      <c r="BY112" s="146"/>
      <c r="BZ112" s="146"/>
      <c r="CA112" s="146"/>
      <c r="CB112" s="146"/>
      <c r="CC112" s="146"/>
      <c r="CD112" s="146"/>
      <c r="CE112" s="146"/>
      <c r="CF112" s="146"/>
      <c r="CG112" s="146"/>
      <c r="CH112" s="146"/>
      <c r="CI112" s="146"/>
      <c r="CJ112" s="146"/>
      <c r="CK112" s="146"/>
      <c r="CL112" s="146"/>
      <c r="CM112" s="146"/>
      <c r="CN112" s="146"/>
      <c r="CO112" s="146"/>
      <c r="CP112" s="146"/>
      <c r="CQ112" s="146"/>
      <c r="CR112" s="146"/>
      <c r="CS112" s="146"/>
      <c r="CT112" s="146"/>
      <c r="CU112" s="146"/>
      <c r="CV112" s="146"/>
      <c r="CW112" s="146"/>
      <c r="CX112" s="146"/>
      <c r="CY112" s="146"/>
      <c r="CZ112" s="146"/>
      <c r="DA112" s="201"/>
    </row>
    <row r="113" spans="2:105" x14ac:dyDescent="0.25">
      <c r="B113" s="200"/>
      <c r="C113" s="146"/>
      <c r="D113" s="146"/>
      <c r="E113" s="146"/>
      <c r="F113" s="146"/>
      <c r="G113" s="146"/>
      <c r="H113" s="146"/>
      <c r="I113" s="146"/>
      <c r="J113" s="146"/>
      <c r="K113" s="146"/>
      <c r="L113" s="146"/>
      <c r="M113" s="146"/>
      <c r="N113" s="146"/>
      <c r="O113" s="146"/>
      <c r="P113" s="146"/>
      <c r="Q113" s="146"/>
      <c r="R113" s="146"/>
      <c r="S113" s="146"/>
      <c r="T113" s="146"/>
      <c r="U113" s="146"/>
      <c r="V113" s="146"/>
      <c r="W113" s="146"/>
      <c r="X113" s="146"/>
      <c r="Y113" s="146"/>
      <c r="Z113" s="146"/>
      <c r="AA113" s="146"/>
      <c r="AB113" s="146"/>
      <c r="AC113" s="146"/>
      <c r="AD113" s="146"/>
      <c r="AE113" s="146"/>
      <c r="AF113" s="146"/>
      <c r="AG113" s="146"/>
      <c r="AH113" s="146"/>
      <c r="AI113" s="146"/>
      <c r="AJ113" s="146"/>
      <c r="AK113" s="146"/>
      <c r="AL113" s="146"/>
      <c r="AM113" s="146"/>
      <c r="AN113" s="146"/>
      <c r="AO113" s="146"/>
      <c r="AP113" s="146"/>
      <c r="AQ113" s="146"/>
      <c r="AR113" s="146"/>
      <c r="AS113" s="146"/>
      <c r="AT113" s="146"/>
      <c r="AU113" s="146"/>
      <c r="AV113" s="146"/>
      <c r="AW113" s="146"/>
      <c r="AX113" s="146"/>
      <c r="AY113" s="146"/>
      <c r="AZ113" s="146"/>
      <c r="BA113" s="146"/>
      <c r="BB113" s="146"/>
      <c r="BC113" s="146"/>
      <c r="BD113" s="146"/>
      <c r="BE113" s="146"/>
      <c r="BF113" s="146"/>
      <c r="BG113" s="146"/>
      <c r="BH113" s="146"/>
      <c r="BI113" s="146"/>
      <c r="BJ113" s="146"/>
      <c r="BK113" s="146"/>
      <c r="BL113" s="146"/>
      <c r="BM113" s="146"/>
      <c r="BN113" s="146"/>
      <c r="BO113" s="146"/>
      <c r="BP113" s="146"/>
      <c r="BQ113" s="146"/>
      <c r="BR113" s="146"/>
      <c r="BS113" s="146"/>
      <c r="BT113" s="146"/>
      <c r="BU113" s="146"/>
      <c r="BV113" s="146"/>
      <c r="BW113" s="146"/>
      <c r="BX113" s="146"/>
      <c r="BY113" s="146"/>
      <c r="BZ113" s="146"/>
      <c r="CA113" s="146"/>
      <c r="CB113" s="146"/>
      <c r="CC113" s="146"/>
      <c r="CD113" s="146"/>
      <c r="CE113" s="146"/>
      <c r="CF113" s="146"/>
      <c r="CG113" s="146"/>
      <c r="CH113" s="146"/>
      <c r="CI113" s="146"/>
      <c r="CJ113" s="146"/>
      <c r="CK113" s="146"/>
      <c r="CL113" s="146"/>
      <c r="CM113" s="146"/>
      <c r="CN113" s="146"/>
      <c r="CO113" s="146"/>
      <c r="CP113" s="146"/>
      <c r="CQ113" s="146"/>
      <c r="CR113" s="146"/>
      <c r="CS113" s="146"/>
      <c r="CT113" s="146"/>
      <c r="CU113" s="146"/>
      <c r="CV113" s="146"/>
      <c r="CW113" s="146"/>
      <c r="CX113" s="146"/>
      <c r="CY113" s="146"/>
      <c r="CZ113" s="146"/>
      <c r="DA113" s="201"/>
    </row>
    <row r="114" spans="2:105" x14ac:dyDescent="0.25">
      <c r="B114" s="200"/>
      <c r="C114" s="146"/>
      <c r="D114" s="146"/>
      <c r="E114" s="146"/>
      <c r="F114" s="146"/>
      <c r="G114" s="146"/>
      <c r="H114" s="146"/>
      <c r="I114" s="146"/>
      <c r="J114" s="146"/>
      <c r="K114" s="146"/>
      <c r="L114" s="146"/>
      <c r="M114" s="146"/>
      <c r="N114" s="146"/>
      <c r="O114" s="146"/>
      <c r="P114" s="146"/>
      <c r="Q114" s="146"/>
      <c r="R114" s="146"/>
      <c r="S114" s="146"/>
      <c r="T114" s="146"/>
      <c r="U114" s="146"/>
      <c r="V114" s="146"/>
      <c r="W114" s="146"/>
      <c r="X114" s="146"/>
      <c r="Y114" s="146"/>
      <c r="Z114" s="146"/>
      <c r="AA114" s="146"/>
      <c r="AB114" s="146"/>
      <c r="AC114" s="146"/>
      <c r="AD114" s="146"/>
      <c r="AE114" s="146"/>
      <c r="AF114" s="146"/>
      <c r="AG114" s="146"/>
      <c r="AH114" s="146"/>
      <c r="AI114" s="146"/>
      <c r="AJ114" s="146"/>
      <c r="AK114" s="146"/>
      <c r="AL114" s="146"/>
      <c r="AM114" s="146"/>
      <c r="AN114" s="146"/>
      <c r="AO114" s="146"/>
      <c r="AP114" s="146"/>
      <c r="AQ114" s="146"/>
      <c r="AR114" s="146"/>
      <c r="AS114" s="146"/>
      <c r="AT114" s="146"/>
      <c r="AU114" s="146"/>
      <c r="AV114" s="146"/>
      <c r="AW114" s="146"/>
      <c r="AX114" s="146"/>
      <c r="AY114" s="146"/>
      <c r="AZ114" s="146"/>
      <c r="BA114" s="146"/>
      <c r="BB114" s="146"/>
      <c r="BC114" s="146"/>
      <c r="BD114" s="146"/>
      <c r="BE114" s="146"/>
      <c r="BF114" s="146"/>
      <c r="BG114" s="146"/>
      <c r="BH114" s="146"/>
      <c r="BI114" s="146"/>
      <c r="BJ114" s="146"/>
      <c r="BK114" s="146"/>
      <c r="BL114" s="146"/>
      <c r="BM114" s="146"/>
      <c r="BN114" s="146"/>
      <c r="BO114" s="146"/>
      <c r="BP114" s="146"/>
      <c r="BQ114" s="146"/>
      <c r="BR114" s="146"/>
      <c r="BS114" s="146"/>
      <c r="BT114" s="146"/>
      <c r="BU114" s="146"/>
      <c r="BV114" s="146"/>
      <c r="BW114" s="146"/>
      <c r="BX114" s="146"/>
      <c r="BY114" s="146"/>
      <c r="BZ114" s="146"/>
      <c r="CA114" s="146"/>
      <c r="CB114" s="146"/>
      <c r="CC114" s="146"/>
      <c r="CD114" s="146"/>
      <c r="CE114" s="146"/>
      <c r="CF114" s="146"/>
      <c r="CG114" s="146"/>
      <c r="CH114" s="146"/>
      <c r="CI114" s="146"/>
      <c r="CJ114" s="146"/>
      <c r="CK114" s="146"/>
      <c r="CL114" s="146"/>
      <c r="CM114" s="146"/>
      <c r="CN114" s="146"/>
      <c r="CO114" s="146"/>
      <c r="CP114" s="146"/>
      <c r="CQ114" s="146"/>
      <c r="CR114" s="146"/>
      <c r="CS114" s="146"/>
      <c r="CT114" s="146"/>
      <c r="CU114" s="146"/>
      <c r="CV114" s="146"/>
      <c r="CW114" s="146"/>
      <c r="CX114" s="146"/>
      <c r="CY114" s="146"/>
      <c r="CZ114" s="146"/>
      <c r="DA114" s="201"/>
    </row>
    <row r="115" spans="2:105" x14ac:dyDescent="0.25">
      <c r="B115" s="200"/>
      <c r="C115" s="146"/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6"/>
      <c r="O115" s="146"/>
      <c r="P115" s="146"/>
      <c r="Q115" s="146"/>
      <c r="R115" s="146"/>
      <c r="S115" s="146"/>
      <c r="T115" s="146"/>
      <c r="U115" s="146"/>
      <c r="V115" s="146"/>
      <c r="W115" s="146"/>
      <c r="X115" s="146"/>
      <c r="Y115" s="146"/>
      <c r="Z115" s="146"/>
      <c r="AA115" s="146"/>
      <c r="AB115" s="146"/>
      <c r="AC115" s="146"/>
      <c r="AD115" s="146"/>
      <c r="AE115" s="146"/>
      <c r="AF115" s="146"/>
      <c r="AG115" s="146"/>
      <c r="AH115" s="146"/>
      <c r="AI115" s="146"/>
      <c r="AJ115" s="146"/>
      <c r="AK115" s="146"/>
      <c r="AL115" s="146"/>
      <c r="AM115" s="146"/>
      <c r="AN115" s="146"/>
      <c r="AO115" s="146"/>
      <c r="AP115" s="146"/>
      <c r="AQ115" s="146"/>
      <c r="AR115" s="146"/>
      <c r="AS115" s="146"/>
      <c r="AT115" s="146"/>
      <c r="AU115" s="146"/>
      <c r="AV115" s="146"/>
      <c r="AW115" s="146"/>
      <c r="AX115" s="146"/>
      <c r="AY115" s="146"/>
      <c r="AZ115" s="146"/>
      <c r="BA115" s="146"/>
      <c r="BB115" s="146"/>
      <c r="BC115" s="146"/>
      <c r="BD115" s="146"/>
      <c r="BE115" s="146"/>
      <c r="BF115" s="146"/>
      <c r="BG115" s="146"/>
      <c r="BH115" s="146"/>
      <c r="BI115" s="146"/>
      <c r="BJ115" s="146"/>
      <c r="BK115" s="146"/>
      <c r="BL115" s="146"/>
      <c r="BM115" s="146"/>
      <c r="BN115" s="146"/>
      <c r="BO115" s="146"/>
      <c r="BP115" s="146"/>
      <c r="BQ115" s="146"/>
      <c r="BR115" s="146"/>
      <c r="BS115" s="146"/>
      <c r="BT115" s="146"/>
      <c r="BU115" s="146"/>
      <c r="BV115" s="146"/>
      <c r="BW115" s="146"/>
      <c r="BX115" s="146"/>
      <c r="BY115" s="146"/>
      <c r="BZ115" s="146"/>
      <c r="CA115" s="146"/>
      <c r="CB115" s="146"/>
      <c r="CC115" s="146"/>
      <c r="CD115" s="146"/>
      <c r="CE115" s="146"/>
      <c r="CF115" s="146"/>
      <c r="CG115" s="146"/>
      <c r="CH115" s="146"/>
      <c r="CI115" s="146"/>
      <c r="CJ115" s="146"/>
      <c r="CK115" s="146"/>
      <c r="CL115" s="146"/>
      <c r="CM115" s="146"/>
      <c r="CN115" s="146"/>
      <c r="CO115" s="146"/>
      <c r="CP115" s="146"/>
      <c r="CQ115" s="146"/>
      <c r="CR115" s="146"/>
      <c r="CS115" s="146"/>
      <c r="CT115" s="146"/>
      <c r="CU115" s="146"/>
      <c r="CV115" s="146"/>
      <c r="CW115" s="146"/>
      <c r="CX115" s="146"/>
      <c r="CY115" s="146"/>
      <c r="CZ115" s="146"/>
      <c r="DA115" s="201"/>
    </row>
    <row r="116" spans="2:105" x14ac:dyDescent="0.25">
      <c r="B116" s="200"/>
      <c r="C116" s="146"/>
      <c r="D116" s="146"/>
      <c r="E116" s="146"/>
      <c r="F116" s="146"/>
      <c r="G116" s="146"/>
      <c r="H116" s="146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  <c r="AA116" s="146"/>
      <c r="AB116" s="146"/>
      <c r="AC116" s="146"/>
      <c r="AD116" s="146"/>
      <c r="AE116" s="146"/>
      <c r="AF116" s="146"/>
      <c r="AG116" s="146"/>
      <c r="AH116" s="146"/>
      <c r="AI116" s="146"/>
      <c r="AJ116" s="146"/>
      <c r="AK116" s="146"/>
      <c r="AL116" s="146"/>
      <c r="AM116" s="146"/>
      <c r="AN116" s="146"/>
      <c r="AO116" s="146"/>
      <c r="AP116" s="146"/>
      <c r="AQ116" s="146"/>
      <c r="AR116" s="146"/>
      <c r="AS116" s="146"/>
      <c r="AT116" s="146"/>
      <c r="AU116" s="146"/>
      <c r="AV116" s="146"/>
      <c r="AW116" s="146"/>
      <c r="AX116" s="146"/>
      <c r="AY116" s="146"/>
      <c r="AZ116" s="146"/>
      <c r="BA116" s="146"/>
      <c r="BB116" s="146"/>
      <c r="BC116" s="146"/>
      <c r="BD116" s="146"/>
      <c r="BE116" s="146"/>
      <c r="BF116" s="146"/>
      <c r="BG116" s="146"/>
      <c r="BH116" s="146"/>
      <c r="BI116" s="146"/>
      <c r="BJ116" s="146"/>
      <c r="BK116" s="146"/>
      <c r="BL116" s="146"/>
      <c r="BM116" s="146"/>
      <c r="BN116" s="146"/>
      <c r="BO116" s="146"/>
      <c r="BP116" s="146"/>
      <c r="BQ116" s="146"/>
      <c r="BR116" s="146"/>
      <c r="BS116" s="146"/>
      <c r="BT116" s="146"/>
      <c r="BU116" s="146"/>
      <c r="BV116" s="146"/>
      <c r="BW116" s="146"/>
      <c r="BX116" s="146"/>
      <c r="BY116" s="146"/>
      <c r="BZ116" s="146"/>
      <c r="CA116" s="146"/>
      <c r="CB116" s="146"/>
      <c r="CC116" s="146"/>
      <c r="CD116" s="146"/>
      <c r="CE116" s="146"/>
      <c r="CF116" s="146"/>
      <c r="CG116" s="146"/>
      <c r="CH116" s="146"/>
      <c r="CI116" s="146"/>
      <c r="CJ116" s="146"/>
      <c r="CK116" s="146"/>
      <c r="CL116" s="146"/>
      <c r="CM116" s="146"/>
      <c r="CN116" s="146"/>
      <c r="CO116" s="146"/>
      <c r="CP116" s="146"/>
      <c r="CQ116" s="146"/>
      <c r="CR116" s="146"/>
      <c r="CS116" s="146"/>
      <c r="CT116" s="146"/>
      <c r="CU116" s="146"/>
      <c r="CV116" s="146"/>
      <c r="CW116" s="146"/>
      <c r="CX116" s="146"/>
      <c r="CY116" s="146"/>
      <c r="CZ116" s="146"/>
      <c r="DA116" s="201"/>
    </row>
    <row r="117" spans="2:105" x14ac:dyDescent="0.25">
      <c r="B117" s="200"/>
      <c r="C117" s="146"/>
      <c r="D117" s="146"/>
      <c r="E117" s="146"/>
      <c r="F117" s="146"/>
      <c r="G117" s="146"/>
      <c r="H117" s="146"/>
      <c r="I117" s="146"/>
      <c r="J117" s="146"/>
      <c r="K117" s="146"/>
      <c r="L117" s="146"/>
      <c r="M117" s="146"/>
      <c r="N117" s="146"/>
      <c r="O117" s="146"/>
      <c r="P117" s="146"/>
      <c r="Q117" s="146"/>
      <c r="R117" s="146"/>
      <c r="S117" s="146"/>
      <c r="T117" s="146"/>
      <c r="U117" s="146"/>
      <c r="V117" s="146"/>
      <c r="W117" s="146"/>
      <c r="X117" s="146"/>
      <c r="Y117" s="146"/>
      <c r="Z117" s="146"/>
      <c r="AA117" s="146"/>
      <c r="AB117" s="146"/>
      <c r="AC117" s="146"/>
      <c r="AD117" s="146"/>
      <c r="AE117" s="146"/>
      <c r="AF117" s="146"/>
      <c r="AG117" s="146"/>
      <c r="AH117" s="146"/>
      <c r="AI117" s="146"/>
      <c r="AJ117" s="146"/>
      <c r="AK117" s="146"/>
      <c r="AL117" s="146"/>
      <c r="AM117" s="146"/>
      <c r="AN117" s="146"/>
      <c r="AO117" s="146"/>
      <c r="AP117" s="146"/>
      <c r="AQ117" s="146"/>
      <c r="AR117" s="146"/>
      <c r="AS117" s="146"/>
      <c r="AT117" s="146"/>
      <c r="AU117" s="146"/>
      <c r="AV117" s="146"/>
      <c r="AW117" s="146"/>
      <c r="AX117" s="146"/>
      <c r="AY117" s="146"/>
      <c r="AZ117" s="146"/>
      <c r="BA117" s="146"/>
      <c r="BB117" s="146"/>
      <c r="BC117" s="146"/>
      <c r="BD117" s="146"/>
      <c r="BE117" s="146"/>
      <c r="BF117" s="146"/>
      <c r="BG117" s="146"/>
      <c r="BH117" s="146"/>
      <c r="BI117" s="146"/>
      <c r="BJ117" s="146"/>
      <c r="BK117" s="146"/>
      <c r="BL117" s="146"/>
      <c r="BM117" s="146"/>
      <c r="BN117" s="146"/>
      <c r="BO117" s="146"/>
      <c r="BP117" s="146"/>
      <c r="BQ117" s="146"/>
      <c r="BR117" s="146"/>
      <c r="BS117" s="146"/>
      <c r="BT117" s="146"/>
      <c r="BU117" s="146"/>
      <c r="BV117" s="146"/>
      <c r="BW117" s="146"/>
      <c r="BX117" s="146"/>
      <c r="BY117" s="146"/>
      <c r="BZ117" s="146"/>
      <c r="CA117" s="146"/>
      <c r="CB117" s="146"/>
      <c r="CC117" s="146"/>
      <c r="CD117" s="146"/>
      <c r="CE117" s="146"/>
      <c r="CF117" s="146"/>
      <c r="CG117" s="146"/>
      <c r="CH117" s="146"/>
      <c r="CI117" s="146"/>
      <c r="CJ117" s="146"/>
      <c r="CK117" s="146"/>
      <c r="CL117" s="146"/>
      <c r="CM117" s="146"/>
      <c r="CN117" s="146"/>
      <c r="CO117" s="146"/>
      <c r="CP117" s="146"/>
      <c r="CQ117" s="146"/>
      <c r="CR117" s="146"/>
      <c r="CS117" s="146"/>
      <c r="CT117" s="146"/>
      <c r="CU117" s="146"/>
      <c r="CV117" s="146"/>
      <c r="CW117" s="146"/>
      <c r="CX117" s="146"/>
      <c r="CY117" s="146"/>
      <c r="CZ117" s="146"/>
      <c r="DA117" s="201"/>
    </row>
    <row r="118" spans="2:105" x14ac:dyDescent="0.25">
      <c r="B118" s="200"/>
      <c r="C118" s="146"/>
      <c r="D118" s="146"/>
      <c r="E118" s="146"/>
      <c r="F118" s="146"/>
      <c r="G118" s="146"/>
      <c r="H118" s="146"/>
      <c r="I118" s="146"/>
      <c r="J118" s="146"/>
      <c r="K118" s="146"/>
      <c r="L118" s="146"/>
      <c r="M118" s="146"/>
      <c r="N118" s="146"/>
      <c r="O118" s="146"/>
      <c r="P118" s="146"/>
      <c r="Q118" s="146"/>
      <c r="R118" s="146"/>
      <c r="S118" s="146"/>
      <c r="T118" s="146"/>
      <c r="U118" s="146"/>
      <c r="V118" s="146"/>
      <c r="W118" s="146"/>
      <c r="X118" s="146"/>
      <c r="Y118" s="146"/>
      <c r="Z118" s="146"/>
      <c r="AA118" s="146"/>
      <c r="AB118" s="146"/>
      <c r="AC118" s="146"/>
      <c r="AD118" s="146"/>
      <c r="AE118" s="146"/>
      <c r="AF118" s="146"/>
      <c r="AG118" s="146"/>
      <c r="AH118" s="146"/>
      <c r="AI118" s="146"/>
      <c r="AJ118" s="146"/>
      <c r="AK118" s="146"/>
      <c r="AL118" s="146"/>
      <c r="AM118" s="146"/>
      <c r="AN118" s="146"/>
      <c r="AO118" s="146"/>
      <c r="AP118" s="146"/>
      <c r="AQ118" s="146"/>
      <c r="AR118" s="146"/>
      <c r="AS118" s="146"/>
      <c r="AT118" s="146"/>
      <c r="AU118" s="146"/>
      <c r="AV118" s="146"/>
      <c r="AW118" s="146"/>
      <c r="AX118" s="146"/>
      <c r="AY118" s="146"/>
      <c r="AZ118" s="146"/>
      <c r="BA118" s="146"/>
      <c r="BB118" s="146"/>
      <c r="BC118" s="146"/>
      <c r="BD118" s="146"/>
      <c r="BE118" s="146"/>
      <c r="BF118" s="146"/>
      <c r="BG118" s="146"/>
      <c r="BH118" s="146"/>
      <c r="BI118" s="146"/>
      <c r="BJ118" s="146"/>
      <c r="BK118" s="146"/>
      <c r="BL118" s="146"/>
      <c r="BM118" s="146"/>
      <c r="BN118" s="146"/>
      <c r="BO118" s="146"/>
      <c r="BP118" s="146"/>
      <c r="BQ118" s="146"/>
      <c r="BR118" s="146"/>
      <c r="BS118" s="146"/>
      <c r="BT118" s="146"/>
      <c r="BU118" s="146"/>
      <c r="BV118" s="146"/>
      <c r="BW118" s="146"/>
      <c r="BX118" s="146"/>
      <c r="BY118" s="146"/>
      <c r="BZ118" s="146"/>
      <c r="CA118" s="146"/>
      <c r="CB118" s="146"/>
      <c r="CC118" s="146"/>
      <c r="CD118" s="146"/>
      <c r="CE118" s="146"/>
      <c r="CF118" s="146"/>
      <c r="CG118" s="146"/>
      <c r="CH118" s="146"/>
      <c r="CI118" s="146"/>
      <c r="CJ118" s="146"/>
      <c r="CK118" s="146"/>
      <c r="CL118" s="146"/>
      <c r="CM118" s="146"/>
      <c r="CN118" s="146"/>
      <c r="CO118" s="146"/>
      <c r="CP118" s="146"/>
      <c r="CQ118" s="146"/>
      <c r="CR118" s="146"/>
      <c r="CS118" s="146"/>
      <c r="CT118" s="146"/>
      <c r="CU118" s="146"/>
      <c r="CV118" s="146"/>
      <c r="CW118" s="146"/>
      <c r="CX118" s="146"/>
      <c r="CY118" s="146"/>
      <c r="CZ118" s="146"/>
      <c r="DA118" s="201"/>
    </row>
    <row r="119" spans="2:105" x14ac:dyDescent="0.25">
      <c r="B119" s="200"/>
      <c r="C119" s="146"/>
      <c r="D119" s="146"/>
      <c r="E119" s="146"/>
      <c r="F119" s="146"/>
      <c r="G119" s="146"/>
      <c r="H119" s="146"/>
      <c r="I119" s="146"/>
      <c r="J119" s="146"/>
      <c r="K119" s="146"/>
      <c r="L119" s="146"/>
      <c r="M119" s="146"/>
      <c r="N119" s="146"/>
      <c r="O119" s="146"/>
      <c r="P119" s="146"/>
      <c r="Q119" s="146"/>
      <c r="R119" s="146"/>
      <c r="S119" s="146"/>
      <c r="T119" s="146"/>
      <c r="U119" s="146"/>
      <c r="V119" s="146"/>
      <c r="W119" s="146"/>
      <c r="X119" s="146"/>
      <c r="Y119" s="146"/>
      <c r="Z119" s="146"/>
      <c r="AA119" s="146"/>
      <c r="AB119" s="146"/>
      <c r="AC119" s="146"/>
      <c r="AD119" s="146"/>
      <c r="AE119" s="146"/>
      <c r="AF119" s="146"/>
      <c r="AG119" s="146"/>
      <c r="AH119" s="146"/>
      <c r="AI119" s="146"/>
      <c r="AJ119" s="146"/>
      <c r="AK119" s="146"/>
      <c r="AL119" s="146"/>
      <c r="AM119" s="146"/>
      <c r="AN119" s="146"/>
      <c r="AO119" s="146"/>
      <c r="AP119" s="146"/>
      <c r="AQ119" s="146"/>
      <c r="AR119" s="146"/>
      <c r="AS119" s="146"/>
      <c r="AT119" s="146"/>
      <c r="AU119" s="146"/>
      <c r="AV119" s="146"/>
      <c r="AW119" s="146"/>
      <c r="AX119" s="146"/>
      <c r="AY119" s="146"/>
      <c r="AZ119" s="146"/>
      <c r="BA119" s="146"/>
      <c r="BB119" s="146"/>
      <c r="BC119" s="146"/>
      <c r="BD119" s="146"/>
      <c r="BE119" s="146"/>
      <c r="BF119" s="146"/>
      <c r="BG119" s="146"/>
      <c r="BH119" s="146"/>
      <c r="BI119" s="146"/>
      <c r="BJ119" s="146"/>
      <c r="BK119" s="146"/>
      <c r="BL119" s="146"/>
      <c r="BM119" s="146"/>
      <c r="BN119" s="146"/>
      <c r="BO119" s="146"/>
      <c r="BP119" s="146"/>
      <c r="BQ119" s="146"/>
      <c r="BR119" s="146"/>
      <c r="BS119" s="146"/>
      <c r="BT119" s="146"/>
      <c r="BU119" s="146"/>
      <c r="BV119" s="146"/>
      <c r="BW119" s="146"/>
      <c r="BX119" s="146"/>
      <c r="BY119" s="146"/>
      <c r="BZ119" s="146"/>
      <c r="CA119" s="146"/>
      <c r="CB119" s="146"/>
      <c r="CC119" s="146"/>
      <c r="CD119" s="146"/>
      <c r="CE119" s="146"/>
      <c r="CF119" s="146"/>
      <c r="CG119" s="146"/>
      <c r="CH119" s="146"/>
      <c r="CI119" s="146"/>
      <c r="CJ119" s="146"/>
      <c r="CK119" s="146"/>
      <c r="CL119" s="146"/>
      <c r="CM119" s="146"/>
      <c r="CN119" s="146"/>
      <c r="CO119" s="146"/>
      <c r="CP119" s="146"/>
      <c r="CQ119" s="146"/>
      <c r="CR119" s="146"/>
      <c r="CS119" s="146"/>
      <c r="CT119" s="146"/>
      <c r="CU119" s="146"/>
      <c r="CV119" s="146"/>
      <c r="CW119" s="146"/>
      <c r="CX119" s="146"/>
      <c r="CY119" s="146"/>
      <c r="CZ119" s="146"/>
      <c r="DA119" s="201"/>
    </row>
    <row r="120" spans="2:105" x14ac:dyDescent="0.25">
      <c r="B120" s="200"/>
      <c r="C120" s="146"/>
      <c r="D120" s="146"/>
      <c r="E120" s="146"/>
      <c r="F120" s="146"/>
      <c r="G120" s="146"/>
      <c r="H120" s="146"/>
      <c r="I120" s="146"/>
      <c r="J120" s="146"/>
      <c r="K120" s="146"/>
      <c r="L120" s="146"/>
      <c r="M120" s="146"/>
      <c r="N120" s="146"/>
      <c r="O120" s="146"/>
      <c r="P120" s="146"/>
      <c r="Q120" s="146"/>
      <c r="R120" s="146"/>
      <c r="S120" s="146"/>
      <c r="T120" s="146"/>
      <c r="U120" s="146"/>
      <c r="V120" s="146"/>
      <c r="W120" s="146"/>
      <c r="X120" s="146"/>
      <c r="Y120" s="146"/>
      <c r="Z120" s="146"/>
      <c r="AA120" s="146"/>
      <c r="AB120" s="146"/>
      <c r="AC120" s="146"/>
      <c r="AD120" s="146"/>
      <c r="AE120" s="146"/>
      <c r="AF120" s="146"/>
      <c r="AG120" s="146"/>
      <c r="AH120" s="146"/>
      <c r="AI120" s="146"/>
      <c r="AJ120" s="146"/>
      <c r="AK120" s="146"/>
      <c r="AL120" s="146"/>
      <c r="AM120" s="146"/>
      <c r="AN120" s="146"/>
      <c r="AO120" s="146"/>
      <c r="AP120" s="146"/>
      <c r="AQ120" s="146"/>
      <c r="AR120" s="146"/>
      <c r="AS120" s="146"/>
      <c r="AT120" s="146"/>
      <c r="AU120" s="146"/>
      <c r="AV120" s="146"/>
      <c r="AW120" s="146"/>
      <c r="AX120" s="146"/>
      <c r="AY120" s="146"/>
      <c r="AZ120" s="146"/>
      <c r="BA120" s="146"/>
      <c r="BB120" s="146"/>
      <c r="BC120" s="146"/>
      <c r="BD120" s="146"/>
      <c r="BE120" s="146"/>
      <c r="BF120" s="146"/>
      <c r="BG120" s="146"/>
      <c r="BH120" s="146"/>
      <c r="BI120" s="146"/>
      <c r="BJ120" s="146"/>
      <c r="BK120" s="146"/>
      <c r="BL120" s="146"/>
      <c r="BM120" s="146"/>
      <c r="BN120" s="146"/>
      <c r="BO120" s="146"/>
      <c r="BP120" s="146"/>
      <c r="BQ120" s="146"/>
      <c r="BR120" s="146"/>
      <c r="BS120" s="146"/>
      <c r="BT120" s="146"/>
      <c r="BU120" s="146"/>
      <c r="BV120" s="146"/>
      <c r="BW120" s="146"/>
      <c r="BX120" s="146"/>
      <c r="BY120" s="146"/>
      <c r="BZ120" s="146"/>
      <c r="CA120" s="146"/>
      <c r="CB120" s="146"/>
      <c r="CC120" s="146"/>
      <c r="CD120" s="146"/>
      <c r="CE120" s="146"/>
      <c r="CF120" s="146"/>
      <c r="CG120" s="146"/>
      <c r="CH120" s="146"/>
      <c r="CI120" s="146"/>
      <c r="CJ120" s="146"/>
      <c r="CK120" s="146"/>
      <c r="CL120" s="146"/>
      <c r="CM120" s="146"/>
      <c r="CN120" s="146"/>
      <c r="CO120" s="146"/>
      <c r="CP120" s="146"/>
      <c r="CQ120" s="146"/>
      <c r="CR120" s="146"/>
      <c r="CS120" s="146"/>
      <c r="CT120" s="146"/>
      <c r="CU120" s="146"/>
      <c r="CV120" s="146"/>
      <c r="CW120" s="146"/>
      <c r="CX120" s="146"/>
      <c r="CY120" s="146"/>
      <c r="CZ120" s="146"/>
      <c r="DA120" s="201"/>
    </row>
    <row r="121" spans="2:105" x14ac:dyDescent="0.25">
      <c r="B121" s="200"/>
      <c r="C121" s="146"/>
      <c r="D121" s="146"/>
      <c r="E121" s="146"/>
      <c r="F121" s="146"/>
      <c r="G121" s="146"/>
      <c r="H121" s="146"/>
      <c r="I121" s="146"/>
      <c r="J121" s="146"/>
      <c r="K121" s="146"/>
      <c r="L121" s="146"/>
      <c r="M121" s="146"/>
      <c r="N121" s="146"/>
      <c r="O121" s="146"/>
      <c r="P121" s="146"/>
      <c r="Q121" s="146"/>
      <c r="R121" s="146"/>
      <c r="S121" s="146"/>
      <c r="T121" s="146"/>
      <c r="U121" s="146"/>
      <c r="V121" s="146"/>
      <c r="W121" s="146"/>
      <c r="X121" s="146"/>
      <c r="Y121" s="146"/>
      <c r="Z121" s="146"/>
      <c r="AA121" s="146"/>
      <c r="AB121" s="146"/>
      <c r="AC121" s="146"/>
      <c r="AD121" s="146"/>
      <c r="AE121" s="146"/>
      <c r="AF121" s="146"/>
      <c r="AG121" s="146"/>
      <c r="AH121" s="146"/>
      <c r="AI121" s="146"/>
      <c r="AJ121" s="146"/>
      <c r="AK121" s="146"/>
      <c r="AL121" s="146"/>
      <c r="AM121" s="146"/>
      <c r="AN121" s="146"/>
      <c r="AO121" s="146"/>
      <c r="AP121" s="146"/>
      <c r="AQ121" s="146"/>
      <c r="AR121" s="146"/>
      <c r="AS121" s="146"/>
      <c r="AT121" s="146"/>
      <c r="AU121" s="146"/>
      <c r="AV121" s="146"/>
      <c r="AW121" s="146"/>
      <c r="AX121" s="146"/>
      <c r="AY121" s="146"/>
      <c r="AZ121" s="146"/>
      <c r="BA121" s="146"/>
      <c r="BB121" s="146"/>
      <c r="BC121" s="146"/>
      <c r="BD121" s="146"/>
      <c r="BE121" s="146"/>
      <c r="BF121" s="146"/>
      <c r="BG121" s="146"/>
      <c r="BH121" s="146"/>
      <c r="BI121" s="146"/>
      <c r="BJ121" s="146"/>
      <c r="BK121" s="146"/>
      <c r="BL121" s="146"/>
      <c r="BM121" s="146"/>
      <c r="BN121" s="146"/>
      <c r="BO121" s="146"/>
      <c r="BP121" s="146"/>
      <c r="BQ121" s="146"/>
      <c r="BR121" s="146"/>
      <c r="BS121" s="146"/>
      <c r="BT121" s="146"/>
      <c r="BU121" s="146"/>
      <c r="BV121" s="146"/>
      <c r="BW121" s="146"/>
      <c r="BX121" s="146"/>
      <c r="BY121" s="146"/>
      <c r="BZ121" s="146"/>
      <c r="CA121" s="146"/>
      <c r="CB121" s="146"/>
      <c r="CC121" s="146"/>
      <c r="CD121" s="146"/>
      <c r="CE121" s="146"/>
      <c r="CF121" s="146"/>
      <c r="CG121" s="146"/>
      <c r="CH121" s="146"/>
      <c r="CI121" s="146"/>
      <c r="CJ121" s="146"/>
      <c r="CK121" s="146"/>
      <c r="CL121" s="146"/>
      <c r="CM121" s="146"/>
      <c r="CN121" s="146"/>
      <c r="CO121" s="146"/>
      <c r="CP121" s="146"/>
      <c r="CQ121" s="146"/>
      <c r="CR121" s="146"/>
      <c r="CS121" s="146"/>
      <c r="CT121" s="146"/>
      <c r="CU121" s="146"/>
      <c r="CV121" s="146"/>
      <c r="CW121" s="146"/>
      <c r="CX121" s="146"/>
      <c r="CY121" s="146"/>
      <c r="CZ121" s="146"/>
      <c r="DA121" s="201"/>
    </row>
    <row r="122" spans="2:105" x14ac:dyDescent="0.25">
      <c r="B122" s="200"/>
      <c r="C122" s="146"/>
      <c r="D122" s="146"/>
      <c r="E122" s="146"/>
      <c r="F122" s="146"/>
      <c r="G122" s="146"/>
      <c r="H122" s="146"/>
      <c r="I122" s="146"/>
      <c r="J122" s="146"/>
      <c r="K122" s="146"/>
      <c r="L122" s="146"/>
      <c r="M122" s="146"/>
      <c r="N122" s="146"/>
      <c r="O122" s="146"/>
      <c r="P122" s="146"/>
      <c r="Q122" s="146"/>
      <c r="R122" s="146"/>
      <c r="S122" s="146"/>
      <c r="T122" s="146"/>
      <c r="U122" s="146"/>
      <c r="V122" s="146"/>
      <c r="W122" s="146"/>
      <c r="X122" s="146"/>
      <c r="Y122" s="146"/>
      <c r="Z122" s="146"/>
      <c r="AA122" s="146"/>
      <c r="AB122" s="146"/>
      <c r="AC122" s="146"/>
      <c r="AD122" s="146"/>
      <c r="AE122" s="146"/>
      <c r="AF122" s="146"/>
      <c r="AG122" s="146"/>
      <c r="AH122" s="146"/>
      <c r="AI122" s="146"/>
      <c r="AJ122" s="146"/>
      <c r="AK122" s="146"/>
      <c r="AL122" s="146"/>
      <c r="AM122" s="146"/>
      <c r="AN122" s="146"/>
      <c r="AO122" s="146"/>
      <c r="AP122" s="146"/>
      <c r="AQ122" s="146"/>
      <c r="AR122" s="146"/>
      <c r="AS122" s="146"/>
      <c r="AT122" s="146"/>
      <c r="AU122" s="146"/>
      <c r="AV122" s="146"/>
      <c r="AW122" s="146"/>
      <c r="AX122" s="146"/>
      <c r="AY122" s="146"/>
      <c r="AZ122" s="146"/>
      <c r="BA122" s="146"/>
      <c r="BB122" s="146"/>
      <c r="BC122" s="146"/>
      <c r="BD122" s="146"/>
      <c r="BE122" s="146"/>
      <c r="BF122" s="146"/>
      <c r="BG122" s="146"/>
      <c r="BH122" s="146"/>
      <c r="BI122" s="146"/>
      <c r="BJ122" s="146"/>
      <c r="BK122" s="146"/>
      <c r="BL122" s="146"/>
      <c r="BM122" s="146"/>
      <c r="BN122" s="146"/>
      <c r="BO122" s="146"/>
      <c r="BP122" s="146"/>
      <c r="BQ122" s="146"/>
      <c r="BR122" s="146"/>
      <c r="BS122" s="146"/>
      <c r="BT122" s="146"/>
      <c r="BU122" s="146"/>
      <c r="BV122" s="146"/>
      <c r="BW122" s="146"/>
      <c r="BX122" s="146"/>
      <c r="BY122" s="146"/>
      <c r="BZ122" s="146"/>
      <c r="CA122" s="146"/>
      <c r="CB122" s="146"/>
      <c r="CC122" s="146"/>
      <c r="CD122" s="146"/>
      <c r="CE122" s="146"/>
      <c r="CF122" s="146"/>
      <c r="CG122" s="146"/>
      <c r="CH122" s="146"/>
      <c r="CI122" s="146"/>
      <c r="CJ122" s="146"/>
      <c r="CK122" s="146"/>
      <c r="CL122" s="146"/>
      <c r="CM122" s="146"/>
      <c r="CN122" s="146"/>
      <c r="CO122" s="146"/>
      <c r="CP122" s="146"/>
      <c r="CQ122" s="146"/>
      <c r="CR122" s="146"/>
      <c r="CS122" s="146"/>
      <c r="CT122" s="146"/>
      <c r="CU122" s="146"/>
      <c r="CV122" s="146"/>
      <c r="CW122" s="146"/>
      <c r="CX122" s="146"/>
      <c r="CY122" s="146"/>
      <c r="CZ122" s="146"/>
      <c r="DA122" s="201"/>
    </row>
    <row r="123" spans="2:105" x14ac:dyDescent="0.25">
      <c r="B123" s="200"/>
      <c r="C123" s="146"/>
      <c r="D123" s="146"/>
      <c r="E123" s="146"/>
      <c r="F123" s="146"/>
      <c r="G123" s="146"/>
      <c r="H123" s="146"/>
      <c r="I123" s="146"/>
      <c r="J123" s="146"/>
      <c r="K123" s="146"/>
      <c r="L123" s="146"/>
      <c r="M123" s="146"/>
      <c r="N123" s="146"/>
      <c r="O123" s="146"/>
      <c r="P123" s="146"/>
      <c r="Q123" s="146"/>
      <c r="R123" s="146"/>
      <c r="S123" s="146"/>
      <c r="T123" s="146"/>
      <c r="U123" s="146"/>
      <c r="V123" s="146"/>
      <c r="W123" s="146"/>
      <c r="X123" s="146"/>
      <c r="Y123" s="146"/>
      <c r="Z123" s="146"/>
      <c r="AA123" s="146"/>
      <c r="AB123" s="146"/>
      <c r="AC123" s="146"/>
      <c r="AD123" s="146"/>
      <c r="AE123" s="146"/>
      <c r="AF123" s="146"/>
      <c r="AG123" s="146"/>
      <c r="AH123" s="146"/>
      <c r="AI123" s="146"/>
      <c r="AJ123" s="146"/>
      <c r="AK123" s="146"/>
      <c r="AL123" s="146"/>
      <c r="AM123" s="146"/>
      <c r="AN123" s="146"/>
      <c r="AO123" s="146"/>
      <c r="AP123" s="146"/>
      <c r="AQ123" s="146"/>
      <c r="AR123" s="146"/>
      <c r="AS123" s="146"/>
      <c r="AT123" s="146"/>
      <c r="AU123" s="146"/>
      <c r="AV123" s="146"/>
      <c r="AW123" s="146"/>
      <c r="AX123" s="146"/>
      <c r="AY123" s="146"/>
      <c r="AZ123" s="146"/>
      <c r="BA123" s="146"/>
      <c r="BB123" s="146"/>
      <c r="BC123" s="146"/>
      <c r="BD123" s="146"/>
      <c r="BE123" s="146"/>
      <c r="BF123" s="146"/>
      <c r="BG123" s="146"/>
      <c r="BH123" s="146"/>
      <c r="BI123" s="146"/>
      <c r="BJ123" s="146"/>
      <c r="BK123" s="146"/>
      <c r="BL123" s="146"/>
      <c r="BM123" s="146"/>
      <c r="BN123" s="146"/>
      <c r="BO123" s="146"/>
      <c r="BP123" s="146"/>
      <c r="BQ123" s="146"/>
      <c r="BR123" s="146"/>
      <c r="BS123" s="146"/>
      <c r="BT123" s="146"/>
      <c r="BU123" s="146"/>
      <c r="BV123" s="146"/>
      <c r="BW123" s="146"/>
      <c r="BX123" s="146"/>
      <c r="BY123" s="146"/>
      <c r="BZ123" s="146"/>
      <c r="CA123" s="146"/>
      <c r="CB123" s="146"/>
      <c r="CC123" s="146"/>
      <c r="CD123" s="146"/>
      <c r="CE123" s="146"/>
      <c r="CF123" s="146"/>
      <c r="CG123" s="146"/>
      <c r="CH123" s="146"/>
      <c r="CI123" s="146"/>
      <c r="CJ123" s="146"/>
      <c r="CK123" s="146"/>
      <c r="CL123" s="146"/>
      <c r="CM123" s="146"/>
      <c r="CN123" s="146"/>
      <c r="CO123" s="146"/>
      <c r="CP123" s="146"/>
      <c r="CQ123" s="146"/>
      <c r="CR123" s="146"/>
      <c r="CS123" s="146"/>
      <c r="CT123" s="146"/>
      <c r="CU123" s="146"/>
      <c r="CV123" s="146"/>
      <c r="CW123" s="146"/>
      <c r="CX123" s="146"/>
      <c r="CY123" s="146"/>
      <c r="CZ123" s="146"/>
      <c r="DA123" s="201"/>
    </row>
    <row r="124" spans="2:105" x14ac:dyDescent="0.25">
      <c r="B124" s="200"/>
      <c r="C124" s="146"/>
      <c r="D124" s="146"/>
      <c r="E124" s="146"/>
      <c r="F124" s="146"/>
      <c r="G124" s="146"/>
      <c r="H124" s="146"/>
      <c r="I124" s="146"/>
      <c r="J124" s="146"/>
      <c r="K124" s="146"/>
      <c r="L124" s="146"/>
      <c r="M124" s="146"/>
      <c r="N124" s="146"/>
      <c r="O124" s="146"/>
      <c r="P124" s="146"/>
      <c r="Q124" s="146"/>
      <c r="R124" s="146"/>
      <c r="S124" s="146"/>
      <c r="T124" s="146"/>
      <c r="U124" s="146"/>
      <c r="V124" s="146"/>
      <c r="W124" s="146"/>
      <c r="X124" s="146"/>
      <c r="Y124" s="146"/>
      <c r="Z124" s="146"/>
      <c r="AA124" s="146"/>
      <c r="AB124" s="146"/>
      <c r="AC124" s="146"/>
      <c r="AD124" s="146"/>
      <c r="AE124" s="146"/>
      <c r="AF124" s="146"/>
      <c r="AG124" s="146"/>
      <c r="AH124" s="146"/>
      <c r="AI124" s="146"/>
      <c r="AJ124" s="146"/>
      <c r="AK124" s="146"/>
      <c r="AL124" s="146"/>
      <c r="AM124" s="146"/>
      <c r="AN124" s="146"/>
      <c r="AO124" s="146"/>
      <c r="AP124" s="146"/>
      <c r="AQ124" s="146"/>
      <c r="AR124" s="146"/>
      <c r="AS124" s="146"/>
      <c r="AT124" s="146"/>
      <c r="AU124" s="146"/>
      <c r="AV124" s="146"/>
      <c r="AW124" s="146"/>
      <c r="AX124" s="146"/>
      <c r="AY124" s="146"/>
      <c r="AZ124" s="146"/>
      <c r="BA124" s="146"/>
      <c r="BB124" s="146"/>
      <c r="BC124" s="146"/>
      <c r="BD124" s="146"/>
      <c r="BE124" s="146"/>
      <c r="BF124" s="146"/>
      <c r="BG124" s="146"/>
      <c r="BH124" s="146"/>
      <c r="BI124" s="146"/>
      <c r="BJ124" s="146"/>
      <c r="BK124" s="146"/>
      <c r="BL124" s="146"/>
      <c r="BM124" s="146"/>
      <c r="BN124" s="146"/>
      <c r="BO124" s="146"/>
      <c r="BP124" s="146"/>
      <c r="BQ124" s="146"/>
      <c r="BR124" s="146"/>
      <c r="BS124" s="146"/>
      <c r="BT124" s="146"/>
      <c r="BU124" s="146"/>
      <c r="BV124" s="146"/>
      <c r="BW124" s="146"/>
      <c r="BX124" s="146"/>
      <c r="BY124" s="146"/>
      <c r="BZ124" s="146"/>
      <c r="CA124" s="146"/>
      <c r="CB124" s="146"/>
      <c r="CC124" s="146"/>
      <c r="CD124" s="146"/>
      <c r="CE124" s="146"/>
      <c r="CF124" s="146"/>
      <c r="CG124" s="146"/>
      <c r="CH124" s="146"/>
      <c r="CI124" s="146"/>
      <c r="CJ124" s="146"/>
      <c r="CK124" s="146"/>
      <c r="CL124" s="146"/>
      <c r="CM124" s="146"/>
      <c r="CN124" s="146"/>
      <c r="CO124" s="146"/>
      <c r="CP124" s="146"/>
      <c r="CQ124" s="146"/>
      <c r="CR124" s="146"/>
      <c r="CS124" s="146"/>
      <c r="CT124" s="146"/>
      <c r="CU124" s="146"/>
      <c r="CV124" s="146"/>
      <c r="CW124" s="146"/>
      <c r="CX124" s="146"/>
      <c r="CY124" s="146"/>
      <c r="CZ124" s="146"/>
      <c r="DA124" s="201"/>
    </row>
    <row r="125" spans="2:105" x14ac:dyDescent="0.25">
      <c r="B125" s="200"/>
      <c r="C125" s="146"/>
      <c r="D125" s="146"/>
      <c r="E125" s="146"/>
      <c r="F125" s="146"/>
      <c r="G125" s="146"/>
      <c r="H125" s="146"/>
      <c r="I125" s="146"/>
      <c r="J125" s="146"/>
      <c r="K125" s="146"/>
      <c r="L125" s="146"/>
      <c r="M125" s="146"/>
      <c r="N125" s="146"/>
      <c r="O125" s="146"/>
      <c r="P125" s="146"/>
      <c r="Q125" s="146"/>
      <c r="R125" s="146"/>
      <c r="S125" s="146"/>
      <c r="T125" s="146"/>
      <c r="U125" s="146"/>
      <c r="V125" s="146"/>
      <c r="W125" s="146"/>
      <c r="X125" s="146"/>
      <c r="Y125" s="146"/>
      <c r="Z125" s="146"/>
      <c r="AA125" s="146"/>
      <c r="AB125" s="146"/>
      <c r="AC125" s="146"/>
      <c r="AD125" s="146"/>
      <c r="AE125" s="146"/>
      <c r="AF125" s="146"/>
      <c r="AG125" s="146"/>
      <c r="AH125" s="146"/>
      <c r="AI125" s="146"/>
      <c r="AJ125" s="146"/>
      <c r="AK125" s="146"/>
      <c r="AL125" s="146"/>
      <c r="AM125" s="146"/>
      <c r="AN125" s="146"/>
      <c r="AO125" s="146"/>
      <c r="AP125" s="146"/>
      <c r="AQ125" s="146"/>
      <c r="AR125" s="146"/>
      <c r="AS125" s="146"/>
      <c r="AT125" s="146"/>
      <c r="AU125" s="146"/>
      <c r="AV125" s="146"/>
      <c r="AW125" s="146"/>
      <c r="AX125" s="146"/>
      <c r="AY125" s="146"/>
      <c r="AZ125" s="146"/>
      <c r="BA125" s="146"/>
      <c r="BB125" s="146"/>
      <c r="BC125" s="146"/>
      <c r="BD125" s="146"/>
      <c r="BE125" s="146"/>
      <c r="BF125" s="146"/>
      <c r="BG125" s="146"/>
      <c r="BH125" s="146"/>
      <c r="BI125" s="146"/>
      <c r="BJ125" s="146"/>
      <c r="BK125" s="146"/>
      <c r="BL125" s="146"/>
      <c r="BM125" s="146"/>
      <c r="BN125" s="146"/>
      <c r="BO125" s="146"/>
      <c r="BP125" s="146"/>
      <c r="BQ125" s="146"/>
      <c r="BR125" s="146"/>
      <c r="BS125" s="146"/>
      <c r="BT125" s="146"/>
      <c r="BU125" s="146"/>
      <c r="BV125" s="146"/>
      <c r="BW125" s="146"/>
      <c r="BX125" s="146"/>
      <c r="BY125" s="146"/>
      <c r="BZ125" s="146"/>
      <c r="CA125" s="146"/>
      <c r="CB125" s="146"/>
      <c r="CC125" s="146"/>
      <c r="CD125" s="146"/>
      <c r="CE125" s="146"/>
      <c r="CF125" s="146"/>
      <c r="CG125" s="146"/>
      <c r="CH125" s="146"/>
      <c r="CI125" s="146"/>
      <c r="CJ125" s="146"/>
      <c r="CK125" s="146"/>
      <c r="CL125" s="146"/>
      <c r="CM125" s="146"/>
      <c r="CN125" s="146"/>
      <c r="CO125" s="146"/>
      <c r="CP125" s="146"/>
      <c r="CQ125" s="146"/>
      <c r="CR125" s="146"/>
      <c r="CS125" s="146"/>
      <c r="CT125" s="146"/>
      <c r="CU125" s="146"/>
      <c r="CV125" s="146"/>
      <c r="CW125" s="146"/>
      <c r="CX125" s="146"/>
      <c r="CY125" s="146"/>
      <c r="CZ125" s="146"/>
      <c r="DA125" s="201"/>
    </row>
    <row r="126" spans="2:105" x14ac:dyDescent="0.25">
      <c r="B126" s="200"/>
      <c r="C126" s="146"/>
      <c r="D126" s="146"/>
      <c r="E126" s="146"/>
      <c r="F126" s="146"/>
      <c r="G126" s="146"/>
      <c r="H126" s="146"/>
      <c r="I126" s="146"/>
      <c r="J126" s="146"/>
      <c r="K126" s="146"/>
      <c r="L126" s="146"/>
      <c r="M126" s="146"/>
      <c r="N126" s="146"/>
      <c r="O126" s="146"/>
      <c r="P126" s="146"/>
      <c r="Q126" s="146"/>
      <c r="R126" s="146"/>
      <c r="S126" s="146"/>
      <c r="T126" s="146"/>
      <c r="U126" s="146"/>
      <c r="V126" s="146"/>
      <c r="W126" s="146"/>
      <c r="X126" s="146"/>
      <c r="Y126" s="146"/>
      <c r="Z126" s="146"/>
      <c r="AA126" s="146"/>
      <c r="AB126" s="146"/>
      <c r="AC126" s="146"/>
      <c r="AD126" s="146"/>
      <c r="AE126" s="146"/>
      <c r="AF126" s="146"/>
      <c r="AG126" s="146"/>
      <c r="AH126" s="146"/>
      <c r="AI126" s="146"/>
      <c r="AJ126" s="146"/>
      <c r="AK126" s="146"/>
      <c r="AL126" s="146"/>
      <c r="AM126" s="146"/>
      <c r="AN126" s="146"/>
      <c r="AO126" s="146"/>
      <c r="AP126" s="146"/>
      <c r="AQ126" s="146"/>
      <c r="AR126" s="146"/>
      <c r="AS126" s="146"/>
      <c r="AT126" s="146"/>
      <c r="AU126" s="146"/>
      <c r="AV126" s="146"/>
      <c r="AW126" s="146"/>
      <c r="AX126" s="146"/>
      <c r="AY126" s="146"/>
      <c r="AZ126" s="146"/>
      <c r="BA126" s="146"/>
      <c r="BB126" s="146"/>
      <c r="BC126" s="146"/>
      <c r="BD126" s="146"/>
      <c r="BE126" s="146"/>
      <c r="BF126" s="146"/>
      <c r="BG126" s="146"/>
      <c r="BH126" s="146"/>
      <c r="BI126" s="146"/>
      <c r="BJ126" s="146"/>
      <c r="BK126" s="146"/>
      <c r="BL126" s="146"/>
      <c r="BM126" s="146"/>
      <c r="BN126" s="146"/>
      <c r="BO126" s="146"/>
      <c r="BP126" s="146"/>
      <c r="BQ126" s="146"/>
      <c r="BR126" s="146"/>
      <c r="BS126" s="146"/>
      <c r="BT126" s="146"/>
      <c r="BU126" s="146"/>
      <c r="BV126" s="146"/>
      <c r="BW126" s="146"/>
      <c r="BX126" s="146"/>
      <c r="BY126" s="146"/>
      <c r="BZ126" s="146"/>
      <c r="CA126" s="146"/>
      <c r="CB126" s="146"/>
      <c r="CC126" s="146"/>
      <c r="CD126" s="146"/>
      <c r="CE126" s="146"/>
      <c r="CF126" s="146"/>
      <c r="CG126" s="146"/>
      <c r="CH126" s="146"/>
      <c r="CI126" s="146"/>
      <c r="CJ126" s="146"/>
      <c r="CK126" s="146"/>
      <c r="CL126" s="146"/>
      <c r="CM126" s="146"/>
      <c r="CN126" s="146"/>
      <c r="CO126" s="146"/>
      <c r="CP126" s="146"/>
      <c r="CQ126" s="146"/>
      <c r="CR126" s="146"/>
      <c r="CS126" s="146"/>
      <c r="CT126" s="146"/>
      <c r="CU126" s="146"/>
      <c r="CV126" s="146"/>
      <c r="CW126" s="146"/>
      <c r="CX126" s="146"/>
      <c r="CY126" s="146"/>
      <c r="CZ126" s="146"/>
      <c r="DA126" s="201"/>
    </row>
    <row r="127" spans="2:105" x14ac:dyDescent="0.25">
      <c r="B127" s="200"/>
      <c r="C127" s="146"/>
      <c r="D127" s="146"/>
      <c r="E127" s="146"/>
      <c r="F127" s="146"/>
      <c r="G127" s="146"/>
      <c r="H127" s="146"/>
      <c r="I127" s="146"/>
      <c r="J127" s="146"/>
      <c r="K127" s="146"/>
      <c r="L127" s="146"/>
      <c r="M127" s="146"/>
      <c r="N127" s="146"/>
      <c r="O127" s="146"/>
      <c r="P127" s="146"/>
      <c r="Q127" s="146"/>
      <c r="R127" s="146"/>
      <c r="S127" s="146"/>
      <c r="T127" s="146"/>
      <c r="U127" s="146"/>
      <c r="V127" s="146"/>
      <c r="W127" s="146"/>
      <c r="X127" s="146"/>
      <c r="Y127" s="146"/>
      <c r="Z127" s="146"/>
      <c r="AA127" s="146"/>
      <c r="AB127" s="146"/>
      <c r="AC127" s="146"/>
      <c r="AD127" s="146"/>
      <c r="AE127" s="146"/>
      <c r="AF127" s="146"/>
      <c r="AG127" s="146"/>
      <c r="AH127" s="146"/>
      <c r="AI127" s="146"/>
      <c r="AJ127" s="146"/>
      <c r="AK127" s="146"/>
      <c r="AL127" s="146"/>
      <c r="AM127" s="146"/>
      <c r="AN127" s="146"/>
      <c r="AO127" s="146"/>
      <c r="AP127" s="146"/>
      <c r="AQ127" s="146"/>
      <c r="AR127" s="146"/>
      <c r="AS127" s="146"/>
      <c r="AT127" s="146"/>
      <c r="AU127" s="146"/>
      <c r="AV127" s="146"/>
      <c r="AW127" s="146"/>
      <c r="AX127" s="146"/>
      <c r="AY127" s="146"/>
      <c r="AZ127" s="146"/>
      <c r="BA127" s="146"/>
      <c r="BB127" s="146"/>
      <c r="BC127" s="146"/>
      <c r="BD127" s="146"/>
      <c r="BE127" s="146"/>
      <c r="BF127" s="146"/>
      <c r="BG127" s="146"/>
      <c r="BH127" s="146"/>
      <c r="BI127" s="146"/>
      <c r="BJ127" s="146"/>
      <c r="BK127" s="146"/>
      <c r="BL127" s="146"/>
      <c r="BM127" s="146"/>
      <c r="BN127" s="146"/>
      <c r="BO127" s="146"/>
      <c r="BP127" s="146"/>
      <c r="BQ127" s="146"/>
      <c r="BR127" s="146"/>
      <c r="BS127" s="146"/>
      <c r="BT127" s="146"/>
      <c r="BU127" s="146"/>
      <c r="BV127" s="146"/>
      <c r="BW127" s="146"/>
      <c r="BX127" s="146"/>
      <c r="BY127" s="146"/>
      <c r="BZ127" s="146"/>
      <c r="CA127" s="146"/>
      <c r="CB127" s="146"/>
      <c r="CC127" s="146"/>
      <c r="CD127" s="146"/>
      <c r="CE127" s="146"/>
      <c r="CF127" s="146"/>
      <c r="CG127" s="146"/>
      <c r="CH127" s="146"/>
      <c r="CI127" s="146"/>
      <c r="CJ127" s="146"/>
      <c r="CK127" s="146"/>
      <c r="CL127" s="146"/>
      <c r="CM127" s="146"/>
      <c r="CN127" s="146"/>
      <c r="CO127" s="146"/>
      <c r="CP127" s="146"/>
      <c r="CQ127" s="146"/>
      <c r="CR127" s="146"/>
      <c r="CS127" s="146"/>
      <c r="CT127" s="146"/>
      <c r="CU127" s="146"/>
      <c r="CV127" s="146"/>
      <c r="CW127" s="146"/>
      <c r="CX127" s="146"/>
      <c r="CY127" s="146"/>
      <c r="CZ127" s="146"/>
      <c r="DA127" s="201"/>
    </row>
    <row r="128" spans="2:105" x14ac:dyDescent="0.25">
      <c r="B128" s="200"/>
      <c r="C128" s="146"/>
      <c r="D128" s="146"/>
      <c r="E128" s="146"/>
      <c r="F128" s="146"/>
      <c r="G128" s="146"/>
      <c r="H128" s="146"/>
      <c r="I128" s="146"/>
      <c r="J128" s="146"/>
      <c r="K128" s="146"/>
      <c r="L128" s="146"/>
      <c r="M128" s="146"/>
      <c r="N128" s="146"/>
      <c r="O128" s="146"/>
      <c r="P128" s="146"/>
      <c r="Q128" s="146"/>
      <c r="R128" s="146"/>
      <c r="S128" s="146"/>
      <c r="T128" s="146"/>
      <c r="U128" s="146"/>
      <c r="V128" s="146"/>
      <c r="W128" s="146"/>
      <c r="X128" s="146"/>
      <c r="Y128" s="146"/>
      <c r="Z128" s="146"/>
      <c r="AA128" s="146"/>
      <c r="AB128" s="146"/>
      <c r="AC128" s="146"/>
      <c r="AD128" s="146"/>
      <c r="AE128" s="146"/>
      <c r="AF128" s="146"/>
      <c r="AG128" s="146"/>
      <c r="AH128" s="146"/>
      <c r="AI128" s="146"/>
      <c r="AJ128" s="146"/>
      <c r="AK128" s="146"/>
      <c r="AL128" s="146"/>
      <c r="AM128" s="146"/>
      <c r="AN128" s="146"/>
      <c r="AO128" s="146"/>
      <c r="AP128" s="146"/>
      <c r="AQ128" s="146"/>
      <c r="AR128" s="146"/>
      <c r="AS128" s="146"/>
      <c r="AT128" s="146"/>
      <c r="AU128" s="146"/>
      <c r="AV128" s="146"/>
      <c r="AW128" s="146"/>
      <c r="AX128" s="146"/>
      <c r="AY128" s="146"/>
      <c r="AZ128" s="146"/>
      <c r="BA128" s="146"/>
      <c r="BB128" s="146"/>
      <c r="BC128" s="146"/>
      <c r="BD128" s="146"/>
      <c r="BE128" s="146"/>
      <c r="BF128" s="146"/>
      <c r="BG128" s="146"/>
      <c r="BH128" s="146"/>
      <c r="BI128" s="146"/>
      <c r="BJ128" s="146"/>
      <c r="BK128" s="146"/>
      <c r="BL128" s="146"/>
      <c r="BM128" s="146"/>
      <c r="BN128" s="146"/>
      <c r="BO128" s="146"/>
      <c r="BP128" s="146"/>
      <c r="BQ128" s="146"/>
      <c r="BR128" s="146"/>
      <c r="BS128" s="146"/>
      <c r="BT128" s="146"/>
      <c r="BU128" s="146"/>
      <c r="BV128" s="146"/>
      <c r="BW128" s="146"/>
      <c r="BX128" s="146"/>
      <c r="BY128" s="146"/>
      <c r="BZ128" s="146"/>
      <c r="CA128" s="146"/>
      <c r="CB128" s="146"/>
      <c r="CC128" s="146"/>
      <c r="CD128" s="146"/>
      <c r="CE128" s="146"/>
      <c r="CF128" s="146"/>
      <c r="CG128" s="146"/>
      <c r="CH128" s="146"/>
      <c r="CI128" s="146"/>
      <c r="CJ128" s="146"/>
      <c r="CK128" s="146"/>
      <c r="CL128" s="146"/>
      <c r="CM128" s="146"/>
      <c r="CN128" s="146"/>
      <c r="CO128" s="146"/>
      <c r="CP128" s="146"/>
      <c r="CQ128" s="146"/>
      <c r="CR128" s="146"/>
      <c r="CS128" s="146"/>
      <c r="CT128" s="146"/>
      <c r="CU128" s="146"/>
      <c r="CV128" s="146"/>
      <c r="CW128" s="146"/>
      <c r="CX128" s="146"/>
      <c r="CY128" s="146"/>
      <c r="CZ128" s="146"/>
      <c r="DA128" s="201"/>
    </row>
    <row r="129" spans="2:105" x14ac:dyDescent="0.25">
      <c r="B129" s="200"/>
      <c r="C129" s="146"/>
      <c r="D129" s="146"/>
      <c r="E129" s="146"/>
      <c r="F129" s="146"/>
      <c r="G129" s="146"/>
      <c r="H129" s="146"/>
      <c r="I129" s="146"/>
      <c r="J129" s="146"/>
      <c r="K129" s="146"/>
      <c r="L129" s="146"/>
      <c r="M129" s="146"/>
      <c r="N129" s="146"/>
      <c r="O129" s="146"/>
      <c r="P129" s="146"/>
      <c r="Q129" s="146"/>
      <c r="R129" s="146"/>
      <c r="S129" s="146"/>
      <c r="T129" s="146"/>
      <c r="U129" s="146"/>
      <c r="V129" s="146"/>
      <c r="W129" s="146"/>
      <c r="X129" s="146"/>
      <c r="Y129" s="146"/>
      <c r="Z129" s="146"/>
      <c r="AA129" s="146"/>
      <c r="AB129" s="146"/>
      <c r="AC129" s="146"/>
      <c r="AD129" s="146"/>
      <c r="AE129" s="146"/>
      <c r="AF129" s="146"/>
      <c r="AG129" s="146"/>
      <c r="AH129" s="146"/>
      <c r="AI129" s="146"/>
      <c r="AJ129" s="146"/>
      <c r="AK129" s="146"/>
      <c r="AL129" s="146"/>
      <c r="AM129" s="146"/>
      <c r="AN129" s="146"/>
      <c r="AO129" s="146"/>
      <c r="AP129" s="146"/>
      <c r="AQ129" s="146"/>
      <c r="AR129" s="146"/>
      <c r="AS129" s="146"/>
      <c r="AT129" s="146"/>
      <c r="AU129" s="146"/>
      <c r="AV129" s="146"/>
      <c r="AW129" s="146"/>
      <c r="AX129" s="146"/>
      <c r="AY129" s="146"/>
      <c r="AZ129" s="146"/>
      <c r="BA129" s="146"/>
      <c r="BB129" s="146"/>
      <c r="BC129" s="146"/>
      <c r="BD129" s="146"/>
      <c r="BE129" s="146"/>
      <c r="BF129" s="146"/>
      <c r="BG129" s="146"/>
      <c r="BH129" s="146"/>
      <c r="BI129" s="146"/>
      <c r="BJ129" s="146"/>
      <c r="BK129" s="146"/>
      <c r="BL129" s="146"/>
      <c r="BM129" s="146"/>
      <c r="BN129" s="146"/>
      <c r="BO129" s="146"/>
      <c r="BP129" s="146"/>
      <c r="BQ129" s="146"/>
      <c r="BR129" s="146"/>
      <c r="BS129" s="146"/>
      <c r="BT129" s="146"/>
      <c r="BU129" s="146"/>
      <c r="BV129" s="146"/>
      <c r="BW129" s="146"/>
      <c r="BX129" s="146"/>
      <c r="BY129" s="146"/>
      <c r="BZ129" s="146"/>
      <c r="CA129" s="146"/>
      <c r="CB129" s="146"/>
      <c r="CC129" s="146"/>
      <c r="CD129" s="146"/>
      <c r="CE129" s="146"/>
      <c r="CF129" s="146"/>
      <c r="CG129" s="146"/>
      <c r="CH129" s="146"/>
      <c r="CI129" s="146"/>
      <c r="CJ129" s="146"/>
      <c r="CK129" s="146"/>
      <c r="CL129" s="146"/>
      <c r="CM129" s="146"/>
      <c r="CN129" s="146"/>
      <c r="CO129" s="146"/>
      <c r="CP129" s="146"/>
      <c r="CQ129" s="146"/>
      <c r="CR129" s="146"/>
      <c r="CS129" s="146"/>
      <c r="CT129" s="146"/>
      <c r="CU129" s="146"/>
      <c r="CV129" s="146"/>
      <c r="CW129" s="146"/>
      <c r="CX129" s="146"/>
      <c r="CY129" s="146"/>
      <c r="CZ129" s="146"/>
      <c r="DA129" s="201"/>
    </row>
    <row r="130" spans="2:105" x14ac:dyDescent="0.25">
      <c r="B130" s="200"/>
      <c r="C130" s="146"/>
      <c r="D130" s="146"/>
      <c r="E130" s="146"/>
      <c r="F130" s="146"/>
      <c r="G130" s="146"/>
      <c r="H130" s="146"/>
      <c r="I130" s="146"/>
      <c r="J130" s="146"/>
      <c r="K130" s="146"/>
      <c r="L130" s="146"/>
      <c r="M130" s="146"/>
      <c r="N130" s="146"/>
      <c r="O130" s="146"/>
      <c r="P130" s="146"/>
      <c r="Q130" s="146"/>
      <c r="R130" s="146"/>
      <c r="S130" s="146"/>
      <c r="T130" s="146"/>
      <c r="U130" s="146"/>
      <c r="V130" s="146"/>
      <c r="W130" s="146"/>
      <c r="X130" s="146"/>
      <c r="Y130" s="146"/>
      <c r="Z130" s="146"/>
      <c r="AA130" s="146"/>
      <c r="AB130" s="146"/>
      <c r="AC130" s="146"/>
      <c r="AD130" s="146"/>
      <c r="AE130" s="146"/>
      <c r="AF130" s="146"/>
      <c r="AG130" s="146"/>
      <c r="AH130" s="146"/>
      <c r="AI130" s="146"/>
      <c r="AJ130" s="146"/>
      <c r="AK130" s="146"/>
      <c r="AL130" s="146"/>
      <c r="AM130" s="146"/>
      <c r="AN130" s="146"/>
      <c r="AO130" s="146"/>
      <c r="AP130" s="146"/>
      <c r="AQ130" s="146"/>
      <c r="AR130" s="146"/>
      <c r="AS130" s="146"/>
      <c r="AT130" s="146"/>
      <c r="AU130" s="146"/>
      <c r="AV130" s="146"/>
      <c r="AW130" s="146"/>
      <c r="AX130" s="146"/>
      <c r="AY130" s="146"/>
      <c r="AZ130" s="146"/>
      <c r="BA130" s="146"/>
      <c r="BB130" s="146"/>
      <c r="BC130" s="146"/>
      <c r="BD130" s="146"/>
      <c r="BE130" s="146"/>
      <c r="BF130" s="146"/>
      <c r="BG130" s="146"/>
      <c r="BH130" s="146"/>
      <c r="BI130" s="146"/>
      <c r="BJ130" s="146"/>
      <c r="BK130" s="146"/>
      <c r="BL130" s="146"/>
      <c r="BM130" s="146"/>
      <c r="BN130" s="146"/>
      <c r="BO130" s="146"/>
      <c r="BP130" s="146"/>
      <c r="BQ130" s="146"/>
      <c r="BR130" s="146"/>
      <c r="BS130" s="146"/>
      <c r="BT130" s="146"/>
      <c r="BU130" s="146"/>
      <c r="BV130" s="146"/>
      <c r="BW130" s="146"/>
      <c r="BX130" s="146"/>
      <c r="BY130" s="146"/>
      <c r="BZ130" s="146"/>
      <c r="CA130" s="146"/>
      <c r="CB130" s="146"/>
      <c r="CC130" s="146"/>
      <c r="CD130" s="146"/>
      <c r="CE130" s="146"/>
      <c r="CF130" s="146"/>
      <c r="CG130" s="146"/>
      <c r="CH130" s="146"/>
      <c r="CI130" s="146"/>
      <c r="CJ130" s="146"/>
      <c r="CK130" s="146"/>
      <c r="CL130" s="146"/>
      <c r="CM130" s="146"/>
      <c r="CN130" s="146"/>
      <c r="CO130" s="146"/>
      <c r="CP130" s="146"/>
      <c r="CQ130" s="146"/>
      <c r="CR130" s="146"/>
      <c r="CS130" s="146"/>
      <c r="CT130" s="146"/>
      <c r="CU130" s="146"/>
      <c r="CV130" s="146"/>
      <c r="CW130" s="146"/>
      <c r="CX130" s="146"/>
      <c r="CY130" s="146"/>
      <c r="CZ130" s="146"/>
      <c r="DA130" s="201"/>
    </row>
    <row r="131" spans="2:105" x14ac:dyDescent="0.25">
      <c r="B131" s="200"/>
      <c r="C131" s="146"/>
      <c r="D131" s="146"/>
      <c r="E131" s="146"/>
      <c r="F131" s="146"/>
      <c r="G131" s="146"/>
      <c r="H131" s="146"/>
      <c r="I131" s="146"/>
      <c r="J131" s="146"/>
      <c r="K131" s="146"/>
      <c r="L131" s="146"/>
      <c r="M131" s="146"/>
      <c r="N131" s="146"/>
      <c r="O131" s="146"/>
      <c r="P131" s="146"/>
      <c r="Q131" s="146"/>
      <c r="R131" s="146"/>
      <c r="S131" s="146"/>
      <c r="T131" s="146"/>
      <c r="U131" s="146"/>
      <c r="V131" s="146"/>
      <c r="W131" s="146"/>
      <c r="X131" s="146"/>
      <c r="Y131" s="146"/>
      <c r="Z131" s="146"/>
      <c r="AA131" s="146"/>
      <c r="AB131" s="146"/>
      <c r="AC131" s="146"/>
      <c r="AD131" s="146"/>
      <c r="AE131" s="146"/>
      <c r="AF131" s="146"/>
      <c r="AG131" s="146"/>
      <c r="AH131" s="146"/>
      <c r="AI131" s="146"/>
      <c r="AJ131" s="146"/>
      <c r="AK131" s="146"/>
      <c r="AL131" s="146"/>
      <c r="AM131" s="146"/>
      <c r="AN131" s="146"/>
      <c r="AO131" s="146"/>
      <c r="AP131" s="146"/>
      <c r="AQ131" s="146"/>
      <c r="AR131" s="146"/>
      <c r="AS131" s="146"/>
      <c r="AT131" s="146"/>
      <c r="AU131" s="146"/>
      <c r="AV131" s="146"/>
      <c r="AW131" s="146"/>
      <c r="AX131" s="146"/>
      <c r="AY131" s="146"/>
      <c r="AZ131" s="146"/>
      <c r="BA131" s="146"/>
      <c r="BB131" s="146"/>
      <c r="BC131" s="146"/>
      <c r="BD131" s="146"/>
      <c r="BE131" s="146"/>
      <c r="BF131" s="146"/>
      <c r="BG131" s="146"/>
      <c r="BH131" s="146"/>
      <c r="BI131" s="146"/>
      <c r="BJ131" s="146"/>
      <c r="BK131" s="146"/>
      <c r="BL131" s="146"/>
      <c r="BM131" s="146"/>
      <c r="BN131" s="146"/>
      <c r="BO131" s="146"/>
      <c r="BP131" s="146"/>
      <c r="BQ131" s="146"/>
      <c r="BR131" s="146"/>
      <c r="BS131" s="146"/>
      <c r="BT131" s="146"/>
      <c r="BU131" s="146"/>
      <c r="BV131" s="146"/>
      <c r="BW131" s="146"/>
      <c r="BX131" s="146"/>
      <c r="BY131" s="146"/>
      <c r="BZ131" s="146"/>
      <c r="CA131" s="146"/>
      <c r="CB131" s="146"/>
      <c r="CC131" s="146"/>
      <c r="CD131" s="146"/>
      <c r="CE131" s="146"/>
      <c r="CF131" s="146"/>
      <c r="CG131" s="146"/>
      <c r="CH131" s="146"/>
      <c r="CI131" s="146"/>
      <c r="CJ131" s="146"/>
      <c r="CK131" s="146"/>
      <c r="CL131" s="146"/>
      <c r="CM131" s="146"/>
      <c r="CN131" s="146"/>
      <c r="CO131" s="146"/>
      <c r="CP131" s="146"/>
      <c r="CQ131" s="146"/>
      <c r="CR131" s="146"/>
      <c r="CS131" s="146"/>
      <c r="CT131" s="146"/>
      <c r="CU131" s="146"/>
      <c r="CV131" s="146"/>
      <c r="CW131" s="146"/>
      <c r="CX131" s="146"/>
      <c r="CY131" s="146"/>
      <c r="CZ131" s="146"/>
      <c r="DA131" s="201"/>
    </row>
    <row r="132" spans="2:105" x14ac:dyDescent="0.25">
      <c r="B132" s="200"/>
      <c r="C132" s="146"/>
      <c r="D132" s="146"/>
      <c r="E132" s="146"/>
      <c r="F132" s="146"/>
      <c r="G132" s="146"/>
      <c r="H132" s="146"/>
      <c r="I132" s="146"/>
      <c r="J132" s="146"/>
      <c r="K132" s="146"/>
      <c r="L132" s="146"/>
      <c r="M132" s="146"/>
      <c r="N132" s="146"/>
      <c r="O132" s="146"/>
      <c r="P132" s="146"/>
      <c r="Q132" s="146"/>
      <c r="R132" s="146"/>
      <c r="S132" s="146"/>
      <c r="T132" s="146"/>
      <c r="U132" s="146"/>
      <c r="V132" s="146"/>
      <c r="W132" s="146"/>
      <c r="X132" s="146"/>
      <c r="Y132" s="146"/>
      <c r="Z132" s="146"/>
      <c r="AA132" s="146"/>
      <c r="AB132" s="146"/>
      <c r="AC132" s="146"/>
      <c r="AD132" s="146"/>
      <c r="AE132" s="146"/>
      <c r="AF132" s="146"/>
      <c r="AG132" s="146"/>
      <c r="AH132" s="146"/>
      <c r="AI132" s="146"/>
      <c r="AJ132" s="146"/>
      <c r="AK132" s="146"/>
      <c r="AL132" s="146"/>
      <c r="AM132" s="146"/>
      <c r="AN132" s="146"/>
      <c r="AO132" s="146"/>
      <c r="AP132" s="146"/>
      <c r="AQ132" s="146"/>
      <c r="AR132" s="146"/>
      <c r="AS132" s="146"/>
      <c r="AT132" s="146"/>
      <c r="AU132" s="146"/>
      <c r="AV132" s="146"/>
      <c r="AW132" s="146"/>
      <c r="AX132" s="146"/>
      <c r="AY132" s="146"/>
      <c r="AZ132" s="146"/>
      <c r="BA132" s="146"/>
      <c r="BB132" s="146"/>
      <c r="BC132" s="146"/>
      <c r="BD132" s="146"/>
      <c r="BE132" s="146"/>
      <c r="BF132" s="146"/>
      <c r="BG132" s="146"/>
      <c r="BH132" s="146"/>
      <c r="BI132" s="146"/>
      <c r="BJ132" s="146"/>
      <c r="BK132" s="146"/>
      <c r="BL132" s="146"/>
      <c r="BM132" s="146"/>
      <c r="BN132" s="146"/>
      <c r="BO132" s="146"/>
      <c r="BP132" s="146"/>
      <c r="BQ132" s="146"/>
      <c r="BR132" s="146"/>
      <c r="BS132" s="146"/>
      <c r="BT132" s="146"/>
      <c r="BU132" s="146"/>
      <c r="BV132" s="146"/>
      <c r="BW132" s="146"/>
      <c r="BX132" s="146"/>
      <c r="BY132" s="146"/>
      <c r="BZ132" s="146"/>
      <c r="CA132" s="146"/>
      <c r="CB132" s="146"/>
      <c r="CC132" s="146"/>
      <c r="CD132" s="146"/>
      <c r="CE132" s="146"/>
      <c r="CF132" s="146"/>
      <c r="CG132" s="146"/>
      <c r="CH132" s="146"/>
      <c r="CI132" s="146"/>
      <c r="CJ132" s="146"/>
      <c r="CK132" s="146"/>
      <c r="CL132" s="146"/>
      <c r="CM132" s="146"/>
      <c r="CN132" s="146"/>
      <c r="CO132" s="146"/>
      <c r="CP132" s="146"/>
      <c r="CQ132" s="146"/>
      <c r="CR132" s="146"/>
      <c r="CS132" s="146"/>
      <c r="CT132" s="146"/>
      <c r="CU132" s="146"/>
      <c r="CV132" s="146"/>
      <c r="CW132" s="146"/>
      <c r="CX132" s="146"/>
      <c r="CY132" s="146"/>
      <c r="CZ132" s="146"/>
      <c r="DA132" s="201"/>
    </row>
    <row r="133" spans="2:105" x14ac:dyDescent="0.25">
      <c r="B133" s="200"/>
      <c r="C133" s="146"/>
      <c r="D133" s="146"/>
      <c r="E133" s="146"/>
      <c r="F133" s="146"/>
      <c r="G133" s="146"/>
      <c r="H133" s="146"/>
      <c r="I133" s="146"/>
      <c r="J133" s="146"/>
      <c r="K133" s="146"/>
      <c r="L133" s="146"/>
      <c r="M133" s="146"/>
      <c r="N133" s="146"/>
      <c r="O133" s="146"/>
      <c r="P133" s="146"/>
      <c r="Q133" s="146"/>
      <c r="R133" s="146"/>
      <c r="S133" s="146"/>
      <c r="T133" s="146"/>
      <c r="U133" s="146"/>
      <c r="V133" s="146"/>
      <c r="W133" s="146"/>
      <c r="X133" s="146"/>
      <c r="Y133" s="146"/>
      <c r="Z133" s="146"/>
      <c r="AA133" s="146"/>
      <c r="AB133" s="146"/>
      <c r="AC133" s="146"/>
      <c r="AD133" s="146"/>
      <c r="AE133" s="146"/>
      <c r="AF133" s="146"/>
      <c r="AG133" s="146"/>
      <c r="AH133" s="146"/>
      <c r="AI133" s="146"/>
      <c r="AJ133" s="146"/>
      <c r="AK133" s="146"/>
      <c r="AL133" s="146"/>
      <c r="AM133" s="146"/>
      <c r="AN133" s="146"/>
      <c r="AO133" s="146"/>
      <c r="AP133" s="146"/>
      <c r="AQ133" s="146"/>
      <c r="AR133" s="146"/>
      <c r="AS133" s="146"/>
      <c r="AT133" s="146"/>
      <c r="AU133" s="146"/>
      <c r="AV133" s="146"/>
      <c r="AW133" s="146"/>
      <c r="AX133" s="146"/>
      <c r="AY133" s="146"/>
      <c r="AZ133" s="146"/>
      <c r="BA133" s="146"/>
      <c r="BB133" s="146"/>
      <c r="BC133" s="146"/>
      <c r="BD133" s="146"/>
      <c r="BE133" s="146"/>
      <c r="BF133" s="146"/>
      <c r="BG133" s="146"/>
      <c r="BH133" s="146"/>
      <c r="BI133" s="146"/>
      <c r="BJ133" s="146"/>
      <c r="BK133" s="146"/>
      <c r="BL133" s="146"/>
      <c r="BM133" s="146"/>
      <c r="BN133" s="146"/>
      <c r="BO133" s="146"/>
      <c r="BP133" s="146"/>
      <c r="BQ133" s="146"/>
      <c r="BR133" s="146"/>
      <c r="BS133" s="146"/>
      <c r="BT133" s="146"/>
      <c r="BU133" s="146"/>
      <c r="BV133" s="146"/>
      <c r="BW133" s="146"/>
      <c r="BX133" s="146"/>
      <c r="BY133" s="146"/>
      <c r="BZ133" s="146"/>
      <c r="CA133" s="146"/>
      <c r="CB133" s="146"/>
      <c r="CC133" s="146"/>
      <c r="CD133" s="146"/>
      <c r="CE133" s="146"/>
      <c r="CF133" s="146"/>
      <c r="CG133" s="146"/>
      <c r="CH133" s="146"/>
      <c r="CI133" s="146"/>
      <c r="CJ133" s="146"/>
      <c r="CK133" s="146"/>
      <c r="CL133" s="146"/>
      <c r="CM133" s="146"/>
      <c r="CN133" s="146"/>
      <c r="CO133" s="146"/>
      <c r="CP133" s="146"/>
      <c r="CQ133" s="146"/>
      <c r="CR133" s="146"/>
      <c r="CS133" s="146"/>
      <c r="CT133" s="146"/>
      <c r="CU133" s="146"/>
      <c r="CV133" s="146"/>
      <c r="CW133" s="146"/>
      <c r="CX133" s="146"/>
      <c r="CY133" s="146"/>
      <c r="CZ133" s="146"/>
      <c r="DA133" s="201"/>
    </row>
    <row r="134" spans="2:105" x14ac:dyDescent="0.25">
      <c r="B134" s="200"/>
      <c r="C134" s="146"/>
      <c r="D134" s="146"/>
      <c r="E134" s="146"/>
      <c r="F134" s="146"/>
      <c r="G134" s="146"/>
      <c r="H134" s="146"/>
      <c r="I134" s="146"/>
      <c r="J134" s="146"/>
      <c r="K134" s="146"/>
      <c r="L134" s="146"/>
      <c r="M134" s="146"/>
      <c r="N134" s="146"/>
      <c r="O134" s="146"/>
      <c r="P134" s="146"/>
      <c r="Q134" s="146"/>
      <c r="R134" s="146"/>
      <c r="S134" s="146"/>
      <c r="T134" s="146"/>
      <c r="U134" s="146"/>
      <c r="V134" s="146"/>
      <c r="W134" s="146"/>
      <c r="X134" s="146"/>
      <c r="Y134" s="146"/>
      <c r="Z134" s="146"/>
      <c r="AA134" s="146"/>
      <c r="AB134" s="146"/>
      <c r="AC134" s="146"/>
      <c r="AD134" s="146"/>
      <c r="AE134" s="146"/>
      <c r="AF134" s="146"/>
      <c r="AG134" s="146"/>
      <c r="AH134" s="146"/>
      <c r="AI134" s="146"/>
      <c r="AJ134" s="146"/>
      <c r="AK134" s="146"/>
      <c r="AL134" s="146"/>
      <c r="AM134" s="146"/>
      <c r="AN134" s="146"/>
      <c r="AO134" s="146"/>
      <c r="AP134" s="146"/>
      <c r="AQ134" s="146"/>
      <c r="AR134" s="146"/>
      <c r="AS134" s="146"/>
      <c r="AT134" s="146"/>
      <c r="AU134" s="146"/>
      <c r="AV134" s="146"/>
      <c r="AW134" s="146"/>
      <c r="AX134" s="146"/>
      <c r="AY134" s="146"/>
      <c r="AZ134" s="146"/>
      <c r="BA134" s="146"/>
      <c r="BB134" s="146"/>
      <c r="BC134" s="146"/>
      <c r="BD134" s="146"/>
      <c r="BE134" s="146"/>
      <c r="BF134" s="146"/>
      <c r="BG134" s="146"/>
      <c r="BH134" s="146"/>
      <c r="BI134" s="146"/>
      <c r="BJ134" s="146"/>
      <c r="BK134" s="146"/>
      <c r="BL134" s="146"/>
      <c r="BM134" s="146"/>
      <c r="BN134" s="146"/>
      <c r="BO134" s="146"/>
      <c r="BP134" s="146"/>
      <c r="BQ134" s="146"/>
      <c r="BR134" s="146"/>
      <c r="BS134" s="146"/>
      <c r="BT134" s="146"/>
      <c r="BU134" s="146"/>
      <c r="BV134" s="146"/>
      <c r="BW134" s="146"/>
      <c r="BX134" s="146"/>
      <c r="BY134" s="146"/>
      <c r="BZ134" s="146"/>
      <c r="CA134" s="146"/>
      <c r="CB134" s="146"/>
      <c r="CC134" s="146"/>
      <c r="CD134" s="146"/>
      <c r="CE134" s="146"/>
      <c r="CF134" s="146"/>
      <c r="CG134" s="146"/>
      <c r="CH134" s="146"/>
      <c r="CI134" s="146"/>
      <c r="CJ134" s="146"/>
      <c r="CK134" s="146"/>
      <c r="CL134" s="146"/>
      <c r="CM134" s="146"/>
      <c r="CN134" s="146"/>
      <c r="CO134" s="146"/>
      <c r="CP134" s="146"/>
      <c r="CQ134" s="146"/>
      <c r="CR134" s="146"/>
      <c r="CS134" s="146"/>
      <c r="CT134" s="146"/>
      <c r="CU134" s="146"/>
      <c r="CV134" s="146"/>
      <c r="CW134" s="146"/>
      <c r="CX134" s="146"/>
      <c r="CY134" s="146"/>
      <c r="CZ134" s="146"/>
      <c r="DA134" s="201"/>
    </row>
    <row r="135" spans="2:105" x14ac:dyDescent="0.25">
      <c r="B135" s="200"/>
      <c r="C135" s="146"/>
      <c r="D135" s="146"/>
      <c r="E135" s="146"/>
      <c r="F135" s="146"/>
      <c r="G135" s="146"/>
      <c r="H135" s="146"/>
      <c r="I135" s="146"/>
      <c r="J135" s="146"/>
      <c r="K135" s="146"/>
      <c r="L135" s="146"/>
      <c r="M135" s="146"/>
      <c r="N135" s="146"/>
      <c r="O135" s="146"/>
      <c r="P135" s="146"/>
      <c r="Q135" s="146"/>
      <c r="R135" s="146"/>
      <c r="S135" s="146"/>
      <c r="T135" s="146"/>
      <c r="U135" s="146"/>
      <c r="V135" s="146"/>
      <c r="W135" s="146"/>
      <c r="X135" s="146"/>
      <c r="Y135" s="146"/>
      <c r="Z135" s="146"/>
      <c r="AA135" s="146"/>
      <c r="AB135" s="146"/>
      <c r="AC135" s="146"/>
      <c r="AD135" s="146"/>
      <c r="AE135" s="146"/>
      <c r="AF135" s="146"/>
      <c r="AG135" s="146"/>
      <c r="AH135" s="146"/>
      <c r="AI135" s="146"/>
      <c r="AJ135" s="146"/>
      <c r="AK135" s="146"/>
      <c r="AL135" s="146"/>
      <c r="AM135" s="146"/>
      <c r="AN135" s="146"/>
      <c r="AO135" s="146"/>
      <c r="AP135" s="146"/>
      <c r="AQ135" s="146"/>
      <c r="AR135" s="146"/>
      <c r="AS135" s="146"/>
      <c r="AT135" s="146"/>
      <c r="AU135" s="146"/>
      <c r="AV135" s="146"/>
      <c r="AW135" s="146"/>
      <c r="AX135" s="146"/>
      <c r="AY135" s="146"/>
      <c r="AZ135" s="146"/>
      <c r="BA135" s="146"/>
      <c r="BB135" s="146"/>
      <c r="BC135" s="146"/>
      <c r="BD135" s="146"/>
      <c r="BE135" s="146"/>
      <c r="BF135" s="146"/>
      <c r="BG135" s="146"/>
      <c r="BH135" s="146"/>
      <c r="BI135" s="146"/>
      <c r="BJ135" s="146"/>
      <c r="BK135" s="146"/>
      <c r="BL135" s="146"/>
      <c r="BM135" s="146"/>
      <c r="BN135" s="146"/>
      <c r="BO135" s="146"/>
      <c r="BP135" s="146"/>
      <c r="BQ135" s="146"/>
      <c r="BR135" s="146"/>
      <c r="BS135" s="146"/>
      <c r="BT135" s="146"/>
      <c r="BU135" s="146"/>
      <c r="BV135" s="146"/>
      <c r="BW135" s="146"/>
      <c r="BX135" s="146"/>
      <c r="BY135" s="146"/>
      <c r="BZ135" s="146"/>
      <c r="CA135" s="146"/>
      <c r="CB135" s="146"/>
      <c r="CC135" s="146"/>
      <c r="CD135" s="146"/>
      <c r="CE135" s="146"/>
      <c r="CF135" s="146"/>
      <c r="CG135" s="146"/>
      <c r="CH135" s="146"/>
      <c r="CI135" s="146"/>
      <c r="CJ135" s="146"/>
      <c r="CK135" s="146"/>
      <c r="CL135" s="146"/>
      <c r="CM135" s="146"/>
      <c r="CN135" s="146"/>
      <c r="CO135" s="146"/>
      <c r="CP135" s="146"/>
      <c r="CQ135" s="146"/>
      <c r="CR135" s="146"/>
      <c r="CS135" s="146"/>
      <c r="CT135" s="146"/>
      <c r="CU135" s="146"/>
      <c r="CV135" s="146"/>
      <c r="CW135" s="146"/>
      <c r="CX135" s="146"/>
      <c r="CY135" s="146"/>
      <c r="CZ135" s="146"/>
      <c r="DA135" s="201"/>
    </row>
    <row r="136" spans="2:105" x14ac:dyDescent="0.25">
      <c r="B136" s="200"/>
      <c r="C136" s="146"/>
      <c r="D136" s="146"/>
      <c r="E136" s="146"/>
      <c r="F136" s="146"/>
      <c r="G136" s="146"/>
      <c r="H136" s="146"/>
      <c r="I136" s="146"/>
      <c r="J136" s="146"/>
      <c r="K136" s="146"/>
      <c r="L136" s="146"/>
      <c r="M136" s="146"/>
      <c r="N136" s="146"/>
      <c r="O136" s="146"/>
      <c r="P136" s="146"/>
      <c r="Q136" s="146"/>
      <c r="R136" s="146"/>
      <c r="S136" s="146"/>
      <c r="T136" s="146"/>
      <c r="U136" s="146"/>
      <c r="V136" s="146"/>
      <c r="W136" s="146"/>
      <c r="X136" s="146"/>
      <c r="Y136" s="146"/>
      <c r="Z136" s="146"/>
      <c r="AA136" s="146"/>
      <c r="AB136" s="146"/>
      <c r="AC136" s="146"/>
      <c r="AD136" s="146"/>
      <c r="AE136" s="146"/>
      <c r="AF136" s="146"/>
      <c r="AG136" s="146"/>
      <c r="AH136" s="146"/>
      <c r="AI136" s="146"/>
      <c r="AJ136" s="146"/>
      <c r="AK136" s="146"/>
      <c r="AL136" s="146"/>
      <c r="AM136" s="146"/>
      <c r="AN136" s="146"/>
      <c r="AO136" s="146"/>
      <c r="AP136" s="146"/>
      <c r="AQ136" s="146"/>
      <c r="AR136" s="146"/>
      <c r="AS136" s="146"/>
      <c r="AT136" s="146"/>
      <c r="AU136" s="146"/>
      <c r="AV136" s="146"/>
      <c r="AW136" s="146"/>
      <c r="AX136" s="146"/>
      <c r="AY136" s="146"/>
      <c r="AZ136" s="146"/>
      <c r="BA136" s="146"/>
      <c r="BB136" s="146"/>
      <c r="BC136" s="146"/>
      <c r="BD136" s="146"/>
      <c r="BE136" s="146"/>
      <c r="BF136" s="146"/>
      <c r="BG136" s="146"/>
      <c r="BH136" s="146"/>
      <c r="BI136" s="146"/>
      <c r="BJ136" s="146"/>
      <c r="BK136" s="146"/>
      <c r="BL136" s="146"/>
      <c r="BM136" s="146"/>
      <c r="BN136" s="146"/>
      <c r="BO136" s="146"/>
      <c r="BP136" s="146"/>
      <c r="BQ136" s="146"/>
      <c r="BR136" s="146"/>
      <c r="BS136" s="146"/>
      <c r="BT136" s="146"/>
      <c r="BU136" s="146"/>
      <c r="BV136" s="146"/>
      <c r="BW136" s="146"/>
      <c r="BX136" s="146"/>
      <c r="BY136" s="146"/>
      <c r="BZ136" s="146"/>
      <c r="CA136" s="146"/>
      <c r="CB136" s="146"/>
      <c r="CC136" s="146"/>
      <c r="CD136" s="146"/>
      <c r="CE136" s="146"/>
      <c r="CF136" s="146"/>
      <c r="CG136" s="146"/>
      <c r="CH136" s="146"/>
      <c r="CI136" s="146"/>
      <c r="CJ136" s="146"/>
      <c r="CK136" s="146"/>
      <c r="CL136" s="146"/>
      <c r="CM136" s="146"/>
      <c r="CN136" s="146"/>
      <c r="CO136" s="146"/>
      <c r="CP136" s="146"/>
      <c r="CQ136" s="146"/>
      <c r="CR136" s="146"/>
      <c r="CS136" s="146"/>
      <c r="CT136" s="146"/>
      <c r="CU136" s="146"/>
      <c r="CV136" s="146"/>
      <c r="CW136" s="146"/>
      <c r="CX136" s="146"/>
      <c r="CY136" s="146"/>
      <c r="CZ136" s="146"/>
      <c r="DA136" s="201"/>
    </row>
    <row r="137" spans="2:105" x14ac:dyDescent="0.25">
      <c r="B137" s="200"/>
      <c r="C137" s="146"/>
      <c r="D137" s="146"/>
      <c r="E137" s="146"/>
      <c r="F137" s="146"/>
      <c r="G137" s="146"/>
      <c r="H137" s="146"/>
      <c r="I137" s="146"/>
      <c r="J137" s="146"/>
      <c r="K137" s="146"/>
      <c r="L137" s="146"/>
      <c r="M137" s="146"/>
      <c r="N137" s="146"/>
      <c r="O137" s="146"/>
      <c r="P137" s="146"/>
      <c r="Q137" s="146"/>
      <c r="R137" s="146"/>
      <c r="S137" s="146"/>
      <c r="T137" s="146"/>
      <c r="U137" s="146"/>
      <c r="V137" s="146"/>
      <c r="W137" s="146"/>
      <c r="X137" s="146"/>
      <c r="Y137" s="146"/>
      <c r="Z137" s="146"/>
      <c r="AA137" s="146"/>
      <c r="AB137" s="146"/>
      <c r="AC137" s="146"/>
      <c r="AD137" s="146"/>
      <c r="AE137" s="146"/>
      <c r="AF137" s="146"/>
      <c r="AG137" s="146"/>
      <c r="AH137" s="146"/>
      <c r="AI137" s="146"/>
      <c r="AJ137" s="146"/>
      <c r="AK137" s="146"/>
      <c r="AL137" s="146"/>
      <c r="AM137" s="146"/>
      <c r="AN137" s="146"/>
      <c r="AO137" s="146"/>
      <c r="AP137" s="146"/>
      <c r="AQ137" s="146"/>
      <c r="AR137" s="146"/>
      <c r="AS137" s="146"/>
      <c r="AT137" s="146"/>
      <c r="AU137" s="146"/>
      <c r="AV137" s="146"/>
      <c r="AW137" s="146"/>
      <c r="AX137" s="146"/>
      <c r="AY137" s="146"/>
      <c r="AZ137" s="146"/>
      <c r="BA137" s="146"/>
      <c r="BB137" s="146"/>
      <c r="BC137" s="146"/>
      <c r="BD137" s="146"/>
      <c r="BE137" s="146"/>
      <c r="BF137" s="146"/>
      <c r="BG137" s="146"/>
      <c r="BH137" s="146"/>
      <c r="BI137" s="146"/>
      <c r="BJ137" s="146"/>
      <c r="BK137" s="146"/>
      <c r="BL137" s="146"/>
      <c r="BM137" s="146"/>
      <c r="BN137" s="146"/>
      <c r="BO137" s="146"/>
      <c r="BP137" s="146"/>
      <c r="BQ137" s="146"/>
      <c r="BR137" s="146"/>
      <c r="BS137" s="146"/>
      <c r="BT137" s="146"/>
      <c r="BU137" s="146"/>
      <c r="BV137" s="146"/>
      <c r="BW137" s="146"/>
      <c r="BX137" s="146"/>
      <c r="BY137" s="146"/>
      <c r="BZ137" s="146"/>
      <c r="CA137" s="146"/>
      <c r="CB137" s="146"/>
      <c r="CC137" s="146"/>
      <c r="CD137" s="146"/>
      <c r="CE137" s="146"/>
      <c r="CF137" s="146"/>
      <c r="CG137" s="146"/>
      <c r="CH137" s="146"/>
      <c r="CI137" s="146"/>
      <c r="CJ137" s="146"/>
      <c r="CK137" s="146"/>
      <c r="CL137" s="146"/>
      <c r="CM137" s="146"/>
      <c r="CN137" s="146"/>
      <c r="CO137" s="146"/>
      <c r="CP137" s="146"/>
      <c r="CQ137" s="146"/>
      <c r="CR137" s="146"/>
      <c r="CS137" s="146"/>
      <c r="CT137" s="146"/>
      <c r="CU137" s="146"/>
      <c r="CV137" s="146"/>
      <c r="CW137" s="146"/>
      <c r="CX137" s="146"/>
      <c r="CY137" s="146"/>
      <c r="CZ137" s="146"/>
      <c r="DA137" s="201"/>
    </row>
    <row r="138" spans="2:105" x14ac:dyDescent="0.25">
      <c r="B138" s="200"/>
      <c r="C138" s="146"/>
      <c r="D138" s="146"/>
      <c r="E138" s="146"/>
      <c r="F138" s="146"/>
      <c r="G138" s="146"/>
      <c r="H138" s="146"/>
      <c r="I138" s="146"/>
      <c r="J138" s="146"/>
      <c r="K138" s="146"/>
      <c r="L138" s="146"/>
      <c r="M138" s="146"/>
      <c r="N138" s="146"/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  <c r="AA138" s="146"/>
      <c r="AB138" s="146"/>
      <c r="AC138" s="146"/>
      <c r="AD138" s="146"/>
      <c r="AE138" s="146"/>
      <c r="AF138" s="146"/>
      <c r="AG138" s="146"/>
      <c r="AH138" s="146"/>
      <c r="AI138" s="146"/>
      <c r="AJ138" s="146"/>
      <c r="AK138" s="146"/>
      <c r="AL138" s="146"/>
      <c r="AM138" s="146"/>
      <c r="AN138" s="146"/>
      <c r="AO138" s="146"/>
      <c r="AP138" s="146"/>
      <c r="AQ138" s="146"/>
      <c r="AR138" s="146"/>
      <c r="AS138" s="146"/>
      <c r="AT138" s="146"/>
      <c r="AU138" s="146"/>
      <c r="AV138" s="146"/>
      <c r="AW138" s="146"/>
      <c r="AX138" s="146"/>
      <c r="AY138" s="146"/>
      <c r="AZ138" s="146"/>
      <c r="BA138" s="146"/>
      <c r="BB138" s="146"/>
      <c r="BC138" s="146"/>
      <c r="BD138" s="146"/>
      <c r="BE138" s="146"/>
      <c r="BF138" s="146"/>
      <c r="BG138" s="146"/>
      <c r="BH138" s="146"/>
      <c r="BI138" s="146"/>
      <c r="BJ138" s="146"/>
      <c r="BK138" s="146"/>
      <c r="BL138" s="146"/>
      <c r="BM138" s="146"/>
      <c r="BN138" s="146"/>
      <c r="BO138" s="146"/>
      <c r="BP138" s="146"/>
      <c r="BQ138" s="146"/>
      <c r="BR138" s="146"/>
      <c r="BS138" s="146"/>
      <c r="BT138" s="146"/>
      <c r="BU138" s="146"/>
      <c r="BV138" s="146"/>
      <c r="BW138" s="146"/>
      <c r="BX138" s="146"/>
      <c r="BY138" s="146"/>
      <c r="BZ138" s="146"/>
      <c r="CA138" s="146"/>
      <c r="CB138" s="146"/>
      <c r="CC138" s="146"/>
      <c r="CD138" s="146"/>
      <c r="CE138" s="146"/>
      <c r="CF138" s="146"/>
      <c r="CG138" s="146"/>
      <c r="CH138" s="146"/>
      <c r="CI138" s="146"/>
      <c r="CJ138" s="146"/>
      <c r="CK138" s="146"/>
      <c r="CL138" s="146"/>
      <c r="CM138" s="146"/>
      <c r="CN138" s="146"/>
      <c r="CO138" s="146"/>
      <c r="CP138" s="146"/>
      <c r="CQ138" s="146"/>
      <c r="CR138" s="146"/>
      <c r="CS138" s="146"/>
      <c r="CT138" s="146"/>
      <c r="CU138" s="146"/>
      <c r="CV138" s="146"/>
      <c r="CW138" s="146"/>
      <c r="CX138" s="146"/>
      <c r="CY138" s="146"/>
      <c r="CZ138" s="146"/>
      <c r="DA138" s="201"/>
    </row>
    <row r="139" spans="2:105" x14ac:dyDescent="0.25">
      <c r="B139" s="200"/>
      <c r="C139" s="146"/>
      <c r="D139" s="146"/>
      <c r="E139" s="146"/>
      <c r="F139" s="146"/>
      <c r="G139" s="146"/>
      <c r="H139" s="146"/>
      <c r="I139" s="146"/>
      <c r="J139" s="146"/>
      <c r="K139" s="146"/>
      <c r="L139" s="146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  <c r="AA139" s="146"/>
      <c r="AB139" s="146"/>
      <c r="AC139" s="146"/>
      <c r="AD139" s="146"/>
      <c r="AE139" s="146"/>
      <c r="AF139" s="146"/>
      <c r="AG139" s="146"/>
      <c r="AH139" s="146"/>
      <c r="AI139" s="146"/>
      <c r="AJ139" s="146"/>
      <c r="AK139" s="146"/>
      <c r="AL139" s="146"/>
      <c r="AM139" s="146"/>
      <c r="AN139" s="146"/>
      <c r="AO139" s="146"/>
      <c r="AP139" s="146"/>
      <c r="AQ139" s="146"/>
      <c r="AR139" s="146"/>
      <c r="AS139" s="146"/>
      <c r="AT139" s="146"/>
      <c r="AU139" s="146"/>
      <c r="AV139" s="146"/>
      <c r="AW139" s="146"/>
      <c r="AX139" s="146"/>
      <c r="AY139" s="146"/>
      <c r="AZ139" s="146"/>
      <c r="BA139" s="146"/>
      <c r="BB139" s="146"/>
      <c r="BC139" s="146"/>
      <c r="BD139" s="146"/>
      <c r="BE139" s="146"/>
      <c r="BF139" s="146"/>
      <c r="BG139" s="146"/>
      <c r="BH139" s="146"/>
      <c r="BI139" s="146"/>
      <c r="BJ139" s="146"/>
      <c r="BK139" s="146"/>
      <c r="BL139" s="146"/>
      <c r="BM139" s="146"/>
      <c r="BN139" s="146"/>
      <c r="BO139" s="146"/>
      <c r="BP139" s="146"/>
      <c r="BQ139" s="146"/>
      <c r="BR139" s="146"/>
      <c r="BS139" s="146"/>
      <c r="BT139" s="146"/>
      <c r="BU139" s="146"/>
      <c r="BV139" s="146"/>
      <c r="BW139" s="146"/>
      <c r="BX139" s="146"/>
      <c r="BY139" s="146"/>
      <c r="BZ139" s="146"/>
      <c r="CA139" s="146"/>
      <c r="CB139" s="146"/>
      <c r="CC139" s="146"/>
      <c r="CD139" s="146"/>
      <c r="CE139" s="146"/>
      <c r="CF139" s="146"/>
      <c r="CG139" s="146"/>
      <c r="CH139" s="146"/>
      <c r="CI139" s="146"/>
      <c r="CJ139" s="146"/>
      <c r="CK139" s="146"/>
      <c r="CL139" s="146"/>
      <c r="CM139" s="146"/>
      <c r="CN139" s="146"/>
      <c r="CO139" s="146"/>
      <c r="CP139" s="146"/>
      <c r="CQ139" s="146"/>
      <c r="CR139" s="146"/>
      <c r="CS139" s="146"/>
      <c r="CT139" s="146"/>
      <c r="CU139" s="146"/>
      <c r="CV139" s="146"/>
      <c r="CW139" s="146"/>
      <c r="CX139" s="146"/>
      <c r="CY139" s="146"/>
      <c r="CZ139" s="146"/>
      <c r="DA139" s="201"/>
    </row>
    <row r="140" spans="2:105" x14ac:dyDescent="0.25">
      <c r="B140" s="200"/>
      <c r="C140" s="146"/>
      <c r="D140" s="146"/>
      <c r="E140" s="146"/>
      <c r="F140" s="146"/>
      <c r="G140" s="146"/>
      <c r="H140" s="146"/>
      <c r="I140" s="146"/>
      <c r="J140" s="146"/>
      <c r="K140" s="146"/>
      <c r="L140" s="146"/>
      <c r="M140" s="146"/>
      <c r="N140" s="146"/>
      <c r="O140" s="146"/>
      <c r="P140" s="146"/>
      <c r="Q140" s="146"/>
      <c r="R140" s="146"/>
      <c r="S140" s="146"/>
      <c r="T140" s="146"/>
      <c r="U140" s="146"/>
      <c r="V140" s="146"/>
      <c r="W140" s="146"/>
      <c r="X140" s="146"/>
      <c r="Y140" s="146"/>
      <c r="Z140" s="146"/>
      <c r="AA140" s="146"/>
      <c r="AB140" s="146"/>
      <c r="AC140" s="146"/>
      <c r="AD140" s="146"/>
      <c r="AE140" s="146"/>
      <c r="AF140" s="146"/>
      <c r="AG140" s="146"/>
      <c r="AH140" s="146"/>
      <c r="AI140" s="146"/>
      <c r="AJ140" s="146"/>
      <c r="AK140" s="146"/>
      <c r="AL140" s="146"/>
      <c r="AM140" s="146"/>
      <c r="AN140" s="146"/>
      <c r="AO140" s="146"/>
      <c r="AP140" s="146"/>
      <c r="AQ140" s="146"/>
      <c r="AR140" s="146"/>
      <c r="AS140" s="146"/>
      <c r="AT140" s="146"/>
      <c r="AU140" s="146"/>
      <c r="AV140" s="146"/>
      <c r="AW140" s="146"/>
      <c r="AX140" s="146"/>
      <c r="AY140" s="146"/>
      <c r="AZ140" s="146"/>
      <c r="BA140" s="146"/>
      <c r="BB140" s="146"/>
      <c r="BC140" s="146"/>
      <c r="BD140" s="146"/>
      <c r="BE140" s="146"/>
      <c r="BF140" s="146"/>
      <c r="BG140" s="146"/>
      <c r="BH140" s="146"/>
      <c r="BI140" s="146"/>
      <c r="BJ140" s="146"/>
      <c r="BK140" s="146"/>
      <c r="BL140" s="146"/>
      <c r="BM140" s="146"/>
      <c r="BN140" s="146"/>
      <c r="BO140" s="146"/>
      <c r="BP140" s="146"/>
      <c r="BQ140" s="146"/>
      <c r="BR140" s="146"/>
      <c r="BS140" s="146"/>
      <c r="BT140" s="146"/>
      <c r="BU140" s="146"/>
      <c r="BV140" s="146"/>
      <c r="BW140" s="146"/>
      <c r="BX140" s="146"/>
      <c r="BY140" s="146"/>
      <c r="BZ140" s="146"/>
      <c r="CA140" s="146"/>
      <c r="CB140" s="146"/>
      <c r="CC140" s="146"/>
      <c r="CD140" s="146"/>
      <c r="CE140" s="146"/>
      <c r="CF140" s="146"/>
      <c r="CG140" s="146"/>
      <c r="CH140" s="146"/>
      <c r="CI140" s="146"/>
      <c r="CJ140" s="146"/>
      <c r="CK140" s="146"/>
      <c r="CL140" s="146"/>
      <c r="CM140" s="146"/>
      <c r="CN140" s="146"/>
      <c r="CO140" s="146"/>
      <c r="CP140" s="146"/>
      <c r="CQ140" s="146"/>
      <c r="CR140" s="146"/>
      <c r="CS140" s="146"/>
      <c r="CT140" s="146"/>
      <c r="CU140" s="146"/>
      <c r="CV140" s="146"/>
      <c r="CW140" s="146"/>
      <c r="CX140" s="146"/>
      <c r="CY140" s="146"/>
      <c r="CZ140" s="146"/>
      <c r="DA140" s="201"/>
    </row>
    <row r="141" spans="2:105" x14ac:dyDescent="0.25">
      <c r="B141" s="200"/>
      <c r="C141" s="146"/>
      <c r="D141" s="146"/>
      <c r="E141" s="146"/>
      <c r="F141" s="146"/>
      <c r="G141" s="146"/>
      <c r="H141" s="146"/>
      <c r="I141" s="146"/>
      <c r="J141" s="146"/>
      <c r="K141" s="146"/>
      <c r="L141" s="146"/>
      <c r="M141" s="146"/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  <c r="X141" s="146"/>
      <c r="Y141" s="146"/>
      <c r="Z141" s="146"/>
      <c r="AA141" s="146"/>
      <c r="AB141" s="146"/>
      <c r="AC141" s="146"/>
      <c r="AD141" s="146"/>
      <c r="AE141" s="146"/>
      <c r="AF141" s="146"/>
      <c r="AG141" s="146"/>
      <c r="AH141" s="146"/>
      <c r="AI141" s="146"/>
      <c r="AJ141" s="146"/>
      <c r="AK141" s="146"/>
      <c r="AL141" s="146"/>
      <c r="AM141" s="146"/>
      <c r="AN141" s="146"/>
      <c r="AO141" s="146"/>
      <c r="AP141" s="146"/>
      <c r="AQ141" s="146"/>
      <c r="AR141" s="146"/>
      <c r="AS141" s="146"/>
      <c r="AT141" s="146"/>
      <c r="AU141" s="146"/>
      <c r="AV141" s="146"/>
      <c r="AW141" s="146"/>
      <c r="AX141" s="146"/>
      <c r="AY141" s="146"/>
      <c r="AZ141" s="146"/>
      <c r="BA141" s="146"/>
      <c r="BB141" s="146"/>
      <c r="BC141" s="146"/>
      <c r="BD141" s="146"/>
      <c r="BE141" s="146"/>
      <c r="BF141" s="146"/>
      <c r="BG141" s="146"/>
      <c r="BH141" s="146"/>
      <c r="BI141" s="146"/>
      <c r="BJ141" s="146"/>
      <c r="BK141" s="146"/>
      <c r="BL141" s="146"/>
      <c r="BM141" s="146"/>
      <c r="BN141" s="146"/>
      <c r="BO141" s="146"/>
      <c r="BP141" s="146"/>
      <c r="BQ141" s="146"/>
      <c r="BR141" s="146"/>
      <c r="BS141" s="146"/>
      <c r="BT141" s="146"/>
      <c r="BU141" s="146"/>
      <c r="BV141" s="146"/>
      <c r="BW141" s="146"/>
      <c r="BX141" s="146"/>
      <c r="BY141" s="146"/>
      <c r="BZ141" s="146"/>
      <c r="CA141" s="146"/>
      <c r="CB141" s="146"/>
      <c r="CC141" s="146"/>
      <c r="CD141" s="146"/>
      <c r="CE141" s="146"/>
      <c r="CF141" s="146"/>
      <c r="CG141" s="146"/>
      <c r="CH141" s="146"/>
      <c r="CI141" s="146"/>
      <c r="CJ141" s="146"/>
      <c r="CK141" s="146"/>
      <c r="CL141" s="146"/>
      <c r="CM141" s="146"/>
      <c r="CN141" s="146"/>
      <c r="CO141" s="146"/>
      <c r="CP141" s="146"/>
      <c r="CQ141" s="146"/>
      <c r="CR141" s="146"/>
      <c r="CS141" s="146"/>
      <c r="CT141" s="146"/>
      <c r="CU141" s="146"/>
      <c r="CV141" s="146"/>
      <c r="CW141" s="146"/>
      <c r="CX141" s="146"/>
      <c r="CY141" s="146"/>
      <c r="CZ141" s="146"/>
      <c r="DA141" s="201"/>
    </row>
    <row r="142" spans="2:105" x14ac:dyDescent="0.25">
      <c r="B142" s="200"/>
      <c r="C142" s="146"/>
      <c r="D142" s="146"/>
      <c r="E142" s="146"/>
      <c r="F142" s="146"/>
      <c r="G142" s="146"/>
      <c r="H142" s="146"/>
      <c r="I142" s="146"/>
      <c r="J142" s="146"/>
      <c r="K142" s="146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6"/>
      <c r="Z142" s="146"/>
      <c r="AA142" s="146"/>
      <c r="AB142" s="146"/>
      <c r="AC142" s="146"/>
      <c r="AD142" s="146"/>
      <c r="AE142" s="146"/>
      <c r="AF142" s="146"/>
      <c r="AG142" s="146"/>
      <c r="AH142" s="146"/>
      <c r="AI142" s="146"/>
      <c r="AJ142" s="146"/>
      <c r="AK142" s="146"/>
      <c r="AL142" s="146"/>
      <c r="AM142" s="146"/>
      <c r="AN142" s="146"/>
      <c r="AO142" s="146"/>
      <c r="AP142" s="146"/>
      <c r="AQ142" s="146"/>
      <c r="AR142" s="146"/>
      <c r="AS142" s="146"/>
      <c r="AT142" s="146"/>
      <c r="AU142" s="146"/>
      <c r="AV142" s="146"/>
      <c r="AW142" s="146"/>
      <c r="AX142" s="146"/>
      <c r="AY142" s="146"/>
      <c r="AZ142" s="146"/>
      <c r="BA142" s="146"/>
      <c r="BB142" s="146"/>
      <c r="BC142" s="146"/>
      <c r="BD142" s="146"/>
      <c r="BE142" s="146"/>
      <c r="BF142" s="146"/>
      <c r="BG142" s="146"/>
      <c r="BH142" s="146"/>
      <c r="BI142" s="146"/>
      <c r="BJ142" s="146"/>
      <c r="BK142" s="146"/>
      <c r="BL142" s="146"/>
      <c r="BM142" s="146"/>
      <c r="BN142" s="146"/>
      <c r="BO142" s="146"/>
      <c r="BP142" s="146"/>
      <c r="BQ142" s="146"/>
      <c r="BR142" s="146"/>
      <c r="BS142" s="146"/>
      <c r="BT142" s="146"/>
      <c r="BU142" s="146"/>
      <c r="BV142" s="146"/>
      <c r="BW142" s="146"/>
      <c r="BX142" s="146"/>
      <c r="BY142" s="146"/>
      <c r="BZ142" s="146"/>
      <c r="CA142" s="146"/>
      <c r="CB142" s="146"/>
      <c r="CC142" s="146"/>
      <c r="CD142" s="146"/>
      <c r="CE142" s="146"/>
      <c r="CF142" s="146"/>
      <c r="CG142" s="146"/>
      <c r="CH142" s="146"/>
      <c r="CI142" s="146"/>
      <c r="CJ142" s="146"/>
      <c r="CK142" s="146"/>
      <c r="CL142" s="146"/>
      <c r="CM142" s="146"/>
      <c r="CN142" s="146"/>
      <c r="CO142" s="146"/>
      <c r="CP142" s="146"/>
      <c r="CQ142" s="146"/>
      <c r="CR142" s="146"/>
      <c r="CS142" s="146"/>
      <c r="CT142" s="146"/>
      <c r="CU142" s="146"/>
      <c r="CV142" s="146"/>
      <c r="CW142" s="146"/>
      <c r="CX142" s="146"/>
      <c r="CY142" s="146"/>
      <c r="CZ142" s="146"/>
      <c r="DA142" s="201"/>
    </row>
    <row r="143" spans="2:105" x14ac:dyDescent="0.25">
      <c r="B143" s="200"/>
      <c r="C143" s="146"/>
      <c r="D143" s="146"/>
      <c r="E143" s="146"/>
      <c r="F143" s="146"/>
      <c r="G143" s="146"/>
      <c r="H143" s="146"/>
      <c r="I143" s="146"/>
      <c r="J143" s="146"/>
      <c r="K143" s="146"/>
      <c r="L143" s="146"/>
      <c r="M143" s="146"/>
      <c r="N143" s="146"/>
      <c r="O143" s="146"/>
      <c r="P143" s="146"/>
      <c r="Q143" s="146"/>
      <c r="R143" s="146"/>
      <c r="S143" s="146"/>
      <c r="T143" s="146"/>
      <c r="U143" s="146"/>
      <c r="V143" s="146"/>
      <c r="W143" s="146"/>
      <c r="X143" s="146"/>
      <c r="Y143" s="146"/>
      <c r="Z143" s="146"/>
      <c r="AA143" s="146"/>
      <c r="AB143" s="146"/>
      <c r="AC143" s="146"/>
      <c r="AD143" s="146"/>
      <c r="AE143" s="146"/>
      <c r="AF143" s="146"/>
      <c r="AG143" s="146"/>
      <c r="AH143" s="146"/>
      <c r="AI143" s="146"/>
      <c r="AJ143" s="146"/>
      <c r="AK143" s="146"/>
      <c r="AL143" s="146"/>
      <c r="AM143" s="146"/>
      <c r="AN143" s="146"/>
      <c r="AO143" s="146"/>
      <c r="AP143" s="146"/>
      <c r="AQ143" s="146"/>
      <c r="AR143" s="146"/>
      <c r="AS143" s="146"/>
      <c r="AT143" s="146"/>
      <c r="AU143" s="146"/>
      <c r="AV143" s="146"/>
      <c r="AW143" s="146"/>
      <c r="AX143" s="146"/>
      <c r="AY143" s="146"/>
      <c r="AZ143" s="146"/>
      <c r="BA143" s="146"/>
      <c r="BB143" s="146"/>
      <c r="BC143" s="146"/>
      <c r="BD143" s="146"/>
      <c r="BE143" s="146"/>
      <c r="BF143" s="146"/>
      <c r="BG143" s="146"/>
      <c r="BH143" s="146"/>
      <c r="BI143" s="146"/>
      <c r="BJ143" s="146"/>
      <c r="BK143" s="146"/>
      <c r="BL143" s="146"/>
      <c r="BM143" s="146"/>
      <c r="BN143" s="146"/>
      <c r="BO143" s="146"/>
      <c r="BP143" s="146"/>
      <c r="BQ143" s="146"/>
      <c r="BR143" s="146"/>
      <c r="BS143" s="146"/>
      <c r="BT143" s="146"/>
      <c r="BU143" s="146"/>
      <c r="BV143" s="146"/>
      <c r="BW143" s="146"/>
      <c r="BX143" s="146"/>
      <c r="BY143" s="146"/>
      <c r="BZ143" s="146"/>
      <c r="CA143" s="146"/>
      <c r="CB143" s="146"/>
      <c r="CC143" s="146"/>
      <c r="CD143" s="146"/>
      <c r="CE143" s="146"/>
      <c r="CF143" s="146"/>
      <c r="CG143" s="146"/>
      <c r="CH143" s="146"/>
      <c r="CI143" s="146"/>
      <c r="CJ143" s="146"/>
      <c r="CK143" s="146"/>
      <c r="CL143" s="146"/>
      <c r="CM143" s="146"/>
      <c r="CN143" s="146"/>
      <c r="CO143" s="146"/>
      <c r="CP143" s="146"/>
      <c r="CQ143" s="146"/>
      <c r="CR143" s="146"/>
      <c r="CS143" s="146"/>
      <c r="CT143" s="146"/>
      <c r="CU143" s="146"/>
      <c r="CV143" s="146"/>
      <c r="CW143" s="146"/>
      <c r="CX143" s="146"/>
      <c r="CY143" s="146"/>
      <c r="CZ143" s="146"/>
      <c r="DA143" s="201"/>
    </row>
    <row r="144" spans="2:105" x14ac:dyDescent="0.25">
      <c r="B144" s="200"/>
      <c r="C144" s="146"/>
      <c r="D144" s="146"/>
      <c r="E144" s="146"/>
      <c r="F144" s="146"/>
      <c r="G144" s="146"/>
      <c r="H144" s="146"/>
      <c r="I144" s="146"/>
      <c r="J144" s="146"/>
      <c r="K144" s="146"/>
      <c r="L144" s="146"/>
      <c r="M144" s="146"/>
      <c r="N144" s="146"/>
      <c r="O144" s="146"/>
      <c r="P144" s="146"/>
      <c r="Q144" s="146"/>
      <c r="R144" s="146"/>
      <c r="S144" s="146"/>
      <c r="T144" s="146"/>
      <c r="U144" s="146"/>
      <c r="V144" s="146"/>
      <c r="W144" s="146"/>
      <c r="X144" s="146"/>
      <c r="Y144" s="146"/>
      <c r="Z144" s="146"/>
      <c r="AA144" s="146"/>
      <c r="AB144" s="146"/>
      <c r="AC144" s="146"/>
      <c r="AD144" s="146"/>
      <c r="AE144" s="146"/>
      <c r="AF144" s="146"/>
      <c r="AG144" s="146"/>
      <c r="AH144" s="146"/>
      <c r="AI144" s="146"/>
      <c r="AJ144" s="146"/>
      <c r="AK144" s="146"/>
      <c r="AL144" s="146"/>
      <c r="AM144" s="146"/>
      <c r="AN144" s="146"/>
      <c r="AO144" s="146"/>
      <c r="AP144" s="146"/>
      <c r="AQ144" s="146"/>
      <c r="AR144" s="146"/>
      <c r="AS144" s="146"/>
      <c r="AT144" s="146"/>
      <c r="AU144" s="146"/>
      <c r="AV144" s="146"/>
      <c r="AW144" s="146"/>
      <c r="AX144" s="146"/>
      <c r="AY144" s="146"/>
      <c r="AZ144" s="146"/>
      <c r="BA144" s="146"/>
      <c r="BB144" s="146"/>
      <c r="BC144" s="146"/>
      <c r="BD144" s="146"/>
      <c r="BE144" s="146"/>
      <c r="BF144" s="146"/>
      <c r="BG144" s="146"/>
      <c r="BH144" s="146"/>
      <c r="BI144" s="146"/>
      <c r="BJ144" s="146"/>
      <c r="BK144" s="146"/>
      <c r="BL144" s="146"/>
      <c r="BM144" s="146"/>
      <c r="BN144" s="146"/>
      <c r="BO144" s="146"/>
      <c r="BP144" s="146"/>
      <c r="BQ144" s="146"/>
      <c r="BR144" s="146"/>
      <c r="BS144" s="146"/>
      <c r="BT144" s="146"/>
      <c r="BU144" s="146"/>
      <c r="BV144" s="146"/>
      <c r="BW144" s="146"/>
      <c r="BX144" s="146"/>
      <c r="BY144" s="146"/>
      <c r="BZ144" s="146"/>
      <c r="CA144" s="146"/>
      <c r="CB144" s="146"/>
      <c r="CC144" s="146"/>
      <c r="CD144" s="146"/>
      <c r="CE144" s="146"/>
      <c r="CF144" s="146"/>
      <c r="CG144" s="146"/>
      <c r="CH144" s="146"/>
      <c r="CI144" s="146"/>
      <c r="CJ144" s="146"/>
      <c r="CK144" s="146"/>
      <c r="CL144" s="146"/>
      <c r="CM144" s="146"/>
      <c r="CN144" s="146"/>
      <c r="CO144" s="146"/>
      <c r="CP144" s="146"/>
      <c r="CQ144" s="146"/>
      <c r="CR144" s="146"/>
      <c r="CS144" s="146"/>
      <c r="CT144" s="146"/>
      <c r="CU144" s="146"/>
      <c r="CV144" s="146"/>
      <c r="CW144" s="146"/>
      <c r="CX144" s="146"/>
      <c r="CY144" s="146"/>
      <c r="CZ144" s="146"/>
      <c r="DA144" s="201"/>
    </row>
    <row r="145" spans="2:105" x14ac:dyDescent="0.25">
      <c r="B145" s="200"/>
      <c r="C145" s="146"/>
      <c r="D145" s="146"/>
      <c r="E145" s="146"/>
      <c r="F145" s="146"/>
      <c r="G145" s="146"/>
      <c r="H145" s="146"/>
      <c r="I145" s="146"/>
      <c r="J145" s="146"/>
      <c r="K145" s="146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  <c r="Y145" s="146"/>
      <c r="Z145" s="146"/>
      <c r="AA145" s="146"/>
      <c r="AB145" s="146"/>
      <c r="AC145" s="146"/>
      <c r="AD145" s="146"/>
      <c r="AE145" s="146"/>
      <c r="AF145" s="146"/>
      <c r="AG145" s="146"/>
      <c r="AH145" s="146"/>
      <c r="AI145" s="146"/>
      <c r="AJ145" s="146"/>
      <c r="AK145" s="146"/>
      <c r="AL145" s="146"/>
      <c r="AM145" s="146"/>
      <c r="AN145" s="146"/>
      <c r="AO145" s="146"/>
      <c r="AP145" s="146"/>
      <c r="AQ145" s="146"/>
      <c r="AR145" s="146"/>
      <c r="AS145" s="146"/>
      <c r="AT145" s="146"/>
      <c r="AU145" s="146"/>
      <c r="AV145" s="146"/>
      <c r="AW145" s="146"/>
      <c r="AX145" s="146"/>
      <c r="AY145" s="146"/>
      <c r="AZ145" s="146"/>
      <c r="BA145" s="146"/>
      <c r="BB145" s="146"/>
      <c r="BC145" s="146"/>
      <c r="BD145" s="146"/>
      <c r="BE145" s="146"/>
      <c r="BF145" s="146"/>
      <c r="BG145" s="146"/>
      <c r="BH145" s="146"/>
      <c r="BI145" s="146"/>
      <c r="BJ145" s="146"/>
      <c r="BK145" s="146"/>
      <c r="BL145" s="146"/>
      <c r="BM145" s="146"/>
      <c r="BN145" s="146"/>
      <c r="BO145" s="146"/>
      <c r="BP145" s="146"/>
      <c r="BQ145" s="146"/>
      <c r="BR145" s="146"/>
      <c r="BS145" s="146"/>
      <c r="BT145" s="146"/>
      <c r="BU145" s="146"/>
      <c r="BV145" s="146"/>
      <c r="BW145" s="146"/>
      <c r="BX145" s="146"/>
      <c r="BY145" s="146"/>
      <c r="BZ145" s="146"/>
      <c r="CA145" s="146"/>
      <c r="CB145" s="146"/>
      <c r="CC145" s="146"/>
      <c r="CD145" s="146"/>
      <c r="CE145" s="146"/>
      <c r="CF145" s="146"/>
      <c r="CG145" s="146"/>
      <c r="CH145" s="146"/>
      <c r="CI145" s="146"/>
      <c r="CJ145" s="146"/>
      <c r="CK145" s="146"/>
      <c r="CL145" s="146"/>
      <c r="CM145" s="146"/>
      <c r="CN145" s="146"/>
      <c r="CO145" s="146"/>
      <c r="CP145" s="146"/>
      <c r="CQ145" s="146"/>
      <c r="CR145" s="146"/>
      <c r="CS145" s="146"/>
      <c r="CT145" s="146"/>
      <c r="CU145" s="146"/>
      <c r="CV145" s="146"/>
      <c r="CW145" s="146"/>
      <c r="CX145" s="146"/>
      <c r="CY145" s="146"/>
      <c r="CZ145" s="146"/>
      <c r="DA145" s="201"/>
    </row>
    <row r="146" spans="2:105" x14ac:dyDescent="0.25">
      <c r="B146" s="200"/>
      <c r="C146" s="146"/>
      <c r="D146" s="146"/>
      <c r="E146" s="146"/>
      <c r="F146" s="146"/>
      <c r="G146" s="146"/>
      <c r="H146" s="146"/>
      <c r="I146" s="146"/>
      <c r="J146" s="146"/>
      <c r="K146" s="146"/>
      <c r="L146" s="146"/>
      <c r="M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  <c r="X146" s="146"/>
      <c r="Y146" s="146"/>
      <c r="Z146" s="146"/>
      <c r="AA146" s="146"/>
      <c r="AB146" s="146"/>
      <c r="AC146" s="146"/>
      <c r="AD146" s="146"/>
      <c r="AE146" s="146"/>
      <c r="AF146" s="146"/>
      <c r="AG146" s="146"/>
      <c r="AH146" s="146"/>
      <c r="AI146" s="146"/>
      <c r="AJ146" s="146"/>
      <c r="AK146" s="146"/>
      <c r="AL146" s="146"/>
      <c r="AM146" s="146"/>
      <c r="AN146" s="146"/>
      <c r="AO146" s="146"/>
      <c r="AP146" s="146"/>
      <c r="AQ146" s="146"/>
      <c r="AR146" s="146"/>
      <c r="AS146" s="146"/>
      <c r="AT146" s="146"/>
      <c r="AU146" s="146"/>
      <c r="AV146" s="146"/>
      <c r="AW146" s="146"/>
      <c r="AX146" s="146"/>
      <c r="AY146" s="146"/>
      <c r="AZ146" s="146"/>
      <c r="BA146" s="146"/>
      <c r="BB146" s="146"/>
      <c r="BC146" s="146"/>
      <c r="BD146" s="146"/>
      <c r="BE146" s="146"/>
      <c r="BF146" s="146"/>
      <c r="BG146" s="146"/>
      <c r="BH146" s="146"/>
      <c r="BI146" s="146"/>
      <c r="BJ146" s="146"/>
      <c r="BK146" s="146"/>
      <c r="BL146" s="146"/>
      <c r="BM146" s="146"/>
      <c r="BN146" s="146"/>
      <c r="BO146" s="146"/>
      <c r="BP146" s="146"/>
      <c r="BQ146" s="146"/>
      <c r="BR146" s="146"/>
      <c r="BS146" s="146"/>
      <c r="BT146" s="146"/>
      <c r="BU146" s="146"/>
      <c r="BV146" s="146"/>
      <c r="BW146" s="146"/>
      <c r="BX146" s="146"/>
      <c r="BY146" s="146"/>
      <c r="BZ146" s="146"/>
      <c r="CA146" s="146"/>
      <c r="CB146" s="146"/>
      <c r="CC146" s="146"/>
      <c r="CD146" s="146"/>
      <c r="CE146" s="146"/>
      <c r="CF146" s="146"/>
      <c r="CG146" s="146"/>
      <c r="CH146" s="146"/>
      <c r="CI146" s="146"/>
      <c r="CJ146" s="146"/>
      <c r="CK146" s="146"/>
      <c r="CL146" s="146"/>
      <c r="CM146" s="146"/>
      <c r="CN146" s="146"/>
      <c r="CO146" s="146"/>
      <c r="CP146" s="146"/>
      <c r="CQ146" s="146"/>
      <c r="CR146" s="146"/>
      <c r="CS146" s="146"/>
      <c r="CT146" s="146"/>
      <c r="CU146" s="146"/>
      <c r="CV146" s="146"/>
      <c r="CW146" s="146"/>
      <c r="CX146" s="146"/>
      <c r="CY146" s="146"/>
      <c r="CZ146" s="146"/>
      <c r="DA146" s="201"/>
    </row>
    <row r="147" spans="2:105" x14ac:dyDescent="0.25">
      <c r="B147" s="200"/>
      <c r="C147" s="146"/>
      <c r="D147" s="146"/>
      <c r="E147" s="146"/>
      <c r="F147" s="146"/>
      <c r="G147" s="146"/>
      <c r="H147" s="146"/>
      <c r="I147" s="146"/>
      <c r="J147" s="146"/>
      <c r="K147" s="146"/>
      <c r="L147" s="146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  <c r="X147" s="146"/>
      <c r="Y147" s="146"/>
      <c r="Z147" s="146"/>
      <c r="AA147" s="146"/>
      <c r="AB147" s="146"/>
      <c r="AC147" s="146"/>
      <c r="AD147" s="146"/>
      <c r="AE147" s="146"/>
      <c r="AF147" s="146"/>
      <c r="AG147" s="146"/>
      <c r="AH147" s="146"/>
      <c r="AI147" s="146"/>
      <c r="AJ147" s="146"/>
      <c r="AK147" s="146"/>
      <c r="AL147" s="146"/>
      <c r="AM147" s="146"/>
      <c r="AN147" s="146"/>
      <c r="AO147" s="146"/>
      <c r="AP147" s="146"/>
      <c r="AQ147" s="146"/>
      <c r="AR147" s="146"/>
      <c r="AS147" s="146"/>
      <c r="AT147" s="146"/>
      <c r="AU147" s="146"/>
      <c r="AV147" s="146"/>
      <c r="AW147" s="146"/>
      <c r="AX147" s="146"/>
      <c r="AY147" s="146"/>
      <c r="AZ147" s="146"/>
      <c r="BA147" s="146"/>
      <c r="BB147" s="146"/>
      <c r="BC147" s="146"/>
      <c r="BD147" s="146"/>
      <c r="BE147" s="146"/>
      <c r="BF147" s="146"/>
      <c r="BG147" s="146"/>
      <c r="BH147" s="146"/>
      <c r="BI147" s="146"/>
      <c r="BJ147" s="146"/>
      <c r="BK147" s="146"/>
      <c r="BL147" s="146"/>
      <c r="BM147" s="146"/>
      <c r="BN147" s="146"/>
      <c r="BO147" s="146"/>
      <c r="BP147" s="146"/>
      <c r="BQ147" s="146"/>
      <c r="BR147" s="146"/>
      <c r="BS147" s="146"/>
      <c r="BT147" s="146"/>
      <c r="BU147" s="146"/>
      <c r="BV147" s="146"/>
      <c r="BW147" s="146"/>
      <c r="BX147" s="146"/>
      <c r="BY147" s="146"/>
      <c r="BZ147" s="146"/>
      <c r="CA147" s="146"/>
      <c r="CB147" s="146"/>
      <c r="CC147" s="146"/>
      <c r="CD147" s="146"/>
      <c r="CE147" s="146"/>
      <c r="CF147" s="146"/>
      <c r="CG147" s="146"/>
      <c r="CH147" s="146"/>
      <c r="CI147" s="146"/>
      <c r="CJ147" s="146"/>
      <c r="CK147" s="146"/>
      <c r="CL147" s="146"/>
      <c r="CM147" s="146"/>
      <c r="CN147" s="146"/>
      <c r="CO147" s="146"/>
      <c r="CP147" s="146"/>
      <c r="CQ147" s="146"/>
      <c r="CR147" s="146"/>
      <c r="CS147" s="146"/>
      <c r="CT147" s="146"/>
      <c r="CU147" s="146"/>
      <c r="CV147" s="146"/>
      <c r="CW147" s="146"/>
      <c r="CX147" s="146"/>
      <c r="CY147" s="146"/>
      <c r="CZ147" s="146"/>
      <c r="DA147" s="201"/>
    </row>
    <row r="148" spans="2:105" x14ac:dyDescent="0.25">
      <c r="B148" s="200"/>
      <c r="C148" s="146"/>
      <c r="D148" s="146"/>
      <c r="E148" s="146"/>
      <c r="F148" s="146"/>
      <c r="G148" s="146"/>
      <c r="H148" s="146"/>
      <c r="I148" s="146"/>
      <c r="J148" s="146"/>
      <c r="K148" s="146"/>
      <c r="L148" s="146"/>
      <c r="M148" s="146"/>
      <c r="N148" s="146"/>
      <c r="O148" s="146"/>
      <c r="P148" s="146"/>
      <c r="Q148" s="146"/>
      <c r="R148" s="146"/>
      <c r="S148" s="146"/>
      <c r="T148" s="146"/>
      <c r="U148" s="146"/>
      <c r="V148" s="146"/>
      <c r="W148" s="146"/>
      <c r="X148" s="146"/>
      <c r="Y148" s="146"/>
      <c r="Z148" s="146"/>
      <c r="AA148" s="146"/>
      <c r="AB148" s="146"/>
      <c r="AC148" s="146"/>
      <c r="AD148" s="146"/>
      <c r="AE148" s="146"/>
      <c r="AF148" s="146"/>
      <c r="AG148" s="146"/>
      <c r="AH148" s="146"/>
      <c r="AI148" s="146"/>
      <c r="AJ148" s="146"/>
      <c r="AK148" s="146"/>
      <c r="AL148" s="146"/>
      <c r="AM148" s="146"/>
      <c r="AN148" s="146"/>
      <c r="AO148" s="146"/>
      <c r="AP148" s="146"/>
      <c r="AQ148" s="146"/>
      <c r="AR148" s="146"/>
      <c r="AS148" s="146"/>
      <c r="AT148" s="146"/>
      <c r="AU148" s="146"/>
      <c r="AV148" s="146"/>
      <c r="AW148" s="146"/>
      <c r="AX148" s="146"/>
      <c r="AY148" s="146"/>
      <c r="AZ148" s="146"/>
      <c r="BA148" s="146"/>
      <c r="BB148" s="146"/>
      <c r="BC148" s="146"/>
      <c r="BD148" s="146"/>
      <c r="BE148" s="146"/>
      <c r="BF148" s="146"/>
      <c r="BG148" s="146"/>
      <c r="BH148" s="146"/>
      <c r="BI148" s="146"/>
      <c r="BJ148" s="146"/>
      <c r="BK148" s="146"/>
      <c r="BL148" s="146"/>
      <c r="BM148" s="146"/>
      <c r="BN148" s="146"/>
      <c r="BO148" s="146"/>
      <c r="BP148" s="146"/>
      <c r="BQ148" s="146"/>
      <c r="BR148" s="146"/>
      <c r="BS148" s="146"/>
      <c r="BT148" s="146"/>
      <c r="BU148" s="146"/>
      <c r="BV148" s="146"/>
      <c r="BW148" s="146"/>
      <c r="BX148" s="146"/>
      <c r="BY148" s="146"/>
      <c r="BZ148" s="146"/>
      <c r="CA148" s="146"/>
      <c r="CB148" s="146"/>
      <c r="CC148" s="146"/>
      <c r="CD148" s="146"/>
      <c r="CE148" s="146"/>
      <c r="CF148" s="146"/>
      <c r="CG148" s="146"/>
      <c r="CH148" s="146"/>
      <c r="CI148" s="146"/>
      <c r="CJ148" s="146"/>
      <c r="CK148" s="146"/>
      <c r="CL148" s="146"/>
      <c r="CM148" s="146"/>
      <c r="CN148" s="146"/>
      <c r="CO148" s="146"/>
      <c r="CP148" s="146"/>
      <c r="CQ148" s="146"/>
      <c r="CR148" s="146"/>
      <c r="CS148" s="146"/>
      <c r="CT148" s="146"/>
      <c r="CU148" s="146"/>
      <c r="CV148" s="146"/>
      <c r="CW148" s="146"/>
      <c r="CX148" s="146"/>
      <c r="CY148" s="146"/>
      <c r="CZ148" s="146"/>
      <c r="DA148" s="201"/>
    </row>
    <row r="149" spans="2:105" x14ac:dyDescent="0.25">
      <c r="B149" s="200"/>
      <c r="C149" s="146"/>
      <c r="D149" s="146"/>
      <c r="E149" s="146"/>
      <c r="F149" s="146"/>
      <c r="G149" s="146"/>
      <c r="H149" s="146"/>
      <c r="I149" s="146"/>
      <c r="J149" s="146"/>
      <c r="K149" s="146"/>
      <c r="L149" s="146"/>
      <c r="M149" s="146"/>
      <c r="N149" s="146"/>
      <c r="O149" s="146"/>
      <c r="P149" s="146"/>
      <c r="Q149" s="146"/>
      <c r="R149" s="146"/>
      <c r="S149" s="146"/>
      <c r="T149" s="146"/>
      <c r="U149" s="146"/>
      <c r="V149" s="146"/>
      <c r="W149" s="146"/>
      <c r="X149" s="146"/>
      <c r="Y149" s="146"/>
      <c r="Z149" s="146"/>
      <c r="AA149" s="146"/>
      <c r="AB149" s="146"/>
      <c r="AC149" s="146"/>
      <c r="AD149" s="146"/>
      <c r="AE149" s="146"/>
      <c r="AF149" s="146"/>
      <c r="AG149" s="146"/>
      <c r="AH149" s="146"/>
      <c r="AI149" s="146"/>
      <c r="AJ149" s="146"/>
      <c r="AK149" s="146"/>
      <c r="AL149" s="146"/>
      <c r="AM149" s="146"/>
      <c r="AN149" s="146"/>
      <c r="AO149" s="146"/>
      <c r="AP149" s="146"/>
      <c r="AQ149" s="146"/>
      <c r="AR149" s="146"/>
      <c r="AS149" s="146"/>
      <c r="AT149" s="146"/>
      <c r="AU149" s="146"/>
      <c r="AV149" s="146"/>
      <c r="AW149" s="146"/>
      <c r="AX149" s="146"/>
      <c r="AY149" s="146"/>
      <c r="AZ149" s="146"/>
      <c r="BA149" s="146"/>
      <c r="BB149" s="146"/>
      <c r="BC149" s="146"/>
      <c r="BD149" s="146"/>
      <c r="BE149" s="146"/>
      <c r="BF149" s="146"/>
      <c r="BG149" s="146"/>
      <c r="BH149" s="146"/>
      <c r="BI149" s="146"/>
      <c r="BJ149" s="146"/>
      <c r="BK149" s="146"/>
      <c r="BL149" s="146"/>
      <c r="BM149" s="146"/>
      <c r="BN149" s="146"/>
      <c r="BO149" s="146"/>
      <c r="BP149" s="146"/>
      <c r="BQ149" s="146"/>
      <c r="BR149" s="146"/>
      <c r="BS149" s="146"/>
      <c r="BT149" s="146"/>
      <c r="BU149" s="146"/>
      <c r="BV149" s="146"/>
      <c r="BW149" s="146"/>
      <c r="BX149" s="146"/>
      <c r="BY149" s="146"/>
      <c r="BZ149" s="146"/>
      <c r="CA149" s="146"/>
      <c r="CB149" s="146"/>
      <c r="CC149" s="146"/>
      <c r="CD149" s="146"/>
      <c r="CE149" s="146"/>
      <c r="CF149" s="146"/>
      <c r="CG149" s="146"/>
      <c r="CH149" s="146"/>
      <c r="CI149" s="146"/>
      <c r="CJ149" s="146"/>
      <c r="CK149" s="146"/>
      <c r="CL149" s="146"/>
      <c r="CM149" s="146"/>
      <c r="CN149" s="146"/>
      <c r="CO149" s="146"/>
      <c r="CP149" s="146"/>
      <c r="CQ149" s="146"/>
      <c r="CR149" s="146"/>
      <c r="CS149" s="146"/>
      <c r="CT149" s="146"/>
      <c r="CU149" s="146"/>
      <c r="CV149" s="146"/>
      <c r="CW149" s="146"/>
      <c r="CX149" s="146"/>
      <c r="CY149" s="146"/>
      <c r="CZ149" s="146"/>
      <c r="DA149" s="201"/>
    </row>
    <row r="150" spans="2:105" x14ac:dyDescent="0.25">
      <c r="B150" s="200"/>
      <c r="C150" s="146"/>
      <c r="D150" s="146"/>
      <c r="E150" s="146"/>
      <c r="F150" s="146"/>
      <c r="G150" s="146"/>
      <c r="H150" s="146"/>
      <c r="I150" s="146"/>
      <c r="J150" s="146"/>
      <c r="K150" s="146"/>
      <c r="L150" s="146"/>
      <c r="M150" s="146"/>
      <c r="N150" s="146"/>
      <c r="O150" s="146"/>
      <c r="P150" s="146"/>
      <c r="Q150" s="146"/>
      <c r="R150" s="146"/>
      <c r="S150" s="146"/>
      <c r="T150" s="146"/>
      <c r="U150" s="146"/>
      <c r="V150" s="146"/>
      <c r="W150" s="146"/>
      <c r="X150" s="146"/>
      <c r="Y150" s="146"/>
      <c r="Z150" s="146"/>
      <c r="AA150" s="146"/>
      <c r="AB150" s="146"/>
      <c r="AC150" s="146"/>
      <c r="AD150" s="146"/>
      <c r="AE150" s="146"/>
      <c r="AF150" s="146"/>
      <c r="AG150" s="146"/>
      <c r="AH150" s="146"/>
      <c r="AI150" s="146"/>
      <c r="AJ150" s="146"/>
      <c r="AK150" s="146"/>
      <c r="AL150" s="146"/>
      <c r="AM150" s="146"/>
      <c r="AN150" s="146"/>
      <c r="AO150" s="146"/>
      <c r="AP150" s="146"/>
      <c r="AQ150" s="146"/>
      <c r="AR150" s="146"/>
      <c r="AS150" s="146"/>
      <c r="AT150" s="146"/>
      <c r="AU150" s="146"/>
      <c r="AV150" s="146"/>
      <c r="AW150" s="146"/>
      <c r="AX150" s="146"/>
      <c r="AY150" s="146"/>
      <c r="AZ150" s="146"/>
      <c r="BA150" s="146"/>
      <c r="BB150" s="146"/>
      <c r="BC150" s="146"/>
      <c r="BD150" s="146"/>
      <c r="BE150" s="146"/>
      <c r="BF150" s="146"/>
      <c r="BG150" s="146"/>
      <c r="BH150" s="146"/>
      <c r="BI150" s="146"/>
      <c r="BJ150" s="146"/>
      <c r="BK150" s="146"/>
      <c r="BL150" s="146"/>
      <c r="BM150" s="146"/>
      <c r="BN150" s="146"/>
      <c r="BO150" s="146"/>
      <c r="BP150" s="146"/>
      <c r="BQ150" s="146"/>
      <c r="BR150" s="146"/>
      <c r="BS150" s="146"/>
      <c r="BT150" s="146"/>
      <c r="BU150" s="146"/>
      <c r="BV150" s="146"/>
      <c r="BW150" s="146"/>
      <c r="BX150" s="146"/>
      <c r="BY150" s="146"/>
      <c r="BZ150" s="146"/>
      <c r="CA150" s="146"/>
      <c r="CB150" s="146"/>
      <c r="CC150" s="146"/>
      <c r="CD150" s="146"/>
      <c r="CE150" s="146"/>
      <c r="CF150" s="146"/>
      <c r="CG150" s="146"/>
      <c r="CH150" s="146"/>
      <c r="CI150" s="146"/>
      <c r="CJ150" s="146"/>
      <c r="CK150" s="146"/>
      <c r="CL150" s="146"/>
      <c r="CM150" s="146"/>
      <c r="CN150" s="146"/>
      <c r="CO150" s="146"/>
      <c r="CP150" s="146"/>
      <c r="CQ150" s="146"/>
      <c r="CR150" s="146"/>
      <c r="CS150" s="146"/>
      <c r="CT150" s="146"/>
      <c r="CU150" s="146"/>
      <c r="CV150" s="146"/>
      <c r="CW150" s="146"/>
      <c r="CX150" s="146"/>
      <c r="CY150" s="146"/>
      <c r="CZ150" s="146"/>
      <c r="DA150" s="201"/>
    </row>
    <row r="151" spans="2:105" x14ac:dyDescent="0.25">
      <c r="B151" s="200"/>
      <c r="C151" s="146"/>
      <c r="D151" s="146"/>
      <c r="E151" s="146"/>
      <c r="F151" s="146"/>
      <c r="G151" s="146"/>
      <c r="H151" s="146"/>
      <c r="I151" s="146"/>
      <c r="J151" s="146"/>
      <c r="K151" s="146"/>
      <c r="L151" s="146"/>
      <c r="M151" s="146"/>
      <c r="N151" s="146"/>
      <c r="O151" s="146"/>
      <c r="P151" s="146"/>
      <c r="Q151" s="146"/>
      <c r="R151" s="146"/>
      <c r="S151" s="146"/>
      <c r="T151" s="146"/>
      <c r="U151" s="146"/>
      <c r="V151" s="146"/>
      <c r="W151" s="146"/>
      <c r="X151" s="146"/>
      <c r="Y151" s="146"/>
      <c r="Z151" s="146"/>
      <c r="AA151" s="146"/>
      <c r="AB151" s="146"/>
      <c r="AC151" s="146"/>
      <c r="AD151" s="146"/>
      <c r="AE151" s="146"/>
      <c r="AF151" s="146"/>
      <c r="AG151" s="146"/>
      <c r="AH151" s="146"/>
      <c r="AI151" s="146"/>
      <c r="AJ151" s="146"/>
      <c r="AK151" s="146"/>
      <c r="AL151" s="146"/>
      <c r="AM151" s="146"/>
      <c r="AN151" s="146"/>
      <c r="AO151" s="146"/>
      <c r="AP151" s="146"/>
      <c r="AQ151" s="146"/>
      <c r="AR151" s="146"/>
      <c r="AS151" s="146"/>
      <c r="AT151" s="146"/>
      <c r="AU151" s="146"/>
      <c r="AV151" s="146"/>
      <c r="AW151" s="146"/>
      <c r="AX151" s="146"/>
      <c r="AY151" s="146"/>
      <c r="AZ151" s="146"/>
      <c r="BA151" s="146"/>
      <c r="BB151" s="146"/>
      <c r="BC151" s="146"/>
      <c r="BD151" s="146"/>
      <c r="BE151" s="146"/>
      <c r="BF151" s="146"/>
      <c r="BG151" s="146"/>
      <c r="BH151" s="146"/>
      <c r="BI151" s="146"/>
      <c r="BJ151" s="146"/>
      <c r="BK151" s="146"/>
      <c r="BL151" s="146"/>
      <c r="BM151" s="146"/>
      <c r="BN151" s="146"/>
      <c r="BO151" s="146"/>
      <c r="BP151" s="146"/>
      <c r="BQ151" s="146"/>
      <c r="BR151" s="146"/>
      <c r="BS151" s="146"/>
      <c r="BT151" s="146"/>
      <c r="BU151" s="146"/>
      <c r="BV151" s="146"/>
      <c r="BW151" s="146"/>
      <c r="BX151" s="146"/>
      <c r="BY151" s="146"/>
      <c r="BZ151" s="146"/>
      <c r="CA151" s="146"/>
      <c r="CB151" s="146"/>
      <c r="CC151" s="146"/>
      <c r="CD151" s="146"/>
      <c r="CE151" s="146"/>
      <c r="CF151" s="146"/>
      <c r="CG151" s="146"/>
      <c r="CH151" s="146"/>
      <c r="CI151" s="146"/>
      <c r="CJ151" s="146"/>
      <c r="CK151" s="146"/>
      <c r="CL151" s="146"/>
      <c r="CM151" s="146"/>
      <c r="CN151" s="146"/>
      <c r="CO151" s="146"/>
      <c r="CP151" s="146"/>
      <c r="CQ151" s="146"/>
      <c r="CR151" s="146"/>
      <c r="CS151" s="146"/>
      <c r="CT151" s="146"/>
      <c r="CU151" s="146"/>
      <c r="CV151" s="146"/>
      <c r="CW151" s="146"/>
      <c r="CX151" s="146"/>
      <c r="CY151" s="146"/>
      <c r="CZ151" s="146"/>
      <c r="DA151" s="201"/>
    </row>
    <row r="152" spans="2:105" x14ac:dyDescent="0.25">
      <c r="B152" s="200"/>
      <c r="C152" s="146"/>
      <c r="D152" s="146"/>
      <c r="E152" s="146"/>
      <c r="F152" s="146"/>
      <c r="G152" s="146"/>
      <c r="H152" s="146"/>
      <c r="I152" s="146"/>
      <c r="J152" s="146"/>
      <c r="K152" s="146"/>
      <c r="L152" s="146"/>
      <c r="M152" s="146"/>
      <c r="N152" s="146"/>
      <c r="O152" s="146"/>
      <c r="P152" s="146"/>
      <c r="Q152" s="146"/>
      <c r="R152" s="146"/>
      <c r="S152" s="146"/>
      <c r="T152" s="146"/>
      <c r="U152" s="146"/>
      <c r="V152" s="146"/>
      <c r="W152" s="146"/>
      <c r="X152" s="146"/>
      <c r="Y152" s="146"/>
      <c r="Z152" s="146"/>
      <c r="AA152" s="146"/>
      <c r="AB152" s="146"/>
      <c r="AC152" s="146"/>
      <c r="AD152" s="146"/>
      <c r="AE152" s="146"/>
      <c r="AF152" s="146"/>
      <c r="AG152" s="146"/>
      <c r="AH152" s="146"/>
      <c r="AI152" s="146"/>
      <c r="AJ152" s="146"/>
      <c r="AK152" s="146"/>
      <c r="AL152" s="146"/>
      <c r="AM152" s="146"/>
      <c r="AN152" s="146"/>
      <c r="AO152" s="146"/>
      <c r="AP152" s="146"/>
      <c r="AQ152" s="146"/>
      <c r="AR152" s="146"/>
      <c r="AS152" s="146"/>
      <c r="AT152" s="146"/>
      <c r="AU152" s="146"/>
      <c r="AV152" s="146"/>
      <c r="AW152" s="146"/>
      <c r="AX152" s="146"/>
      <c r="AY152" s="146"/>
      <c r="AZ152" s="146"/>
      <c r="BA152" s="146"/>
      <c r="BB152" s="146"/>
      <c r="BC152" s="146"/>
      <c r="BD152" s="146"/>
      <c r="BE152" s="146"/>
      <c r="BF152" s="146"/>
      <c r="BG152" s="146"/>
      <c r="BH152" s="146"/>
      <c r="BI152" s="146"/>
      <c r="BJ152" s="146"/>
      <c r="BK152" s="146"/>
      <c r="BL152" s="146"/>
      <c r="BM152" s="146"/>
      <c r="BN152" s="146"/>
      <c r="BO152" s="146"/>
      <c r="BP152" s="146"/>
      <c r="BQ152" s="146"/>
      <c r="BR152" s="146"/>
      <c r="BS152" s="146"/>
      <c r="BT152" s="146"/>
      <c r="BU152" s="146"/>
      <c r="BV152" s="146"/>
      <c r="BW152" s="146"/>
      <c r="BX152" s="146"/>
      <c r="BY152" s="146"/>
      <c r="BZ152" s="146"/>
      <c r="CA152" s="146"/>
      <c r="CB152" s="146"/>
      <c r="CC152" s="146"/>
      <c r="CD152" s="146"/>
      <c r="CE152" s="146"/>
      <c r="CF152" s="146"/>
      <c r="CG152" s="146"/>
      <c r="CH152" s="146"/>
      <c r="CI152" s="146"/>
      <c r="CJ152" s="146"/>
      <c r="CK152" s="146"/>
      <c r="CL152" s="146"/>
      <c r="CM152" s="146"/>
      <c r="CN152" s="146"/>
      <c r="CO152" s="146"/>
      <c r="CP152" s="146"/>
      <c r="CQ152" s="146"/>
      <c r="CR152" s="146"/>
      <c r="CS152" s="146"/>
      <c r="CT152" s="146"/>
      <c r="CU152" s="146"/>
      <c r="CV152" s="146"/>
      <c r="CW152" s="146"/>
      <c r="CX152" s="146"/>
      <c r="CY152" s="146"/>
      <c r="CZ152" s="146"/>
      <c r="DA152" s="201"/>
    </row>
    <row r="153" spans="2:105" x14ac:dyDescent="0.25">
      <c r="B153" s="200"/>
      <c r="C153" s="146"/>
      <c r="D153" s="146"/>
      <c r="E153" s="146"/>
      <c r="F153" s="146"/>
      <c r="G153" s="146"/>
      <c r="H153" s="146"/>
      <c r="I153" s="146"/>
      <c r="J153" s="146"/>
      <c r="K153" s="146"/>
      <c r="L153" s="146"/>
      <c r="M153" s="146"/>
      <c r="N153" s="146"/>
      <c r="O153" s="146"/>
      <c r="P153" s="146"/>
      <c r="Q153" s="146"/>
      <c r="R153" s="146"/>
      <c r="S153" s="146"/>
      <c r="T153" s="146"/>
      <c r="U153" s="146"/>
      <c r="V153" s="146"/>
      <c r="W153" s="146"/>
      <c r="X153" s="146"/>
      <c r="Y153" s="146"/>
      <c r="Z153" s="146"/>
      <c r="AA153" s="146"/>
      <c r="AB153" s="146"/>
      <c r="AC153" s="146"/>
      <c r="AD153" s="146"/>
      <c r="AE153" s="146"/>
      <c r="AF153" s="146"/>
      <c r="AG153" s="146"/>
      <c r="AH153" s="146"/>
      <c r="AI153" s="146"/>
      <c r="AJ153" s="146"/>
      <c r="AK153" s="146"/>
      <c r="AL153" s="146"/>
      <c r="AM153" s="146"/>
      <c r="AN153" s="146"/>
      <c r="AO153" s="146"/>
      <c r="AP153" s="146"/>
      <c r="AQ153" s="146"/>
      <c r="AR153" s="146"/>
      <c r="AS153" s="146"/>
      <c r="AT153" s="146"/>
      <c r="AU153" s="146"/>
      <c r="AV153" s="146"/>
      <c r="AW153" s="146"/>
      <c r="AX153" s="146"/>
      <c r="AY153" s="146"/>
      <c r="AZ153" s="146"/>
      <c r="BA153" s="146"/>
      <c r="BB153" s="146"/>
      <c r="BC153" s="146"/>
      <c r="BD153" s="146"/>
      <c r="BE153" s="146"/>
      <c r="BF153" s="146"/>
      <c r="BG153" s="146"/>
      <c r="BH153" s="146"/>
      <c r="BI153" s="146"/>
      <c r="BJ153" s="146"/>
      <c r="BK153" s="146"/>
      <c r="BL153" s="146"/>
      <c r="BM153" s="146"/>
      <c r="BN153" s="146"/>
      <c r="BO153" s="146"/>
      <c r="BP153" s="146"/>
      <c r="BQ153" s="146"/>
      <c r="BR153" s="146"/>
      <c r="BS153" s="146"/>
      <c r="BT153" s="146"/>
      <c r="BU153" s="146"/>
      <c r="BV153" s="146"/>
      <c r="BW153" s="146"/>
      <c r="BX153" s="146"/>
      <c r="BY153" s="146"/>
      <c r="BZ153" s="146"/>
      <c r="CA153" s="146"/>
      <c r="CB153" s="146"/>
      <c r="CC153" s="146"/>
      <c r="CD153" s="146"/>
      <c r="CE153" s="146"/>
      <c r="CF153" s="146"/>
      <c r="CG153" s="146"/>
      <c r="CH153" s="146"/>
      <c r="CI153" s="146"/>
      <c r="CJ153" s="146"/>
      <c r="CK153" s="146"/>
      <c r="CL153" s="146"/>
      <c r="CM153" s="146"/>
      <c r="CN153" s="146"/>
      <c r="CO153" s="146"/>
      <c r="CP153" s="146"/>
      <c r="CQ153" s="146"/>
      <c r="CR153" s="146"/>
      <c r="CS153" s="146"/>
      <c r="CT153" s="146"/>
      <c r="CU153" s="146"/>
      <c r="CV153" s="146"/>
      <c r="CW153" s="146"/>
      <c r="CX153" s="146"/>
      <c r="CY153" s="146"/>
      <c r="CZ153" s="146"/>
      <c r="DA153" s="201"/>
    </row>
    <row r="154" spans="2:105" x14ac:dyDescent="0.25">
      <c r="B154" s="200"/>
      <c r="C154" s="146"/>
      <c r="D154" s="146"/>
      <c r="E154" s="146"/>
      <c r="F154" s="146"/>
      <c r="G154" s="146"/>
      <c r="H154" s="146"/>
      <c r="I154" s="146"/>
      <c r="J154" s="146"/>
      <c r="K154" s="146"/>
      <c r="L154" s="146"/>
      <c r="M154" s="146"/>
      <c r="N154" s="146"/>
      <c r="O154" s="146"/>
      <c r="P154" s="146"/>
      <c r="Q154" s="146"/>
      <c r="R154" s="146"/>
      <c r="S154" s="146"/>
      <c r="T154" s="146"/>
      <c r="U154" s="146"/>
      <c r="V154" s="146"/>
      <c r="W154" s="146"/>
      <c r="X154" s="146"/>
      <c r="Y154" s="146"/>
      <c r="Z154" s="146"/>
      <c r="AA154" s="146"/>
      <c r="AB154" s="146"/>
      <c r="AC154" s="146"/>
      <c r="AD154" s="146"/>
      <c r="AE154" s="146"/>
      <c r="AF154" s="146"/>
      <c r="AG154" s="146"/>
      <c r="AH154" s="146"/>
      <c r="AI154" s="146"/>
      <c r="AJ154" s="146"/>
      <c r="AK154" s="146"/>
      <c r="AL154" s="146"/>
      <c r="AM154" s="146"/>
      <c r="AN154" s="146"/>
      <c r="AO154" s="146"/>
      <c r="AP154" s="146"/>
      <c r="AQ154" s="146"/>
      <c r="AR154" s="146"/>
      <c r="AS154" s="146"/>
      <c r="AT154" s="146"/>
      <c r="AU154" s="146"/>
      <c r="AV154" s="146"/>
      <c r="AW154" s="146"/>
      <c r="AX154" s="146"/>
      <c r="AY154" s="146"/>
      <c r="AZ154" s="146"/>
      <c r="BA154" s="146"/>
      <c r="BB154" s="146"/>
      <c r="BC154" s="146"/>
      <c r="BD154" s="146"/>
      <c r="BE154" s="146"/>
      <c r="BF154" s="146"/>
      <c r="BG154" s="146"/>
      <c r="BH154" s="146"/>
      <c r="BI154" s="146"/>
      <c r="BJ154" s="146"/>
      <c r="BK154" s="146"/>
      <c r="BL154" s="146"/>
      <c r="BM154" s="146"/>
      <c r="BN154" s="146"/>
      <c r="BO154" s="146"/>
      <c r="BP154" s="146"/>
      <c r="BQ154" s="146"/>
      <c r="BR154" s="146"/>
      <c r="BS154" s="146"/>
      <c r="BT154" s="146"/>
      <c r="BU154" s="146"/>
      <c r="BV154" s="146"/>
      <c r="BW154" s="146"/>
      <c r="BX154" s="146"/>
      <c r="BY154" s="146"/>
      <c r="BZ154" s="146"/>
      <c r="CA154" s="146"/>
      <c r="CB154" s="146"/>
      <c r="CC154" s="146"/>
      <c r="CD154" s="146"/>
      <c r="CE154" s="146"/>
      <c r="CF154" s="146"/>
      <c r="CG154" s="146"/>
      <c r="CH154" s="146"/>
      <c r="CI154" s="146"/>
      <c r="CJ154" s="146"/>
      <c r="CK154" s="146"/>
      <c r="CL154" s="146"/>
      <c r="CM154" s="146"/>
      <c r="CN154" s="146"/>
      <c r="CO154" s="146"/>
      <c r="CP154" s="146"/>
      <c r="CQ154" s="146"/>
      <c r="CR154" s="146"/>
      <c r="CS154" s="146"/>
      <c r="CT154" s="146"/>
      <c r="CU154" s="146"/>
      <c r="CV154" s="146"/>
      <c r="CW154" s="146"/>
      <c r="CX154" s="146"/>
      <c r="CY154" s="146"/>
      <c r="CZ154" s="146"/>
      <c r="DA154" s="201"/>
    </row>
    <row r="155" spans="2:105" x14ac:dyDescent="0.25">
      <c r="B155" s="200"/>
      <c r="C155" s="146"/>
      <c r="D155" s="146"/>
      <c r="E155" s="146"/>
      <c r="F155" s="146"/>
      <c r="G155" s="146"/>
      <c r="H155" s="146"/>
      <c r="I155" s="146"/>
      <c r="J155" s="146"/>
      <c r="K155" s="146"/>
      <c r="L155" s="146"/>
      <c r="M155" s="146"/>
      <c r="N155" s="146"/>
      <c r="O155" s="146"/>
      <c r="P155" s="146"/>
      <c r="Q155" s="146"/>
      <c r="R155" s="146"/>
      <c r="S155" s="146"/>
      <c r="T155" s="146"/>
      <c r="U155" s="146"/>
      <c r="V155" s="146"/>
      <c r="W155" s="146"/>
      <c r="X155" s="146"/>
      <c r="Y155" s="146"/>
      <c r="Z155" s="146"/>
      <c r="AA155" s="146"/>
      <c r="AB155" s="146"/>
      <c r="AC155" s="146"/>
      <c r="AD155" s="146"/>
      <c r="AE155" s="146"/>
      <c r="AF155" s="146"/>
      <c r="AG155" s="146"/>
      <c r="AH155" s="146"/>
      <c r="AI155" s="146"/>
      <c r="AJ155" s="146"/>
      <c r="AK155" s="146"/>
      <c r="AL155" s="146"/>
      <c r="AM155" s="146"/>
      <c r="AN155" s="146"/>
      <c r="AO155" s="146"/>
      <c r="AP155" s="146"/>
      <c r="AQ155" s="146"/>
      <c r="AR155" s="146"/>
      <c r="AS155" s="146"/>
      <c r="AT155" s="146"/>
      <c r="AU155" s="146"/>
      <c r="AV155" s="146"/>
      <c r="AW155" s="146"/>
      <c r="AX155" s="146"/>
      <c r="AY155" s="146"/>
      <c r="AZ155" s="146"/>
      <c r="BA155" s="146"/>
      <c r="BB155" s="146"/>
      <c r="BC155" s="146"/>
      <c r="BD155" s="146"/>
      <c r="BE155" s="146"/>
      <c r="BF155" s="146"/>
      <c r="BG155" s="146"/>
      <c r="BH155" s="146"/>
      <c r="BI155" s="146"/>
      <c r="BJ155" s="146"/>
      <c r="BK155" s="146"/>
      <c r="BL155" s="146"/>
      <c r="BM155" s="146"/>
      <c r="BN155" s="146"/>
      <c r="BO155" s="146"/>
      <c r="BP155" s="146"/>
      <c r="BQ155" s="146"/>
      <c r="BR155" s="146"/>
      <c r="BS155" s="146"/>
      <c r="BT155" s="146"/>
      <c r="BU155" s="146"/>
      <c r="BV155" s="146"/>
      <c r="BW155" s="146"/>
      <c r="BX155" s="146"/>
      <c r="BY155" s="146"/>
      <c r="BZ155" s="146"/>
      <c r="CA155" s="146"/>
      <c r="CB155" s="146"/>
      <c r="CC155" s="146"/>
      <c r="CD155" s="146"/>
      <c r="CE155" s="146"/>
      <c r="CF155" s="146"/>
      <c r="CG155" s="146"/>
      <c r="CH155" s="146"/>
      <c r="CI155" s="146"/>
      <c r="CJ155" s="146"/>
      <c r="CK155" s="146"/>
      <c r="CL155" s="146"/>
      <c r="CM155" s="146"/>
      <c r="CN155" s="146"/>
      <c r="CO155" s="146"/>
      <c r="CP155" s="146"/>
      <c r="CQ155" s="146"/>
      <c r="CR155" s="146"/>
      <c r="CS155" s="146"/>
      <c r="CT155" s="146"/>
      <c r="CU155" s="146"/>
      <c r="CV155" s="146"/>
      <c r="CW155" s="146"/>
      <c r="CX155" s="146"/>
      <c r="CY155" s="146"/>
      <c r="CZ155" s="146"/>
      <c r="DA155" s="201"/>
    </row>
    <row r="156" spans="2:105" x14ac:dyDescent="0.25">
      <c r="B156" s="200"/>
      <c r="C156" s="146"/>
      <c r="D156" s="146"/>
      <c r="E156" s="146"/>
      <c r="F156" s="146"/>
      <c r="G156" s="146"/>
      <c r="H156" s="146"/>
      <c r="I156" s="146"/>
      <c r="J156" s="146"/>
      <c r="K156" s="146"/>
      <c r="L156" s="146"/>
      <c r="M156" s="146"/>
      <c r="N156" s="146"/>
      <c r="O156" s="146"/>
      <c r="P156" s="146"/>
      <c r="Q156" s="146"/>
      <c r="R156" s="146"/>
      <c r="S156" s="146"/>
      <c r="T156" s="146"/>
      <c r="U156" s="146"/>
      <c r="V156" s="146"/>
      <c r="W156" s="146"/>
      <c r="X156" s="146"/>
      <c r="Y156" s="146"/>
      <c r="Z156" s="146"/>
      <c r="AA156" s="146"/>
      <c r="AB156" s="146"/>
      <c r="AC156" s="146"/>
      <c r="AD156" s="146"/>
      <c r="AE156" s="146"/>
      <c r="AF156" s="146"/>
      <c r="AG156" s="146"/>
      <c r="AH156" s="146"/>
      <c r="AI156" s="146"/>
      <c r="AJ156" s="146"/>
      <c r="AK156" s="146"/>
      <c r="AL156" s="146"/>
      <c r="AM156" s="146"/>
      <c r="AN156" s="146"/>
      <c r="AO156" s="146"/>
      <c r="AP156" s="146"/>
      <c r="AQ156" s="146"/>
      <c r="AR156" s="146"/>
      <c r="AS156" s="146"/>
      <c r="AT156" s="146"/>
      <c r="AU156" s="146"/>
      <c r="AV156" s="146"/>
      <c r="AW156" s="146"/>
      <c r="AX156" s="146"/>
      <c r="AY156" s="146"/>
      <c r="AZ156" s="146"/>
      <c r="BA156" s="146"/>
      <c r="BB156" s="146"/>
      <c r="BC156" s="146"/>
      <c r="BD156" s="146"/>
      <c r="BE156" s="146"/>
      <c r="BF156" s="146"/>
      <c r="BG156" s="146"/>
      <c r="BH156" s="146"/>
      <c r="BI156" s="146"/>
      <c r="BJ156" s="146"/>
      <c r="BK156" s="146"/>
      <c r="BL156" s="146"/>
      <c r="BM156" s="146"/>
      <c r="BN156" s="146"/>
      <c r="BO156" s="146"/>
      <c r="BP156" s="146"/>
      <c r="BQ156" s="146"/>
      <c r="BR156" s="146"/>
      <c r="BS156" s="146"/>
      <c r="BT156" s="146"/>
      <c r="BU156" s="146"/>
      <c r="BV156" s="146"/>
      <c r="BW156" s="146"/>
      <c r="BX156" s="146"/>
      <c r="BY156" s="146"/>
      <c r="BZ156" s="146"/>
      <c r="CA156" s="146"/>
      <c r="CB156" s="146"/>
      <c r="CC156" s="146"/>
      <c r="CD156" s="146"/>
      <c r="CE156" s="146"/>
      <c r="CF156" s="146"/>
      <c r="CG156" s="146"/>
      <c r="CH156" s="146"/>
      <c r="CI156" s="146"/>
      <c r="CJ156" s="146"/>
      <c r="CK156" s="146"/>
      <c r="CL156" s="146"/>
      <c r="CM156" s="146"/>
      <c r="CN156" s="146"/>
      <c r="CO156" s="146"/>
      <c r="CP156" s="146"/>
      <c r="CQ156" s="146"/>
      <c r="CR156" s="146"/>
      <c r="CS156" s="146"/>
      <c r="CT156" s="146"/>
      <c r="CU156" s="146"/>
      <c r="CV156" s="146"/>
      <c r="CW156" s="146"/>
      <c r="CX156" s="146"/>
      <c r="CY156" s="146"/>
      <c r="CZ156" s="146"/>
      <c r="DA156" s="201"/>
    </row>
    <row r="157" spans="2:105" x14ac:dyDescent="0.25">
      <c r="B157" s="200"/>
      <c r="C157" s="146"/>
      <c r="D157" s="146"/>
      <c r="E157" s="146"/>
      <c r="F157" s="146"/>
      <c r="G157" s="146"/>
      <c r="H157" s="146"/>
      <c r="I157" s="146"/>
      <c r="J157" s="146"/>
      <c r="K157" s="146"/>
      <c r="L157" s="146"/>
      <c r="M157" s="146"/>
      <c r="N157" s="146"/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/>
      <c r="AU157" s="146"/>
      <c r="AV157" s="146"/>
      <c r="AW157" s="146"/>
      <c r="AX157" s="146"/>
      <c r="AY157" s="146"/>
      <c r="AZ157" s="146"/>
      <c r="BA157" s="146"/>
      <c r="BB157" s="146"/>
      <c r="BC157" s="146"/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/>
      <c r="CJ157" s="146"/>
      <c r="CK157" s="146"/>
      <c r="CL157" s="146"/>
      <c r="CM157" s="146"/>
      <c r="CN157" s="146"/>
      <c r="CO157" s="146"/>
      <c r="CP157" s="146"/>
      <c r="CQ157" s="146"/>
      <c r="CR157" s="146"/>
      <c r="CS157" s="146"/>
      <c r="CT157" s="146"/>
      <c r="CU157" s="146"/>
      <c r="CV157" s="146"/>
      <c r="CW157" s="146"/>
      <c r="CX157" s="146"/>
      <c r="CY157" s="146"/>
      <c r="CZ157" s="146"/>
      <c r="DA157" s="201"/>
    </row>
    <row r="158" spans="2:105" x14ac:dyDescent="0.25">
      <c r="B158" s="200"/>
      <c r="C158" s="146"/>
      <c r="D158" s="146"/>
      <c r="E158" s="146"/>
      <c r="F158" s="146"/>
      <c r="G158" s="146"/>
      <c r="H158" s="146"/>
      <c r="I158" s="146"/>
      <c r="J158" s="146"/>
      <c r="K158" s="146"/>
      <c r="L158" s="146"/>
      <c r="M158" s="146"/>
      <c r="N158" s="146"/>
      <c r="O158" s="146"/>
      <c r="P158" s="146"/>
      <c r="Q158" s="146"/>
      <c r="R158" s="146"/>
      <c r="S158" s="146"/>
      <c r="T158" s="146"/>
      <c r="U158" s="146"/>
      <c r="V158" s="146"/>
      <c r="W158" s="146"/>
      <c r="X158" s="146"/>
      <c r="Y158" s="146"/>
      <c r="Z158" s="146"/>
      <c r="AA158" s="146"/>
      <c r="AB158" s="146"/>
      <c r="AC158" s="146"/>
      <c r="AD158" s="146"/>
      <c r="AE158" s="146"/>
      <c r="AF158" s="146"/>
      <c r="AG158" s="146"/>
      <c r="AH158" s="146"/>
      <c r="AI158" s="146"/>
      <c r="AJ158" s="146"/>
      <c r="AK158" s="146"/>
      <c r="AL158" s="146"/>
      <c r="AM158" s="146"/>
      <c r="AN158" s="146"/>
      <c r="AO158" s="146"/>
      <c r="AP158" s="146"/>
      <c r="AQ158" s="146"/>
      <c r="AR158" s="146"/>
      <c r="AS158" s="146"/>
      <c r="AT158" s="146"/>
      <c r="AU158" s="146"/>
      <c r="AV158" s="146"/>
      <c r="AW158" s="146"/>
      <c r="AX158" s="146"/>
      <c r="AY158" s="146"/>
      <c r="AZ158" s="146"/>
      <c r="BA158" s="146"/>
      <c r="BB158" s="146"/>
      <c r="BC158" s="146"/>
      <c r="BD158" s="146"/>
      <c r="BE158" s="146"/>
      <c r="BF158" s="146"/>
      <c r="BG158" s="146"/>
      <c r="BH158" s="146"/>
      <c r="BI158" s="146"/>
      <c r="BJ158" s="146"/>
      <c r="BK158" s="146"/>
      <c r="BL158" s="146"/>
      <c r="BM158" s="146"/>
      <c r="BN158" s="146"/>
      <c r="BO158" s="146"/>
      <c r="BP158" s="146"/>
      <c r="BQ158" s="146"/>
      <c r="BR158" s="146"/>
      <c r="BS158" s="146"/>
      <c r="BT158" s="146"/>
      <c r="BU158" s="146"/>
      <c r="BV158" s="146"/>
      <c r="BW158" s="146"/>
      <c r="BX158" s="146"/>
      <c r="BY158" s="146"/>
      <c r="BZ158" s="146"/>
      <c r="CA158" s="146"/>
      <c r="CB158" s="146"/>
      <c r="CC158" s="146"/>
      <c r="CD158" s="146"/>
      <c r="CE158" s="146"/>
      <c r="CF158" s="146"/>
      <c r="CG158" s="146"/>
      <c r="CH158" s="146"/>
      <c r="CI158" s="146"/>
      <c r="CJ158" s="146"/>
      <c r="CK158" s="146"/>
      <c r="CL158" s="146"/>
      <c r="CM158" s="146"/>
      <c r="CN158" s="146"/>
      <c r="CO158" s="146"/>
      <c r="CP158" s="146"/>
      <c r="CQ158" s="146"/>
      <c r="CR158" s="146"/>
      <c r="CS158" s="146"/>
      <c r="CT158" s="146"/>
      <c r="CU158" s="146"/>
      <c r="CV158" s="146"/>
      <c r="CW158" s="146"/>
      <c r="CX158" s="146"/>
      <c r="CY158" s="146"/>
      <c r="CZ158" s="146"/>
      <c r="DA158" s="201"/>
    </row>
    <row r="159" spans="2:105" x14ac:dyDescent="0.25">
      <c r="B159" s="200"/>
      <c r="C159" s="146"/>
      <c r="D159" s="146"/>
      <c r="E159" s="146"/>
      <c r="F159" s="146"/>
      <c r="G159" s="146"/>
      <c r="H159" s="146"/>
      <c r="I159" s="146"/>
      <c r="J159" s="146"/>
      <c r="K159" s="146"/>
      <c r="L159" s="146"/>
      <c r="M159" s="146"/>
      <c r="N159" s="146"/>
      <c r="O159" s="146"/>
      <c r="P159" s="146"/>
      <c r="Q159" s="146"/>
      <c r="R159" s="146"/>
      <c r="S159" s="146"/>
      <c r="T159" s="146"/>
      <c r="U159" s="146"/>
      <c r="V159" s="146"/>
      <c r="W159" s="146"/>
      <c r="X159" s="146"/>
      <c r="Y159" s="146"/>
      <c r="Z159" s="146"/>
      <c r="AA159" s="146"/>
      <c r="AB159" s="146"/>
      <c r="AC159" s="146"/>
      <c r="AD159" s="146"/>
      <c r="AE159" s="146"/>
      <c r="AF159" s="146"/>
      <c r="AG159" s="146"/>
      <c r="AH159" s="146"/>
      <c r="AI159" s="146"/>
      <c r="AJ159" s="146"/>
      <c r="AK159" s="146"/>
      <c r="AL159" s="146"/>
      <c r="AM159" s="146"/>
      <c r="AN159" s="146"/>
      <c r="AO159" s="146"/>
      <c r="AP159" s="146"/>
      <c r="AQ159" s="146"/>
      <c r="AR159" s="146"/>
      <c r="AS159" s="146"/>
      <c r="AT159" s="146"/>
      <c r="AU159" s="146"/>
      <c r="AV159" s="146"/>
      <c r="AW159" s="146"/>
      <c r="AX159" s="146"/>
      <c r="AY159" s="146"/>
      <c r="AZ159" s="146"/>
      <c r="BA159" s="146"/>
      <c r="BB159" s="146"/>
      <c r="BC159" s="146"/>
      <c r="BD159" s="146"/>
      <c r="BE159" s="146"/>
      <c r="BF159" s="146"/>
      <c r="BG159" s="146"/>
      <c r="BH159" s="146"/>
      <c r="BI159" s="146"/>
      <c r="BJ159" s="146"/>
      <c r="BK159" s="146"/>
      <c r="BL159" s="146"/>
      <c r="BM159" s="146"/>
      <c r="BN159" s="146"/>
      <c r="BO159" s="146"/>
      <c r="BP159" s="146"/>
      <c r="BQ159" s="146"/>
      <c r="BR159" s="146"/>
      <c r="BS159" s="146"/>
      <c r="BT159" s="146"/>
      <c r="BU159" s="146"/>
      <c r="BV159" s="146"/>
      <c r="BW159" s="146"/>
      <c r="BX159" s="146"/>
      <c r="BY159" s="146"/>
      <c r="BZ159" s="146"/>
      <c r="CA159" s="146"/>
      <c r="CB159" s="146"/>
      <c r="CC159" s="146"/>
      <c r="CD159" s="146"/>
      <c r="CE159" s="146"/>
      <c r="CF159" s="146"/>
      <c r="CG159" s="146"/>
      <c r="CH159" s="146"/>
      <c r="CI159" s="146"/>
      <c r="CJ159" s="146"/>
      <c r="CK159" s="146"/>
      <c r="CL159" s="146"/>
      <c r="CM159" s="146"/>
      <c r="CN159" s="146"/>
      <c r="CO159" s="146"/>
      <c r="CP159" s="146"/>
      <c r="CQ159" s="146"/>
      <c r="CR159" s="146"/>
      <c r="CS159" s="146"/>
      <c r="CT159" s="146"/>
      <c r="CU159" s="146"/>
      <c r="CV159" s="146"/>
      <c r="CW159" s="146"/>
      <c r="CX159" s="146"/>
      <c r="CY159" s="146"/>
      <c r="CZ159" s="146"/>
      <c r="DA159" s="201"/>
    </row>
    <row r="160" spans="2:105" x14ac:dyDescent="0.25">
      <c r="B160" s="200"/>
      <c r="C160" s="146"/>
      <c r="D160" s="146"/>
      <c r="E160" s="146"/>
      <c r="F160" s="146"/>
      <c r="G160" s="146"/>
      <c r="H160" s="146"/>
      <c r="I160" s="146"/>
      <c r="J160" s="146"/>
      <c r="K160" s="146"/>
      <c r="L160" s="146"/>
      <c r="M160" s="146"/>
      <c r="N160" s="146"/>
      <c r="O160" s="146"/>
      <c r="P160" s="146"/>
      <c r="Q160" s="146"/>
      <c r="R160" s="146"/>
      <c r="S160" s="146"/>
      <c r="T160" s="146"/>
      <c r="U160" s="146"/>
      <c r="V160" s="146"/>
      <c r="W160" s="146"/>
      <c r="X160" s="146"/>
      <c r="Y160" s="146"/>
      <c r="Z160" s="146"/>
      <c r="AA160" s="146"/>
      <c r="AB160" s="146"/>
      <c r="AC160" s="146"/>
      <c r="AD160" s="146"/>
      <c r="AE160" s="146"/>
      <c r="AF160" s="146"/>
      <c r="AG160" s="146"/>
      <c r="AH160" s="146"/>
      <c r="AI160" s="146"/>
      <c r="AJ160" s="146"/>
      <c r="AK160" s="146"/>
      <c r="AL160" s="146"/>
      <c r="AM160" s="146"/>
      <c r="AN160" s="146"/>
      <c r="AO160" s="146"/>
      <c r="AP160" s="146"/>
      <c r="AQ160" s="146"/>
      <c r="AR160" s="146"/>
      <c r="AS160" s="146"/>
      <c r="AT160" s="146"/>
      <c r="AU160" s="146"/>
      <c r="AV160" s="146"/>
      <c r="AW160" s="146"/>
      <c r="AX160" s="146"/>
      <c r="AY160" s="146"/>
      <c r="AZ160" s="146"/>
      <c r="BA160" s="146"/>
      <c r="BB160" s="146"/>
      <c r="BC160" s="146"/>
      <c r="BD160" s="146"/>
      <c r="BE160" s="146"/>
      <c r="BF160" s="146"/>
      <c r="BG160" s="146"/>
      <c r="BH160" s="146"/>
      <c r="BI160" s="146"/>
      <c r="BJ160" s="146"/>
      <c r="BK160" s="146"/>
      <c r="BL160" s="146"/>
      <c r="BM160" s="146"/>
      <c r="BN160" s="146"/>
      <c r="BO160" s="146"/>
      <c r="BP160" s="146"/>
      <c r="BQ160" s="146"/>
      <c r="BR160" s="146"/>
      <c r="BS160" s="146"/>
      <c r="BT160" s="146"/>
      <c r="BU160" s="146"/>
      <c r="BV160" s="146"/>
      <c r="BW160" s="146"/>
      <c r="BX160" s="146"/>
      <c r="BY160" s="146"/>
      <c r="BZ160" s="146"/>
      <c r="CA160" s="146"/>
      <c r="CB160" s="146"/>
      <c r="CC160" s="146"/>
      <c r="CD160" s="146"/>
      <c r="CE160" s="146"/>
      <c r="CF160" s="146"/>
      <c r="CG160" s="146"/>
      <c r="CH160" s="146"/>
      <c r="CI160" s="146"/>
      <c r="CJ160" s="146"/>
      <c r="CK160" s="146"/>
      <c r="CL160" s="146"/>
      <c r="CM160" s="146"/>
      <c r="CN160" s="146"/>
      <c r="CO160" s="146"/>
      <c r="CP160" s="146"/>
      <c r="CQ160" s="146"/>
      <c r="CR160" s="146"/>
      <c r="CS160" s="146"/>
      <c r="CT160" s="146"/>
      <c r="CU160" s="146"/>
      <c r="CV160" s="146"/>
      <c r="CW160" s="146"/>
      <c r="CX160" s="146"/>
      <c r="CY160" s="146"/>
      <c r="CZ160" s="146"/>
      <c r="DA160" s="201"/>
    </row>
    <row r="161" spans="2:105" x14ac:dyDescent="0.25">
      <c r="B161" s="200"/>
      <c r="C161" s="146"/>
      <c r="D161" s="146"/>
      <c r="E161" s="146"/>
      <c r="F161" s="146"/>
      <c r="G161" s="146"/>
      <c r="H161" s="146"/>
      <c r="I161" s="146"/>
      <c r="J161" s="146"/>
      <c r="K161" s="146"/>
      <c r="L161" s="146"/>
      <c r="M161" s="146"/>
      <c r="N161" s="146"/>
      <c r="O161" s="146"/>
      <c r="P161" s="146"/>
      <c r="Q161" s="146"/>
      <c r="R161" s="146"/>
      <c r="S161" s="146"/>
      <c r="T161" s="146"/>
      <c r="U161" s="146"/>
      <c r="V161" s="146"/>
      <c r="W161" s="146"/>
      <c r="X161" s="146"/>
      <c r="Y161" s="146"/>
      <c r="Z161" s="146"/>
      <c r="AA161" s="146"/>
      <c r="AB161" s="146"/>
      <c r="AC161" s="146"/>
      <c r="AD161" s="146"/>
      <c r="AE161" s="146"/>
      <c r="AF161" s="146"/>
      <c r="AG161" s="146"/>
      <c r="AH161" s="146"/>
      <c r="AI161" s="146"/>
      <c r="AJ161" s="146"/>
      <c r="AK161" s="146"/>
      <c r="AL161" s="146"/>
      <c r="AM161" s="146"/>
      <c r="AN161" s="146"/>
      <c r="AO161" s="146"/>
      <c r="AP161" s="146"/>
      <c r="AQ161" s="146"/>
      <c r="AR161" s="146"/>
      <c r="AS161" s="146"/>
      <c r="AT161" s="146"/>
      <c r="AU161" s="146"/>
      <c r="AV161" s="146"/>
      <c r="AW161" s="146"/>
      <c r="AX161" s="146"/>
      <c r="AY161" s="146"/>
      <c r="AZ161" s="146"/>
      <c r="BA161" s="146"/>
      <c r="BB161" s="146"/>
      <c r="BC161" s="146"/>
      <c r="BD161" s="146"/>
      <c r="BE161" s="146"/>
      <c r="BF161" s="146"/>
      <c r="BG161" s="146"/>
      <c r="BH161" s="146"/>
      <c r="BI161" s="146"/>
      <c r="BJ161" s="146"/>
      <c r="BK161" s="146"/>
      <c r="BL161" s="146"/>
      <c r="BM161" s="146"/>
      <c r="BN161" s="146"/>
      <c r="BO161" s="146"/>
      <c r="BP161" s="146"/>
      <c r="BQ161" s="146"/>
      <c r="BR161" s="146"/>
      <c r="BS161" s="146"/>
      <c r="BT161" s="146"/>
      <c r="BU161" s="146"/>
      <c r="BV161" s="146"/>
      <c r="BW161" s="146"/>
      <c r="BX161" s="146"/>
      <c r="BY161" s="146"/>
      <c r="BZ161" s="146"/>
      <c r="CA161" s="146"/>
      <c r="CB161" s="146"/>
      <c r="CC161" s="146"/>
      <c r="CD161" s="146"/>
      <c r="CE161" s="146"/>
      <c r="CF161" s="146"/>
      <c r="CG161" s="146"/>
      <c r="CH161" s="146"/>
      <c r="CI161" s="146"/>
      <c r="CJ161" s="146"/>
      <c r="CK161" s="146"/>
      <c r="CL161" s="146"/>
      <c r="CM161" s="146"/>
      <c r="CN161" s="146"/>
      <c r="CO161" s="146"/>
      <c r="CP161" s="146"/>
      <c r="CQ161" s="146"/>
      <c r="CR161" s="146"/>
      <c r="CS161" s="146"/>
      <c r="CT161" s="146"/>
      <c r="CU161" s="146"/>
      <c r="CV161" s="146"/>
      <c r="CW161" s="146"/>
      <c r="CX161" s="146"/>
      <c r="CY161" s="146"/>
      <c r="CZ161" s="146"/>
      <c r="DA161" s="201"/>
    </row>
    <row r="162" spans="2:105" x14ac:dyDescent="0.25">
      <c r="B162" s="200"/>
      <c r="C162" s="146"/>
      <c r="D162" s="146"/>
      <c r="E162" s="146"/>
      <c r="F162" s="146"/>
      <c r="G162" s="146"/>
      <c r="H162" s="146"/>
      <c r="I162" s="146"/>
      <c r="J162" s="146"/>
      <c r="K162" s="146"/>
      <c r="L162" s="146"/>
      <c r="M162" s="146"/>
      <c r="N162" s="146"/>
      <c r="O162" s="146"/>
      <c r="P162" s="146"/>
      <c r="Q162" s="146"/>
      <c r="R162" s="146"/>
      <c r="S162" s="146"/>
      <c r="T162" s="146"/>
      <c r="U162" s="146"/>
      <c r="V162" s="146"/>
      <c r="W162" s="146"/>
      <c r="X162" s="146"/>
      <c r="Y162" s="146"/>
      <c r="Z162" s="146"/>
      <c r="AA162" s="146"/>
      <c r="AB162" s="146"/>
      <c r="AC162" s="146"/>
      <c r="AD162" s="146"/>
      <c r="AE162" s="146"/>
      <c r="AF162" s="146"/>
      <c r="AG162" s="146"/>
      <c r="AH162" s="146"/>
      <c r="AI162" s="146"/>
      <c r="AJ162" s="146"/>
      <c r="AK162" s="146"/>
      <c r="AL162" s="146"/>
      <c r="AM162" s="146"/>
      <c r="AN162" s="146"/>
      <c r="AO162" s="146"/>
      <c r="AP162" s="146"/>
      <c r="AQ162" s="146"/>
      <c r="AR162" s="146"/>
      <c r="AS162" s="146"/>
      <c r="AT162" s="146"/>
      <c r="AU162" s="146"/>
      <c r="AV162" s="146"/>
      <c r="AW162" s="146"/>
      <c r="AX162" s="146"/>
      <c r="AY162" s="146"/>
      <c r="AZ162" s="146"/>
      <c r="BA162" s="146"/>
      <c r="BB162" s="146"/>
      <c r="BC162" s="146"/>
      <c r="BD162" s="146"/>
      <c r="BE162" s="146"/>
      <c r="BF162" s="146"/>
      <c r="BG162" s="146"/>
      <c r="BH162" s="146"/>
      <c r="BI162" s="146"/>
      <c r="BJ162" s="146"/>
      <c r="BK162" s="146"/>
      <c r="BL162" s="146"/>
      <c r="BM162" s="146"/>
      <c r="BN162" s="146"/>
      <c r="BO162" s="146"/>
      <c r="BP162" s="146"/>
      <c r="BQ162" s="146"/>
      <c r="BR162" s="146"/>
      <c r="BS162" s="146"/>
      <c r="BT162" s="146"/>
      <c r="BU162" s="146"/>
      <c r="BV162" s="146"/>
      <c r="BW162" s="146"/>
      <c r="BX162" s="146"/>
      <c r="BY162" s="146"/>
      <c r="BZ162" s="146"/>
      <c r="CA162" s="146"/>
      <c r="CB162" s="146"/>
      <c r="CC162" s="146"/>
      <c r="CD162" s="146"/>
      <c r="CE162" s="146"/>
      <c r="CF162" s="146"/>
      <c r="CG162" s="146"/>
      <c r="CH162" s="146"/>
      <c r="CI162" s="146"/>
      <c r="CJ162" s="146"/>
      <c r="CK162" s="146"/>
      <c r="CL162" s="146"/>
      <c r="CM162" s="146"/>
      <c r="CN162" s="146"/>
      <c r="CO162" s="146"/>
      <c r="CP162" s="146"/>
      <c r="CQ162" s="146"/>
      <c r="CR162" s="146"/>
      <c r="CS162" s="146"/>
      <c r="CT162" s="146"/>
      <c r="CU162" s="146"/>
      <c r="CV162" s="146"/>
      <c r="CW162" s="146"/>
      <c r="CX162" s="146"/>
      <c r="CY162" s="146"/>
      <c r="CZ162" s="146"/>
      <c r="DA162" s="201"/>
    </row>
    <row r="163" spans="2:105" x14ac:dyDescent="0.25">
      <c r="B163" s="200"/>
      <c r="C163" s="146"/>
      <c r="D163" s="146"/>
      <c r="E163" s="146"/>
      <c r="F163" s="146"/>
      <c r="G163" s="146"/>
      <c r="H163" s="146"/>
      <c r="I163" s="146"/>
      <c r="J163" s="146"/>
      <c r="K163" s="146"/>
      <c r="L163" s="146"/>
      <c r="M163" s="146"/>
      <c r="N163" s="146"/>
      <c r="O163" s="146"/>
      <c r="P163" s="146"/>
      <c r="Q163" s="146"/>
      <c r="R163" s="146"/>
      <c r="S163" s="146"/>
      <c r="T163" s="146"/>
      <c r="U163" s="146"/>
      <c r="V163" s="146"/>
      <c r="W163" s="146"/>
      <c r="X163" s="146"/>
      <c r="Y163" s="146"/>
      <c r="Z163" s="146"/>
      <c r="AA163" s="146"/>
      <c r="AB163" s="146"/>
      <c r="AC163" s="146"/>
      <c r="AD163" s="146"/>
      <c r="AE163" s="146"/>
      <c r="AF163" s="146"/>
      <c r="AG163" s="146"/>
      <c r="AH163" s="146"/>
      <c r="AI163" s="146"/>
      <c r="AJ163" s="146"/>
      <c r="AK163" s="146"/>
      <c r="AL163" s="146"/>
      <c r="AM163" s="146"/>
      <c r="AN163" s="146"/>
      <c r="AO163" s="146"/>
      <c r="AP163" s="146"/>
      <c r="AQ163" s="146"/>
      <c r="AR163" s="146"/>
      <c r="AS163" s="146"/>
      <c r="AT163" s="146"/>
      <c r="AU163" s="146"/>
      <c r="AV163" s="146"/>
      <c r="AW163" s="146"/>
      <c r="AX163" s="146"/>
      <c r="AY163" s="146"/>
      <c r="AZ163" s="146"/>
      <c r="BA163" s="146"/>
      <c r="BB163" s="146"/>
      <c r="BC163" s="146"/>
      <c r="BD163" s="146"/>
      <c r="BE163" s="146"/>
      <c r="BF163" s="146"/>
      <c r="BG163" s="146"/>
      <c r="BH163" s="146"/>
      <c r="BI163" s="146"/>
      <c r="BJ163" s="146"/>
      <c r="BK163" s="146"/>
      <c r="BL163" s="146"/>
      <c r="BM163" s="146"/>
      <c r="BN163" s="146"/>
      <c r="BO163" s="146"/>
      <c r="BP163" s="146"/>
      <c r="BQ163" s="146"/>
      <c r="BR163" s="146"/>
      <c r="BS163" s="146"/>
      <c r="BT163" s="146"/>
      <c r="BU163" s="146"/>
      <c r="BV163" s="146"/>
      <c r="BW163" s="146"/>
      <c r="BX163" s="146"/>
      <c r="BY163" s="146"/>
      <c r="BZ163" s="146"/>
      <c r="CA163" s="146"/>
      <c r="CB163" s="146"/>
      <c r="CC163" s="146"/>
      <c r="CD163" s="146"/>
      <c r="CE163" s="146"/>
      <c r="CF163" s="146"/>
      <c r="CG163" s="146"/>
      <c r="CH163" s="146"/>
      <c r="CI163" s="146"/>
      <c r="CJ163" s="146"/>
      <c r="CK163" s="146"/>
      <c r="CL163" s="146"/>
      <c r="CM163" s="146"/>
      <c r="CN163" s="146"/>
      <c r="CO163" s="146"/>
      <c r="CP163" s="146"/>
      <c r="CQ163" s="146"/>
      <c r="CR163" s="146"/>
      <c r="CS163" s="146"/>
      <c r="CT163" s="146"/>
      <c r="CU163" s="146"/>
      <c r="CV163" s="146"/>
      <c r="CW163" s="146"/>
      <c r="CX163" s="146"/>
      <c r="CY163" s="146"/>
      <c r="CZ163" s="146"/>
      <c r="DA163" s="201"/>
    </row>
    <row r="164" spans="2:105" x14ac:dyDescent="0.25">
      <c r="B164" s="200"/>
      <c r="C164" s="146"/>
      <c r="D164" s="146"/>
      <c r="E164" s="146"/>
      <c r="F164" s="146"/>
      <c r="G164" s="146"/>
      <c r="H164" s="146"/>
      <c r="I164" s="146"/>
      <c r="J164" s="146"/>
      <c r="K164" s="146"/>
      <c r="L164" s="146"/>
      <c r="M164" s="146"/>
      <c r="N164" s="146"/>
      <c r="O164" s="146"/>
      <c r="P164" s="146"/>
      <c r="Q164" s="146"/>
      <c r="R164" s="146"/>
      <c r="S164" s="146"/>
      <c r="T164" s="146"/>
      <c r="U164" s="146"/>
      <c r="V164" s="146"/>
      <c r="W164" s="146"/>
      <c r="X164" s="146"/>
      <c r="Y164" s="146"/>
      <c r="Z164" s="146"/>
      <c r="AA164" s="146"/>
      <c r="AB164" s="146"/>
      <c r="AC164" s="146"/>
      <c r="AD164" s="146"/>
      <c r="AE164" s="146"/>
      <c r="AF164" s="146"/>
      <c r="AG164" s="146"/>
      <c r="AH164" s="146"/>
      <c r="AI164" s="146"/>
      <c r="AJ164" s="146"/>
      <c r="AK164" s="146"/>
      <c r="AL164" s="146"/>
      <c r="AM164" s="146"/>
      <c r="AN164" s="146"/>
      <c r="AO164" s="146"/>
      <c r="AP164" s="146"/>
      <c r="AQ164" s="146"/>
      <c r="AR164" s="146"/>
      <c r="AS164" s="146"/>
      <c r="AT164" s="146"/>
      <c r="AU164" s="146"/>
      <c r="AV164" s="146"/>
      <c r="AW164" s="146"/>
      <c r="AX164" s="146"/>
      <c r="AY164" s="146"/>
      <c r="AZ164" s="146"/>
      <c r="BA164" s="146"/>
      <c r="BB164" s="146"/>
      <c r="BC164" s="146"/>
      <c r="BD164" s="146"/>
      <c r="BE164" s="146"/>
      <c r="BF164" s="146"/>
      <c r="BG164" s="146"/>
      <c r="BH164" s="146"/>
      <c r="BI164" s="146"/>
      <c r="BJ164" s="146"/>
      <c r="BK164" s="146"/>
      <c r="BL164" s="146"/>
      <c r="BM164" s="146"/>
      <c r="BN164" s="146"/>
      <c r="BO164" s="146"/>
      <c r="BP164" s="146"/>
      <c r="BQ164" s="146"/>
      <c r="BR164" s="146"/>
      <c r="BS164" s="146"/>
      <c r="BT164" s="146"/>
      <c r="BU164" s="146"/>
      <c r="BV164" s="146"/>
      <c r="BW164" s="146"/>
      <c r="BX164" s="146"/>
      <c r="BY164" s="146"/>
      <c r="BZ164" s="146"/>
      <c r="CA164" s="146"/>
      <c r="CB164" s="146"/>
      <c r="CC164" s="146"/>
      <c r="CD164" s="146"/>
      <c r="CE164" s="146"/>
      <c r="CF164" s="146"/>
      <c r="CG164" s="146"/>
      <c r="CH164" s="146"/>
      <c r="CI164" s="146"/>
      <c r="CJ164" s="146"/>
      <c r="CK164" s="146"/>
      <c r="CL164" s="146"/>
      <c r="CM164" s="146"/>
      <c r="CN164" s="146"/>
      <c r="CO164" s="146"/>
      <c r="CP164" s="146"/>
      <c r="CQ164" s="146"/>
      <c r="CR164" s="146"/>
      <c r="CS164" s="146"/>
      <c r="CT164" s="146"/>
      <c r="CU164" s="146"/>
      <c r="CV164" s="146"/>
      <c r="CW164" s="146"/>
      <c r="CX164" s="146"/>
      <c r="CY164" s="146"/>
      <c r="CZ164" s="146"/>
      <c r="DA164" s="201"/>
    </row>
    <row r="165" spans="2:105" x14ac:dyDescent="0.25">
      <c r="B165" s="200"/>
      <c r="C165" s="146"/>
      <c r="D165" s="146"/>
      <c r="E165" s="146"/>
      <c r="F165" s="146"/>
      <c r="G165" s="146"/>
      <c r="H165" s="146"/>
      <c r="I165" s="146"/>
      <c r="J165" s="146"/>
      <c r="K165" s="146"/>
      <c r="L165" s="146"/>
      <c r="M165" s="146"/>
      <c r="N165" s="146"/>
      <c r="O165" s="146"/>
      <c r="P165" s="146"/>
      <c r="Q165" s="146"/>
      <c r="R165" s="146"/>
      <c r="S165" s="146"/>
      <c r="T165" s="146"/>
      <c r="U165" s="146"/>
      <c r="V165" s="146"/>
      <c r="W165" s="146"/>
      <c r="X165" s="146"/>
      <c r="Y165" s="146"/>
      <c r="Z165" s="146"/>
      <c r="AA165" s="146"/>
      <c r="AB165" s="146"/>
      <c r="AC165" s="146"/>
      <c r="AD165" s="146"/>
      <c r="AE165" s="146"/>
      <c r="AF165" s="146"/>
      <c r="AG165" s="146"/>
      <c r="AH165" s="146"/>
      <c r="AI165" s="146"/>
      <c r="AJ165" s="146"/>
      <c r="AK165" s="146"/>
      <c r="AL165" s="146"/>
      <c r="AM165" s="146"/>
      <c r="AN165" s="146"/>
      <c r="AO165" s="146"/>
      <c r="AP165" s="146"/>
      <c r="AQ165" s="146"/>
      <c r="AR165" s="146"/>
      <c r="AS165" s="146"/>
      <c r="AT165" s="146"/>
      <c r="AU165" s="146"/>
      <c r="AV165" s="146"/>
      <c r="AW165" s="146"/>
      <c r="AX165" s="146"/>
      <c r="AY165" s="146"/>
      <c r="AZ165" s="146"/>
      <c r="BA165" s="146"/>
      <c r="BB165" s="146"/>
      <c r="BC165" s="146"/>
      <c r="BD165" s="146"/>
      <c r="BE165" s="146"/>
      <c r="BF165" s="146"/>
      <c r="BG165" s="146"/>
      <c r="BH165" s="146"/>
      <c r="BI165" s="146"/>
      <c r="BJ165" s="146"/>
      <c r="BK165" s="146"/>
      <c r="BL165" s="146"/>
      <c r="BM165" s="146"/>
      <c r="BN165" s="146"/>
      <c r="BO165" s="146"/>
      <c r="BP165" s="146"/>
      <c r="BQ165" s="146"/>
      <c r="BR165" s="146"/>
      <c r="BS165" s="146"/>
      <c r="BT165" s="146"/>
      <c r="BU165" s="146"/>
      <c r="BV165" s="146"/>
      <c r="BW165" s="146"/>
      <c r="BX165" s="146"/>
      <c r="BY165" s="146"/>
      <c r="BZ165" s="146"/>
      <c r="CA165" s="146"/>
      <c r="CB165" s="146"/>
      <c r="CC165" s="146"/>
      <c r="CD165" s="146"/>
      <c r="CE165" s="146"/>
      <c r="CF165" s="146"/>
      <c r="CG165" s="146"/>
      <c r="CH165" s="146"/>
      <c r="CI165" s="146"/>
      <c r="CJ165" s="146"/>
      <c r="CK165" s="146"/>
      <c r="CL165" s="146"/>
      <c r="CM165" s="146"/>
      <c r="CN165" s="146"/>
      <c r="CO165" s="146"/>
      <c r="CP165" s="146"/>
      <c r="CQ165" s="146"/>
      <c r="CR165" s="146"/>
      <c r="CS165" s="146"/>
      <c r="CT165" s="146"/>
      <c r="CU165" s="146"/>
      <c r="CV165" s="146"/>
      <c r="CW165" s="146"/>
      <c r="CX165" s="146"/>
      <c r="CY165" s="146"/>
      <c r="CZ165" s="146"/>
      <c r="DA165" s="201"/>
    </row>
    <row r="166" spans="2:105" x14ac:dyDescent="0.25">
      <c r="B166" s="200"/>
      <c r="C166" s="146"/>
      <c r="D166" s="146"/>
      <c r="E166" s="146"/>
      <c r="F166" s="146"/>
      <c r="G166" s="146"/>
      <c r="H166" s="146"/>
      <c r="I166" s="146"/>
      <c r="J166" s="146"/>
      <c r="K166" s="146"/>
      <c r="L166" s="146"/>
      <c r="M166" s="146"/>
      <c r="N166" s="146"/>
      <c r="O166" s="146"/>
      <c r="P166" s="146"/>
      <c r="Q166" s="146"/>
      <c r="R166" s="146"/>
      <c r="S166" s="146"/>
      <c r="T166" s="146"/>
      <c r="U166" s="146"/>
      <c r="V166" s="146"/>
      <c r="W166" s="146"/>
      <c r="X166" s="146"/>
      <c r="Y166" s="146"/>
      <c r="Z166" s="146"/>
      <c r="AA166" s="146"/>
      <c r="AB166" s="146"/>
      <c r="AC166" s="146"/>
      <c r="AD166" s="146"/>
      <c r="AE166" s="146"/>
      <c r="AF166" s="146"/>
      <c r="AG166" s="146"/>
      <c r="AH166" s="146"/>
      <c r="AI166" s="146"/>
      <c r="AJ166" s="146"/>
      <c r="AK166" s="146"/>
      <c r="AL166" s="146"/>
      <c r="AM166" s="146"/>
      <c r="AN166" s="146"/>
      <c r="AO166" s="146"/>
      <c r="AP166" s="146"/>
      <c r="AQ166" s="146"/>
      <c r="AR166" s="146"/>
      <c r="AS166" s="146"/>
      <c r="AT166" s="146"/>
      <c r="AU166" s="146"/>
      <c r="AV166" s="146"/>
      <c r="AW166" s="146"/>
      <c r="AX166" s="146"/>
      <c r="AY166" s="146"/>
      <c r="AZ166" s="146"/>
      <c r="BA166" s="146"/>
      <c r="BB166" s="146"/>
      <c r="BC166" s="146"/>
      <c r="BD166" s="146"/>
      <c r="BE166" s="146"/>
      <c r="BF166" s="146"/>
      <c r="BG166" s="146"/>
      <c r="BH166" s="146"/>
      <c r="BI166" s="146"/>
      <c r="BJ166" s="146"/>
      <c r="BK166" s="146"/>
      <c r="BL166" s="146"/>
      <c r="BM166" s="146"/>
      <c r="BN166" s="146"/>
      <c r="BO166" s="146"/>
      <c r="BP166" s="146"/>
      <c r="BQ166" s="146"/>
      <c r="BR166" s="146"/>
      <c r="BS166" s="146"/>
      <c r="BT166" s="146"/>
      <c r="BU166" s="146"/>
      <c r="BV166" s="146"/>
      <c r="BW166" s="146"/>
      <c r="BX166" s="146"/>
      <c r="BY166" s="146"/>
      <c r="BZ166" s="146"/>
      <c r="CA166" s="146"/>
      <c r="CB166" s="146"/>
      <c r="CC166" s="146"/>
      <c r="CD166" s="146"/>
      <c r="CE166" s="146"/>
      <c r="CF166" s="146"/>
      <c r="CG166" s="146"/>
      <c r="CH166" s="146"/>
      <c r="CI166" s="146"/>
      <c r="CJ166" s="146"/>
      <c r="CK166" s="146"/>
      <c r="CL166" s="146"/>
      <c r="CM166" s="146"/>
      <c r="CN166" s="146"/>
      <c r="CO166" s="146"/>
      <c r="CP166" s="146"/>
      <c r="CQ166" s="146"/>
      <c r="CR166" s="146"/>
      <c r="CS166" s="146"/>
      <c r="CT166" s="146"/>
      <c r="CU166" s="146"/>
      <c r="CV166" s="146"/>
      <c r="CW166" s="146"/>
      <c r="CX166" s="146"/>
      <c r="CY166" s="146"/>
      <c r="CZ166" s="146"/>
      <c r="DA166" s="201"/>
    </row>
    <row r="167" spans="2:105" x14ac:dyDescent="0.25">
      <c r="B167" s="200"/>
      <c r="C167" s="146"/>
      <c r="D167" s="146"/>
      <c r="E167" s="146"/>
      <c r="F167" s="146"/>
      <c r="G167" s="146"/>
      <c r="H167" s="146"/>
      <c r="I167" s="146"/>
      <c r="J167" s="146"/>
      <c r="K167" s="146"/>
      <c r="L167" s="146"/>
      <c r="M167" s="146"/>
      <c r="N167" s="146"/>
      <c r="O167" s="146"/>
      <c r="P167" s="146"/>
      <c r="Q167" s="146"/>
      <c r="R167" s="146"/>
      <c r="S167" s="146"/>
      <c r="T167" s="146"/>
      <c r="U167" s="146"/>
      <c r="V167" s="146"/>
      <c r="W167" s="146"/>
      <c r="X167" s="146"/>
      <c r="Y167" s="146"/>
      <c r="Z167" s="146"/>
      <c r="AA167" s="146"/>
      <c r="AB167" s="146"/>
      <c r="AC167" s="146"/>
      <c r="AD167" s="146"/>
      <c r="AE167" s="146"/>
      <c r="AF167" s="146"/>
      <c r="AG167" s="146"/>
      <c r="AH167" s="146"/>
      <c r="AI167" s="146"/>
      <c r="AJ167" s="146"/>
      <c r="AK167" s="146"/>
      <c r="AL167" s="146"/>
      <c r="AM167" s="146"/>
      <c r="AN167" s="146"/>
      <c r="AO167" s="146"/>
      <c r="AP167" s="146"/>
      <c r="AQ167" s="146"/>
      <c r="AR167" s="146"/>
      <c r="AS167" s="146"/>
      <c r="AT167" s="146"/>
      <c r="AU167" s="146"/>
      <c r="AV167" s="146"/>
      <c r="AW167" s="146"/>
      <c r="AX167" s="146"/>
      <c r="AY167" s="146"/>
      <c r="AZ167" s="146"/>
      <c r="BA167" s="146"/>
      <c r="BB167" s="146"/>
      <c r="BC167" s="146"/>
      <c r="BD167" s="146"/>
      <c r="BE167" s="146"/>
      <c r="BF167" s="146"/>
      <c r="BG167" s="146"/>
      <c r="BH167" s="146"/>
      <c r="BI167" s="146"/>
      <c r="BJ167" s="146"/>
      <c r="BK167" s="146"/>
      <c r="BL167" s="146"/>
      <c r="BM167" s="146"/>
      <c r="BN167" s="146"/>
      <c r="BO167" s="146"/>
      <c r="BP167" s="146"/>
      <c r="BQ167" s="146"/>
      <c r="BR167" s="146"/>
      <c r="BS167" s="146"/>
      <c r="BT167" s="146"/>
      <c r="BU167" s="146"/>
      <c r="BV167" s="146"/>
      <c r="BW167" s="146"/>
      <c r="BX167" s="146"/>
      <c r="BY167" s="146"/>
      <c r="BZ167" s="146"/>
      <c r="CA167" s="146"/>
      <c r="CB167" s="146"/>
      <c r="CC167" s="146"/>
      <c r="CD167" s="146"/>
      <c r="CE167" s="146"/>
      <c r="CF167" s="146"/>
      <c r="CG167" s="146"/>
      <c r="CH167" s="146"/>
      <c r="CI167" s="146"/>
      <c r="CJ167" s="146"/>
      <c r="CK167" s="146"/>
      <c r="CL167" s="146"/>
      <c r="CM167" s="146"/>
      <c r="CN167" s="146"/>
      <c r="CO167" s="146"/>
      <c r="CP167" s="146"/>
      <c r="CQ167" s="146"/>
      <c r="CR167" s="146"/>
      <c r="CS167" s="146"/>
      <c r="CT167" s="146"/>
      <c r="CU167" s="146"/>
      <c r="CV167" s="146"/>
      <c r="CW167" s="146"/>
      <c r="CX167" s="146"/>
      <c r="CY167" s="146"/>
      <c r="CZ167" s="146"/>
      <c r="DA167" s="201"/>
    </row>
    <row r="168" spans="2:105" x14ac:dyDescent="0.25">
      <c r="B168" s="200"/>
      <c r="C168" s="146"/>
      <c r="D168" s="146"/>
      <c r="E168" s="146"/>
      <c r="F168" s="146"/>
      <c r="G168" s="146"/>
      <c r="H168" s="146"/>
      <c r="I168" s="146"/>
      <c r="J168" s="146"/>
      <c r="K168" s="146"/>
      <c r="L168" s="146"/>
      <c r="M168" s="146"/>
      <c r="N168" s="146"/>
      <c r="O168" s="146"/>
      <c r="P168" s="146"/>
      <c r="Q168" s="146"/>
      <c r="R168" s="146"/>
      <c r="S168" s="146"/>
      <c r="T168" s="146"/>
      <c r="U168" s="146"/>
      <c r="V168" s="146"/>
      <c r="W168" s="146"/>
      <c r="X168" s="146"/>
      <c r="Y168" s="146"/>
      <c r="Z168" s="146"/>
      <c r="AA168" s="146"/>
      <c r="AB168" s="146"/>
      <c r="AC168" s="146"/>
      <c r="AD168" s="146"/>
      <c r="AE168" s="146"/>
      <c r="AF168" s="146"/>
      <c r="AG168" s="146"/>
      <c r="AH168" s="146"/>
      <c r="AI168" s="146"/>
      <c r="AJ168" s="146"/>
      <c r="AK168" s="146"/>
      <c r="AL168" s="146"/>
      <c r="AM168" s="146"/>
      <c r="AN168" s="146"/>
      <c r="AO168" s="146"/>
      <c r="AP168" s="146"/>
      <c r="AQ168" s="146"/>
      <c r="AR168" s="146"/>
      <c r="AS168" s="146"/>
      <c r="AT168" s="146"/>
      <c r="AU168" s="146"/>
      <c r="AV168" s="146"/>
      <c r="AW168" s="146"/>
      <c r="AX168" s="146"/>
      <c r="AY168" s="146"/>
      <c r="AZ168" s="146"/>
      <c r="BA168" s="146"/>
      <c r="BB168" s="146"/>
      <c r="BC168" s="146"/>
      <c r="BD168" s="146"/>
      <c r="BE168" s="146"/>
      <c r="BF168" s="146"/>
      <c r="BG168" s="146"/>
      <c r="BH168" s="146"/>
      <c r="BI168" s="146"/>
      <c r="BJ168" s="146"/>
      <c r="BK168" s="146"/>
      <c r="BL168" s="146"/>
      <c r="BM168" s="146"/>
      <c r="BN168" s="146"/>
      <c r="BO168" s="146"/>
      <c r="BP168" s="146"/>
      <c r="BQ168" s="146"/>
      <c r="BR168" s="146"/>
      <c r="BS168" s="146"/>
      <c r="BT168" s="146"/>
      <c r="BU168" s="146"/>
      <c r="BV168" s="146"/>
      <c r="BW168" s="146"/>
      <c r="BX168" s="146"/>
      <c r="BY168" s="146"/>
      <c r="BZ168" s="146"/>
      <c r="CA168" s="146"/>
      <c r="CB168" s="146"/>
      <c r="CC168" s="146"/>
      <c r="CD168" s="146"/>
      <c r="CE168" s="146"/>
      <c r="CF168" s="146"/>
      <c r="CG168" s="146"/>
      <c r="CH168" s="146"/>
      <c r="CI168" s="146"/>
      <c r="CJ168" s="146"/>
      <c r="CK168" s="146"/>
      <c r="CL168" s="146"/>
      <c r="CM168" s="146"/>
      <c r="CN168" s="146"/>
      <c r="CO168" s="146"/>
      <c r="CP168" s="146"/>
      <c r="CQ168" s="146"/>
      <c r="CR168" s="146"/>
      <c r="CS168" s="146"/>
      <c r="CT168" s="146"/>
      <c r="CU168" s="146"/>
      <c r="CV168" s="146"/>
      <c r="CW168" s="146"/>
      <c r="CX168" s="146"/>
      <c r="CY168" s="146"/>
      <c r="CZ168" s="146"/>
      <c r="DA168" s="201"/>
    </row>
    <row r="169" spans="2:105" x14ac:dyDescent="0.25">
      <c r="B169" s="200"/>
      <c r="C169" s="146"/>
      <c r="D169" s="146"/>
      <c r="E169" s="146"/>
      <c r="F169" s="146"/>
      <c r="G169" s="146"/>
      <c r="H169" s="146"/>
      <c r="I169" s="146"/>
      <c r="J169" s="146"/>
      <c r="K169" s="146"/>
      <c r="L169" s="146"/>
      <c r="M169" s="146"/>
      <c r="N169" s="146"/>
      <c r="O169" s="146"/>
      <c r="P169" s="146"/>
      <c r="Q169" s="146"/>
      <c r="R169" s="146"/>
      <c r="S169" s="146"/>
      <c r="T169" s="146"/>
      <c r="U169" s="146"/>
      <c r="V169" s="146"/>
      <c r="W169" s="146"/>
      <c r="X169" s="146"/>
      <c r="Y169" s="146"/>
      <c r="Z169" s="146"/>
      <c r="AA169" s="146"/>
      <c r="AB169" s="146"/>
      <c r="AC169" s="146"/>
      <c r="AD169" s="146"/>
      <c r="AE169" s="146"/>
      <c r="AF169" s="146"/>
      <c r="AG169" s="146"/>
      <c r="AH169" s="146"/>
      <c r="AI169" s="146"/>
      <c r="AJ169" s="146"/>
      <c r="AK169" s="146"/>
      <c r="AL169" s="146"/>
      <c r="AM169" s="146"/>
      <c r="AN169" s="146"/>
      <c r="AO169" s="146"/>
      <c r="AP169" s="146"/>
      <c r="AQ169" s="146"/>
      <c r="AR169" s="146"/>
      <c r="AS169" s="146"/>
      <c r="AT169" s="146"/>
      <c r="AU169" s="146"/>
      <c r="AV169" s="146"/>
      <c r="AW169" s="146"/>
      <c r="AX169" s="146"/>
      <c r="AY169" s="146"/>
      <c r="AZ169" s="146"/>
      <c r="BA169" s="146"/>
      <c r="BB169" s="146"/>
      <c r="BC169" s="146"/>
      <c r="BD169" s="146"/>
      <c r="BE169" s="146"/>
      <c r="BF169" s="146"/>
      <c r="BG169" s="146"/>
      <c r="BH169" s="146"/>
      <c r="BI169" s="146"/>
      <c r="BJ169" s="146"/>
      <c r="BK169" s="146"/>
      <c r="BL169" s="146"/>
      <c r="BM169" s="146"/>
      <c r="BN169" s="146"/>
      <c r="BO169" s="146"/>
      <c r="BP169" s="146"/>
      <c r="BQ169" s="146"/>
      <c r="BR169" s="146"/>
      <c r="BS169" s="146"/>
      <c r="BT169" s="146"/>
      <c r="BU169" s="146"/>
      <c r="BV169" s="146"/>
      <c r="BW169" s="146"/>
      <c r="BX169" s="146"/>
      <c r="BY169" s="146"/>
      <c r="BZ169" s="146"/>
      <c r="CA169" s="146"/>
      <c r="CB169" s="146"/>
      <c r="CC169" s="146"/>
      <c r="CD169" s="146"/>
      <c r="CE169" s="146"/>
      <c r="CF169" s="146"/>
      <c r="CG169" s="146"/>
      <c r="CH169" s="146"/>
      <c r="CI169" s="146"/>
      <c r="CJ169" s="146"/>
      <c r="CK169" s="146"/>
      <c r="CL169" s="146"/>
      <c r="CM169" s="146"/>
      <c r="CN169" s="146"/>
      <c r="CO169" s="146"/>
      <c r="CP169" s="146"/>
      <c r="CQ169" s="146"/>
      <c r="CR169" s="146"/>
      <c r="CS169" s="146"/>
      <c r="CT169" s="146"/>
      <c r="CU169" s="146"/>
      <c r="CV169" s="146"/>
      <c r="CW169" s="146"/>
      <c r="CX169" s="146"/>
      <c r="CY169" s="146"/>
      <c r="CZ169" s="146"/>
      <c r="DA169" s="201"/>
    </row>
    <row r="170" spans="2:105" x14ac:dyDescent="0.25">
      <c r="B170" s="200"/>
      <c r="C170" s="146"/>
      <c r="D170" s="146"/>
      <c r="E170" s="146"/>
      <c r="F170" s="146"/>
      <c r="G170" s="146"/>
      <c r="H170" s="146"/>
      <c r="I170" s="146"/>
      <c r="J170" s="146"/>
      <c r="K170" s="146"/>
      <c r="L170" s="146"/>
      <c r="M170" s="146"/>
      <c r="N170" s="146"/>
      <c r="O170" s="146"/>
      <c r="P170" s="146"/>
      <c r="Q170" s="146"/>
      <c r="R170" s="146"/>
      <c r="S170" s="146"/>
      <c r="T170" s="146"/>
      <c r="U170" s="146"/>
      <c r="V170" s="146"/>
      <c r="W170" s="146"/>
      <c r="X170" s="146"/>
      <c r="Y170" s="146"/>
      <c r="Z170" s="146"/>
      <c r="AA170" s="146"/>
      <c r="AB170" s="146"/>
      <c r="AC170" s="146"/>
      <c r="AD170" s="146"/>
      <c r="AE170" s="146"/>
      <c r="AF170" s="146"/>
      <c r="AG170" s="146"/>
      <c r="AH170" s="146"/>
      <c r="AI170" s="146"/>
      <c r="AJ170" s="146"/>
      <c r="AK170" s="146"/>
      <c r="AL170" s="146"/>
      <c r="AM170" s="146"/>
      <c r="AN170" s="146"/>
      <c r="AO170" s="146"/>
      <c r="AP170" s="146"/>
      <c r="AQ170" s="146"/>
      <c r="AR170" s="146"/>
      <c r="AS170" s="146"/>
      <c r="AT170" s="146"/>
      <c r="AU170" s="146"/>
      <c r="AV170" s="146"/>
      <c r="AW170" s="146"/>
      <c r="AX170" s="146"/>
      <c r="AY170" s="146"/>
      <c r="AZ170" s="146"/>
      <c r="BA170" s="146"/>
      <c r="BB170" s="146"/>
      <c r="BC170" s="146"/>
      <c r="BD170" s="146"/>
      <c r="BE170" s="146"/>
      <c r="BF170" s="146"/>
      <c r="BG170" s="146"/>
      <c r="BH170" s="146"/>
      <c r="BI170" s="146"/>
      <c r="BJ170" s="146"/>
      <c r="BK170" s="146"/>
      <c r="BL170" s="146"/>
      <c r="BM170" s="146"/>
      <c r="BN170" s="146"/>
      <c r="BO170" s="146"/>
      <c r="BP170" s="146"/>
      <c r="BQ170" s="146"/>
      <c r="BR170" s="146"/>
      <c r="BS170" s="146"/>
      <c r="BT170" s="146"/>
      <c r="BU170" s="146"/>
      <c r="BV170" s="146"/>
      <c r="BW170" s="146"/>
      <c r="BX170" s="146"/>
      <c r="BY170" s="146"/>
      <c r="BZ170" s="146"/>
      <c r="CA170" s="146"/>
      <c r="CB170" s="146"/>
      <c r="CC170" s="146"/>
      <c r="CD170" s="146"/>
      <c r="CE170" s="146"/>
      <c r="CF170" s="146"/>
      <c r="CG170" s="146"/>
      <c r="CH170" s="146"/>
      <c r="CI170" s="146"/>
      <c r="CJ170" s="146"/>
      <c r="CK170" s="146"/>
      <c r="CL170" s="146"/>
      <c r="CM170" s="146"/>
      <c r="CN170" s="146"/>
      <c r="CO170" s="146"/>
      <c r="CP170" s="146"/>
      <c r="CQ170" s="146"/>
      <c r="CR170" s="146"/>
      <c r="CS170" s="146"/>
      <c r="CT170" s="146"/>
      <c r="CU170" s="146"/>
      <c r="CV170" s="146"/>
      <c r="CW170" s="146"/>
      <c r="CX170" s="146"/>
      <c r="CY170" s="146"/>
      <c r="CZ170" s="146"/>
      <c r="DA170" s="201"/>
    </row>
    <row r="171" spans="2:105" x14ac:dyDescent="0.25">
      <c r="B171" s="200"/>
      <c r="C171" s="146"/>
      <c r="D171" s="146"/>
      <c r="E171" s="146"/>
      <c r="F171" s="146"/>
      <c r="G171" s="146"/>
      <c r="H171" s="146"/>
      <c r="I171" s="146"/>
      <c r="J171" s="146"/>
      <c r="K171" s="146"/>
      <c r="L171" s="146"/>
      <c r="M171" s="146"/>
      <c r="N171" s="146"/>
      <c r="O171" s="146"/>
      <c r="P171" s="146"/>
      <c r="Q171" s="146"/>
      <c r="R171" s="146"/>
      <c r="S171" s="146"/>
      <c r="T171" s="146"/>
      <c r="U171" s="146"/>
      <c r="V171" s="146"/>
      <c r="W171" s="146"/>
      <c r="X171" s="146"/>
      <c r="Y171" s="146"/>
      <c r="Z171" s="146"/>
      <c r="AA171" s="146"/>
      <c r="AB171" s="146"/>
      <c r="AC171" s="146"/>
      <c r="AD171" s="146"/>
      <c r="AE171" s="146"/>
      <c r="AF171" s="146"/>
      <c r="AG171" s="146"/>
      <c r="AH171" s="146"/>
      <c r="AI171" s="146"/>
      <c r="AJ171" s="146"/>
      <c r="AK171" s="146"/>
      <c r="AL171" s="146"/>
      <c r="AM171" s="146"/>
      <c r="AN171" s="146"/>
      <c r="AO171" s="146"/>
      <c r="AP171" s="146"/>
      <c r="AQ171" s="146"/>
      <c r="AR171" s="146"/>
      <c r="AS171" s="146"/>
      <c r="AT171" s="146"/>
      <c r="AU171" s="146"/>
      <c r="AV171" s="146"/>
      <c r="AW171" s="146"/>
      <c r="AX171" s="146"/>
      <c r="AY171" s="146"/>
      <c r="AZ171" s="146"/>
      <c r="BA171" s="146"/>
      <c r="BB171" s="146"/>
      <c r="BC171" s="146"/>
      <c r="BD171" s="146"/>
      <c r="BE171" s="146"/>
      <c r="BF171" s="146"/>
      <c r="BG171" s="146"/>
      <c r="BH171" s="146"/>
      <c r="BI171" s="146"/>
      <c r="BJ171" s="146"/>
      <c r="BK171" s="146"/>
      <c r="BL171" s="146"/>
      <c r="BM171" s="146"/>
      <c r="BN171" s="146"/>
      <c r="BO171" s="146"/>
      <c r="BP171" s="146"/>
      <c r="BQ171" s="146"/>
      <c r="BR171" s="146"/>
      <c r="BS171" s="146"/>
      <c r="BT171" s="146"/>
      <c r="BU171" s="146"/>
      <c r="BV171" s="146"/>
      <c r="BW171" s="146"/>
      <c r="BX171" s="146"/>
      <c r="BY171" s="146"/>
      <c r="BZ171" s="146"/>
      <c r="CA171" s="146"/>
      <c r="CB171" s="146"/>
      <c r="CC171" s="146"/>
      <c r="CD171" s="146"/>
      <c r="CE171" s="146"/>
      <c r="CF171" s="146"/>
      <c r="CG171" s="146"/>
      <c r="CH171" s="146"/>
      <c r="CI171" s="146"/>
      <c r="CJ171" s="146"/>
      <c r="CK171" s="146"/>
      <c r="CL171" s="146"/>
      <c r="CM171" s="146"/>
      <c r="CN171" s="146"/>
      <c r="CO171" s="146"/>
      <c r="CP171" s="146"/>
      <c r="CQ171" s="146"/>
      <c r="CR171" s="146"/>
      <c r="CS171" s="146"/>
      <c r="CT171" s="146"/>
      <c r="CU171" s="146"/>
      <c r="CV171" s="146"/>
      <c r="CW171" s="146"/>
      <c r="CX171" s="146"/>
      <c r="CY171" s="146"/>
      <c r="CZ171" s="146"/>
      <c r="DA171" s="201"/>
    </row>
    <row r="172" spans="2:105" x14ac:dyDescent="0.25">
      <c r="B172" s="200"/>
      <c r="C172" s="146"/>
      <c r="D172" s="146"/>
      <c r="E172" s="146"/>
      <c r="F172" s="146"/>
      <c r="G172" s="146"/>
      <c r="H172" s="146"/>
      <c r="I172" s="146"/>
      <c r="J172" s="146"/>
      <c r="K172" s="146"/>
      <c r="L172" s="146"/>
      <c r="M172" s="146"/>
      <c r="N172" s="146"/>
      <c r="O172" s="146"/>
      <c r="P172" s="146"/>
      <c r="Q172" s="146"/>
      <c r="R172" s="146"/>
      <c r="S172" s="146"/>
      <c r="T172" s="146"/>
      <c r="U172" s="146"/>
      <c r="V172" s="146"/>
      <c r="W172" s="146"/>
      <c r="X172" s="146"/>
      <c r="Y172" s="146"/>
      <c r="Z172" s="146"/>
      <c r="AA172" s="146"/>
      <c r="AB172" s="146"/>
      <c r="AC172" s="146"/>
      <c r="AD172" s="146"/>
      <c r="AE172" s="146"/>
      <c r="AF172" s="146"/>
      <c r="AG172" s="146"/>
      <c r="AH172" s="146"/>
      <c r="AI172" s="146"/>
      <c r="AJ172" s="146"/>
      <c r="AK172" s="146"/>
      <c r="AL172" s="146"/>
      <c r="AM172" s="146"/>
      <c r="AN172" s="146"/>
      <c r="AO172" s="146"/>
      <c r="AP172" s="146"/>
      <c r="AQ172" s="146"/>
      <c r="AR172" s="146"/>
      <c r="AS172" s="146"/>
      <c r="AT172" s="146"/>
      <c r="AU172" s="146"/>
      <c r="AV172" s="146"/>
      <c r="AW172" s="146"/>
      <c r="AX172" s="146"/>
      <c r="AY172" s="146"/>
      <c r="AZ172" s="146"/>
      <c r="BA172" s="146"/>
      <c r="BB172" s="146"/>
      <c r="BC172" s="146"/>
      <c r="BD172" s="146"/>
      <c r="BE172" s="146"/>
      <c r="BF172" s="146"/>
      <c r="BG172" s="146"/>
      <c r="BH172" s="146"/>
      <c r="BI172" s="146"/>
      <c r="BJ172" s="146"/>
      <c r="BK172" s="146"/>
      <c r="BL172" s="146"/>
      <c r="BM172" s="146"/>
      <c r="BN172" s="146"/>
      <c r="BO172" s="146"/>
      <c r="BP172" s="146"/>
      <c r="BQ172" s="146"/>
      <c r="BR172" s="146"/>
      <c r="BS172" s="146"/>
      <c r="BT172" s="146"/>
      <c r="BU172" s="146"/>
      <c r="BV172" s="146"/>
      <c r="BW172" s="146"/>
      <c r="BX172" s="146"/>
      <c r="BY172" s="146"/>
      <c r="BZ172" s="146"/>
      <c r="CA172" s="146"/>
      <c r="CB172" s="146"/>
      <c r="CC172" s="146"/>
      <c r="CD172" s="146"/>
      <c r="CE172" s="146"/>
      <c r="CF172" s="146"/>
      <c r="CG172" s="146"/>
      <c r="CH172" s="146"/>
      <c r="CI172" s="146"/>
      <c r="CJ172" s="146"/>
      <c r="CK172" s="146"/>
      <c r="CL172" s="146"/>
      <c r="CM172" s="146"/>
      <c r="CN172" s="146"/>
      <c r="CO172" s="146"/>
      <c r="CP172" s="146"/>
      <c r="CQ172" s="146"/>
      <c r="CR172" s="146"/>
      <c r="CS172" s="146"/>
      <c r="CT172" s="146"/>
      <c r="CU172" s="146"/>
      <c r="CV172" s="146"/>
      <c r="CW172" s="146"/>
      <c r="CX172" s="146"/>
      <c r="CY172" s="146"/>
      <c r="CZ172" s="146"/>
      <c r="DA172" s="201"/>
    </row>
    <row r="173" spans="2:105" x14ac:dyDescent="0.25">
      <c r="B173" s="200"/>
      <c r="C173" s="146"/>
      <c r="D173" s="146"/>
      <c r="E173" s="146"/>
      <c r="F173" s="146"/>
      <c r="G173" s="146"/>
      <c r="H173" s="146"/>
      <c r="I173" s="146"/>
      <c r="J173" s="146"/>
      <c r="K173" s="146"/>
      <c r="L173" s="146"/>
      <c r="M173" s="146"/>
      <c r="N173" s="146"/>
      <c r="O173" s="146"/>
      <c r="P173" s="146"/>
      <c r="Q173" s="146"/>
      <c r="R173" s="146"/>
      <c r="S173" s="146"/>
      <c r="T173" s="146"/>
      <c r="U173" s="146"/>
      <c r="V173" s="146"/>
      <c r="W173" s="146"/>
      <c r="X173" s="146"/>
      <c r="Y173" s="146"/>
      <c r="Z173" s="146"/>
      <c r="AA173" s="146"/>
      <c r="AB173" s="146"/>
      <c r="AC173" s="146"/>
      <c r="AD173" s="146"/>
      <c r="AE173" s="146"/>
      <c r="AF173" s="146"/>
      <c r="AG173" s="146"/>
      <c r="AH173" s="146"/>
      <c r="AI173" s="146"/>
      <c r="AJ173" s="146"/>
      <c r="AK173" s="146"/>
      <c r="AL173" s="146"/>
      <c r="AM173" s="146"/>
      <c r="AN173" s="146"/>
      <c r="AO173" s="146"/>
      <c r="AP173" s="146"/>
      <c r="AQ173" s="146"/>
      <c r="AR173" s="146"/>
      <c r="AS173" s="146"/>
      <c r="AT173" s="146"/>
      <c r="AU173" s="146"/>
      <c r="AV173" s="146"/>
      <c r="AW173" s="146"/>
      <c r="AX173" s="146"/>
      <c r="AY173" s="146"/>
      <c r="AZ173" s="146"/>
      <c r="BA173" s="146"/>
      <c r="BB173" s="146"/>
      <c r="BC173" s="146"/>
      <c r="BD173" s="146"/>
      <c r="BE173" s="146"/>
      <c r="BF173" s="146"/>
      <c r="BG173" s="146"/>
      <c r="BH173" s="146"/>
      <c r="BI173" s="146"/>
      <c r="BJ173" s="146"/>
      <c r="BK173" s="146"/>
      <c r="BL173" s="146"/>
      <c r="BM173" s="146"/>
      <c r="BN173" s="146"/>
      <c r="BO173" s="146"/>
      <c r="BP173" s="146"/>
      <c r="BQ173" s="146"/>
      <c r="BR173" s="146"/>
      <c r="BS173" s="146"/>
      <c r="BT173" s="146"/>
      <c r="BU173" s="146"/>
      <c r="BV173" s="146"/>
      <c r="BW173" s="146"/>
      <c r="BX173" s="146"/>
      <c r="BY173" s="146"/>
      <c r="BZ173" s="146"/>
      <c r="CA173" s="146"/>
      <c r="CB173" s="146"/>
      <c r="CC173" s="146"/>
      <c r="CD173" s="146"/>
      <c r="CE173" s="146"/>
      <c r="CF173" s="146"/>
      <c r="CG173" s="146"/>
      <c r="CH173" s="146"/>
      <c r="CI173" s="146"/>
      <c r="CJ173" s="146"/>
      <c r="CK173" s="146"/>
      <c r="CL173" s="146"/>
      <c r="CM173" s="146"/>
      <c r="CN173" s="146"/>
      <c r="CO173" s="146"/>
      <c r="CP173" s="146"/>
      <c r="CQ173" s="146"/>
      <c r="CR173" s="146"/>
      <c r="CS173" s="146"/>
      <c r="CT173" s="146"/>
      <c r="CU173" s="146"/>
      <c r="CV173" s="146"/>
      <c r="CW173" s="146"/>
      <c r="CX173" s="146"/>
      <c r="CY173" s="146"/>
      <c r="CZ173" s="146"/>
      <c r="DA173" s="201"/>
    </row>
    <row r="174" spans="2:105" x14ac:dyDescent="0.25">
      <c r="B174" s="200"/>
      <c r="C174" s="146"/>
      <c r="D174" s="146"/>
      <c r="E174" s="146"/>
      <c r="F174" s="146"/>
      <c r="G174" s="146"/>
      <c r="H174" s="146"/>
      <c r="I174" s="146"/>
      <c r="J174" s="146"/>
      <c r="K174" s="146"/>
      <c r="L174" s="146"/>
      <c r="M174" s="146"/>
      <c r="N174" s="146"/>
      <c r="O174" s="146"/>
      <c r="P174" s="146"/>
      <c r="Q174" s="146"/>
      <c r="R174" s="146"/>
      <c r="S174" s="146"/>
      <c r="T174" s="146"/>
      <c r="U174" s="146"/>
      <c r="V174" s="146"/>
      <c r="W174" s="146"/>
      <c r="X174" s="146"/>
      <c r="Y174" s="146"/>
      <c r="Z174" s="146"/>
      <c r="AA174" s="146"/>
      <c r="AB174" s="146"/>
      <c r="AC174" s="146"/>
      <c r="AD174" s="146"/>
      <c r="AE174" s="146"/>
      <c r="AF174" s="146"/>
      <c r="AG174" s="146"/>
      <c r="AH174" s="146"/>
      <c r="AI174" s="146"/>
      <c r="AJ174" s="146"/>
      <c r="AK174" s="146"/>
      <c r="AL174" s="146"/>
      <c r="AM174" s="146"/>
      <c r="AN174" s="146"/>
      <c r="AO174" s="146"/>
      <c r="AP174" s="146"/>
      <c r="AQ174" s="146"/>
      <c r="AR174" s="146"/>
      <c r="AS174" s="146"/>
      <c r="AT174" s="146"/>
      <c r="AU174" s="146"/>
      <c r="AV174" s="146"/>
      <c r="AW174" s="146"/>
      <c r="AX174" s="146"/>
      <c r="AY174" s="146"/>
      <c r="AZ174" s="146"/>
      <c r="BA174" s="146"/>
      <c r="BB174" s="146"/>
      <c r="BC174" s="146"/>
      <c r="BD174" s="146"/>
      <c r="BE174" s="146"/>
      <c r="BF174" s="146"/>
      <c r="BG174" s="146"/>
      <c r="BH174" s="146"/>
      <c r="BI174" s="146"/>
      <c r="BJ174" s="146"/>
      <c r="BK174" s="146"/>
      <c r="BL174" s="146"/>
      <c r="BM174" s="146"/>
      <c r="BN174" s="146"/>
      <c r="BO174" s="146"/>
      <c r="BP174" s="146"/>
      <c r="BQ174" s="146"/>
      <c r="BR174" s="146"/>
      <c r="BS174" s="146"/>
      <c r="BT174" s="146"/>
      <c r="BU174" s="146"/>
      <c r="BV174" s="146"/>
      <c r="BW174" s="146"/>
      <c r="BX174" s="146"/>
      <c r="BY174" s="146"/>
      <c r="BZ174" s="146"/>
      <c r="CA174" s="146"/>
      <c r="CB174" s="146"/>
      <c r="CC174" s="146"/>
      <c r="CD174" s="146"/>
      <c r="CE174" s="146"/>
      <c r="CF174" s="146"/>
      <c r="CG174" s="146"/>
      <c r="CH174" s="146"/>
      <c r="CI174" s="146"/>
      <c r="CJ174" s="146"/>
      <c r="CK174" s="146"/>
      <c r="CL174" s="146"/>
      <c r="CM174" s="146"/>
      <c r="CN174" s="146"/>
      <c r="CO174" s="146"/>
      <c r="CP174" s="146"/>
      <c r="CQ174" s="146"/>
      <c r="CR174" s="146"/>
      <c r="CS174" s="146"/>
      <c r="CT174" s="146"/>
      <c r="CU174" s="146"/>
      <c r="CV174" s="146"/>
      <c r="CW174" s="146"/>
      <c r="CX174" s="146"/>
      <c r="CY174" s="146"/>
      <c r="CZ174" s="146"/>
      <c r="DA174" s="201"/>
    </row>
    <row r="175" spans="2:105" x14ac:dyDescent="0.25">
      <c r="B175" s="200"/>
      <c r="C175" s="146"/>
      <c r="D175" s="146"/>
      <c r="E175" s="146"/>
      <c r="F175" s="146"/>
      <c r="G175" s="146"/>
      <c r="H175" s="146"/>
      <c r="I175" s="146"/>
      <c r="J175" s="146"/>
      <c r="K175" s="146"/>
      <c r="L175" s="146"/>
      <c r="M175" s="146"/>
      <c r="N175" s="146"/>
      <c r="O175" s="146"/>
      <c r="P175" s="146"/>
      <c r="Q175" s="146"/>
      <c r="R175" s="146"/>
      <c r="S175" s="146"/>
      <c r="T175" s="146"/>
      <c r="U175" s="146"/>
      <c r="V175" s="146"/>
      <c r="W175" s="146"/>
      <c r="X175" s="146"/>
      <c r="Y175" s="146"/>
      <c r="Z175" s="146"/>
      <c r="AA175" s="146"/>
      <c r="AB175" s="146"/>
      <c r="AC175" s="146"/>
      <c r="AD175" s="146"/>
      <c r="AE175" s="146"/>
      <c r="AF175" s="146"/>
      <c r="AG175" s="146"/>
      <c r="AH175" s="146"/>
      <c r="AI175" s="146"/>
      <c r="AJ175" s="146"/>
      <c r="AK175" s="146"/>
      <c r="AL175" s="146"/>
      <c r="AM175" s="146"/>
      <c r="AN175" s="146"/>
      <c r="AO175" s="146"/>
      <c r="AP175" s="146"/>
      <c r="AQ175" s="146"/>
      <c r="AR175" s="146"/>
      <c r="AS175" s="146"/>
      <c r="AT175" s="146"/>
      <c r="AU175" s="146"/>
      <c r="AV175" s="146"/>
      <c r="AW175" s="146"/>
      <c r="AX175" s="146"/>
      <c r="AY175" s="146"/>
      <c r="AZ175" s="146"/>
      <c r="BA175" s="146"/>
      <c r="BB175" s="146"/>
      <c r="BC175" s="146"/>
      <c r="BD175" s="146"/>
      <c r="BE175" s="146"/>
      <c r="BF175" s="146"/>
      <c r="BG175" s="146"/>
      <c r="BH175" s="146"/>
      <c r="BI175" s="146"/>
      <c r="BJ175" s="146"/>
      <c r="BK175" s="146"/>
      <c r="BL175" s="146"/>
      <c r="BM175" s="146"/>
      <c r="BN175" s="146"/>
      <c r="BO175" s="146"/>
      <c r="BP175" s="146"/>
      <c r="BQ175" s="146"/>
      <c r="BR175" s="146"/>
      <c r="BS175" s="146"/>
      <c r="BT175" s="146"/>
      <c r="BU175" s="146"/>
      <c r="BV175" s="146"/>
      <c r="BW175" s="146"/>
      <c r="BX175" s="146"/>
      <c r="BY175" s="146"/>
      <c r="BZ175" s="146"/>
      <c r="CA175" s="146"/>
      <c r="CB175" s="146"/>
      <c r="CC175" s="146"/>
      <c r="CD175" s="146"/>
      <c r="CE175" s="146"/>
      <c r="CF175" s="146"/>
      <c r="CG175" s="146"/>
      <c r="CH175" s="146"/>
      <c r="CI175" s="146"/>
      <c r="CJ175" s="146"/>
      <c r="CK175" s="146"/>
      <c r="CL175" s="146"/>
      <c r="CM175" s="146"/>
      <c r="CN175" s="146"/>
      <c r="CO175" s="146"/>
      <c r="CP175" s="146"/>
      <c r="CQ175" s="146"/>
      <c r="CR175" s="146"/>
      <c r="CS175" s="146"/>
      <c r="CT175" s="146"/>
      <c r="CU175" s="146"/>
      <c r="CV175" s="146"/>
      <c r="CW175" s="146"/>
      <c r="CX175" s="146"/>
      <c r="CY175" s="146"/>
      <c r="CZ175" s="146"/>
      <c r="DA175" s="201"/>
    </row>
    <row r="176" spans="2:105" x14ac:dyDescent="0.25">
      <c r="B176" s="200"/>
      <c r="C176" s="146"/>
      <c r="D176" s="146"/>
      <c r="E176" s="146"/>
      <c r="F176" s="146"/>
      <c r="G176" s="146"/>
      <c r="H176" s="146"/>
      <c r="I176" s="146"/>
      <c r="J176" s="146"/>
      <c r="K176" s="146"/>
      <c r="L176" s="146"/>
      <c r="M176" s="146"/>
      <c r="N176" s="146"/>
      <c r="O176" s="146"/>
      <c r="P176" s="146"/>
      <c r="Q176" s="146"/>
      <c r="R176" s="146"/>
      <c r="S176" s="146"/>
      <c r="T176" s="146"/>
      <c r="U176" s="146"/>
      <c r="V176" s="146"/>
      <c r="W176" s="146"/>
      <c r="X176" s="146"/>
      <c r="Y176" s="146"/>
      <c r="Z176" s="146"/>
      <c r="AA176" s="146"/>
      <c r="AB176" s="146"/>
      <c r="AC176" s="146"/>
      <c r="AD176" s="146"/>
      <c r="AE176" s="146"/>
      <c r="AF176" s="146"/>
      <c r="AG176" s="146"/>
      <c r="AH176" s="146"/>
      <c r="AI176" s="146"/>
      <c r="AJ176" s="146"/>
      <c r="AK176" s="146"/>
      <c r="AL176" s="146"/>
      <c r="AM176" s="146"/>
      <c r="AN176" s="146"/>
      <c r="AO176" s="146"/>
      <c r="AP176" s="146"/>
      <c r="AQ176" s="146"/>
      <c r="AR176" s="146"/>
      <c r="AS176" s="146"/>
      <c r="AT176" s="146"/>
      <c r="AU176" s="146"/>
      <c r="AV176" s="146"/>
      <c r="AW176" s="146"/>
      <c r="AX176" s="146"/>
      <c r="AY176" s="146"/>
      <c r="AZ176" s="146"/>
      <c r="BA176" s="146"/>
      <c r="BB176" s="146"/>
      <c r="BC176" s="146"/>
      <c r="BD176" s="146"/>
      <c r="BE176" s="146"/>
      <c r="BF176" s="146"/>
      <c r="BG176" s="146"/>
      <c r="BH176" s="146"/>
      <c r="BI176" s="146"/>
      <c r="BJ176" s="146"/>
      <c r="BK176" s="146"/>
      <c r="BL176" s="146"/>
      <c r="BM176" s="146"/>
      <c r="BN176" s="146"/>
      <c r="BO176" s="146"/>
      <c r="BP176" s="146"/>
      <c r="BQ176" s="146"/>
      <c r="BR176" s="146"/>
      <c r="BS176" s="146"/>
      <c r="BT176" s="146"/>
      <c r="BU176" s="146"/>
      <c r="BV176" s="146"/>
      <c r="BW176" s="146"/>
      <c r="BX176" s="146"/>
      <c r="BY176" s="146"/>
      <c r="BZ176" s="146"/>
      <c r="CA176" s="146"/>
      <c r="CB176" s="146"/>
      <c r="CC176" s="146"/>
      <c r="CD176" s="146"/>
      <c r="CE176" s="146"/>
      <c r="CF176" s="146"/>
      <c r="CG176" s="146"/>
      <c r="CH176" s="146"/>
      <c r="CI176" s="146"/>
      <c r="CJ176" s="146"/>
      <c r="CK176" s="146"/>
      <c r="CL176" s="146"/>
      <c r="CM176" s="146"/>
      <c r="CN176" s="146"/>
      <c r="CO176" s="146"/>
      <c r="CP176" s="146"/>
      <c r="CQ176" s="146"/>
      <c r="CR176" s="146"/>
      <c r="CS176" s="146"/>
      <c r="CT176" s="146"/>
      <c r="CU176" s="146"/>
      <c r="CV176" s="146"/>
      <c r="CW176" s="146"/>
      <c r="CX176" s="146"/>
      <c r="CY176" s="146"/>
      <c r="CZ176" s="146"/>
      <c r="DA176" s="201"/>
    </row>
    <row r="177" spans="2:105" x14ac:dyDescent="0.25">
      <c r="B177" s="200"/>
      <c r="C177" s="146"/>
      <c r="D177" s="146"/>
      <c r="E177" s="146"/>
      <c r="F177" s="146"/>
      <c r="G177" s="146"/>
      <c r="H177" s="146"/>
      <c r="I177" s="146"/>
      <c r="J177" s="146"/>
      <c r="K177" s="146"/>
      <c r="L177" s="146"/>
      <c r="M177" s="146"/>
      <c r="N177" s="146"/>
      <c r="O177" s="146"/>
      <c r="P177" s="146"/>
      <c r="Q177" s="146"/>
      <c r="R177" s="146"/>
      <c r="S177" s="146"/>
      <c r="T177" s="146"/>
      <c r="U177" s="146"/>
      <c r="V177" s="146"/>
      <c r="W177" s="146"/>
      <c r="X177" s="146"/>
      <c r="Y177" s="146"/>
      <c r="Z177" s="146"/>
      <c r="AA177" s="146"/>
      <c r="AB177" s="146"/>
      <c r="AC177" s="146"/>
      <c r="AD177" s="146"/>
      <c r="AE177" s="146"/>
      <c r="AF177" s="146"/>
      <c r="AG177" s="146"/>
      <c r="AH177" s="146"/>
      <c r="AI177" s="146"/>
      <c r="AJ177" s="146"/>
      <c r="AK177" s="146"/>
      <c r="AL177" s="146"/>
      <c r="AM177" s="146"/>
      <c r="AN177" s="146"/>
      <c r="AO177" s="146"/>
      <c r="AP177" s="146"/>
      <c r="AQ177" s="146"/>
      <c r="AR177" s="146"/>
      <c r="AS177" s="146"/>
      <c r="AT177" s="146"/>
      <c r="AU177" s="146"/>
      <c r="AV177" s="146"/>
      <c r="AW177" s="146"/>
      <c r="AX177" s="146"/>
      <c r="AY177" s="146"/>
      <c r="AZ177" s="146"/>
      <c r="BA177" s="146"/>
      <c r="BB177" s="146"/>
      <c r="BC177" s="146"/>
      <c r="BD177" s="146"/>
      <c r="BE177" s="146"/>
      <c r="BF177" s="146"/>
      <c r="BG177" s="146"/>
      <c r="BH177" s="146"/>
      <c r="BI177" s="146"/>
      <c r="BJ177" s="146"/>
      <c r="BK177" s="146"/>
      <c r="BL177" s="146"/>
      <c r="BM177" s="146"/>
      <c r="BN177" s="146"/>
      <c r="BO177" s="146"/>
      <c r="BP177" s="146"/>
      <c r="BQ177" s="146"/>
      <c r="BR177" s="146"/>
      <c r="BS177" s="146"/>
      <c r="BT177" s="146"/>
      <c r="BU177" s="146"/>
      <c r="BV177" s="146"/>
      <c r="BW177" s="146"/>
      <c r="BX177" s="146"/>
      <c r="BY177" s="146"/>
      <c r="BZ177" s="146"/>
      <c r="CA177" s="146"/>
      <c r="CB177" s="146"/>
      <c r="CC177" s="146"/>
      <c r="CD177" s="146"/>
      <c r="CE177" s="146"/>
      <c r="CF177" s="146"/>
      <c r="CG177" s="146"/>
      <c r="CH177" s="146"/>
      <c r="CI177" s="146"/>
      <c r="CJ177" s="146"/>
      <c r="CK177" s="146"/>
      <c r="CL177" s="146"/>
      <c r="CM177" s="146"/>
      <c r="CN177" s="146"/>
      <c r="CO177" s="146"/>
      <c r="CP177" s="146"/>
      <c r="CQ177" s="146"/>
      <c r="CR177" s="146"/>
      <c r="CS177" s="146"/>
      <c r="CT177" s="146"/>
      <c r="CU177" s="146"/>
      <c r="CV177" s="146"/>
      <c r="CW177" s="146"/>
      <c r="CX177" s="146"/>
      <c r="CY177" s="146"/>
      <c r="CZ177" s="146"/>
      <c r="DA177" s="201"/>
    </row>
    <row r="178" spans="2:105" x14ac:dyDescent="0.25">
      <c r="B178" s="200"/>
      <c r="C178" s="146"/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46"/>
      <c r="O178" s="146"/>
      <c r="P178" s="146"/>
      <c r="Q178" s="146"/>
      <c r="R178" s="146"/>
      <c r="S178" s="146"/>
      <c r="T178" s="146"/>
      <c r="U178" s="146"/>
      <c r="V178" s="146"/>
      <c r="W178" s="146"/>
      <c r="X178" s="146"/>
      <c r="Y178" s="146"/>
      <c r="Z178" s="146"/>
      <c r="AA178" s="146"/>
      <c r="AB178" s="146"/>
      <c r="AC178" s="146"/>
      <c r="AD178" s="146"/>
      <c r="AE178" s="146"/>
      <c r="AF178" s="146"/>
      <c r="AG178" s="146"/>
      <c r="AH178" s="146"/>
      <c r="AI178" s="146"/>
      <c r="AJ178" s="146"/>
      <c r="AK178" s="146"/>
      <c r="AL178" s="146"/>
      <c r="AM178" s="146"/>
      <c r="AN178" s="146"/>
      <c r="AO178" s="146"/>
      <c r="AP178" s="146"/>
      <c r="AQ178" s="146"/>
      <c r="AR178" s="146"/>
      <c r="AS178" s="146"/>
      <c r="AT178" s="146"/>
      <c r="AU178" s="146"/>
      <c r="AV178" s="146"/>
      <c r="AW178" s="146"/>
      <c r="AX178" s="146"/>
      <c r="AY178" s="146"/>
      <c r="AZ178" s="146"/>
      <c r="BA178" s="146"/>
      <c r="BB178" s="146"/>
      <c r="BC178" s="146"/>
      <c r="BD178" s="146"/>
      <c r="BE178" s="146"/>
      <c r="BF178" s="146"/>
      <c r="BG178" s="146"/>
      <c r="BH178" s="146"/>
      <c r="BI178" s="146"/>
      <c r="BJ178" s="146"/>
      <c r="BK178" s="146"/>
      <c r="BL178" s="146"/>
      <c r="BM178" s="146"/>
      <c r="BN178" s="146"/>
      <c r="BO178" s="146"/>
      <c r="BP178" s="146"/>
      <c r="BQ178" s="146"/>
      <c r="BR178" s="146"/>
      <c r="BS178" s="146"/>
      <c r="BT178" s="146"/>
      <c r="BU178" s="146"/>
      <c r="BV178" s="146"/>
      <c r="BW178" s="146"/>
      <c r="BX178" s="146"/>
      <c r="BY178" s="146"/>
      <c r="BZ178" s="146"/>
      <c r="CA178" s="146"/>
      <c r="CB178" s="146"/>
      <c r="CC178" s="146"/>
      <c r="CD178" s="146"/>
      <c r="CE178" s="146"/>
      <c r="CF178" s="146"/>
      <c r="CG178" s="146"/>
      <c r="CH178" s="146"/>
      <c r="CI178" s="146"/>
      <c r="CJ178" s="146"/>
      <c r="CK178" s="146"/>
      <c r="CL178" s="146"/>
      <c r="CM178" s="146"/>
      <c r="CN178" s="146"/>
      <c r="CO178" s="146"/>
      <c r="CP178" s="146"/>
      <c r="CQ178" s="146"/>
      <c r="CR178" s="146"/>
      <c r="CS178" s="146"/>
      <c r="CT178" s="146"/>
      <c r="CU178" s="146"/>
      <c r="CV178" s="146"/>
      <c r="CW178" s="146"/>
      <c r="CX178" s="146"/>
      <c r="CY178" s="146"/>
      <c r="CZ178" s="146"/>
      <c r="DA178" s="201"/>
    </row>
    <row r="179" spans="2:105" x14ac:dyDescent="0.25">
      <c r="B179" s="200"/>
      <c r="C179" s="146"/>
      <c r="D179" s="146"/>
      <c r="E179" s="146"/>
      <c r="F179" s="146"/>
      <c r="G179" s="146"/>
      <c r="H179" s="146"/>
      <c r="I179" s="146"/>
      <c r="J179" s="146"/>
      <c r="K179" s="146"/>
      <c r="L179" s="146"/>
      <c r="M179" s="146"/>
      <c r="N179" s="146"/>
      <c r="O179" s="146"/>
      <c r="P179" s="146"/>
      <c r="Q179" s="146"/>
      <c r="R179" s="146"/>
      <c r="S179" s="146"/>
      <c r="T179" s="146"/>
      <c r="U179" s="146"/>
      <c r="V179" s="146"/>
      <c r="W179" s="146"/>
      <c r="X179" s="146"/>
      <c r="Y179" s="146"/>
      <c r="Z179" s="146"/>
      <c r="AA179" s="146"/>
      <c r="AB179" s="146"/>
      <c r="AC179" s="146"/>
      <c r="AD179" s="146"/>
      <c r="AE179" s="146"/>
      <c r="AF179" s="146"/>
      <c r="AG179" s="146"/>
      <c r="AH179" s="146"/>
      <c r="AI179" s="146"/>
      <c r="AJ179" s="146"/>
      <c r="AK179" s="146"/>
      <c r="AL179" s="146"/>
      <c r="AM179" s="146"/>
      <c r="AN179" s="146"/>
      <c r="AO179" s="146"/>
      <c r="AP179" s="146"/>
      <c r="AQ179" s="146"/>
      <c r="AR179" s="146"/>
      <c r="AS179" s="146"/>
      <c r="AT179" s="146"/>
      <c r="AU179" s="146"/>
      <c r="AV179" s="146"/>
      <c r="AW179" s="146"/>
      <c r="AX179" s="146"/>
      <c r="AY179" s="146"/>
      <c r="AZ179" s="146"/>
      <c r="BA179" s="146"/>
      <c r="BB179" s="146"/>
      <c r="BC179" s="146"/>
      <c r="BD179" s="146"/>
      <c r="BE179" s="146"/>
      <c r="BF179" s="146"/>
      <c r="BG179" s="146"/>
      <c r="BH179" s="146"/>
      <c r="BI179" s="146"/>
      <c r="BJ179" s="146"/>
      <c r="BK179" s="146"/>
      <c r="BL179" s="146"/>
      <c r="BM179" s="146"/>
      <c r="BN179" s="146"/>
      <c r="BO179" s="146"/>
      <c r="BP179" s="146"/>
      <c r="BQ179" s="146"/>
      <c r="BR179" s="146"/>
      <c r="BS179" s="146"/>
      <c r="BT179" s="146"/>
      <c r="BU179" s="146"/>
      <c r="BV179" s="146"/>
      <c r="BW179" s="146"/>
      <c r="BX179" s="146"/>
      <c r="BY179" s="146"/>
      <c r="BZ179" s="146"/>
      <c r="CA179" s="146"/>
      <c r="CB179" s="146"/>
      <c r="CC179" s="146"/>
      <c r="CD179" s="146"/>
      <c r="CE179" s="146"/>
      <c r="CF179" s="146"/>
      <c r="CG179" s="146"/>
      <c r="CH179" s="146"/>
      <c r="CI179" s="146"/>
      <c r="CJ179" s="146"/>
      <c r="CK179" s="146"/>
      <c r="CL179" s="146"/>
      <c r="CM179" s="146"/>
      <c r="CN179" s="146"/>
      <c r="CO179" s="146"/>
      <c r="CP179" s="146"/>
      <c r="CQ179" s="146"/>
      <c r="CR179" s="146"/>
      <c r="CS179" s="146"/>
      <c r="CT179" s="146"/>
      <c r="CU179" s="146"/>
      <c r="CV179" s="146"/>
      <c r="CW179" s="146"/>
      <c r="CX179" s="146"/>
      <c r="CY179" s="146"/>
      <c r="CZ179" s="146"/>
      <c r="DA179" s="201"/>
    </row>
    <row r="180" spans="2:105" x14ac:dyDescent="0.25">
      <c r="B180" s="200"/>
      <c r="C180" s="146"/>
      <c r="D180" s="146"/>
      <c r="E180" s="146"/>
      <c r="F180" s="146"/>
      <c r="G180" s="146"/>
      <c r="H180" s="146"/>
      <c r="I180" s="146"/>
      <c r="J180" s="146"/>
      <c r="K180" s="146"/>
      <c r="L180" s="146"/>
      <c r="M180" s="146"/>
      <c r="N180" s="146"/>
      <c r="O180" s="146"/>
      <c r="P180" s="146"/>
      <c r="Q180" s="146"/>
      <c r="R180" s="146"/>
      <c r="S180" s="146"/>
      <c r="T180" s="146"/>
      <c r="U180" s="146"/>
      <c r="V180" s="146"/>
      <c r="W180" s="146"/>
      <c r="X180" s="146"/>
      <c r="Y180" s="146"/>
      <c r="Z180" s="146"/>
      <c r="AA180" s="146"/>
      <c r="AB180" s="146"/>
      <c r="AC180" s="146"/>
      <c r="AD180" s="146"/>
      <c r="AE180" s="146"/>
      <c r="AF180" s="146"/>
      <c r="AG180" s="146"/>
      <c r="AH180" s="146"/>
      <c r="AI180" s="146"/>
      <c r="AJ180" s="146"/>
      <c r="AK180" s="146"/>
      <c r="AL180" s="146"/>
      <c r="AM180" s="146"/>
      <c r="AN180" s="146"/>
      <c r="AO180" s="146"/>
      <c r="AP180" s="146"/>
      <c r="AQ180" s="146"/>
      <c r="AR180" s="146"/>
      <c r="AS180" s="146"/>
      <c r="AT180" s="146"/>
      <c r="AU180" s="146"/>
      <c r="AV180" s="146"/>
      <c r="AW180" s="146"/>
      <c r="AX180" s="146"/>
      <c r="AY180" s="146"/>
      <c r="AZ180" s="146"/>
      <c r="BA180" s="146"/>
      <c r="BB180" s="146"/>
      <c r="BC180" s="146"/>
      <c r="BD180" s="146"/>
      <c r="BE180" s="146"/>
      <c r="BF180" s="146"/>
      <c r="BG180" s="146"/>
      <c r="BH180" s="146"/>
      <c r="BI180" s="146"/>
      <c r="BJ180" s="146"/>
      <c r="BK180" s="146"/>
      <c r="BL180" s="146"/>
      <c r="BM180" s="146"/>
      <c r="BN180" s="146"/>
      <c r="BO180" s="146"/>
      <c r="BP180" s="146"/>
      <c r="BQ180" s="146"/>
      <c r="BR180" s="146"/>
      <c r="BS180" s="146"/>
      <c r="BT180" s="146"/>
      <c r="BU180" s="146"/>
      <c r="BV180" s="146"/>
      <c r="BW180" s="146"/>
      <c r="BX180" s="146"/>
      <c r="BY180" s="146"/>
      <c r="BZ180" s="146"/>
      <c r="CA180" s="146"/>
      <c r="CB180" s="146"/>
      <c r="CC180" s="146"/>
      <c r="CD180" s="146"/>
      <c r="CE180" s="146"/>
      <c r="CF180" s="146"/>
      <c r="CG180" s="146"/>
      <c r="CH180" s="146"/>
      <c r="CI180" s="146"/>
      <c r="CJ180" s="146"/>
      <c r="CK180" s="146"/>
      <c r="CL180" s="146"/>
      <c r="CM180" s="146"/>
      <c r="CN180" s="146"/>
      <c r="CO180" s="146"/>
      <c r="CP180" s="146"/>
      <c r="CQ180" s="146"/>
      <c r="CR180" s="146"/>
      <c r="CS180" s="146"/>
      <c r="CT180" s="146"/>
      <c r="CU180" s="146"/>
      <c r="CV180" s="146"/>
      <c r="CW180" s="146"/>
      <c r="CX180" s="146"/>
      <c r="CY180" s="146"/>
      <c r="CZ180" s="146"/>
      <c r="DA180" s="201"/>
    </row>
    <row r="181" spans="2:105" x14ac:dyDescent="0.25">
      <c r="B181" s="200"/>
      <c r="C181" s="146"/>
      <c r="D181" s="146"/>
      <c r="E181" s="146"/>
      <c r="F181" s="146"/>
      <c r="G181" s="146"/>
      <c r="H181" s="146"/>
      <c r="I181" s="146"/>
      <c r="J181" s="146"/>
      <c r="K181" s="146"/>
      <c r="L181" s="146"/>
      <c r="M181" s="146"/>
      <c r="N181" s="146"/>
      <c r="O181" s="146"/>
      <c r="P181" s="146"/>
      <c r="Q181" s="146"/>
      <c r="R181" s="146"/>
      <c r="S181" s="146"/>
      <c r="T181" s="146"/>
      <c r="U181" s="146"/>
      <c r="V181" s="146"/>
      <c r="W181" s="146"/>
      <c r="X181" s="146"/>
      <c r="Y181" s="146"/>
      <c r="Z181" s="146"/>
      <c r="AA181" s="146"/>
      <c r="AB181" s="146"/>
      <c r="AC181" s="146"/>
      <c r="AD181" s="146"/>
      <c r="AE181" s="146"/>
      <c r="AF181" s="146"/>
      <c r="AG181" s="146"/>
      <c r="AH181" s="146"/>
      <c r="AI181" s="146"/>
      <c r="AJ181" s="146"/>
      <c r="AK181" s="146"/>
      <c r="AL181" s="146"/>
      <c r="AM181" s="146"/>
      <c r="AN181" s="146"/>
      <c r="AO181" s="146"/>
      <c r="AP181" s="146"/>
      <c r="AQ181" s="146"/>
      <c r="AR181" s="146"/>
      <c r="AS181" s="146"/>
      <c r="AT181" s="146"/>
      <c r="AU181" s="146"/>
      <c r="AV181" s="146"/>
      <c r="AW181" s="146"/>
      <c r="AX181" s="146"/>
      <c r="AY181" s="146"/>
      <c r="AZ181" s="146"/>
      <c r="BA181" s="146"/>
      <c r="BB181" s="146"/>
      <c r="BC181" s="146"/>
      <c r="BD181" s="146"/>
      <c r="BE181" s="146"/>
      <c r="BF181" s="146"/>
      <c r="BG181" s="146"/>
      <c r="BH181" s="146"/>
      <c r="BI181" s="146"/>
      <c r="BJ181" s="146"/>
      <c r="BK181" s="146"/>
      <c r="BL181" s="146"/>
      <c r="BM181" s="146"/>
      <c r="BN181" s="146"/>
      <c r="BO181" s="146"/>
      <c r="BP181" s="146"/>
      <c r="BQ181" s="146"/>
      <c r="BR181" s="146"/>
      <c r="BS181" s="146"/>
      <c r="BT181" s="146"/>
      <c r="BU181" s="146"/>
      <c r="BV181" s="146"/>
      <c r="BW181" s="146"/>
      <c r="BX181" s="146"/>
      <c r="BY181" s="146"/>
      <c r="BZ181" s="146"/>
      <c r="CA181" s="146"/>
      <c r="CB181" s="146"/>
      <c r="CC181" s="146"/>
      <c r="CD181" s="146"/>
      <c r="CE181" s="146"/>
      <c r="CF181" s="146"/>
      <c r="CG181" s="146"/>
      <c r="CH181" s="146"/>
      <c r="CI181" s="146"/>
      <c r="CJ181" s="146"/>
      <c r="CK181" s="146"/>
      <c r="CL181" s="146"/>
      <c r="CM181" s="146"/>
      <c r="CN181" s="146"/>
      <c r="CO181" s="146"/>
      <c r="CP181" s="146"/>
      <c r="CQ181" s="146"/>
      <c r="CR181" s="146"/>
      <c r="CS181" s="146"/>
      <c r="CT181" s="146"/>
      <c r="CU181" s="146"/>
      <c r="CV181" s="146"/>
      <c r="CW181" s="146"/>
      <c r="CX181" s="146"/>
      <c r="CY181" s="146"/>
      <c r="CZ181" s="146"/>
      <c r="DA181" s="201"/>
    </row>
    <row r="182" spans="2:105" x14ac:dyDescent="0.25">
      <c r="B182" s="200"/>
      <c r="C182" s="146"/>
      <c r="D182" s="146"/>
      <c r="E182" s="146"/>
      <c r="F182" s="146"/>
      <c r="G182" s="146"/>
      <c r="H182" s="146"/>
      <c r="I182" s="146"/>
      <c r="J182" s="146"/>
      <c r="K182" s="146"/>
      <c r="L182" s="146"/>
      <c r="M182" s="146"/>
      <c r="N182" s="146"/>
      <c r="O182" s="146"/>
      <c r="P182" s="146"/>
      <c r="Q182" s="146"/>
      <c r="R182" s="146"/>
      <c r="S182" s="146"/>
      <c r="T182" s="146"/>
      <c r="U182" s="146"/>
      <c r="V182" s="146"/>
      <c r="W182" s="146"/>
      <c r="X182" s="146"/>
      <c r="Y182" s="146"/>
      <c r="Z182" s="146"/>
      <c r="AA182" s="146"/>
      <c r="AB182" s="146"/>
      <c r="AC182" s="146"/>
      <c r="AD182" s="146"/>
      <c r="AE182" s="146"/>
      <c r="AF182" s="146"/>
      <c r="AG182" s="146"/>
      <c r="AH182" s="146"/>
      <c r="AI182" s="146"/>
      <c r="AJ182" s="146"/>
      <c r="AK182" s="146"/>
      <c r="AL182" s="146"/>
      <c r="AM182" s="146"/>
      <c r="AN182" s="146"/>
      <c r="AO182" s="146"/>
      <c r="AP182" s="146"/>
      <c r="AQ182" s="146"/>
      <c r="AR182" s="146"/>
      <c r="AS182" s="146"/>
      <c r="AT182" s="146"/>
      <c r="AU182" s="146"/>
      <c r="AV182" s="146"/>
      <c r="AW182" s="146"/>
      <c r="AX182" s="146"/>
      <c r="AY182" s="146"/>
      <c r="AZ182" s="146"/>
      <c r="BA182" s="146"/>
      <c r="BB182" s="146"/>
      <c r="BC182" s="146"/>
      <c r="BD182" s="146"/>
      <c r="BE182" s="146"/>
      <c r="BF182" s="146"/>
      <c r="BG182" s="146"/>
      <c r="BH182" s="146"/>
      <c r="BI182" s="146"/>
      <c r="BJ182" s="146"/>
      <c r="BK182" s="146"/>
      <c r="BL182" s="146"/>
      <c r="BM182" s="146"/>
      <c r="BN182" s="146"/>
      <c r="BO182" s="146"/>
      <c r="BP182" s="146"/>
      <c r="BQ182" s="146"/>
      <c r="BR182" s="146"/>
      <c r="BS182" s="146"/>
      <c r="BT182" s="146"/>
      <c r="BU182" s="146"/>
      <c r="BV182" s="146"/>
      <c r="BW182" s="146"/>
      <c r="BX182" s="146"/>
      <c r="BY182" s="146"/>
      <c r="BZ182" s="146"/>
      <c r="CA182" s="146"/>
      <c r="CB182" s="146"/>
      <c r="CC182" s="146"/>
      <c r="CD182" s="146"/>
      <c r="CE182" s="146"/>
      <c r="CF182" s="146"/>
      <c r="CG182" s="146"/>
      <c r="CH182" s="146"/>
      <c r="CI182" s="146"/>
      <c r="CJ182" s="146"/>
      <c r="CK182" s="146"/>
      <c r="CL182" s="146"/>
      <c r="CM182" s="146"/>
      <c r="CN182" s="146"/>
      <c r="CO182" s="146"/>
      <c r="CP182" s="146"/>
      <c r="CQ182" s="146"/>
      <c r="CR182" s="146"/>
      <c r="CS182" s="146"/>
      <c r="CT182" s="146"/>
      <c r="CU182" s="146"/>
      <c r="CV182" s="146"/>
      <c r="CW182" s="146"/>
      <c r="CX182" s="146"/>
      <c r="CY182" s="146"/>
      <c r="CZ182" s="146"/>
      <c r="DA182" s="201"/>
    </row>
    <row r="183" spans="2:105" x14ac:dyDescent="0.25">
      <c r="B183" s="200"/>
      <c r="C183" s="146"/>
      <c r="D183" s="146"/>
      <c r="E183" s="146"/>
      <c r="F183" s="146"/>
      <c r="G183" s="146"/>
      <c r="H183" s="146"/>
      <c r="I183" s="146"/>
      <c r="J183" s="146"/>
      <c r="K183" s="146"/>
      <c r="L183" s="146"/>
      <c r="M183" s="146"/>
      <c r="N183" s="146"/>
      <c r="O183" s="146"/>
      <c r="P183" s="146"/>
      <c r="Q183" s="146"/>
      <c r="R183" s="146"/>
      <c r="S183" s="146"/>
      <c r="T183" s="146"/>
      <c r="U183" s="146"/>
      <c r="V183" s="146"/>
      <c r="W183" s="146"/>
      <c r="X183" s="146"/>
      <c r="Y183" s="146"/>
      <c r="Z183" s="146"/>
      <c r="AA183" s="146"/>
      <c r="AB183" s="146"/>
      <c r="AC183" s="146"/>
      <c r="AD183" s="146"/>
      <c r="AE183" s="146"/>
      <c r="AF183" s="146"/>
      <c r="AG183" s="146"/>
      <c r="AH183" s="146"/>
      <c r="AI183" s="146"/>
      <c r="AJ183" s="146"/>
      <c r="AK183" s="146"/>
      <c r="AL183" s="146"/>
      <c r="AM183" s="146"/>
      <c r="AN183" s="146"/>
      <c r="AO183" s="146"/>
      <c r="AP183" s="146"/>
      <c r="AQ183" s="146"/>
      <c r="AR183" s="146"/>
      <c r="AS183" s="146"/>
      <c r="AT183" s="146"/>
      <c r="AU183" s="146"/>
      <c r="AV183" s="146"/>
      <c r="AW183" s="146"/>
      <c r="AX183" s="146"/>
      <c r="AY183" s="146"/>
      <c r="AZ183" s="146"/>
      <c r="BA183" s="146"/>
      <c r="BB183" s="146"/>
      <c r="BC183" s="146"/>
      <c r="BD183" s="146"/>
      <c r="BE183" s="146"/>
      <c r="BF183" s="146"/>
      <c r="BG183" s="146"/>
      <c r="BH183" s="146"/>
      <c r="BI183" s="146"/>
      <c r="BJ183" s="146"/>
      <c r="BK183" s="146"/>
      <c r="BL183" s="146"/>
      <c r="BM183" s="146"/>
      <c r="BN183" s="146"/>
      <c r="BO183" s="146"/>
      <c r="BP183" s="146"/>
      <c r="BQ183" s="146"/>
      <c r="BR183" s="146"/>
      <c r="BS183" s="146"/>
      <c r="BT183" s="146"/>
      <c r="BU183" s="146"/>
      <c r="BV183" s="146"/>
      <c r="BW183" s="146"/>
      <c r="BX183" s="146"/>
      <c r="BY183" s="146"/>
      <c r="BZ183" s="146"/>
      <c r="CA183" s="146"/>
      <c r="CB183" s="146"/>
      <c r="CC183" s="146"/>
      <c r="CD183" s="146"/>
      <c r="CE183" s="146"/>
      <c r="CF183" s="146"/>
      <c r="CG183" s="146"/>
      <c r="CH183" s="146"/>
      <c r="CI183" s="146"/>
      <c r="CJ183" s="146"/>
      <c r="CK183" s="146"/>
      <c r="CL183" s="146"/>
      <c r="CM183" s="146"/>
      <c r="CN183" s="146"/>
      <c r="CO183" s="146"/>
      <c r="CP183" s="146"/>
      <c r="CQ183" s="146"/>
      <c r="CR183" s="146"/>
      <c r="CS183" s="146"/>
      <c r="CT183" s="146"/>
      <c r="CU183" s="146"/>
      <c r="CV183" s="146"/>
      <c r="CW183" s="146"/>
      <c r="CX183" s="146"/>
      <c r="CY183" s="146"/>
      <c r="CZ183" s="146"/>
      <c r="DA183" s="201"/>
    </row>
    <row r="184" spans="2:105" x14ac:dyDescent="0.25">
      <c r="B184" s="200"/>
      <c r="C184" s="146"/>
      <c r="D184" s="146"/>
      <c r="E184" s="146"/>
      <c r="F184" s="146"/>
      <c r="G184" s="146"/>
      <c r="H184" s="146"/>
      <c r="I184" s="146"/>
      <c r="J184" s="146"/>
      <c r="K184" s="146"/>
      <c r="L184" s="146"/>
      <c r="M184" s="146"/>
      <c r="N184" s="146"/>
      <c r="O184" s="146"/>
      <c r="P184" s="146"/>
      <c r="Q184" s="146"/>
      <c r="R184" s="146"/>
      <c r="S184" s="146"/>
      <c r="T184" s="146"/>
      <c r="U184" s="146"/>
      <c r="V184" s="146"/>
      <c r="W184" s="146"/>
      <c r="X184" s="146"/>
      <c r="Y184" s="146"/>
      <c r="Z184" s="146"/>
      <c r="AA184" s="146"/>
      <c r="AB184" s="146"/>
      <c r="AC184" s="146"/>
      <c r="AD184" s="146"/>
      <c r="AE184" s="146"/>
      <c r="AF184" s="146"/>
      <c r="AG184" s="146"/>
      <c r="AH184" s="146"/>
      <c r="AI184" s="146"/>
      <c r="AJ184" s="146"/>
      <c r="AK184" s="146"/>
      <c r="AL184" s="146"/>
      <c r="AM184" s="146"/>
      <c r="AN184" s="146"/>
      <c r="AO184" s="146"/>
      <c r="AP184" s="146"/>
      <c r="AQ184" s="146"/>
      <c r="AR184" s="146"/>
      <c r="AS184" s="146"/>
      <c r="AT184" s="146"/>
      <c r="AU184" s="146"/>
      <c r="AV184" s="146"/>
      <c r="AW184" s="146"/>
      <c r="AX184" s="146"/>
      <c r="AY184" s="146"/>
      <c r="AZ184" s="146"/>
      <c r="BA184" s="146"/>
      <c r="BB184" s="146"/>
      <c r="BC184" s="146"/>
      <c r="BD184" s="146"/>
      <c r="BE184" s="146"/>
      <c r="BF184" s="146"/>
      <c r="BG184" s="146"/>
      <c r="BH184" s="146"/>
      <c r="BI184" s="146"/>
      <c r="BJ184" s="146"/>
      <c r="BK184" s="146"/>
      <c r="BL184" s="146"/>
      <c r="BM184" s="146"/>
      <c r="BN184" s="146"/>
      <c r="BO184" s="146"/>
      <c r="BP184" s="146"/>
      <c r="BQ184" s="146"/>
      <c r="BR184" s="146"/>
      <c r="BS184" s="146"/>
      <c r="BT184" s="146"/>
      <c r="BU184" s="146"/>
      <c r="BV184" s="146"/>
      <c r="BW184" s="146"/>
      <c r="BX184" s="146"/>
      <c r="BY184" s="146"/>
      <c r="BZ184" s="146"/>
      <c r="CA184" s="146"/>
      <c r="CB184" s="146"/>
      <c r="CC184" s="146"/>
      <c r="CD184" s="146"/>
      <c r="CE184" s="146"/>
      <c r="CF184" s="146"/>
      <c r="CG184" s="146"/>
      <c r="CH184" s="146"/>
      <c r="CI184" s="146"/>
      <c r="CJ184" s="146"/>
      <c r="CK184" s="146"/>
      <c r="CL184" s="146"/>
      <c r="CM184" s="146"/>
      <c r="CN184" s="146"/>
      <c r="CO184" s="146"/>
      <c r="CP184" s="146"/>
      <c r="CQ184" s="146"/>
      <c r="CR184" s="146"/>
      <c r="CS184" s="146"/>
      <c r="CT184" s="146"/>
      <c r="CU184" s="146"/>
      <c r="CV184" s="146"/>
      <c r="CW184" s="146"/>
      <c r="CX184" s="146"/>
      <c r="CY184" s="146"/>
      <c r="CZ184" s="146"/>
      <c r="DA184" s="201"/>
    </row>
    <row r="185" spans="2:105" x14ac:dyDescent="0.25">
      <c r="B185" s="200"/>
      <c r="C185" s="146"/>
      <c r="D185" s="146"/>
      <c r="E185" s="146"/>
      <c r="F185" s="146"/>
      <c r="G185" s="146"/>
      <c r="H185" s="146"/>
      <c r="I185" s="146"/>
      <c r="J185" s="146"/>
      <c r="K185" s="146"/>
      <c r="L185" s="146"/>
      <c r="M185" s="146"/>
      <c r="N185" s="146"/>
      <c r="O185" s="146"/>
      <c r="P185" s="146"/>
      <c r="Q185" s="146"/>
      <c r="R185" s="146"/>
      <c r="S185" s="146"/>
      <c r="T185" s="146"/>
      <c r="U185" s="146"/>
      <c r="V185" s="146"/>
      <c r="W185" s="146"/>
      <c r="X185" s="146"/>
      <c r="Y185" s="146"/>
      <c r="Z185" s="146"/>
      <c r="AA185" s="146"/>
      <c r="AB185" s="146"/>
      <c r="AC185" s="146"/>
      <c r="AD185" s="146"/>
      <c r="AE185" s="146"/>
      <c r="AF185" s="146"/>
      <c r="AG185" s="146"/>
      <c r="AH185" s="146"/>
      <c r="AI185" s="146"/>
      <c r="AJ185" s="146"/>
      <c r="AK185" s="146"/>
      <c r="AL185" s="146"/>
      <c r="AM185" s="146"/>
      <c r="AN185" s="146"/>
      <c r="AO185" s="146"/>
      <c r="AP185" s="146"/>
      <c r="AQ185" s="146"/>
      <c r="AR185" s="146"/>
      <c r="AS185" s="146"/>
      <c r="AT185" s="146"/>
      <c r="AU185" s="146"/>
      <c r="AV185" s="146"/>
      <c r="AW185" s="146"/>
      <c r="AX185" s="146"/>
      <c r="AY185" s="146"/>
      <c r="AZ185" s="146"/>
      <c r="BA185" s="146"/>
      <c r="BB185" s="146"/>
      <c r="BC185" s="146"/>
      <c r="BD185" s="146"/>
      <c r="BE185" s="146"/>
      <c r="BF185" s="146"/>
      <c r="BG185" s="146"/>
      <c r="BH185" s="146"/>
      <c r="BI185" s="146"/>
      <c r="BJ185" s="146"/>
      <c r="BK185" s="146"/>
      <c r="BL185" s="146"/>
      <c r="BM185" s="146"/>
      <c r="BN185" s="146"/>
      <c r="BO185" s="146"/>
      <c r="BP185" s="146"/>
      <c r="BQ185" s="146"/>
      <c r="BR185" s="146"/>
      <c r="BS185" s="146"/>
      <c r="BT185" s="146"/>
      <c r="BU185" s="146"/>
      <c r="BV185" s="146"/>
      <c r="BW185" s="146"/>
      <c r="BX185" s="146"/>
      <c r="BY185" s="146"/>
      <c r="BZ185" s="146"/>
      <c r="CA185" s="146"/>
      <c r="CB185" s="146"/>
      <c r="CC185" s="146"/>
      <c r="CD185" s="146"/>
      <c r="CE185" s="146"/>
      <c r="CF185" s="146"/>
      <c r="CG185" s="146"/>
      <c r="CH185" s="146"/>
      <c r="CI185" s="146"/>
      <c r="CJ185" s="146"/>
      <c r="CK185" s="146"/>
      <c r="CL185" s="146"/>
      <c r="CM185" s="146"/>
      <c r="CN185" s="146"/>
      <c r="CO185" s="146"/>
      <c r="CP185" s="146"/>
      <c r="CQ185" s="146"/>
      <c r="CR185" s="146"/>
      <c r="CS185" s="146"/>
      <c r="CT185" s="146"/>
      <c r="CU185" s="146"/>
      <c r="CV185" s="146"/>
      <c r="CW185" s="146"/>
      <c r="CX185" s="146"/>
      <c r="CY185" s="146"/>
      <c r="CZ185" s="146"/>
      <c r="DA185" s="201"/>
    </row>
    <row r="186" spans="2:105" x14ac:dyDescent="0.25">
      <c r="B186" s="200"/>
      <c r="C186" s="146"/>
      <c r="D186" s="146"/>
      <c r="E186" s="146"/>
      <c r="F186" s="146"/>
      <c r="G186" s="146"/>
      <c r="H186" s="146"/>
      <c r="I186" s="146"/>
      <c r="J186" s="146"/>
      <c r="K186" s="146"/>
      <c r="L186" s="146"/>
      <c r="M186" s="146"/>
      <c r="N186" s="146"/>
      <c r="O186" s="146"/>
      <c r="P186" s="146"/>
      <c r="Q186" s="146"/>
      <c r="R186" s="146"/>
      <c r="S186" s="146"/>
      <c r="T186" s="146"/>
      <c r="U186" s="146"/>
      <c r="V186" s="146"/>
      <c r="W186" s="146"/>
      <c r="X186" s="146"/>
      <c r="Y186" s="146"/>
      <c r="Z186" s="146"/>
      <c r="AA186" s="146"/>
      <c r="AB186" s="146"/>
      <c r="AC186" s="146"/>
      <c r="AD186" s="146"/>
      <c r="AE186" s="146"/>
      <c r="AF186" s="146"/>
      <c r="AG186" s="146"/>
      <c r="AH186" s="146"/>
      <c r="AI186" s="146"/>
      <c r="AJ186" s="146"/>
      <c r="AK186" s="146"/>
      <c r="AL186" s="146"/>
      <c r="AM186" s="146"/>
      <c r="AN186" s="146"/>
      <c r="AO186" s="146"/>
      <c r="AP186" s="146"/>
      <c r="AQ186" s="146"/>
      <c r="AR186" s="146"/>
      <c r="AS186" s="146"/>
      <c r="AT186" s="146"/>
      <c r="AU186" s="146"/>
      <c r="AV186" s="146"/>
      <c r="AW186" s="146"/>
      <c r="AX186" s="146"/>
      <c r="AY186" s="146"/>
      <c r="AZ186" s="146"/>
      <c r="BA186" s="146"/>
      <c r="BB186" s="146"/>
      <c r="BC186" s="146"/>
      <c r="BD186" s="146"/>
      <c r="BE186" s="146"/>
      <c r="BF186" s="146"/>
      <c r="BG186" s="146"/>
      <c r="BH186" s="146"/>
      <c r="BI186" s="146"/>
      <c r="BJ186" s="146"/>
      <c r="BK186" s="146"/>
      <c r="BL186" s="146"/>
      <c r="BM186" s="146"/>
      <c r="BN186" s="146"/>
      <c r="BO186" s="146"/>
      <c r="BP186" s="146"/>
      <c r="BQ186" s="146"/>
      <c r="BR186" s="146"/>
      <c r="BS186" s="146"/>
      <c r="BT186" s="146"/>
      <c r="BU186" s="146"/>
      <c r="BV186" s="146"/>
      <c r="BW186" s="146"/>
      <c r="BX186" s="146"/>
      <c r="BY186" s="146"/>
      <c r="BZ186" s="146"/>
      <c r="CA186" s="146"/>
      <c r="CB186" s="146"/>
      <c r="CC186" s="146"/>
      <c r="CD186" s="146"/>
      <c r="CE186" s="146"/>
      <c r="CF186" s="146"/>
      <c r="CG186" s="146"/>
      <c r="CH186" s="146"/>
      <c r="CI186" s="146"/>
      <c r="CJ186" s="146"/>
      <c r="CK186" s="146"/>
      <c r="CL186" s="146"/>
      <c r="CM186" s="146"/>
      <c r="CN186" s="146"/>
      <c r="CO186" s="146"/>
      <c r="CP186" s="146"/>
      <c r="CQ186" s="146"/>
      <c r="CR186" s="146"/>
      <c r="CS186" s="146"/>
      <c r="CT186" s="146"/>
      <c r="CU186" s="146"/>
      <c r="CV186" s="146"/>
      <c r="CW186" s="146"/>
      <c r="CX186" s="146"/>
      <c r="CY186" s="146"/>
      <c r="CZ186" s="146"/>
      <c r="DA186" s="201"/>
    </row>
    <row r="187" spans="2:105" x14ac:dyDescent="0.25">
      <c r="B187" s="200"/>
      <c r="C187" s="146"/>
      <c r="D187" s="146"/>
      <c r="E187" s="146"/>
      <c r="F187" s="146"/>
      <c r="G187" s="146"/>
      <c r="H187" s="146"/>
      <c r="I187" s="146"/>
      <c r="J187" s="146"/>
      <c r="K187" s="146"/>
      <c r="L187" s="146"/>
      <c r="M187" s="146"/>
      <c r="N187" s="146"/>
      <c r="O187" s="146"/>
      <c r="P187" s="146"/>
      <c r="Q187" s="146"/>
      <c r="R187" s="146"/>
      <c r="S187" s="146"/>
      <c r="T187" s="146"/>
      <c r="U187" s="146"/>
      <c r="V187" s="146"/>
      <c r="W187" s="146"/>
      <c r="X187" s="146"/>
      <c r="Y187" s="146"/>
      <c r="Z187" s="146"/>
      <c r="AA187" s="146"/>
      <c r="AB187" s="146"/>
      <c r="AC187" s="146"/>
      <c r="AD187" s="146"/>
      <c r="AE187" s="146"/>
      <c r="AF187" s="146"/>
      <c r="AG187" s="146"/>
      <c r="AH187" s="146"/>
      <c r="AI187" s="146"/>
      <c r="AJ187" s="146"/>
      <c r="AK187" s="146"/>
      <c r="AL187" s="146"/>
      <c r="AM187" s="146"/>
      <c r="AN187" s="146"/>
      <c r="AO187" s="146"/>
      <c r="AP187" s="146"/>
      <c r="AQ187" s="146"/>
      <c r="AR187" s="146"/>
      <c r="AS187" s="146"/>
      <c r="AT187" s="146"/>
      <c r="AU187" s="146"/>
      <c r="AV187" s="146"/>
      <c r="AW187" s="146"/>
      <c r="AX187" s="146"/>
      <c r="AY187" s="146"/>
      <c r="AZ187" s="146"/>
      <c r="BA187" s="146"/>
      <c r="BB187" s="146"/>
      <c r="BC187" s="146"/>
      <c r="BD187" s="146"/>
      <c r="BE187" s="146"/>
      <c r="BF187" s="146"/>
      <c r="BG187" s="146"/>
      <c r="BH187" s="146"/>
      <c r="BI187" s="146"/>
      <c r="BJ187" s="146"/>
      <c r="BK187" s="146"/>
      <c r="BL187" s="146"/>
      <c r="BM187" s="146"/>
      <c r="BN187" s="146"/>
      <c r="BO187" s="146"/>
      <c r="BP187" s="146"/>
      <c r="BQ187" s="146"/>
      <c r="BR187" s="146"/>
      <c r="BS187" s="146"/>
      <c r="BT187" s="146"/>
      <c r="BU187" s="146"/>
      <c r="BV187" s="146"/>
      <c r="BW187" s="146"/>
      <c r="BX187" s="146"/>
      <c r="BY187" s="146"/>
      <c r="BZ187" s="146"/>
      <c r="CA187" s="146"/>
      <c r="CB187" s="146"/>
      <c r="CC187" s="146"/>
      <c r="CD187" s="146"/>
      <c r="CE187" s="146"/>
      <c r="CF187" s="146"/>
      <c r="CG187" s="146"/>
      <c r="CH187" s="146"/>
      <c r="CI187" s="146"/>
      <c r="CJ187" s="146"/>
      <c r="CK187" s="146"/>
      <c r="CL187" s="146"/>
      <c r="CM187" s="146"/>
      <c r="CN187" s="146"/>
      <c r="CO187" s="146"/>
      <c r="CP187" s="146"/>
      <c r="CQ187" s="146"/>
      <c r="CR187" s="146"/>
      <c r="CS187" s="146"/>
      <c r="CT187" s="146"/>
      <c r="CU187" s="146"/>
      <c r="CV187" s="146"/>
      <c r="CW187" s="146"/>
      <c r="CX187" s="146"/>
      <c r="CY187" s="146"/>
      <c r="CZ187" s="146"/>
      <c r="DA187" s="201"/>
    </row>
    <row r="188" spans="2:105" x14ac:dyDescent="0.25">
      <c r="B188" s="200"/>
      <c r="C188" s="146"/>
      <c r="D188" s="146"/>
      <c r="E188" s="146"/>
      <c r="F188" s="146"/>
      <c r="G188" s="146"/>
      <c r="H188" s="146"/>
      <c r="I188" s="146"/>
      <c r="J188" s="146"/>
      <c r="K188" s="146"/>
      <c r="L188" s="146"/>
      <c r="M188" s="146"/>
      <c r="N188" s="146"/>
      <c r="O188" s="146"/>
      <c r="P188" s="146"/>
      <c r="Q188" s="146"/>
      <c r="R188" s="146"/>
      <c r="S188" s="146"/>
      <c r="T188" s="146"/>
      <c r="U188" s="146"/>
      <c r="V188" s="146"/>
      <c r="W188" s="146"/>
      <c r="X188" s="146"/>
      <c r="Y188" s="146"/>
      <c r="Z188" s="146"/>
      <c r="AA188" s="146"/>
      <c r="AB188" s="146"/>
      <c r="AC188" s="146"/>
      <c r="AD188" s="146"/>
      <c r="AE188" s="146"/>
      <c r="AF188" s="146"/>
      <c r="AG188" s="146"/>
      <c r="AH188" s="146"/>
      <c r="AI188" s="146"/>
      <c r="AJ188" s="146"/>
      <c r="AK188" s="146"/>
      <c r="AL188" s="146"/>
      <c r="AM188" s="146"/>
      <c r="AN188" s="146"/>
      <c r="AO188" s="146"/>
      <c r="AP188" s="146"/>
      <c r="AQ188" s="146"/>
      <c r="AR188" s="146"/>
      <c r="AS188" s="146"/>
      <c r="AT188" s="146"/>
      <c r="AU188" s="146"/>
      <c r="AV188" s="146"/>
      <c r="AW188" s="146"/>
      <c r="AX188" s="146"/>
      <c r="AY188" s="146"/>
      <c r="AZ188" s="146"/>
      <c r="BA188" s="146"/>
      <c r="BB188" s="146"/>
      <c r="BC188" s="146"/>
      <c r="BD188" s="146"/>
      <c r="BE188" s="146"/>
      <c r="BF188" s="146"/>
      <c r="BG188" s="146"/>
      <c r="BH188" s="146"/>
      <c r="BI188" s="146"/>
      <c r="BJ188" s="146"/>
      <c r="BK188" s="146"/>
      <c r="BL188" s="146"/>
      <c r="BM188" s="146"/>
      <c r="BN188" s="146"/>
      <c r="BO188" s="146"/>
      <c r="BP188" s="146"/>
      <c r="BQ188" s="146"/>
      <c r="BR188" s="146"/>
      <c r="BS188" s="146"/>
      <c r="BT188" s="146"/>
      <c r="BU188" s="146"/>
      <c r="BV188" s="146"/>
      <c r="BW188" s="146"/>
      <c r="BX188" s="146"/>
      <c r="BY188" s="146"/>
      <c r="BZ188" s="146"/>
      <c r="CA188" s="146"/>
      <c r="CB188" s="146"/>
      <c r="CC188" s="146"/>
      <c r="CD188" s="146"/>
      <c r="CE188" s="146"/>
      <c r="CF188" s="146"/>
      <c r="CG188" s="146"/>
      <c r="CH188" s="146"/>
      <c r="CI188" s="146"/>
      <c r="CJ188" s="146"/>
      <c r="CK188" s="146"/>
      <c r="CL188" s="146"/>
      <c r="CM188" s="146"/>
      <c r="CN188" s="146"/>
      <c r="CO188" s="146"/>
      <c r="CP188" s="146"/>
      <c r="CQ188" s="146"/>
      <c r="CR188" s="146"/>
      <c r="CS188" s="146"/>
      <c r="CT188" s="146"/>
      <c r="CU188" s="146"/>
      <c r="CV188" s="146"/>
      <c r="CW188" s="146"/>
      <c r="CX188" s="146"/>
      <c r="CY188" s="146"/>
      <c r="CZ188" s="146"/>
      <c r="DA188" s="201"/>
    </row>
    <row r="189" spans="2:105" x14ac:dyDescent="0.25">
      <c r="B189" s="200"/>
      <c r="C189" s="146"/>
      <c r="D189" s="146"/>
      <c r="E189" s="146"/>
      <c r="F189" s="146"/>
      <c r="G189" s="146"/>
      <c r="H189" s="146"/>
      <c r="I189" s="146"/>
      <c r="J189" s="146"/>
      <c r="K189" s="146"/>
      <c r="L189" s="146"/>
      <c r="M189" s="146"/>
      <c r="N189" s="146"/>
      <c r="O189" s="146"/>
      <c r="P189" s="146"/>
      <c r="Q189" s="146"/>
      <c r="R189" s="146"/>
      <c r="S189" s="146"/>
      <c r="T189" s="146"/>
      <c r="U189" s="146"/>
      <c r="V189" s="146"/>
      <c r="W189" s="146"/>
      <c r="X189" s="146"/>
      <c r="Y189" s="146"/>
      <c r="Z189" s="146"/>
      <c r="AA189" s="146"/>
      <c r="AB189" s="146"/>
      <c r="AC189" s="146"/>
      <c r="AD189" s="146"/>
      <c r="AE189" s="146"/>
      <c r="AF189" s="146"/>
      <c r="AG189" s="146"/>
      <c r="AH189" s="146"/>
      <c r="AI189" s="146"/>
      <c r="AJ189" s="146"/>
      <c r="AK189" s="146"/>
      <c r="AL189" s="146"/>
      <c r="AM189" s="146"/>
      <c r="AN189" s="146"/>
      <c r="AO189" s="146"/>
      <c r="AP189" s="146"/>
      <c r="AQ189" s="146"/>
      <c r="AR189" s="146"/>
      <c r="AS189" s="146"/>
      <c r="AT189" s="146"/>
      <c r="AU189" s="146"/>
      <c r="AV189" s="146"/>
      <c r="AW189" s="146"/>
      <c r="AX189" s="146"/>
      <c r="AY189" s="146"/>
      <c r="AZ189" s="146"/>
      <c r="BA189" s="146"/>
      <c r="BB189" s="146"/>
      <c r="BC189" s="146"/>
      <c r="BD189" s="146"/>
      <c r="BE189" s="146"/>
      <c r="BF189" s="146"/>
      <c r="BG189" s="146"/>
      <c r="BH189" s="146"/>
      <c r="BI189" s="146"/>
      <c r="BJ189" s="146"/>
      <c r="BK189" s="146"/>
      <c r="BL189" s="146"/>
      <c r="BM189" s="146"/>
      <c r="BN189" s="146"/>
      <c r="BO189" s="146"/>
      <c r="BP189" s="146"/>
      <c r="BQ189" s="146"/>
      <c r="BR189" s="146"/>
      <c r="BS189" s="146"/>
      <c r="BT189" s="146"/>
      <c r="BU189" s="146"/>
      <c r="BV189" s="146"/>
      <c r="BW189" s="146"/>
      <c r="BX189" s="146"/>
      <c r="BY189" s="146"/>
      <c r="BZ189" s="146"/>
      <c r="CA189" s="146"/>
      <c r="CB189" s="146"/>
      <c r="CC189" s="146"/>
      <c r="CD189" s="146"/>
      <c r="CE189" s="146"/>
      <c r="CF189" s="146"/>
      <c r="CG189" s="146"/>
      <c r="CH189" s="146"/>
      <c r="CI189" s="146"/>
      <c r="CJ189" s="146"/>
      <c r="CK189" s="146"/>
      <c r="CL189" s="146"/>
      <c r="CM189" s="146"/>
      <c r="CN189" s="146"/>
      <c r="CO189" s="146"/>
      <c r="CP189" s="146"/>
      <c r="CQ189" s="146"/>
      <c r="CR189" s="146"/>
      <c r="CS189" s="146"/>
      <c r="CT189" s="146"/>
      <c r="CU189" s="146"/>
      <c r="CV189" s="146"/>
      <c r="CW189" s="146"/>
      <c r="CX189" s="146"/>
      <c r="CY189" s="146"/>
      <c r="CZ189" s="146"/>
      <c r="DA189" s="201"/>
    </row>
    <row r="190" spans="2:105" x14ac:dyDescent="0.25">
      <c r="B190" s="200"/>
      <c r="C190" s="146"/>
      <c r="D190" s="146"/>
      <c r="E190" s="146"/>
      <c r="F190" s="146"/>
      <c r="G190" s="146"/>
      <c r="H190" s="146"/>
      <c r="I190" s="146"/>
      <c r="J190" s="146"/>
      <c r="K190" s="146"/>
      <c r="L190" s="146"/>
      <c r="M190" s="146"/>
      <c r="N190" s="146"/>
      <c r="O190" s="146"/>
      <c r="P190" s="146"/>
      <c r="Q190" s="146"/>
      <c r="R190" s="146"/>
      <c r="S190" s="146"/>
      <c r="T190" s="146"/>
      <c r="U190" s="146"/>
      <c r="V190" s="146"/>
      <c r="W190" s="146"/>
      <c r="X190" s="146"/>
      <c r="Y190" s="146"/>
      <c r="Z190" s="146"/>
      <c r="AA190" s="146"/>
      <c r="AB190" s="146"/>
      <c r="AC190" s="146"/>
      <c r="AD190" s="146"/>
      <c r="AE190" s="146"/>
      <c r="AF190" s="146"/>
      <c r="AG190" s="146"/>
      <c r="AH190" s="146"/>
      <c r="AI190" s="146"/>
      <c r="AJ190" s="146"/>
      <c r="AK190" s="146"/>
      <c r="AL190" s="146"/>
      <c r="AM190" s="146"/>
      <c r="AN190" s="146"/>
      <c r="AO190" s="146"/>
      <c r="AP190" s="146"/>
      <c r="AQ190" s="146"/>
      <c r="AR190" s="146"/>
      <c r="AS190" s="146"/>
      <c r="AT190" s="146"/>
      <c r="AU190" s="146"/>
      <c r="AV190" s="146"/>
      <c r="AW190" s="146"/>
      <c r="AX190" s="146"/>
      <c r="AY190" s="146"/>
      <c r="AZ190" s="146"/>
      <c r="BA190" s="146"/>
      <c r="BB190" s="146"/>
      <c r="BC190" s="146"/>
      <c r="BD190" s="146"/>
      <c r="BE190" s="146"/>
      <c r="BF190" s="146"/>
      <c r="BG190" s="146"/>
      <c r="BH190" s="146"/>
      <c r="BI190" s="146"/>
      <c r="BJ190" s="146"/>
      <c r="BK190" s="146"/>
      <c r="BL190" s="146"/>
      <c r="BM190" s="146"/>
      <c r="BN190" s="146"/>
      <c r="BO190" s="146"/>
      <c r="BP190" s="146"/>
      <c r="BQ190" s="146"/>
      <c r="BR190" s="146"/>
      <c r="BS190" s="146"/>
      <c r="BT190" s="146"/>
      <c r="BU190" s="146"/>
      <c r="BV190" s="146"/>
      <c r="BW190" s="146"/>
      <c r="BX190" s="146"/>
      <c r="BY190" s="146"/>
      <c r="BZ190" s="146"/>
      <c r="CA190" s="146"/>
      <c r="CB190" s="146"/>
      <c r="CC190" s="146"/>
      <c r="CD190" s="146"/>
      <c r="CE190" s="146"/>
      <c r="CF190" s="146"/>
      <c r="CG190" s="146"/>
      <c r="CH190" s="146"/>
      <c r="CI190" s="146"/>
      <c r="CJ190" s="146"/>
      <c r="CK190" s="146"/>
      <c r="CL190" s="146"/>
      <c r="CM190" s="146"/>
      <c r="CN190" s="146"/>
      <c r="CO190" s="146"/>
      <c r="CP190" s="146"/>
      <c r="CQ190" s="146"/>
      <c r="CR190" s="146"/>
      <c r="CS190" s="146"/>
      <c r="CT190" s="146"/>
      <c r="CU190" s="146"/>
      <c r="CV190" s="146"/>
      <c r="CW190" s="146"/>
      <c r="CX190" s="146"/>
      <c r="CY190" s="146"/>
      <c r="CZ190" s="146"/>
      <c r="DA190" s="201"/>
    </row>
    <row r="191" spans="2:105" x14ac:dyDescent="0.25">
      <c r="B191" s="200"/>
      <c r="C191" s="146"/>
      <c r="D191" s="146"/>
      <c r="E191" s="146"/>
      <c r="F191" s="146"/>
      <c r="G191" s="146"/>
      <c r="H191" s="146"/>
      <c r="I191" s="146"/>
      <c r="J191" s="146"/>
      <c r="K191" s="146"/>
      <c r="L191" s="146"/>
      <c r="M191" s="146"/>
      <c r="N191" s="146"/>
      <c r="O191" s="146"/>
      <c r="P191" s="146"/>
      <c r="Q191" s="146"/>
      <c r="R191" s="146"/>
      <c r="S191" s="146"/>
      <c r="T191" s="146"/>
      <c r="U191" s="146"/>
      <c r="V191" s="146"/>
      <c r="W191" s="146"/>
      <c r="X191" s="146"/>
      <c r="Y191" s="146"/>
      <c r="Z191" s="146"/>
      <c r="AA191" s="146"/>
      <c r="AB191" s="146"/>
      <c r="AC191" s="146"/>
      <c r="AD191" s="146"/>
      <c r="AE191" s="146"/>
      <c r="AF191" s="146"/>
      <c r="AG191" s="146"/>
      <c r="AH191" s="146"/>
      <c r="AI191" s="146"/>
      <c r="AJ191" s="146"/>
      <c r="AK191" s="146"/>
      <c r="AL191" s="146"/>
      <c r="AM191" s="146"/>
      <c r="AN191" s="146"/>
      <c r="AO191" s="146"/>
      <c r="AP191" s="146"/>
      <c r="AQ191" s="146"/>
      <c r="AR191" s="146"/>
      <c r="AS191" s="146"/>
      <c r="AT191" s="146"/>
      <c r="AU191" s="146"/>
      <c r="AV191" s="146"/>
      <c r="AW191" s="146"/>
      <c r="AX191" s="146"/>
      <c r="AY191" s="146"/>
      <c r="AZ191" s="146"/>
      <c r="BA191" s="146"/>
      <c r="BB191" s="146"/>
      <c r="BC191" s="146"/>
      <c r="BD191" s="146"/>
      <c r="BE191" s="146"/>
      <c r="BF191" s="146"/>
      <c r="BG191" s="146"/>
      <c r="BH191" s="146"/>
      <c r="BI191" s="146"/>
      <c r="BJ191" s="146"/>
      <c r="BK191" s="146"/>
      <c r="BL191" s="146"/>
      <c r="BM191" s="146"/>
      <c r="BN191" s="146"/>
      <c r="BO191" s="146"/>
      <c r="BP191" s="146"/>
      <c r="BQ191" s="146"/>
      <c r="BR191" s="146"/>
      <c r="BS191" s="146"/>
      <c r="BT191" s="146"/>
      <c r="BU191" s="146"/>
      <c r="BV191" s="146"/>
      <c r="BW191" s="146"/>
      <c r="BX191" s="146"/>
      <c r="BY191" s="146"/>
      <c r="BZ191" s="146"/>
      <c r="CA191" s="146"/>
      <c r="CB191" s="146"/>
      <c r="CC191" s="146"/>
      <c r="CD191" s="146"/>
      <c r="CE191" s="146"/>
      <c r="CF191" s="146"/>
      <c r="CG191" s="146"/>
      <c r="CH191" s="146"/>
      <c r="CI191" s="146"/>
      <c r="CJ191" s="146"/>
      <c r="CK191" s="146"/>
      <c r="CL191" s="146"/>
      <c r="CM191" s="146"/>
      <c r="CN191" s="146"/>
      <c r="CO191" s="146"/>
      <c r="CP191" s="146"/>
      <c r="CQ191" s="146"/>
      <c r="CR191" s="146"/>
      <c r="CS191" s="146"/>
      <c r="CT191" s="146"/>
      <c r="CU191" s="146"/>
      <c r="CV191" s="146"/>
      <c r="CW191" s="146"/>
      <c r="CX191" s="146"/>
      <c r="CY191" s="146"/>
      <c r="CZ191" s="146"/>
      <c r="DA191" s="201"/>
    </row>
    <row r="192" spans="2:105" x14ac:dyDescent="0.25">
      <c r="B192" s="200"/>
      <c r="C192" s="146"/>
      <c r="D192" s="146"/>
      <c r="E192" s="146"/>
      <c r="F192" s="146"/>
      <c r="G192" s="146"/>
      <c r="H192" s="146"/>
      <c r="I192" s="146"/>
      <c r="J192" s="146"/>
      <c r="K192" s="146"/>
      <c r="L192" s="146"/>
      <c r="M192" s="146"/>
      <c r="N192" s="146"/>
      <c r="O192" s="146"/>
      <c r="P192" s="146"/>
      <c r="Q192" s="146"/>
      <c r="R192" s="146"/>
      <c r="S192" s="146"/>
      <c r="T192" s="146"/>
      <c r="U192" s="146"/>
      <c r="V192" s="146"/>
      <c r="W192" s="146"/>
      <c r="X192" s="146"/>
      <c r="Y192" s="146"/>
      <c r="Z192" s="146"/>
      <c r="AA192" s="146"/>
      <c r="AB192" s="146"/>
      <c r="AC192" s="146"/>
      <c r="AD192" s="146"/>
      <c r="AE192" s="146"/>
      <c r="AF192" s="146"/>
      <c r="AG192" s="146"/>
      <c r="AH192" s="146"/>
      <c r="AI192" s="146"/>
      <c r="AJ192" s="146"/>
      <c r="AK192" s="146"/>
      <c r="AL192" s="146"/>
      <c r="AM192" s="146"/>
      <c r="AN192" s="146"/>
      <c r="AO192" s="146"/>
      <c r="AP192" s="146"/>
      <c r="AQ192" s="146"/>
      <c r="AR192" s="146"/>
      <c r="AS192" s="146"/>
      <c r="AT192" s="146"/>
      <c r="AU192" s="146"/>
      <c r="AV192" s="146"/>
      <c r="AW192" s="146"/>
      <c r="AX192" s="146"/>
      <c r="AY192" s="146"/>
      <c r="AZ192" s="146"/>
      <c r="BA192" s="146"/>
      <c r="BB192" s="146"/>
      <c r="BC192" s="146"/>
      <c r="BD192" s="146"/>
      <c r="BE192" s="146"/>
      <c r="BF192" s="146"/>
      <c r="BG192" s="146"/>
      <c r="BH192" s="146"/>
      <c r="BI192" s="146"/>
      <c r="BJ192" s="146"/>
      <c r="BK192" s="146"/>
      <c r="BL192" s="146"/>
      <c r="BM192" s="146"/>
      <c r="BN192" s="146"/>
      <c r="BO192" s="146"/>
      <c r="BP192" s="146"/>
      <c r="BQ192" s="146"/>
      <c r="BR192" s="146"/>
      <c r="BS192" s="146"/>
      <c r="BT192" s="146"/>
      <c r="BU192" s="146"/>
      <c r="BV192" s="146"/>
      <c r="BW192" s="146"/>
      <c r="BX192" s="146"/>
      <c r="BY192" s="146"/>
      <c r="BZ192" s="146"/>
      <c r="CA192" s="146"/>
      <c r="CB192" s="146"/>
      <c r="CC192" s="146"/>
      <c r="CD192" s="146"/>
      <c r="CE192" s="146"/>
      <c r="CF192" s="146"/>
      <c r="CG192" s="146"/>
      <c r="CH192" s="146"/>
      <c r="CI192" s="146"/>
      <c r="CJ192" s="146"/>
      <c r="CK192" s="146"/>
      <c r="CL192" s="146"/>
      <c r="CM192" s="146"/>
      <c r="CN192" s="146"/>
      <c r="CO192" s="146"/>
      <c r="CP192" s="146"/>
      <c r="CQ192" s="146"/>
      <c r="CR192" s="146"/>
      <c r="CS192" s="146"/>
      <c r="CT192" s="146"/>
      <c r="CU192" s="146"/>
      <c r="CV192" s="146"/>
      <c r="CW192" s="146"/>
      <c r="CX192" s="146"/>
      <c r="CY192" s="146"/>
      <c r="CZ192" s="146"/>
      <c r="DA192" s="201"/>
    </row>
    <row r="193" spans="2:105" x14ac:dyDescent="0.25">
      <c r="B193" s="200"/>
      <c r="C193" s="146"/>
      <c r="D193" s="146"/>
      <c r="E193" s="146"/>
      <c r="F193" s="146"/>
      <c r="G193" s="146"/>
      <c r="H193" s="146"/>
      <c r="I193" s="146"/>
      <c r="J193" s="146"/>
      <c r="K193" s="146"/>
      <c r="L193" s="146"/>
      <c r="M193" s="146"/>
      <c r="N193" s="146"/>
      <c r="O193" s="146"/>
      <c r="P193" s="146"/>
      <c r="Q193" s="146"/>
      <c r="R193" s="146"/>
      <c r="S193" s="146"/>
      <c r="T193" s="146"/>
      <c r="U193" s="146"/>
      <c r="V193" s="146"/>
      <c r="W193" s="146"/>
      <c r="X193" s="146"/>
      <c r="Y193" s="146"/>
      <c r="Z193" s="146"/>
      <c r="AA193" s="146"/>
      <c r="AB193" s="146"/>
      <c r="AC193" s="146"/>
      <c r="AD193" s="146"/>
      <c r="AE193" s="146"/>
      <c r="AF193" s="146"/>
      <c r="AG193" s="146"/>
      <c r="AH193" s="146"/>
      <c r="AI193" s="146"/>
      <c r="AJ193" s="146"/>
      <c r="AK193" s="146"/>
      <c r="AL193" s="146"/>
      <c r="AM193" s="146"/>
      <c r="AN193" s="146"/>
      <c r="AO193" s="146"/>
      <c r="AP193" s="146"/>
      <c r="AQ193" s="146"/>
      <c r="AR193" s="146"/>
      <c r="AS193" s="146"/>
      <c r="AT193" s="146"/>
      <c r="AU193" s="146"/>
      <c r="AV193" s="146"/>
      <c r="AW193" s="146"/>
      <c r="AX193" s="146"/>
      <c r="AY193" s="146"/>
      <c r="AZ193" s="146"/>
      <c r="BA193" s="146"/>
      <c r="BB193" s="146"/>
      <c r="BC193" s="146"/>
      <c r="BD193" s="146"/>
      <c r="BE193" s="146"/>
      <c r="BF193" s="146"/>
      <c r="BG193" s="146"/>
      <c r="BH193" s="146"/>
      <c r="BI193" s="146"/>
      <c r="BJ193" s="146"/>
      <c r="BK193" s="146"/>
      <c r="BL193" s="146"/>
      <c r="BM193" s="146"/>
      <c r="BN193" s="146"/>
      <c r="BO193" s="146"/>
      <c r="BP193" s="146"/>
      <c r="BQ193" s="146"/>
      <c r="BR193" s="146"/>
      <c r="BS193" s="146"/>
      <c r="BT193" s="146"/>
      <c r="BU193" s="146"/>
      <c r="BV193" s="146"/>
      <c r="BW193" s="146"/>
      <c r="BX193" s="146"/>
      <c r="BY193" s="146"/>
      <c r="BZ193" s="146"/>
      <c r="CA193" s="146"/>
      <c r="CB193" s="146"/>
      <c r="CC193" s="146"/>
      <c r="CD193" s="146"/>
      <c r="CE193" s="146"/>
      <c r="CF193" s="146"/>
      <c r="CG193" s="146"/>
      <c r="CH193" s="146"/>
      <c r="CI193" s="146"/>
      <c r="CJ193" s="146"/>
      <c r="CK193" s="146"/>
      <c r="CL193" s="146"/>
      <c r="CM193" s="146"/>
      <c r="CN193" s="146"/>
      <c r="CO193" s="146"/>
      <c r="CP193" s="146"/>
      <c r="CQ193" s="146"/>
      <c r="CR193" s="146"/>
      <c r="CS193" s="146"/>
      <c r="CT193" s="146"/>
      <c r="CU193" s="146"/>
      <c r="CV193" s="146"/>
      <c r="CW193" s="146"/>
      <c r="CX193" s="146"/>
      <c r="CY193" s="146"/>
      <c r="CZ193" s="146"/>
      <c r="DA193" s="201"/>
    </row>
    <row r="194" spans="2:105" x14ac:dyDescent="0.25">
      <c r="B194" s="200"/>
      <c r="C194" s="146"/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46"/>
      <c r="O194" s="146"/>
      <c r="P194" s="146"/>
      <c r="Q194" s="146"/>
      <c r="R194" s="146"/>
      <c r="S194" s="146"/>
      <c r="T194" s="146"/>
      <c r="U194" s="146"/>
      <c r="V194" s="146"/>
      <c r="W194" s="146"/>
      <c r="X194" s="146"/>
      <c r="Y194" s="146"/>
      <c r="Z194" s="146"/>
      <c r="AA194" s="146"/>
      <c r="AB194" s="146"/>
      <c r="AC194" s="146"/>
      <c r="AD194" s="146"/>
      <c r="AE194" s="146"/>
      <c r="AF194" s="146"/>
      <c r="AG194" s="146"/>
      <c r="AH194" s="146"/>
      <c r="AI194" s="146"/>
      <c r="AJ194" s="146"/>
      <c r="AK194" s="146"/>
      <c r="AL194" s="146"/>
      <c r="AM194" s="146"/>
      <c r="AN194" s="146"/>
      <c r="AO194" s="146"/>
      <c r="AP194" s="146"/>
      <c r="AQ194" s="146"/>
      <c r="AR194" s="146"/>
      <c r="AS194" s="146"/>
      <c r="AT194" s="146"/>
      <c r="AU194" s="146"/>
      <c r="AV194" s="146"/>
      <c r="AW194" s="146"/>
      <c r="AX194" s="146"/>
      <c r="AY194" s="146"/>
      <c r="AZ194" s="146"/>
      <c r="BA194" s="146"/>
      <c r="BB194" s="146"/>
      <c r="BC194" s="146"/>
      <c r="BD194" s="146"/>
      <c r="BE194" s="146"/>
      <c r="BF194" s="146"/>
      <c r="BG194" s="146"/>
      <c r="BH194" s="146"/>
      <c r="BI194" s="146"/>
      <c r="BJ194" s="146"/>
      <c r="BK194" s="146"/>
      <c r="BL194" s="146"/>
      <c r="BM194" s="146"/>
      <c r="BN194" s="146"/>
      <c r="BO194" s="146"/>
      <c r="BP194" s="146"/>
      <c r="BQ194" s="146"/>
      <c r="BR194" s="146"/>
      <c r="BS194" s="146"/>
      <c r="BT194" s="146"/>
      <c r="BU194" s="146"/>
      <c r="BV194" s="146"/>
      <c r="BW194" s="146"/>
      <c r="BX194" s="146"/>
      <c r="BY194" s="146"/>
      <c r="BZ194" s="146"/>
      <c r="CA194" s="146"/>
      <c r="CB194" s="146"/>
      <c r="CC194" s="146"/>
      <c r="CD194" s="146"/>
      <c r="CE194" s="146"/>
      <c r="CF194" s="146"/>
      <c r="CG194" s="146"/>
      <c r="CH194" s="146"/>
      <c r="CI194" s="146"/>
      <c r="CJ194" s="146"/>
      <c r="CK194" s="146"/>
      <c r="CL194" s="146"/>
      <c r="CM194" s="146"/>
      <c r="CN194" s="146"/>
      <c r="CO194" s="146"/>
      <c r="CP194" s="146"/>
      <c r="CQ194" s="146"/>
      <c r="CR194" s="146"/>
      <c r="CS194" s="146"/>
      <c r="CT194" s="146"/>
      <c r="CU194" s="146"/>
      <c r="CV194" s="146"/>
      <c r="CW194" s="146"/>
      <c r="CX194" s="146"/>
      <c r="CY194" s="146"/>
      <c r="CZ194" s="146"/>
      <c r="DA194" s="201"/>
    </row>
    <row r="195" spans="2:105" x14ac:dyDescent="0.25">
      <c r="B195" s="200"/>
      <c r="C195" s="146"/>
      <c r="D195" s="146"/>
      <c r="E195" s="146"/>
      <c r="F195" s="146"/>
      <c r="G195" s="146"/>
      <c r="H195" s="146"/>
      <c r="I195" s="146"/>
      <c r="J195" s="146"/>
      <c r="K195" s="146"/>
      <c r="L195" s="146"/>
      <c r="M195" s="146"/>
      <c r="N195" s="146"/>
      <c r="O195" s="146"/>
      <c r="P195" s="146"/>
      <c r="Q195" s="146"/>
      <c r="R195" s="146"/>
      <c r="S195" s="146"/>
      <c r="T195" s="146"/>
      <c r="U195" s="146"/>
      <c r="V195" s="146"/>
      <c r="W195" s="146"/>
      <c r="X195" s="146"/>
      <c r="Y195" s="146"/>
      <c r="Z195" s="146"/>
      <c r="AA195" s="146"/>
      <c r="AB195" s="146"/>
      <c r="AC195" s="146"/>
      <c r="AD195" s="146"/>
      <c r="AE195" s="146"/>
      <c r="AF195" s="146"/>
      <c r="AG195" s="146"/>
      <c r="AH195" s="146"/>
      <c r="AI195" s="146"/>
      <c r="AJ195" s="146"/>
      <c r="AK195" s="146"/>
      <c r="AL195" s="146"/>
      <c r="AM195" s="146"/>
      <c r="AN195" s="146"/>
      <c r="AO195" s="146"/>
      <c r="AP195" s="146"/>
      <c r="AQ195" s="146"/>
      <c r="AR195" s="146"/>
      <c r="AS195" s="146"/>
      <c r="AT195" s="146"/>
      <c r="AU195" s="146"/>
      <c r="AV195" s="146"/>
      <c r="AW195" s="146"/>
      <c r="AX195" s="146"/>
      <c r="AY195" s="146"/>
      <c r="AZ195" s="146"/>
      <c r="BA195" s="146"/>
      <c r="BB195" s="146"/>
      <c r="BC195" s="146"/>
      <c r="BD195" s="146"/>
      <c r="BE195" s="146"/>
      <c r="BF195" s="146"/>
      <c r="BG195" s="146"/>
      <c r="BH195" s="146"/>
      <c r="BI195" s="146"/>
      <c r="BJ195" s="146"/>
      <c r="BK195" s="146"/>
      <c r="BL195" s="146"/>
      <c r="BM195" s="146"/>
      <c r="BN195" s="146"/>
      <c r="BO195" s="146"/>
      <c r="BP195" s="146"/>
      <c r="BQ195" s="146"/>
      <c r="BR195" s="146"/>
      <c r="BS195" s="146"/>
      <c r="BT195" s="146"/>
      <c r="BU195" s="146"/>
      <c r="BV195" s="146"/>
      <c r="BW195" s="146"/>
      <c r="BX195" s="146"/>
      <c r="BY195" s="146"/>
      <c r="BZ195" s="146"/>
      <c r="CA195" s="146"/>
      <c r="CB195" s="146"/>
      <c r="CC195" s="146"/>
      <c r="CD195" s="146"/>
      <c r="CE195" s="146"/>
      <c r="CF195" s="146"/>
      <c r="CG195" s="146"/>
      <c r="CH195" s="146"/>
      <c r="CI195" s="146"/>
      <c r="CJ195" s="146"/>
      <c r="CK195" s="146"/>
      <c r="CL195" s="146"/>
      <c r="CM195" s="146"/>
      <c r="CN195" s="146"/>
      <c r="CO195" s="146"/>
      <c r="CP195" s="146"/>
      <c r="CQ195" s="146"/>
      <c r="CR195" s="146"/>
      <c r="CS195" s="146"/>
      <c r="CT195" s="146"/>
      <c r="CU195" s="146"/>
      <c r="CV195" s="146"/>
      <c r="CW195" s="146"/>
      <c r="CX195" s="146"/>
      <c r="CY195" s="146"/>
      <c r="CZ195" s="146"/>
      <c r="DA195" s="201"/>
    </row>
    <row r="196" spans="2:105" x14ac:dyDescent="0.25">
      <c r="B196" s="200"/>
      <c r="C196" s="146"/>
      <c r="D196" s="146"/>
      <c r="E196" s="146"/>
      <c r="F196" s="146"/>
      <c r="G196" s="146"/>
      <c r="H196" s="146"/>
      <c r="I196" s="146"/>
      <c r="J196" s="146"/>
      <c r="K196" s="146"/>
      <c r="L196" s="146"/>
      <c r="M196" s="146"/>
      <c r="N196" s="146"/>
      <c r="O196" s="146"/>
      <c r="P196" s="146"/>
      <c r="Q196" s="146"/>
      <c r="R196" s="146"/>
      <c r="S196" s="146"/>
      <c r="T196" s="146"/>
      <c r="U196" s="146"/>
      <c r="V196" s="146"/>
      <c r="W196" s="146"/>
      <c r="X196" s="146"/>
      <c r="Y196" s="146"/>
      <c r="Z196" s="146"/>
      <c r="AA196" s="146"/>
      <c r="AB196" s="146"/>
      <c r="AC196" s="146"/>
      <c r="AD196" s="146"/>
      <c r="AE196" s="146"/>
      <c r="AF196" s="146"/>
      <c r="AG196" s="146"/>
      <c r="AH196" s="146"/>
      <c r="AI196" s="146"/>
      <c r="AJ196" s="146"/>
      <c r="AK196" s="146"/>
      <c r="AL196" s="146"/>
      <c r="AM196" s="146"/>
      <c r="AN196" s="146"/>
      <c r="AO196" s="146"/>
      <c r="AP196" s="146"/>
      <c r="AQ196" s="146"/>
      <c r="AR196" s="146"/>
      <c r="AS196" s="146"/>
      <c r="AT196" s="146"/>
      <c r="AU196" s="146"/>
      <c r="AV196" s="146"/>
      <c r="AW196" s="146"/>
      <c r="AX196" s="146"/>
      <c r="AY196" s="146"/>
      <c r="AZ196" s="146"/>
      <c r="BA196" s="146"/>
      <c r="BB196" s="146"/>
      <c r="BC196" s="146"/>
      <c r="BD196" s="146"/>
      <c r="BE196" s="146"/>
      <c r="BF196" s="146"/>
      <c r="BG196" s="146"/>
      <c r="BH196" s="146"/>
      <c r="BI196" s="146"/>
      <c r="BJ196" s="146"/>
      <c r="BK196" s="146"/>
      <c r="BL196" s="146"/>
      <c r="BM196" s="146"/>
      <c r="BN196" s="146"/>
      <c r="BO196" s="146"/>
      <c r="BP196" s="146"/>
      <c r="BQ196" s="146"/>
      <c r="BR196" s="146"/>
      <c r="BS196" s="146"/>
      <c r="BT196" s="146"/>
      <c r="BU196" s="146"/>
      <c r="BV196" s="146"/>
      <c r="BW196" s="146"/>
      <c r="BX196" s="146"/>
      <c r="BY196" s="146"/>
      <c r="BZ196" s="146"/>
      <c r="CA196" s="146"/>
      <c r="CB196" s="146"/>
      <c r="CC196" s="146"/>
      <c r="CD196" s="146"/>
      <c r="CE196" s="146"/>
      <c r="CF196" s="146"/>
      <c r="CG196" s="146"/>
      <c r="CH196" s="146"/>
      <c r="CI196" s="146"/>
      <c r="CJ196" s="146"/>
      <c r="CK196" s="146"/>
      <c r="CL196" s="146"/>
      <c r="CM196" s="146"/>
      <c r="CN196" s="146"/>
      <c r="CO196" s="146"/>
      <c r="CP196" s="146"/>
      <c r="CQ196" s="146"/>
      <c r="CR196" s="146"/>
      <c r="CS196" s="146"/>
      <c r="CT196" s="146"/>
      <c r="CU196" s="146"/>
      <c r="CV196" s="146"/>
      <c r="CW196" s="146"/>
      <c r="CX196" s="146"/>
      <c r="CY196" s="146"/>
      <c r="CZ196" s="146"/>
      <c r="DA196" s="201"/>
    </row>
    <row r="197" spans="2:105" x14ac:dyDescent="0.25">
      <c r="B197" s="200"/>
      <c r="C197" s="146"/>
      <c r="D197" s="146"/>
      <c r="E197" s="146"/>
      <c r="F197" s="146"/>
      <c r="G197" s="146"/>
      <c r="H197" s="146"/>
      <c r="I197" s="146"/>
      <c r="J197" s="146"/>
      <c r="K197" s="146"/>
      <c r="L197" s="146"/>
      <c r="M197" s="146"/>
      <c r="N197" s="146"/>
      <c r="O197" s="146"/>
      <c r="P197" s="146"/>
      <c r="Q197" s="146"/>
      <c r="R197" s="146"/>
      <c r="S197" s="146"/>
      <c r="T197" s="146"/>
      <c r="U197" s="146"/>
      <c r="V197" s="146"/>
      <c r="W197" s="146"/>
      <c r="X197" s="146"/>
      <c r="Y197" s="146"/>
      <c r="Z197" s="146"/>
      <c r="AA197" s="146"/>
      <c r="AB197" s="146"/>
      <c r="AC197" s="146"/>
      <c r="AD197" s="146"/>
      <c r="AE197" s="146"/>
      <c r="AF197" s="146"/>
      <c r="AG197" s="146"/>
      <c r="AH197" s="146"/>
      <c r="AI197" s="146"/>
      <c r="AJ197" s="146"/>
      <c r="AK197" s="146"/>
      <c r="AL197" s="146"/>
      <c r="AM197" s="146"/>
      <c r="AN197" s="146"/>
      <c r="AO197" s="146"/>
      <c r="AP197" s="146"/>
      <c r="AQ197" s="146"/>
      <c r="AR197" s="146"/>
      <c r="AS197" s="146"/>
      <c r="AT197" s="146"/>
      <c r="AU197" s="146"/>
      <c r="AV197" s="146"/>
      <c r="AW197" s="146"/>
      <c r="AX197" s="146"/>
      <c r="AY197" s="146"/>
      <c r="AZ197" s="146"/>
      <c r="BA197" s="146"/>
      <c r="BB197" s="146"/>
      <c r="BC197" s="146"/>
      <c r="BD197" s="146"/>
      <c r="BE197" s="146"/>
      <c r="BF197" s="146"/>
      <c r="BG197" s="146"/>
      <c r="BH197" s="146"/>
      <c r="BI197" s="146"/>
      <c r="BJ197" s="146"/>
      <c r="BK197" s="146"/>
      <c r="BL197" s="146"/>
      <c r="BM197" s="146"/>
      <c r="BN197" s="146"/>
      <c r="BO197" s="146"/>
      <c r="BP197" s="146"/>
      <c r="BQ197" s="146"/>
      <c r="BR197" s="146"/>
      <c r="BS197" s="146"/>
      <c r="BT197" s="146"/>
      <c r="BU197" s="146"/>
      <c r="BV197" s="146"/>
      <c r="BW197" s="146"/>
      <c r="BX197" s="146"/>
      <c r="BY197" s="146"/>
      <c r="BZ197" s="146"/>
      <c r="CA197" s="146"/>
      <c r="CB197" s="146"/>
      <c r="CC197" s="146"/>
      <c r="CD197" s="146"/>
      <c r="CE197" s="146"/>
      <c r="CF197" s="146"/>
      <c r="CG197" s="146"/>
      <c r="CH197" s="146"/>
      <c r="CI197" s="146"/>
      <c r="CJ197" s="146"/>
      <c r="CK197" s="146"/>
      <c r="CL197" s="146"/>
      <c r="CM197" s="146"/>
      <c r="CN197" s="146"/>
      <c r="CO197" s="146"/>
      <c r="CP197" s="146"/>
      <c r="CQ197" s="146"/>
      <c r="CR197" s="146"/>
      <c r="CS197" s="146"/>
      <c r="CT197" s="146"/>
      <c r="CU197" s="146"/>
      <c r="CV197" s="146"/>
      <c r="CW197" s="146"/>
      <c r="CX197" s="146"/>
      <c r="CY197" s="146"/>
      <c r="CZ197" s="146"/>
      <c r="DA197" s="201"/>
    </row>
    <row r="198" spans="2:105" x14ac:dyDescent="0.25">
      <c r="B198" s="200"/>
      <c r="C198" s="146"/>
      <c r="D198" s="146"/>
      <c r="E198" s="146"/>
      <c r="F198" s="146"/>
      <c r="G198" s="146"/>
      <c r="H198" s="146"/>
      <c r="I198" s="146"/>
      <c r="J198" s="146"/>
      <c r="K198" s="146"/>
      <c r="L198" s="146"/>
      <c r="M198" s="146"/>
      <c r="N198" s="146"/>
      <c r="O198" s="146"/>
      <c r="P198" s="146"/>
      <c r="Q198" s="146"/>
      <c r="R198" s="146"/>
      <c r="S198" s="146"/>
      <c r="T198" s="146"/>
      <c r="U198" s="146"/>
      <c r="V198" s="146"/>
      <c r="W198" s="146"/>
      <c r="X198" s="146"/>
      <c r="Y198" s="146"/>
      <c r="Z198" s="146"/>
      <c r="AA198" s="146"/>
      <c r="AB198" s="146"/>
      <c r="AC198" s="146"/>
      <c r="AD198" s="146"/>
      <c r="AE198" s="146"/>
      <c r="AF198" s="146"/>
      <c r="AG198" s="146"/>
      <c r="AH198" s="146"/>
      <c r="AI198" s="146"/>
      <c r="AJ198" s="146"/>
      <c r="AK198" s="146"/>
      <c r="AL198" s="146"/>
      <c r="AM198" s="146"/>
      <c r="AN198" s="146"/>
      <c r="AO198" s="146"/>
      <c r="AP198" s="146"/>
      <c r="AQ198" s="146"/>
      <c r="AR198" s="146"/>
      <c r="AS198" s="146"/>
      <c r="AT198" s="146"/>
      <c r="AU198" s="146"/>
      <c r="AV198" s="146"/>
      <c r="AW198" s="146"/>
      <c r="AX198" s="146"/>
      <c r="AY198" s="146"/>
      <c r="AZ198" s="146"/>
      <c r="BA198" s="146"/>
      <c r="BB198" s="146"/>
      <c r="BC198" s="146"/>
      <c r="BD198" s="146"/>
      <c r="BE198" s="146"/>
      <c r="BF198" s="146"/>
      <c r="BG198" s="146"/>
      <c r="BH198" s="146"/>
      <c r="BI198" s="146"/>
      <c r="BJ198" s="146"/>
      <c r="BK198" s="146"/>
      <c r="BL198" s="146"/>
      <c r="BM198" s="146"/>
      <c r="BN198" s="146"/>
      <c r="BO198" s="146"/>
      <c r="BP198" s="146"/>
      <c r="BQ198" s="146"/>
      <c r="BR198" s="146"/>
      <c r="BS198" s="146"/>
      <c r="BT198" s="146"/>
      <c r="BU198" s="146"/>
      <c r="BV198" s="146"/>
      <c r="BW198" s="146"/>
      <c r="BX198" s="146"/>
      <c r="BY198" s="146"/>
      <c r="BZ198" s="146"/>
      <c r="CA198" s="146"/>
      <c r="CB198" s="146"/>
      <c r="CC198" s="146"/>
      <c r="CD198" s="146"/>
      <c r="CE198" s="146"/>
      <c r="CF198" s="146"/>
      <c r="CG198" s="146"/>
      <c r="CH198" s="146"/>
      <c r="CI198" s="146"/>
      <c r="CJ198" s="146"/>
      <c r="CK198" s="146"/>
      <c r="CL198" s="146"/>
      <c r="CM198" s="146"/>
      <c r="CN198" s="146"/>
      <c r="CO198" s="146"/>
      <c r="CP198" s="146"/>
      <c r="CQ198" s="146"/>
      <c r="CR198" s="146"/>
      <c r="CS198" s="146"/>
      <c r="CT198" s="146"/>
      <c r="CU198" s="146"/>
      <c r="CV198" s="146"/>
      <c r="CW198" s="146"/>
      <c r="CX198" s="146"/>
      <c r="CY198" s="146"/>
      <c r="CZ198" s="146"/>
      <c r="DA198" s="201"/>
    </row>
    <row r="199" spans="2:105" x14ac:dyDescent="0.25">
      <c r="B199" s="200"/>
      <c r="C199" s="146"/>
      <c r="D199" s="146"/>
      <c r="E199" s="146"/>
      <c r="F199" s="146"/>
      <c r="G199" s="146"/>
      <c r="H199" s="146"/>
      <c r="I199" s="146"/>
      <c r="J199" s="146"/>
      <c r="K199" s="146"/>
      <c r="L199" s="146"/>
      <c r="M199" s="146"/>
      <c r="N199" s="146"/>
      <c r="O199" s="146"/>
      <c r="P199" s="146"/>
      <c r="Q199" s="146"/>
      <c r="R199" s="146"/>
      <c r="S199" s="146"/>
      <c r="T199" s="146"/>
      <c r="U199" s="146"/>
      <c r="V199" s="146"/>
      <c r="W199" s="146"/>
      <c r="X199" s="146"/>
      <c r="Y199" s="146"/>
      <c r="Z199" s="146"/>
      <c r="AA199" s="146"/>
      <c r="AB199" s="146"/>
      <c r="AC199" s="146"/>
      <c r="AD199" s="146"/>
      <c r="AE199" s="146"/>
      <c r="AF199" s="146"/>
      <c r="AG199" s="146"/>
      <c r="AH199" s="146"/>
      <c r="AI199" s="146"/>
      <c r="AJ199" s="146"/>
      <c r="AK199" s="146"/>
      <c r="AL199" s="146"/>
      <c r="AM199" s="146"/>
      <c r="AN199" s="146"/>
      <c r="AO199" s="146"/>
      <c r="AP199" s="146"/>
      <c r="AQ199" s="146"/>
      <c r="AR199" s="146"/>
      <c r="AS199" s="146"/>
      <c r="AT199" s="146"/>
      <c r="AU199" s="146"/>
      <c r="AV199" s="146"/>
      <c r="AW199" s="146"/>
      <c r="AX199" s="146"/>
      <c r="AY199" s="146"/>
      <c r="AZ199" s="146"/>
      <c r="BA199" s="146"/>
      <c r="BB199" s="146"/>
      <c r="BC199" s="146"/>
      <c r="BD199" s="146"/>
      <c r="BE199" s="146"/>
      <c r="BF199" s="146"/>
      <c r="BG199" s="146"/>
      <c r="BH199" s="146"/>
      <c r="BI199" s="146"/>
      <c r="BJ199" s="146"/>
      <c r="BK199" s="146"/>
      <c r="BL199" s="146"/>
      <c r="BM199" s="146"/>
      <c r="BN199" s="146"/>
      <c r="BO199" s="146"/>
      <c r="BP199" s="146"/>
      <c r="BQ199" s="146"/>
      <c r="BR199" s="146"/>
      <c r="BS199" s="146"/>
      <c r="BT199" s="146"/>
      <c r="BU199" s="146"/>
      <c r="BV199" s="146"/>
      <c r="BW199" s="146"/>
      <c r="BX199" s="146"/>
      <c r="BY199" s="146"/>
      <c r="BZ199" s="146"/>
      <c r="CA199" s="146"/>
      <c r="CB199" s="146"/>
      <c r="CC199" s="146"/>
      <c r="CD199" s="146"/>
      <c r="CE199" s="146"/>
      <c r="CF199" s="146"/>
      <c r="CG199" s="146"/>
      <c r="CH199" s="146"/>
      <c r="CI199" s="146"/>
      <c r="CJ199" s="146"/>
      <c r="CK199" s="146"/>
      <c r="CL199" s="146"/>
      <c r="CM199" s="146"/>
      <c r="CN199" s="146"/>
      <c r="CO199" s="146"/>
      <c r="CP199" s="146"/>
      <c r="CQ199" s="146"/>
      <c r="CR199" s="146"/>
      <c r="CS199" s="146"/>
      <c r="CT199" s="146"/>
      <c r="CU199" s="146"/>
      <c r="CV199" s="146"/>
      <c r="CW199" s="146"/>
      <c r="CX199" s="146"/>
      <c r="CY199" s="146"/>
      <c r="CZ199" s="146"/>
      <c r="DA199" s="201"/>
    </row>
    <row r="200" spans="2:105" x14ac:dyDescent="0.25">
      <c r="B200" s="200"/>
      <c r="C200" s="146"/>
      <c r="D200" s="146"/>
      <c r="E200" s="146"/>
      <c r="F200" s="146"/>
      <c r="G200" s="146"/>
      <c r="H200" s="146"/>
      <c r="I200" s="146"/>
      <c r="J200" s="146"/>
      <c r="K200" s="146"/>
      <c r="L200" s="146"/>
      <c r="M200" s="146"/>
      <c r="N200" s="146"/>
      <c r="O200" s="146"/>
      <c r="P200" s="146"/>
      <c r="Q200" s="146"/>
      <c r="R200" s="146"/>
      <c r="S200" s="146"/>
      <c r="T200" s="146"/>
      <c r="U200" s="146"/>
      <c r="V200" s="146"/>
      <c r="W200" s="146"/>
      <c r="X200" s="146"/>
      <c r="Y200" s="146"/>
      <c r="Z200" s="146"/>
      <c r="AA200" s="146"/>
      <c r="AB200" s="146"/>
      <c r="AC200" s="146"/>
      <c r="AD200" s="146"/>
      <c r="AE200" s="146"/>
      <c r="AF200" s="146"/>
      <c r="AG200" s="146"/>
      <c r="AH200" s="146"/>
      <c r="AI200" s="146"/>
      <c r="AJ200" s="146"/>
      <c r="AK200" s="146"/>
      <c r="AL200" s="146"/>
      <c r="AM200" s="146"/>
      <c r="AN200" s="146"/>
      <c r="AO200" s="146"/>
      <c r="AP200" s="146"/>
      <c r="AQ200" s="146"/>
      <c r="AR200" s="146"/>
      <c r="AS200" s="146"/>
      <c r="AT200" s="146"/>
      <c r="AU200" s="146"/>
      <c r="AV200" s="146"/>
      <c r="AW200" s="146"/>
      <c r="AX200" s="146"/>
      <c r="AY200" s="146"/>
      <c r="AZ200" s="146"/>
      <c r="BA200" s="146"/>
      <c r="BB200" s="146"/>
      <c r="BC200" s="146"/>
      <c r="BD200" s="146"/>
      <c r="BE200" s="146"/>
      <c r="BF200" s="146"/>
      <c r="BG200" s="146"/>
      <c r="BH200" s="146"/>
      <c r="BI200" s="146"/>
      <c r="BJ200" s="146"/>
      <c r="BK200" s="146"/>
      <c r="BL200" s="146"/>
      <c r="BM200" s="146"/>
      <c r="BN200" s="146"/>
      <c r="BO200" s="146"/>
      <c r="BP200" s="146"/>
      <c r="BQ200" s="146"/>
      <c r="BR200" s="146"/>
      <c r="BS200" s="146"/>
      <c r="BT200" s="146"/>
      <c r="BU200" s="146"/>
      <c r="BV200" s="146"/>
      <c r="BW200" s="146"/>
      <c r="BX200" s="146"/>
      <c r="BY200" s="146"/>
      <c r="BZ200" s="146"/>
      <c r="CA200" s="146"/>
      <c r="CB200" s="146"/>
      <c r="CC200" s="146"/>
      <c r="CD200" s="146"/>
      <c r="CE200" s="146"/>
      <c r="CF200" s="146"/>
      <c r="CG200" s="146"/>
      <c r="CH200" s="146"/>
      <c r="CI200" s="146"/>
      <c r="CJ200" s="146"/>
      <c r="CK200" s="146"/>
      <c r="CL200" s="146"/>
      <c r="CM200" s="146"/>
      <c r="CN200" s="146"/>
      <c r="CO200" s="146"/>
      <c r="CP200" s="146"/>
      <c r="CQ200" s="146"/>
      <c r="CR200" s="146"/>
      <c r="CS200" s="146"/>
      <c r="CT200" s="146"/>
      <c r="CU200" s="146"/>
      <c r="CV200" s="146"/>
      <c r="CW200" s="146"/>
      <c r="CX200" s="146"/>
      <c r="CY200" s="146"/>
      <c r="CZ200" s="146"/>
      <c r="DA200" s="201"/>
    </row>
    <row r="201" spans="2:105" x14ac:dyDescent="0.25">
      <c r="B201" s="200"/>
      <c r="C201" s="146"/>
      <c r="D201" s="146"/>
      <c r="E201" s="146"/>
      <c r="F201" s="146"/>
      <c r="G201" s="146"/>
      <c r="H201" s="146"/>
      <c r="I201" s="146"/>
      <c r="J201" s="146"/>
      <c r="K201" s="146"/>
      <c r="L201" s="146"/>
      <c r="M201" s="146"/>
      <c r="N201" s="146"/>
      <c r="O201" s="146"/>
      <c r="P201" s="146"/>
      <c r="Q201" s="146"/>
      <c r="R201" s="146"/>
      <c r="S201" s="146"/>
      <c r="T201" s="146"/>
      <c r="U201" s="146"/>
      <c r="V201" s="146"/>
      <c r="W201" s="146"/>
      <c r="X201" s="146"/>
      <c r="Y201" s="146"/>
      <c r="Z201" s="146"/>
      <c r="AA201" s="146"/>
      <c r="AB201" s="146"/>
      <c r="AC201" s="146"/>
      <c r="AD201" s="146"/>
      <c r="AE201" s="146"/>
      <c r="AF201" s="146"/>
      <c r="AG201" s="146"/>
      <c r="AH201" s="146"/>
      <c r="AI201" s="146"/>
      <c r="AJ201" s="146"/>
      <c r="AK201" s="146"/>
      <c r="AL201" s="146"/>
      <c r="AM201" s="146"/>
      <c r="AN201" s="146"/>
      <c r="AO201" s="146"/>
      <c r="AP201" s="146"/>
      <c r="AQ201" s="146"/>
      <c r="AR201" s="146"/>
      <c r="AS201" s="146"/>
      <c r="AT201" s="146"/>
      <c r="AU201" s="146"/>
      <c r="AV201" s="146"/>
      <c r="AW201" s="146"/>
      <c r="AX201" s="146"/>
      <c r="AY201" s="146"/>
      <c r="AZ201" s="146"/>
      <c r="BA201" s="146"/>
      <c r="BB201" s="146"/>
      <c r="BC201" s="146"/>
      <c r="BD201" s="146"/>
      <c r="BE201" s="146"/>
      <c r="BF201" s="146"/>
      <c r="BG201" s="146"/>
      <c r="BH201" s="146"/>
      <c r="BI201" s="146"/>
      <c r="BJ201" s="146"/>
      <c r="BK201" s="146"/>
      <c r="BL201" s="146"/>
      <c r="BM201" s="146"/>
      <c r="BN201" s="146"/>
      <c r="BO201" s="146"/>
      <c r="BP201" s="146"/>
      <c r="BQ201" s="146"/>
      <c r="BR201" s="146"/>
      <c r="BS201" s="146"/>
      <c r="BT201" s="146"/>
      <c r="BU201" s="146"/>
      <c r="BV201" s="146"/>
      <c r="BW201" s="146"/>
      <c r="BX201" s="146"/>
      <c r="BY201" s="146"/>
      <c r="BZ201" s="146"/>
      <c r="CA201" s="146"/>
      <c r="CB201" s="146"/>
      <c r="CC201" s="146"/>
      <c r="CD201" s="146"/>
      <c r="CE201" s="146"/>
      <c r="CF201" s="146"/>
      <c r="CG201" s="146"/>
      <c r="CH201" s="146"/>
      <c r="CI201" s="146"/>
      <c r="CJ201" s="146"/>
      <c r="CK201" s="146"/>
      <c r="CL201" s="146"/>
      <c r="CM201" s="146"/>
      <c r="CN201" s="146"/>
      <c r="CO201" s="146"/>
      <c r="CP201" s="146"/>
      <c r="CQ201" s="146"/>
      <c r="CR201" s="146"/>
      <c r="CS201" s="146"/>
      <c r="CT201" s="146"/>
      <c r="CU201" s="146"/>
      <c r="CV201" s="146"/>
      <c r="CW201" s="146"/>
      <c r="CX201" s="146"/>
      <c r="CY201" s="146"/>
      <c r="CZ201" s="146"/>
      <c r="DA201" s="201"/>
    </row>
    <row r="202" spans="2:105" x14ac:dyDescent="0.25">
      <c r="B202" s="200"/>
      <c r="C202" s="146"/>
      <c r="D202" s="146"/>
      <c r="E202" s="146"/>
      <c r="F202" s="146"/>
      <c r="G202" s="146"/>
      <c r="H202" s="146"/>
      <c r="I202" s="146"/>
      <c r="J202" s="146"/>
      <c r="K202" s="146"/>
      <c r="L202" s="146"/>
      <c r="M202" s="146"/>
      <c r="N202" s="146"/>
      <c r="O202" s="146"/>
      <c r="P202" s="146"/>
      <c r="Q202" s="146"/>
      <c r="R202" s="146"/>
      <c r="S202" s="146"/>
      <c r="T202" s="146"/>
      <c r="U202" s="146"/>
      <c r="V202" s="146"/>
      <c r="W202" s="146"/>
      <c r="X202" s="146"/>
      <c r="Y202" s="146"/>
      <c r="Z202" s="146"/>
      <c r="AA202" s="146"/>
      <c r="AB202" s="146"/>
      <c r="AC202" s="146"/>
      <c r="AD202" s="146"/>
      <c r="AE202" s="146"/>
      <c r="AF202" s="146"/>
      <c r="AG202" s="146"/>
      <c r="AH202" s="146"/>
      <c r="AI202" s="146"/>
      <c r="AJ202" s="146"/>
      <c r="AK202" s="146"/>
      <c r="AL202" s="146"/>
      <c r="AM202" s="146"/>
      <c r="AN202" s="146"/>
      <c r="AO202" s="146"/>
      <c r="AP202" s="146"/>
      <c r="AQ202" s="146"/>
      <c r="AR202" s="146"/>
      <c r="AS202" s="146"/>
      <c r="AT202" s="146"/>
      <c r="AU202" s="146"/>
      <c r="AV202" s="146"/>
      <c r="AW202" s="146"/>
      <c r="AX202" s="146"/>
      <c r="AY202" s="146"/>
      <c r="AZ202" s="146"/>
      <c r="BA202" s="146"/>
      <c r="BB202" s="146"/>
      <c r="BC202" s="146"/>
      <c r="BD202" s="146"/>
      <c r="BE202" s="146"/>
      <c r="BF202" s="146"/>
      <c r="BG202" s="146"/>
      <c r="BH202" s="146"/>
      <c r="BI202" s="146"/>
      <c r="BJ202" s="146"/>
      <c r="BK202" s="146"/>
      <c r="BL202" s="146"/>
      <c r="BM202" s="146"/>
      <c r="BN202" s="146"/>
      <c r="BO202" s="146"/>
      <c r="BP202" s="146"/>
      <c r="BQ202" s="146"/>
      <c r="BR202" s="146"/>
      <c r="BS202" s="146"/>
      <c r="BT202" s="146"/>
      <c r="BU202" s="146"/>
      <c r="BV202" s="146"/>
      <c r="BW202" s="146"/>
      <c r="BX202" s="146"/>
      <c r="BY202" s="146"/>
      <c r="BZ202" s="146"/>
      <c r="CA202" s="146"/>
      <c r="CB202" s="146"/>
      <c r="CC202" s="146"/>
      <c r="CD202" s="146"/>
      <c r="CE202" s="146"/>
      <c r="CF202" s="146"/>
      <c r="CG202" s="146"/>
      <c r="CH202" s="146"/>
      <c r="CI202" s="146"/>
      <c r="CJ202" s="146"/>
      <c r="CK202" s="146"/>
      <c r="CL202" s="146"/>
      <c r="CM202" s="146"/>
      <c r="CN202" s="146"/>
      <c r="CO202" s="146"/>
      <c r="CP202" s="146"/>
      <c r="CQ202" s="146"/>
      <c r="CR202" s="146"/>
      <c r="CS202" s="146"/>
      <c r="CT202" s="146"/>
      <c r="CU202" s="146"/>
      <c r="CV202" s="146"/>
      <c r="CW202" s="146"/>
      <c r="CX202" s="146"/>
      <c r="CY202" s="146"/>
      <c r="CZ202" s="146"/>
      <c r="DA202" s="201"/>
    </row>
    <row r="203" spans="2:105" x14ac:dyDescent="0.25">
      <c r="B203" s="200"/>
      <c r="C203" s="146"/>
      <c r="D203" s="146"/>
      <c r="E203" s="146"/>
      <c r="F203" s="146"/>
      <c r="G203" s="146"/>
      <c r="H203" s="146"/>
      <c r="I203" s="146"/>
      <c r="J203" s="146"/>
      <c r="K203" s="146"/>
      <c r="L203" s="146"/>
      <c r="M203" s="146"/>
      <c r="N203" s="146"/>
      <c r="O203" s="146"/>
      <c r="P203" s="146"/>
      <c r="Q203" s="146"/>
      <c r="R203" s="146"/>
      <c r="S203" s="146"/>
      <c r="T203" s="146"/>
      <c r="U203" s="146"/>
      <c r="V203" s="146"/>
      <c r="W203" s="146"/>
      <c r="X203" s="146"/>
      <c r="Y203" s="146"/>
      <c r="Z203" s="146"/>
      <c r="AA203" s="146"/>
      <c r="AB203" s="146"/>
      <c r="AC203" s="146"/>
      <c r="AD203" s="146"/>
      <c r="AE203" s="146"/>
      <c r="AF203" s="146"/>
      <c r="AG203" s="146"/>
      <c r="AH203" s="146"/>
      <c r="AI203" s="146"/>
      <c r="AJ203" s="146"/>
      <c r="AK203" s="146"/>
      <c r="AL203" s="146"/>
      <c r="AM203" s="146"/>
      <c r="AN203" s="146"/>
      <c r="AO203" s="146"/>
      <c r="AP203" s="146"/>
      <c r="AQ203" s="146"/>
      <c r="AR203" s="146"/>
      <c r="AS203" s="146"/>
      <c r="AT203" s="146"/>
      <c r="AU203" s="146"/>
      <c r="AV203" s="146"/>
      <c r="AW203" s="146"/>
      <c r="AX203" s="146"/>
      <c r="AY203" s="146"/>
      <c r="AZ203" s="146"/>
      <c r="BA203" s="146"/>
      <c r="BB203" s="146"/>
      <c r="BC203" s="146"/>
      <c r="BD203" s="146"/>
      <c r="BE203" s="146"/>
      <c r="BF203" s="146"/>
      <c r="BG203" s="146"/>
      <c r="BH203" s="146"/>
      <c r="BI203" s="146"/>
      <c r="BJ203" s="146"/>
      <c r="BK203" s="146"/>
      <c r="BL203" s="146"/>
      <c r="BM203" s="146"/>
      <c r="BN203" s="146"/>
      <c r="BO203" s="146"/>
      <c r="BP203" s="146"/>
      <c r="BQ203" s="146"/>
      <c r="BR203" s="146"/>
      <c r="BS203" s="146"/>
      <c r="BT203" s="146"/>
      <c r="BU203" s="146"/>
      <c r="BV203" s="146"/>
      <c r="BW203" s="146"/>
      <c r="BX203" s="146"/>
      <c r="BY203" s="146"/>
      <c r="BZ203" s="146"/>
      <c r="CA203" s="146"/>
      <c r="CB203" s="146"/>
      <c r="CC203" s="146"/>
      <c r="CD203" s="146"/>
      <c r="CE203" s="146"/>
      <c r="CF203" s="146"/>
      <c r="CG203" s="146"/>
      <c r="CH203" s="146"/>
      <c r="CI203" s="146"/>
      <c r="CJ203" s="146"/>
      <c r="CK203" s="146"/>
      <c r="CL203" s="146"/>
      <c r="CM203" s="146"/>
      <c r="CN203" s="146"/>
      <c r="CO203" s="146"/>
      <c r="CP203" s="146"/>
      <c r="CQ203" s="146"/>
      <c r="CR203" s="146"/>
      <c r="CS203" s="146"/>
      <c r="CT203" s="146"/>
      <c r="CU203" s="146"/>
      <c r="CV203" s="146"/>
      <c r="CW203" s="146"/>
      <c r="CX203" s="146"/>
      <c r="CY203" s="146"/>
      <c r="CZ203" s="146"/>
      <c r="DA203" s="201"/>
    </row>
    <row r="204" spans="2:105" x14ac:dyDescent="0.25">
      <c r="B204" s="200"/>
      <c r="C204" s="146"/>
      <c r="D204" s="146"/>
      <c r="E204" s="146"/>
      <c r="F204" s="146"/>
      <c r="G204" s="146"/>
      <c r="H204" s="146"/>
      <c r="I204" s="146"/>
      <c r="J204" s="146"/>
      <c r="K204" s="146"/>
      <c r="L204" s="146"/>
      <c r="M204" s="146"/>
      <c r="N204" s="146"/>
      <c r="O204" s="146"/>
      <c r="P204" s="146"/>
      <c r="Q204" s="146"/>
      <c r="R204" s="146"/>
      <c r="S204" s="146"/>
      <c r="T204" s="146"/>
      <c r="U204" s="146"/>
      <c r="V204" s="146"/>
      <c r="W204" s="146"/>
      <c r="X204" s="146"/>
      <c r="Y204" s="146"/>
      <c r="Z204" s="146"/>
      <c r="AA204" s="146"/>
      <c r="AB204" s="146"/>
      <c r="AC204" s="146"/>
      <c r="AD204" s="146"/>
      <c r="AE204" s="146"/>
      <c r="AF204" s="146"/>
      <c r="AG204" s="146"/>
      <c r="AH204" s="146"/>
      <c r="AI204" s="146"/>
      <c r="AJ204" s="146"/>
      <c r="AK204" s="146"/>
      <c r="AL204" s="146"/>
      <c r="AM204" s="146"/>
      <c r="AN204" s="146"/>
      <c r="AO204" s="146"/>
      <c r="AP204" s="146"/>
      <c r="AQ204" s="146"/>
      <c r="AR204" s="146"/>
      <c r="AS204" s="146"/>
      <c r="AT204" s="146"/>
      <c r="AU204" s="146"/>
      <c r="AV204" s="146"/>
      <c r="AW204" s="146"/>
      <c r="AX204" s="146"/>
      <c r="AY204" s="146"/>
      <c r="AZ204" s="146"/>
      <c r="BA204" s="146"/>
      <c r="BB204" s="146"/>
      <c r="BC204" s="146"/>
      <c r="BD204" s="146"/>
      <c r="BE204" s="146"/>
      <c r="BF204" s="146"/>
      <c r="BG204" s="146"/>
      <c r="BH204" s="146"/>
      <c r="BI204" s="146"/>
      <c r="BJ204" s="146"/>
      <c r="BK204" s="146"/>
      <c r="BL204" s="146"/>
      <c r="BM204" s="146"/>
      <c r="BN204" s="146"/>
      <c r="BO204" s="146"/>
      <c r="BP204" s="146"/>
      <c r="BQ204" s="146"/>
      <c r="BR204" s="146"/>
      <c r="BS204" s="146"/>
      <c r="BT204" s="146"/>
      <c r="BU204" s="146"/>
      <c r="BV204" s="146"/>
      <c r="BW204" s="146"/>
      <c r="BX204" s="146"/>
      <c r="BY204" s="146"/>
      <c r="BZ204" s="146"/>
      <c r="CA204" s="146"/>
      <c r="CB204" s="146"/>
      <c r="CC204" s="146"/>
      <c r="CD204" s="146"/>
      <c r="CE204" s="146"/>
      <c r="CF204" s="146"/>
      <c r="CG204" s="146"/>
      <c r="CH204" s="146"/>
      <c r="CI204" s="146"/>
      <c r="CJ204" s="146"/>
      <c r="CK204" s="146"/>
      <c r="CL204" s="146"/>
      <c r="CM204" s="146"/>
      <c r="CN204" s="146"/>
      <c r="CO204" s="146"/>
      <c r="CP204" s="146"/>
      <c r="CQ204" s="146"/>
      <c r="CR204" s="146"/>
      <c r="CS204" s="146"/>
      <c r="CT204" s="146"/>
      <c r="CU204" s="146"/>
      <c r="CV204" s="146"/>
      <c r="CW204" s="146"/>
      <c r="CX204" s="146"/>
      <c r="CY204" s="146"/>
      <c r="CZ204" s="146"/>
      <c r="DA204" s="201"/>
    </row>
    <row r="205" spans="2:105" x14ac:dyDescent="0.25">
      <c r="B205" s="200"/>
      <c r="C205" s="146"/>
      <c r="D205" s="146"/>
      <c r="E205" s="146"/>
      <c r="F205" s="146"/>
      <c r="G205" s="146"/>
      <c r="H205" s="146"/>
      <c r="I205" s="146"/>
      <c r="J205" s="146"/>
      <c r="K205" s="146"/>
      <c r="L205" s="146"/>
      <c r="M205" s="146"/>
      <c r="N205" s="146"/>
      <c r="O205" s="146"/>
      <c r="P205" s="146"/>
      <c r="Q205" s="146"/>
      <c r="R205" s="146"/>
      <c r="S205" s="146"/>
      <c r="T205" s="146"/>
      <c r="U205" s="146"/>
      <c r="V205" s="146"/>
      <c r="W205" s="146"/>
      <c r="X205" s="146"/>
      <c r="Y205" s="146"/>
      <c r="Z205" s="146"/>
      <c r="AA205" s="146"/>
      <c r="AB205" s="146"/>
      <c r="AC205" s="146"/>
      <c r="AD205" s="146"/>
      <c r="AE205" s="146"/>
      <c r="AF205" s="146"/>
      <c r="AG205" s="146"/>
      <c r="AH205" s="146"/>
      <c r="AI205" s="146"/>
      <c r="AJ205" s="146"/>
      <c r="AK205" s="146"/>
      <c r="AL205" s="146"/>
      <c r="AM205" s="146"/>
      <c r="AN205" s="146"/>
      <c r="AO205" s="146"/>
      <c r="AP205" s="146"/>
      <c r="AQ205" s="146"/>
      <c r="AR205" s="146"/>
      <c r="AS205" s="146"/>
      <c r="AT205" s="146"/>
      <c r="AU205" s="146"/>
      <c r="AV205" s="146"/>
      <c r="AW205" s="146"/>
      <c r="AX205" s="146"/>
      <c r="AY205" s="146"/>
      <c r="AZ205" s="146"/>
      <c r="BA205" s="146"/>
      <c r="BB205" s="146"/>
      <c r="BC205" s="146"/>
      <c r="BD205" s="146"/>
      <c r="BE205" s="146"/>
      <c r="BF205" s="146"/>
      <c r="BG205" s="146"/>
      <c r="BH205" s="146"/>
      <c r="BI205" s="146"/>
      <c r="BJ205" s="146"/>
      <c r="BK205" s="146"/>
      <c r="BL205" s="146"/>
      <c r="BM205" s="146"/>
      <c r="BN205" s="146"/>
      <c r="BO205" s="146"/>
      <c r="BP205" s="146"/>
      <c r="BQ205" s="146"/>
      <c r="BR205" s="146"/>
      <c r="BS205" s="146"/>
      <c r="BT205" s="146"/>
      <c r="BU205" s="146"/>
      <c r="BV205" s="146"/>
      <c r="BW205" s="146"/>
      <c r="BX205" s="146"/>
      <c r="BY205" s="146"/>
      <c r="BZ205" s="146"/>
      <c r="CA205" s="146"/>
      <c r="CB205" s="146"/>
      <c r="CC205" s="146"/>
      <c r="CD205" s="146"/>
      <c r="CE205" s="146"/>
      <c r="CF205" s="146"/>
      <c r="CG205" s="146"/>
      <c r="CH205" s="146"/>
      <c r="CI205" s="146"/>
      <c r="CJ205" s="146"/>
      <c r="CK205" s="146"/>
      <c r="CL205" s="146"/>
      <c r="CM205" s="146"/>
      <c r="CN205" s="146"/>
      <c r="CO205" s="146"/>
      <c r="CP205" s="146"/>
      <c r="CQ205" s="146"/>
      <c r="CR205" s="146"/>
      <c r="CS205" s="146"/>
      <c r="CT205" s="146"/>
      <c r="CU205" s="146"/>
      <c r="CV205" s="146"/>
      <c r="CW205" s="146"/>
      <c r="CX205" s="146"/>
      <c r="CY205" s="146"/>
      <c r="CZ205" s="146"/>
      <c r="DA205" s="201"/>
    </row>
    <row r="206" spans="2:105" x14ac:dyDescent="0.25">
      <c r="B206" s="200"/>
      <c r="C206" s="146"/>
      <c r="D206" s="146"/>
      <c r="E206" s="146"/>
      <c r="F206" s="146"/>
      <c r="G206" s="146"/>
      <c r="H206" s="146"/>
      <c r="I206" s="146"/>
      <c r="J206" s="146"/>
      <c r="K206" s="146"/>
      <c r="L206" s="146"/>
      <c r="M206" s="146"/>
      <c r="N206" s="146"/>
      <c r="O206" s="146"/>
      <c r="P206" s="146"/>
      <c r="Q206" s="146"/>
      <c r="R206" s="146"/>
      <c r="S206" s="146"/>
      <c r="T206" s="146"/>
      <c r="U206" s="146"/>
      <c r="V206" s="146"/>
      <c r="W206" s="146"/>
      <c r="X206" s="146"/>
      <c r="Y206" s="146"/>
      <c r="Z206" s="146"/>
      <c r="AA206" s="146"/>
      <c r="AB206" s="146"/>
      <c r="AC206" s="146"/>
      <c r="AD206" s="146"/>
      <c r="AE206" s="146"/>
      <c r="AF206" s="146"/>
      <c r="AG206" s="146"/>
      <c r="AH206" s="146"/>
      <c r="AI206" s="146"/>
      <c r="AJ206" s="146"/>
      <c r="AK206" s="146"/>
      <c r="AL206" s="146"/>
      <c r="AM206" s="146"/>
      <c r="AN206" s="146"/>
      <c r="AO206" s="146"/>
      <c r="AP206" s="146"/>
      <c r="AQ206" s="146"/>
      <c r="AR206" s="146"/>
      <c r="AS206" s="146"/>
      <c r="AT206" s="146"/>
      <c r="AU206" s="146"/>
      <c r="AV206" s="146"/>
      <c r="AW206" s="146"/>
      <c r="AX206" s="146"/>
      <c r="AY206" s="146"/>
      <c r="AZ206" s="146"/>
      <c r="BA206" s="146"/>
      <c r="BB206" s="146"/>
      <c r="BC206" s="146"/>
      <c r="BD206" s="146"/>
      <c r="BE206" s="146"/>
      <c r="BF206" s="146"/>
      <c r="BG206" s="146"/>
      <c r="BH206" s="146"/>
      <c r="BI206" s="146"/>
      <c r="BJ206" s="146"/>
      <c r="BK206" s="146"/>
      <c r="BL206" s="146"/>
      <c r="BM206" s="146"/>
      <c r="BN206" s="146"/>
      <c r="BO206" s="146"/>
      <c r="BP206" s="146"/>
      <c r="BQ206" s="146"/>
      <c r="BR206" s="146"/>
      <c r="BS206" s="146"/>
      <c r="BT206" s="146"/>
      <c r="BU206" s="146"/>
      <c r="BV206" s="146"/>
      <c r="BW206" s="146"/>
      <c r="BX206" s="146"/>
      <c r="BY206" s="146"/>
      <c r="BZ206" s="146"/>
      <c r="CA206" s="146"/>
      <c r="CB206" s="146"/>
      <c r="CC206" s="146"/>
      <c r="CD206" s="146"/>
      <c r="CE206" s="146"/>
      <c r="CF206" s="146"/>
      <c r="CG206" s="146"/>
      <c r="CH206" s="146"/>
      <c r="CI206" s="146"/>
      <c r="CJ206" s="146"/>
      <c r="CK206" s="146"/>
      <c r="CL206" s="146"/>
      <c r="CM206" s="146"/>
      <c r="CN206" s="146"/>
      <c r="CO206" s="146"/>
      <c r="CP206" s="146"/>
      <c r="CQ206" s="146"/>
      <c r="CR206" s="146"/>
      <c r="CS206" s="146"/>
      <c r="CT206" s="146"/>
      <c r="CU206" s="146"/>
      <c r="CV206" s="146"/>
      <c r="CW206" s="146"/>
      <c r="CX206" s="146"/>
      <c r="CY206" s="146"/>
      <c r="CZ206" s="146"/>
      <c r="DA206" s="201"/>
    </row>
    <row r="207" spans="2:105" x14ac:dyDescent="0.25">
      <c r="B207" s="200"/>
      <c r="C207" s="146"/>
      <c r="D207" s="146"/>
      <c r="E207" s="146"/>
      <c r="F207" s="146"/>
      <c r="G207" s="146"/>
      <c r="H207" s="146"/>
      <c r="I207" s="146"/>
      <c r="J207" s="146"/>
      <c r="K207" s="146"/>
      <c r="L207" s="146"/>
      <c r="M207" s="146"/>
      <c r="N207" s="146"/>
      <c r="O207" s="146"/>
      <c r="P207" s="146"/>
      <c r="Q207" s="146"/>
      <c r="R207" s="146"/>
      <c r="S207" s="146"/>
      <c r="T207" s="146"/>
      <c r="U207" s="146"/>
      <c r="V207" s="146"/>
      <c r="W207" s="146"/>
      <c r="X207" s="146"/>
      <c r="Y207" s="146"/>
      <c r="Z207" s="146"/>
      <c r="AA207" s="146"/>
      <c r="AB207" s="146"/>
      <c r="AC207" s="146"/>
      <c r="AD207" s="146"/>
      <c r="AE207" s="146"/>
      <c r="AF207" s="146"/>
      <c r="AG207" s="146"/>
      <c r="AH207" s="146"/>
      <c r="AI207" s="146"/>
      <c r="AJ207" s="146"/>
      <c r="AK207" s="146"/>
      <c r="AL207" s="146"/>
      <c r="AM207" s="146"/>
      <c r="AN207" s="146"/>
      <c r="AO207" s="146"/>
      <c r="AP207" s="146"/>
      <c r="AQ207" s="146"/>
      <c r="AR207" s="146"/>
      <c r="AS207" s="146"/>
      <c r="AT207" s="146"/>
      <c r="AU207" s="146"/>
      <c r="AV207" s="146"/>
      <c r="AW207" s="146"/>
      <c r="AX207" s="146"/>
      <c r="AY207" s="146"/>
      <c r="AZ207" s="146"/>
      <c r="BA207" s="146"/>
      <c r="BB207" s="146"/>
      <c r="BC207" s="146"/>
      <c r="BD207" s="146"/>
      <c r="BE207" s="146"/>
      <c r="BF207" s="146"/>
      <c r="BG207" s="146"/>
      <c r="BH207" s="146"/>
      <c r="BI207" s="146"/>
      <c r="BJ207" s="146"/>
      <c r="BK207" s="146"/>
      <c r="BL207" s="146"/>
      <c r="BM207" s="146"/>
      <c r="BN207" s="146"/>
      <c r="BO207" s="146"/>
      <c r="BP207" s="146"/>
      <c r="BQ207" s="146"/>
      <c r="BR207" s="146"/>
      <c r="BS207" s="146"/>
      <c r="BT207" s="146"/>
      <c r="BU207" s="146"/>
      <c r="BV207" s="146"/>
      <c r="BW207" s="146"/>
      <c r="BX207" s="146"/>
      <c r="BY207" s="146"/>
      <c r="BZ207" s="146"/>
      <c r="CA207" s="146"/>
      <c r="CB207" s="146"/>
      <c r="CC207" s="146"/>
      <c r="CD207" s="146"/>
      <c r="CE207" s="146"/>
      <c r="CF207" s="146"/>
      <c r="CG207" s="146"/>
      <c r="CH207" s="146"/>
      <c r="CI207" s="146"/>
      <c r="CJ207" s="146"/>
      <c r="CK207" s="146"/>
      <c r="CL207" s="146"/>
      <c r="CM207" s="146"/>
      <c r="CN207" s="146"/>
      <c r="CO207" s="146"/>
      <c r="CP207" s="146"/>
      <c r="CQ207" s="146"/>
      <c r="CR207" s="146"/>
      <c r="CS207" s="146"/>
      <c r="CT207" s="146"/>
      <c r="CU207" s="146"/>
      <c r="CV207" s="146"/>
      <c r="CW207" s="146"/>
      <c r="CX207" s="146"/>
      <c r="CY207" s="146"/>
      <c r="CZ207" s="146"/>
      <c r="DA207" s="201"/>
    </row>
    <row r="208" spans="2:105" x14ac:dyDescent="0.25">
      <c r="B208" s="200"/>
      <c r="C208" s="146"/>
      <c r="D208" s="146"/>
      <c r="E208" s="146"/>
      <c r="F208" s="146"/>
      <c r="G208" s="146"/>
      <c r="H208" s="146"/>
      <c r="I208" s="146"/>
      <c r="J208" s="146"/>
      <c r="K208" s="146"/>
      <c r="L208" s="146"/>
      <c r="M208" s="146"/>
      <c r="N208" s="146"/>
      <c r="O208" s="146"/>
      <c r="P208" s="146"/>
      <c r="Q208" s="146"/>
      <c r="R208" s="146"/>
      <c r="S208" s="146"/>
      <c r="T208" s="146"/>
      <c r="U208" s="146"/>
      <c r="V208" s="146"/>
      <c r="W208" s="146"/>
      <c r="X208" s="146"/>
      <c r="Y208" s="146"/>
      <c r="Z208" s="146"/>
      <c r="AA208" s="146"/>
      <c r="AB208" s="146"/>
      <c r="AC208" s="146"/>
      <c r="AD208" s="146"/>
      <c r="AE208" s="146"/>
      <c r="AF208" s="146"/>
      <c r="AG208" s="146"/>
      <c r="AH208" s="146"/>
      <c r="AI208" s="146"/>
      <c r="AJ208" s="146"/>
      <c r="AK208" s="146"/>
      <c r="AL208" s="146"/>
      <c r="AM208" s="146"/>
      <c r="AN208" s="146"/>
      <c r="AO208" s="146"/>
      <c r="AP208" s="146"/>
      <c r="AQ208" s="146"/>
      <c r="AR208" s="146"/>
      <c r="AS208" s="146"/>
      <c r="AT208" s="146"/>
      <c r="AU208" s="146"/>
      <c r="AV208" s="146"/>
      <c r="AW208" s="146"/>
      <c r="AX208" s="146"/>
      <c r="AY208" s="146"/>
      <c r="AZ208" s="146"/>
      <c r="BA208" s="146"/>
      <c r="BB208" s="146"/>
      <c r="BC208" s="146"/>
      <c r="BD208" s="146"/>
      <c r="BE208" s="146"/>
      <c r="BF208" s="146"/>
      <c r="BG208" s="146"/>
      <c r="BH208" s="146"/>
      <c r="BI208" s="146"/>
      <c r="BJ208" s="146"/>
      <c r="BK208" s="146"/>
      <c r="BL208" s="146"/>
      <c r="BM208" s="146"/>
      <c r="BN208" s="146"/>
      <c r="BO208" s="146"/>
      <c r="BP208" s="146"/>
      <c r="BQ208" s="146"/>
      <c r="BR208" s="146"/>
      <c r="BS208" s="146"/>
      <c r="BT208" s="146"/>
      <c r="BU208" s="146"/>
      <c r="BV208" s="146"/>
      <c r="BW208" s="146"/>
      <c r="BX208" s="146"/>
      <c r="BY208" s="146"/>
      <c r="BZ208" s="146"/>
      <c r="CA208" s="146"/>
      <c r="CB208" s="146"/>
      <c r="CC208" s="146"/>
      <c r="CD208" s="146"/>
      <c r="CE208" s="146"/>
      <c r="CF208" s="146"/>
      <c r="CG208" s="146"/>
      <c r="CH208" s="146"/>
      <c r="CI208" s="146"/>
      <c r="CJ208" s="146"/>
      <c r="CK208" s="146"/>
      <c r="CL208" s="146"/>
      <c r="CM208" s="146"/>
      <c r="CN208" s="146"/>
      <c r="CO208" s="146"/>
      <c r="CP208" s="146"/>
      <c r="CQ208" s="146"/>
      <c r="CR208" s="146"/>
      <c r="CS208" s="146"/>
      <c r="CT208" s="146"/>
      <c r="CU208" s="146"/>
      <c r="CV208" s="146"/>
      <c r="CW208" s="146"/>
      <c r="CX208" s="146"/>
      <c r="CY208" s="146"/>
      <c r="CZ208" s="146"/>
      <c r="DA208" s="201"/>
    </row>
    <row r="209" spans="2:105" x14ac:dyDescent="0.25">
      <c r="B209" s="200"/>
      <c r="C209" s="146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6"/>
      <c r="O209" s="146"/>
      <c r="P209" s="146"/>
      <c r="Q209" s="146"/>
      <c r="R209" s="146"/>
      <c r="S209" s="146"/>
      <c r="T209" s="146"/>
      <c r="U209" s="146"/>
      <c r="V209" s="146"/>
      <c r="W209" s="146"/>
      <c r="X209" s="146"/>
      <c r="Y209" s="146"/>
      <c r="Z209" s="146"/>
      <c r="AA209" s="146"/>
      <c r="AB209" s="146"/>
      <c r="AC209" s="146"/>
      <c r="AD209" s="146"/>
      <c r="AE209" s="146"/>
      <c r="AF209" s="146"/>
      <c r="AG209" s="146"/>
      <c r="AH209" s="146"/>
      <c r="AI209" s="146"/>
      <c r="AJ209" s="146"/>
      <c r="AK209" s="146"/>
      <c r="AL209" s="146"/>
      <c r="AM209" s="146"/>
      <c r="AN209" s="146"/>
      <c r="AO209" s="146"/>
      <c r="AP209" s="146"/>
      <c r="AQ209" s="146"/>
      <c r="AR209" s="146"/>
      <c r="AS209" s="146"/>
      <c r="AT209" s="146"/>
      <c r="AU209" s="146"/>
      <c r="AV209" s="146"/>
      <c r="AW209" s="146"/>
      <c r="AX209" s="146"/>
      <c r="AY209" s="146"/>
      <c r="AZ209" s="146"/>
      <c r="BA209" s="146"/>
      <c r="BB209" s="146"/>
      <c r="BC209" s="146"/>
      <c r="BD209" s="146"/>
      <c r="BE209" s="146"/>
      <c r="BF209" s="146"/>
      <c r="BG209" s="146"/>
      <c r="BH209" s="146"/>
      <c r="BI209" s="146"/>
      <c r="BJ209" s="146"/>
      <c r="BK209" s="146"/>
      <c r="BL209" s="146"/>
      <c r="BM209" s="146"/>
      <c r="BN209" s="146"/>
      <c r="BO209" s="146"/>
      <c r="BP209" s="146"/>
      <c r="BQ209" s="146"/>
      <c r="BR209" s="146"/>
      <c r="BS209" s="146"/>
      <c r="BT209" s="146"/>
      <c r="BU209" s="146"/>
      <c r="BV209" s="146"/>
      <c r="BW209" s="146"/>
      <c r="BX209" s="146"/>
      <c r="BY209" s="146"/>
      <c r="BZ209" s="146"/>
      <c r="CA209" s="146"/>
      <c r="CB209" s="146"/>
      <c r="CC209" s="146"/>
      <c r="CD209" s="146"/>
      <c r="CE209" s="146"/>
      <c r="CF209" s="146"/>
      <c r="CG209" s="146"/>
      <c r="CH209" s="146"/>
      <c r="CI209" s="146"/>
      <c r="CJ209" s="146"/>
      <c r="CK209" s="146"/>
      <c r="CL209" s="146"/>
      <c r="CM209" s="146"/>
      <c r="CN209" s="146"/>
      <c r="CO209" s="146"/>
      <c r="CP209" s="146"/>
      <c r="CQ209" s="146"/>
      <c r="CR209" s="146"/>
      <c r="CS209" s="146"/>
      <c r="CT209" s="146"/>
      <c r="CU209" s="146"/>
      <c r="CV209" s="146"/>
      <c r="CW209" s="146"/>
      <c r="CX209" s="146"/>
      <c r="CY209" s="146"/>
      <c r="CZ209" s="146"/>
      <c r="DA209" s="201"/>
    </row>
    <row r="210" spans="2:105" x14ac:dyDescent="0.25">
      <c r="B210" s="200"/>
      <c r="C210" s="146"/>
      <c r="D210" s="146"/>
      <c r="E210" s="146"/>
      <c r="F210" s="146"/>
      <c r="G210" s="146"/>
      <c r="H210" s="146"/>
      <c r="I210" s="146"/>
      <c r="J210" s="146"/>
      <c r="K210" s="146"/>
      <c r="L210" s="146"/>
      <c r="M210" s="146"/>
      <c r="N210" s="146"/>
      <c r="O210" s="146"/>
      <c r="P210" s="146"/>
      <c r="Q210" s="146"/>
      <c r="R210" s="146"/>
      <c r="S210" s="146"/>
      <c r="T210" s="146"/>
      <c r="U210" s="146"/>
      <c r="V210" s="146"/>
      <c r="W210" s="146"/>
      <c r="X210" s="146"/>
      <c r="Y210" s="146"/>
      <c r="Z210" s="146"/>
      <c r="AA210" s="146"/>
      <c r="AB210" s="146"/>
      <c r="AC210" s="146"/>
      <c r="AD210" s="146"/>
      <c r="AE210" s="146"/>
      <c r="AF210" s="146"/>
      <c r="AG210" s="146"/>
      <c r="AH210" s="146"/>
      <c r="AI210" s="146"/>
      <c r="AJ210" s="146"/>
      <c r="AK210" s="146"/>
      <c r="AL210" s="146"/>
      <c r="AM210" s="146"/>
      <c r="AN210" s="146"/>
      <c r="AO210" s="146"/>
      <c r="AP210" s="146"/>
      <c r="AQ210" s="146"/>
      <c r="AR210" s="146"/>
      <c r="AS210" s="146"/>
      <c r="AT210" s="146"/>
      <c r="AU210" s="146"/>
      <c r="AV210" s="146"/>
      <c r="AW210" s="146"/>
      <c r="AX210" s="146"/>
      <c r="AY210" s="146"/>
      <c r="AZ210" s="146"/>
      <c r="BA210" s="146"/>
      <c r="BB210" s="146"/>
      <c r="BC210" s="146"/>
      <c r="BD210" s="146"/>
      <c r="BE210" s="146"/>
      <c r="BF210" s="146"/>
      <c r="BG210" s="146"/>
      <c r="BH210" s="146"/>
      <c r="BI210" s="146"/>
      <c r="BJ210" s="146"/>
      <c r="BK210" s="146"/>
      <c r="BL210" s="146"/>
      <c r="BM210" s="146"/>
      <c r="BN210" s="146"/>
      <c r="BO210" s="146"/>
      <c r="BP210" s="146"/>
      <c r="BQ210" s="146"/>
      <c r="BR210" s="146"/>
      <c r="BS210" s="146"/>
      <c r="BT210" s="146"/>
      <c r="BU210" s="146"/>
      <c r="BV210" s="146"/>
      <c r="BW210" s="146"/>
      <c r="BX210" s="146"/>
      <c r="BY210" s="146"/>
      <c r="BZ210" s="146"/>
      <c r="CA210" s="146"/>
      <c r="CB210" s="146"/>
      <c r="CC210" s="146"/>
      <c r="CD210" s="146"/>
      <c r="CE210" s="146"/>
      <c r="CF210" s="146"/>
      <c r="CG210" s="146"/>
      <c r="CH210" s="146"/>
      <c r="CI210" s="146"/>
      <c r="CJ210" s="146"/>
      <c r="CK210" s="146"/>
      <c r="CL210" s="146"/>
      <c r="CM210" s="146"/>
      <c r="CN210" s="146"/>
      <c r="CO210" s="146"/>
      <c r="CP210" s="146"/>
      <c r="CQ210" s="146"/>
      <c r="CR210" s="146"/>
      <c r="CS210" s="146"/>
      <c r="CT210" s="146"/>
      <c r="CU210" s="146"/>
      <c r="CV210" s="146"/>
      <c r="CW210" s="146"/>
      <c r="CX210" s="146"/>
      <c r="CY210" s="146"/>
      <c r="CZ210" s="146"/>
      <c r="DA210" s="201"/>
    </row>
    <row r="211" spans="2:105" x14ac:dyDescent="0.25">
      <c r="B211" s="200"/>
      <c r="C211" s="146"/>
      <c r="D211" s="146"/>
      <c r="E211" s="146"/>
      <c r="F211" s="146"/>
      <c r="G211" s="146"/>
      <c r="H211" s="146"/>
      <c r="I211" s="146"/>
      <c r="J211" s="146"/>
      <c r="K211" s="146"/>
      <c r="L211" s="146"/>
      <c r="M211" s="146"/>
      <c r="N211" s="146"/>
      <c r="O211" s="146"/>
      <c r="P211" s="146"/>
      <c r="Q211" s="146"/>
      <c r="R211" s="146"/>
      <c r="S211" s="146"/>
      <c r="T211" s="146"/>
      <c r="U211" s="146"/>
      <c r="V211" s="146"/>
      <c r="W211" s="146"/>
      <c r="X211" s="146"/>
      <c r="Y211" s="146"/>
      <c r="Z211" s="146"/>
      <c r="AA211" s="146"/>
      <c r="AB211" s="146"/>
      <c r="AC211" s="146"/>
      <c r="AD211" s="146"/>
      <c r="AE211" s="146"/>
      <c r="AF211" s="146"/>
      <c r="AG211" s="146"/>
      <c r="AH211" s="146"/>
      <c r="AI211" s="146"/>
      <c r="AJ211" s="146"/>
      <c r="AK211" s="146"/>
      <c r="AL211" s="146"/>
      <c r="AM211" s="146"/>
      <c r="AN211" s="146"/>
      <c r="AO211" s="146"/>
      <c r="AP211" s="146"/>
      <c r="AQ211" s="146"/>
      <c r="AR211" s="146"/>
      <c r="AS211" s="146"/>
      <c r="AT211" s="146"/>
      <c r="AU211" s="146"/>
      <c r="AV211" s="146"/>
      <c r="AW211" s="146"/>
      <c r="AX211" s="146"/>
      <c r="AY211" s="146"/>
      <c r="AZ211" s="146"/>
      <c r="BA211" s="146"/>
      <c r="BB211" s="146"/>
      <c r="BC211" s="146"/>
      <c r="BD211" s="146"/>
      <c r="BE211" s="146"/>
      <c r="BF211" s="146"/>
      <c r="BG211" s="146"/>
      <c r="BH211" s="146"/>
      <c r="BI211" s="146"/>
      <c r="BJ211" s="146"/>
      <c r="BK211" s="146"/>
      <c r="BL211" s="146"/>
      <c r="BM211" s="146"/>
      <c r="BN211" s="146"/>
      <c r="BO211" s="146"/>
      <c r="BP211" s="146"/>
      <c r="BQ211" s="146"/>
      <c r="BR211" s="146"/>
      <c r="BS211" s="146"/>
      <c r="BT211" s="146"/>
      <c r="BU211" s="146"/>
      <c r="BV211" s="146"/>
      <c r="BW211" s="146"/>
      <c r="BX211" s="146"/>
      <c r="BY211" s="146"/>
      <c r="BZ211" s="146"/>
      <c r="CA211" s="146"/>
      <c r="CB211" s="146"/>
      <c r="CC211" s="146"/>
      <c r="CD211" s="146"/>
      <c r="CE211" s="146"/>
      <c r="CF211" s="146"/>
      <c r="CG211" s="146"/>
      <c r="CH211" s="146"/>
      <c r="CI211" s="146"/>
      <c r="CJ211" s="146"/>
      <c r="CK211" s="146"/>
      <c r="CL211" s="146"/>
      <c r="CM211" s="146"/>
      <c r="CN211" s="146"/>
      <c r="CO211" s="146"/>
      <c r="CP211" s="146"/>
      <c r="CQ211" s="146"/>
      <c r="CR211" s="146"/>
      <c r="CS211" s="146"/>
      <c r="CT211" s="146"/>
      <c r="CU211" s="146"/>
      <c r="CV211" s="146"/>
      <c r="CW211" s="146"/>
      <c r="CX211" s="146"/>
      <c r="CY211" s="146"/>
      <c r="CZ211" s="146"/>
      <c r="DA211" s="201"/>
    </row>
    <row r="212" spans="2:105" x14ac:dyDescent="0.25">
      <c r="B212" s="200"/>
      <c r="C212" s="146"/>
      <c r="D212" s="146"/>
      <c r="E212" s="146"/>
      <c r="F212" s="146"/>
      <c r="G212" s="146"/>
      <c r="H212" s="146"/>
      <c r="I212" s="146"/>
      <c r="J212" s="146"/>
      <c r="K212" s="146"/>
      <c r="L212" s="146"/>
      <c r="M212" s="146"/>
      <c r="N212" s="146"/>
      <c r="O212" s="146"/>
      <c r="P212" s="146"/>
      <c r="Q212" s="146"/>
      <c r="R212" s="146"/>
      <c r="S212" s="146"/>
      <c r="T212" s="146"/>
      <c r="U212" s="146"/>
      <c r="V212" s="146"/>
      <c r="W212" s="146"/>
      <c r="X212" s="146"/>
      <c r="Y212" s="146"/>
      <c r="Z212" s="146"/>
      <c r="AA212" s="146"/>
      <c r="AB212" s="146"/>
      <c r="AC212" s="146"/>
      <c r="AD212" s="146"/>
      <c r="AE212" s="146"/>
      <c r="AF212" s="146"/>
      <c r="AG212" s="146"/>
      <c r="AH212" s="146"/>
      <c r="AI212" s="146"/>
      <c r="AJ212" s="146"/>
      <c r="AK212" s="146"/>
      <c r="AL212" s="146"/>
      <c r="AM212" s="146"/>
      <c r="AN212" s="146"/>
      <c r="AO212" s="146"/>
      <c r="AP212" s="146"/>
      <c r="AQ212" s="146"/>
      <c r="AR212" s="146"/>
      <c r="AS212" s="146"/>
      <c r="AT212" s="146"/>
      <c r="AU212" s="146"/>
      <c r="AV212" s="146"/>
      <c r="AW212" s="146"/>
      <c r="AX212" s="146"/>
      <c r="AY212" s="146"/>
      <c r="AZ212" s="146"/>
      <c r="BA212" s="146"/>
      <c r="BB212" s="146"/>
      <c r="BC212" s="146"/>
      <c r="BD212" s="146"/>
      <c r="BE212" s="146"/>
      <c r="BF212" s="146"/>
      <c r="BG212" s="146"/>
      <c r="BH212" s="146"/>
      <c r="BI212" s="146"/>
      <c r="BJ212" s="146"/>
      <c r="BK212" s="146"/>
      <c r="BL212" s="146"/>
      <c r="BM212" s="146"/>
      <c r="BN212" s="146"/>
      <c r="BO212" s="146"/>
      <c r="BP212" s="146"/>
      <c r="BQ212" s="146"/>
      <c r="BR212" s="146"/>
      <c r="BS212" s="146"/>
      <c r="BT212" s="146"/>
      <c r="BU212" s="146"/>
      <c r="BV212" s="146"/>
      <c r="BW212" s="146"/>
      <c r="BX212" s="146"/>
      <c r="BY212" s="146"/>
      <c r="BZ212" s="146"/>
      <c r="CA212" s="146"/>
      <c r="CB212" s="146"/>
      <c r="CC212" s="146"/>
      <c r="CD212" s="146"/>
      <c r="CE212" s="146"/>
      <c r="CF212" s="146"/>
      <c r="CG212" s="146"/>
      <c r="CH212" s="146"/>
      <c r="CI212" s="146"/>
      <c r="CJ212" s="146"/>
      <c r="CK212" s="146"/>
      <c r="CL212" s="146"/>
      <c r="CM212" s="146"/>
      <c r="CN212" s="146"/>
      <c r="CO212" s="146"/>
      <c r="CP212" s="146"/>
      <c r="CQ212" s="146"/>
      <c r="CR212" s="146"/>
      <c r="CS212" s="146"/>
      <c r="CT212" s="146"/>
      <c r="CU212" s="146"/>
      <c r="CV212" s="146"/>
      <c r="CW212" s="146"/>
      <c r="CX212" s="146"/>
      <c r="CY212" s="146"/>
      <c r="CZ212" s="146"/>
      <c r="DA212" s="201"/>
    </row>
    <row r="213" spans="2:105" x14ac:dyDescent="0.25">
      <c r="B213" s="200"/>
      <c r="C213" s="146"/>
      <c r="D213" s="146"/>
      <c r="E213" s="146"/>
      <c r="F213" s="146"/>
      <c r="G213" s="146"/>
      <c r="H213" s="146"/>
      <c r="I213" s="146"/>
      <c r="J213" s="146"/>
      <c r="K213" s="146"/>
      <c r="L213" s="146"/>
      <c r="M213" s="146"/>
      <c r="N213" s="146"/>
      <c r="O213" s="146"/>
      <c r="P213" s="146"/>
      <c r="Q213" s="146"/>
      <c r="R213" s="146"/>
      <c r="S213" s="146"/>
      <c r="T213" s="146"/>
      <c r="U213" s="146"/>
      <c r="V213" s="146"/>
      <c r="W213" s="146"/>
      <c r="X213" s="146"/>
      <c r="Y213" s="146"/>
      <c r="Z213" s="146"/>
      <c r="AA213" s="146"/>
      <c r="AB213" s="146"/>
      <c r="AC213" s="146"/>
      <c r="AD213" s="146"/>
      <c r="AE213" s="146"/>
      <c r="AF213" s="146"/>
      <c r="AG213" s="146"/>
      <c r="AH213" s="146"/>
      <c r="AI213" s="146"/>
      <c r="AJ213" s="146"/>
      <c r="AK213" s="146"/>
      <c r="AL213" s="146"/>
      <c r="AM213" s="146"/>
      <c r="AN213" s="146"/>
      <c r="AO213" s="146"/>
      <c r="AP213" s="146"/>
      <c r="AQ213" s="146"/>
      <c r="AR213" s="146"/>
      <c r="AS213" s="146"/>
      <c r="AT213" s="146"/>
      <c r="AU213" s="146"/>
      <c r="AV213" s="146"/>
      <c r="AW213" s="146"/>
      <c r="AX213" s="146"/>
      <c r="AY213" s="146"/>
      <c r="AZ213" s="146"/>
      <c r="BA213" s="146"/>
      <c r="BB213" s="146"/>
      <c r="BC213" s="146"/>
      <c r="BD213" s="146"/>
      <c r="BE213" s="146"/>
      <c r="BF213" s="146"/>
      <c r="BG213" s="146"/>
      <c r="BH213" s="146"/>
      <c r="BI213" s="146"/>
      <c r="BJ213" s="146"/>
      <c r="BK213" s="146"/>
      <c r="BL213" s="146"/>
      <c r="BM213" s="146"/>
      <c r="BN213" s="146"/>
      <c r="BO213" s="146"/>
      <c r="BP213" s="146"/>
      <c r="BQ213" s="146"/>
      <c r="BR213" s="146"/>
      <c r="BS213" s="146"/>
      <c r="BT213" s="146"/>
      <c r="BU213" s="146"/>
      <c r="BV213" s="146"/>
      <c r="BW213" s="146"/>
      <c r="BX213" s="146"/>
      <c r="BY213" s="146"/>
      <c r="BZ213" s="146"/>
      <c r="CA213" s="146"/>
      <c r="CB213" s="146"/>
      <c r="CC213" s="146"/>
      <c r="CD213" s="146"/>
      <c r="CE213" s="146"/>
      <c r="CF213" s="146"/>
      <c r="CG213" s="146"/>
      <c r="CH213" s="146"/>
      <c r="CI213" s="146"/>
      <c r="CJ213" s="146"/>
      <c r="CK213" s="146"/>
      <c r="CL213" s="146"/>
      <c r="CM213" s="146"/>
      <c r="CN213" s="146"/>
      <c r="CO213" s="146"/>
      <c r="CP213" s="146"/>
      <c r="CQ213" s="146"/>
      <c r="CR213" s="146"/>
      <c r="CS213" s="146"/>
      <c r="CT213" s="146"/>
      <c r="CU213" s="146"/>
      <c r="CV213" s="146"/>
      <c r="CW213" s="146"/>
      <c r="CX213" s="146"/>
      <c r="CY213" s="146"/>
      <c r="CZ213" s="146"/>
      <c r="DA213" s="201"/>
    </row>
    <row r="214" spans="2:105" x14ac:dyDescent="0.25">
      <c r="B214" s="200"/>
      <c r="C214" s="146"/>
      <c r="D214" s="146"/>
      <c r="E214" s="146"/>
      <c r="F214" s="146"/>
      <c r="G214" s="146"/>
      <c r="H214" s="146"/>
      <c r="I214" s="146"/>
      <c r="J214" s="146"/>
      <c r="K214" s="146"/>
      <c r="L214" s="146"/>
      <c r="M214" s="146"/>
      <c r="N214" s="146"/>
      <c r="O214" s="146"/>
      <c r="P214" s="146"/>
      <c r="Q214" s="146"/>
      <c r="R214" s="146"/>
      <c r="S214" s="146"/>
      <c r="T214" s="146"/>
      <c r="U214" s="146"/>
      <c r="V214" s="146"/>
      <c r="W214" s="146"/>
      <c r="X214" s="146"/>
      <c r="Y214" s="146"/>
      <c r="Z214" s="146"/>
      <c r="AA214" s="146"/>
      <c r="AB214" s="146"/>
      <c r="AC214" s="146"/>
      <c r="AD214" s="146"/>
      <c r="AE214" s="146"/>
      <c r="AF214" s="146"/>
      <c r="AG214" s="146"/>
      <c r="AH214" s="146"/>
      <c r="AI214" s="146"/>
      <c r="AJ214" s="146"/>
      <c r="AK214" s="146"/>
      <c r="AL214" s="146"/>
      <c r="AM214" s="146"/>
      <c r="AN214" s="146"/>
      <c r="AO214" s="146"/>
      <c r="AP214" s="146"/>
      <c r="AQ214" s="146"/>
      <c r="AR214" s="146"/>
      <c r="AS214" s="146"/>
      <c r="AT214" s="146"/>
      <c r="AU214" s="146"/>
      <c r="AV214" s="146"/>
      <c r="AW214" s="146"/>
      <c r="AX214" s="146"/>
      <c r="AY214" s="146"/>
      <c r="AZ214" s="146"/>
      <c r="BA214" s="146"/>
      <c r="BB214" s="146"/>
      <c r="BC214" s="146"/>
      <c r="BD214" s="146"/>
      <c r="BE214" s="146"/>
      <c r="BF214" s="146"/>
      <c r="BG214" s="146"/>
      <c r="BH214" s="146"/>
      <c r="BI214" s="146"/>
      <c r="BJ214" s="146"/>
      <c r="BK214" s="146"/>
      <c r="BL214" s="146"/>
      <c r="BM214" s="146"/>
      <c r="BN214" s="146"/>
      <c r="BO214" s="146"/>
      <c r="BP214" s="146"/>
      <c r="BQ214" s="146"/>
      <c r="BR214" s="146"/>
      <c r="BS214" s="146"/>
      <c r="BT214" s="146"/>
      <c r="BU214" s="146"/>
      <c r="BV214" s="146"/>
      <c r="BW214" s="146"/>
      <c r="BX214" s="146"/>
      <c r="BY214" s="146"/>
      <c r="BZ214" s="146"/>
      <c r="CA214" s="146"/>
      <c r="CB214" s="146"/>
      <c r="CC214" s="146"/>
      <c r="CD214" s="146"/>
      <c r="CE214" s="146"/>
      <c r="CF214" s="146"/>
      <c r="CG214" s="146"/>
      <c r="CH214" s="146"/>
      <c r="CI214" s="146"/>
      <c r="CJ214" s="146"/>
      <c r="CK214" s="146"/>
      <c r="CL214" s="146"/>
      <c r="CM214" s="146"/>
      <c r="CN214" s="146"/>
      <c r="CO214" s="146"/>
      <c r="CP214" s="146"/>
      <c r="CQ214" s="146"/>
      <c r="CR214" s="146"/>
      <c r="CS214" s="146"/>
      <c r="CT214" s="146"/>
      <c r="CU214" s="146"/>
      <c r="CV214" s="146"/>
      <c r="CW214" s="146"/>
      <c r="CX214" s="146"/>
      <c r="CY214" s="146"/>
      <c r="CZ214" s="146"/>
      <c r="DA214" s="201"/>
    </row>
    <row r="215" spans="2:105" x14ac:dyDescent="0.25">
      <c r="B215" s="200"/>
      <c r="C215" s="146"/>
      <c r="D215" s="146"/>
      <c r="E215" s="146"/>
      <c r="F215" s="146"/>
      <c r="G215" s="146"/>
      <c r="H215" s="146"/>
      <c r="I215" s="146"/>
      <c r="J215" s="146"/>
      <c r="K215" s="146"/>
      <c r="L215" s="146"/>
      <c r="M215" s="146"/>
      <c r="N215" s="146"/>
      <c r="O215" s="146"/>
      <c r="P215" s="146"/>
      <c r="Q215" s="146"/>
      <c r="R215" s="146"/>
      <c r="S215" s="146"/>
      <c r="T215" s="146"/>
      <c r="U215" s="146"/>
      <c r="V215" s="146"/>
      <c r="W215" s="146"/>
      <c r="X215" s="146"/>
      <c r="Y215" s="146"/>
      <c r="Z215" s="146"/>
      <c r="AA215" s="146"/>
      <c r="AB215" s="146"/>
      <c r="AC215" s="146"/>
      <c r="AD215" s="146"/>
      <c r="AE215" s="146"/>
      <c r="AF215" s="146"/>
      <c r="AG215" s="146"/>
      <c r="AH215" s="146"/>
      <c r="AI215" s="146"/>
      <c r="AJ215" s="146"/>
      <c r="AK215" s="146"/>
      <c r="AL215" s="146"/>
      <c r="AM215" s="146"/>
      <c r="AN215" s="146"/>
      <c r="AO215" s="146"/>
      <c r="AP215" s="146"/>
      <c r="AQ215" s="146"/>
      <c r="AR215" s="146"/>
      <c r="AS215" s="146"/>
      <c r="AT215" s="146"/>
      <c r="AU215" s="146"/>
      <c r="AV215" s="146"/>
      <c r="AW215" s="146"/>
      <c r="AX215" s="146"/>
      <c r="AY215" s="146"/>
      <c r="AZ215" s="146"/>
      <c r="BA215" s="146"/>
      <c r="BB215" s="146"/>
      <c r="BC215" s="146"/>
      <c r="BD215" s="146"/>
      <c r="BE215" s="146"/>
      <c r="BF215" s="146"/>
      <c r="BG215" s="146"/>
      <c r="BH215" s="146"/>
      <c r="BI215" s="146"/>
      <c r="BJ215" s="146"/>
      <c r="BK215" s="146"/>
      <c r="BL215" s="146"/>
      <c r="BM215" s="146"/>
      <c r="BN215" s="146"/>
      <c r="BO215" s="146"/>
      <c r="BP215" s="146"/>
      <c r="BQ215" s="146"/>
      <c r="BR215" s="146"/>
      <c r="BS215" s="146"/>
      <c r="BT215" s="146"/>
      <c r="BU215" s="146"/>
      <c r="BV215" s="146"/>
      <c r="BW215" s="146"/>
      <c r="BX215" s="146"/>
      <c r="BY215" s="146"/>
      <c r="BZ215" s="146"/>
      <c r="CA215" s="146"/>
      <c r="CB215" s="146"/>
      <c r="CC215" s="146"/>
      <c r="CD215" s="146"/>
      <c r="CE215" s="146"/>
      <c r="CF215" s="146"/>
      <c r="CG215" s="146"/>
      <c r="CH215" s="146"/>
      <c r="CI215" s="146"/>
      <c r="CJ215" s="146"/>
      <c r="CK215" s="146"/>
      <c r="CL215" s="146"/>
      <c r="CM215" s="146"/>
      <c r="CN215" s="146"/>
      <c r="CO215" s="146"/>
      <c r="CP215" s="146"/>
      <c r="CQ215" s="146"/>
      <c r="CR215" s="146"/>
      <c r="CS215" s="146"/>
      <c r="CT215" s="146"/>
      <c r="CU215" s="146"/>
      <c r="CV215" s="146"/>
      <c r="CW215" s="146"/>
      <c r="CX215" s="146"/>
      <c r="CY215" s="146"/>
      <c r="CZ215" s="146"/>
      <c r="DA215" s="201"/>
    </row>
    <row r="216" spans="2:105" x14ac:dyDescent="0.25">
      <c r="B216" s="200"/>
      <c r="C216" s="146"/>
      <c r="D216" s="146"/>
      <c r="E216" s="146"/>
      <c r="F216" s="146"/>
      <c r="G216" s="146"/>
      <c r="H216" s="146"/>
      <c r="I216" s="146"/>
      <c r="J216" s="146"/>
      <c r="K216" s="146"/>
      <c r="L216" s="146"/>
      <c r="M216" s="146"/>
      <c r="N216" s="146"/>
      <c r="O216" s="146"/>
      <c r="P216" s="146"/>
      <c r="Q216" s="146"/>
      <c r="R216" s="146"/>
      <c r="S216" s="146"/>
      <c r="T216" s="146"/>
      <c r="U216" s="146"/>
      <c r="V216" s="146"/>
      <c r="W216" s="146"/>
      <c r="X216" s="146"/>
      <c r="Y216" s="146"/>
      <c r="Z216" s="146"/>
      <c r="AA216" s="146"/>
      <c r="AB216" s="146"/>
      <c r="AC216" s="146"/>
      <c r="AD216" s="146"/>
      <c r="AE216" s="146"/>
      <c r="AF216" s="146"/>
      <c r="AG216" s="146"/>
      <c r="AH216" s="146"/>
      <c r="AI216" s="146"/>
      <c r="AJ216" s="146"/>
      <c r="AK216" s="146"/>
      <c r="AL216" s="146"/>
      <c r="AM216" s="146"/>
      <c r="AN216" s="146"/>
      <c r="AO216" s="146"/>
      <c r="AP216" s="146"/>
      <c r="AQ216" s="146"/>
      <c r="AR216" s="146"/>
      <c r="AS216" s="146"/>
      <c r="AT216" s="146"/>
      <c r="AU216" s="146"/>
      <c r="AV216" s="146"/>
      <c r="AW216" s="146"/>
      <c r="AX216" s="146"/>
      <c r="AY216" s="146"/>
      <c r="AZ216" s="146"/>
      <c r="BA216" s="146"/>
      <c r="BB216" s="146"/>
      <c r="BC216" s="146"/>
      <c r="BD216" s="146"/>
      <c r="BE216" s="146"/>
      <c r="BF216" s="146"/>
      <c r="BG216" s="146"/>
      <c r="BH216" s="146"/>
      <c r="BI216" s="146"/>
      <c r="BJ216" s="146"/>
      <c r="BK216" s="146"/>
      <c r="BL216" s="146"/>
      <c r="BM216" s="146"/>
      <c r="BN216" s="146"/>
      <c r="BO216" s="146"/>
      <c r="BP216" s="146"/>
      <c r="BQ216" s="146"/>
      <c r="BR216" s="146"/>
      <c r="BS216" s="146"/>
      <c r="BT216" s="146"/>
      <c r="BU216" s="146"/>
      <c r="BV216" s="146"/>
      <c r="BW216" s="146"/>
      <c r="BX216" s="146"/>
      <c r="BY216" s="146"/>
      <c r="BZ216" s="146"/>
      <c r="CA216" s="146"/>
      <c r="CB216" s="146"/>
      <c r="CC216" s="146"/>
      <c r="CD216" s="146"/>
      <c r="CE216" s="146"/>
      <c r="CF216" s="146"/>
      <c r="CG216" s="146"/>
      <c r="CH216" s="146"/>
      <c r="CI216" s="146"/>
      <c r="CJ216" s="146"/>
      <c r="CK216" s="146"/>
      <c r="CL216" s="146"/>
      <c r="CM216" s="146"/>
      <c r="CN216" s="146"/>
      <c r="CO216" s="146"/>
      <c r="CP216" s="146"/>
      <c r="CQ216" s="146"/>
      <c r="CR216" s="146"/>
      <c r="CS216" s="146"/>
      <c r="CT216" s="146"/>
      <c r="CU216" s="146"/>
      <c r="CV216" s="146"/>
      <c r="CW216" s="146"/>
      <c r="CX216" s="146"/>
      <c r="CY216" s="146"/>
      <c r="CZ216" s="146"/>
      <c r="DA216" s="201"/>
    </row>
    <row r="217" spans="2:105" x14ac:dyDescent="0.25">
      <c r="B217" s="200"/>
      <c r="C217" s="146"/>
      <c r="D217" s="146"/>
      <c r="E217" s="146"/>
      <c r="F217" s="146"/>
      <c r="G217" s="146"/>
      <c r="H217" s="146"/>
      <c r="I217" s="146"/>
      <c r="J217" s="146"/>
      <c r="K217" s="146"/>
      <c r="L217" s="146"/>
      <c r="M217" s="146"/>
      <c r="N217" s="146"/>
      <c r="O217" s="146"/>
      <c r="P217" s="146"/>
      <c r="Q217" s="146"/>
      <c r="R217" s="146"/>
      <c r="S217" s="146"/>
      <c r="T217" s="146"/>
      <c r="U217" s="146"/>
      <c r="V217" s="146"/>
      <c r="W217" s="146"/>
      <c r="X217" s="146"/>
      <c r="Y217" s="146"/>
      <c r="Z217" s="146"/>
      <c r="AA217" s="146"/>
      <c r="AB217" s="146"/>
      <c r="AC217" s="146"/>
      <c r="AD217" s="146"/>
      <c r="AE217" s="146"/>
      <c r="AF217" s="146"/>
      <c r="AG217" s="146"/>
      <c r="AH217" s="146"/>
      <c r="AI217" s="146"/>
      <c r="AJ217" s="146"/>
      <c r="AK217" s="146"/>
      <c r="AL217" s="146"/>
      <c r="AM217" s="146"/>
      <c r="AN217" s="146"/>
      <c r="AO217" s="146"/>
      <c r="AP217" s="146"/>
      <c r="AQ217" s="146"/>
      <c r="AR217" s="146"/>
      <c r="AS217" s="146"/>
      <c r="AT217" s="146"/>
      <c r="AU217" s="146"/>
      <c r="AV217" s="146"/>
      <c r="AW217" s="146"/>
      <c r="AX217" s="146"/>
      <c r="AY217" s="146"/>
      <c r="AZ217" s="146"/>
      <c r="BA217" s="146"/>
      <c r="BB217" s="146"/>
      <c r="BC217" s="146"/>
      <c r="BD217" s="146"/>
      <c r="BE217" s="146"/>
      <c r="BF217" s="146"/>
      <c r="BG217" s="146"/>
      <c r="BH217" s="146"/>
      <c r="BI217" s="146"/>
      <c r="BJ217" s="146"/>
      <c r="BK217" s="146"/>
      <c r="BL217" s="146"/>
      <c r="BM217" s="146"/>
      <c r="BN217" s="146"/>
      <c r="BO217" s="146"/>
      <c r="BP217" s="146"/>
      <c r="BQ217" s="146"/>
      <c r="BR217" s="146"/>
      <c r="BS217" s="146"/>
      <c r="BT217" s="146"/>
      <c r="BU217" s="146"/>
      <c r="BV217" s="146"/>
      <c r="BW217" s="146"/>
      <c r="BX217" s="146"/>
      <c r="BY217" s="146"/>
      <c r="BZ217" s="146"/>
      <c r="CA217" s="146"/>
      <c r="CB217" s="146"/>
      <c r="CC217" s="146"/>
      <c r="CD217" s="146"/>
      <c r="CE217" s="146"/>
      <c r="CF217" s="146"/>
      <c r="CG217" s="146"/>
      <c r="CH217" s="146"/>
      <c r="CI217" s="146"/>
      <c r="CJ217" s="146"/>
      <c r="CK217" s="146"/>
      <c r="CL217" s="146"/>
      <c r="CM217" s="146"/>
      <c r="CN217" s="146"/>
      <c r="CO217" s="146"/>
      <c r="CP217" s="146"/>
      <c r="CQ217" s="146"/>
      <c r="CR217" s="146"/>
      <c r="CS217" s="146"/>
      <c r="CT217" s="146"/>
      <c r="CU217" s="146"/>
      <c r="CV217" s="146"/>
      <c r="CW217" s="146"/>
      <c r="CX217" s="146"/>
      <c r="CY217" s="146"/>
      <c r="CZ217" s="146"/>
      <c r="DA217" s="201"/>
    </row>
    <row r="218" spans="2:105" x14ac:dyDescent="0.25">
      <c r="B218" s="200"/>
      <c r="C218" s="146"/>
      <c r="D218" s="146"/>
      <c r="E218" s="146"/>
      <c r="F218" s="146"/>
      <c r="G218" s="146"/>
      <c r="H218" s="146"/>
      <c r="I218" s="146"/>
      <c r="J218" s="146"/>
      <c r="K218" s="146"/>
      <c r="L218" s="146"/>
      <c r="M218" s="146"/>
      <c r="N218" s="146"/>
      <c r="O218" s="146"/>
      <c r="P218" s="146"/>
      <c r="Q218" s="146"/>
      <c r="R218" s="146"/>
      <c r="S218" s="146"/>
      <c r="T218" s="146"/>
      <c r="U218" s="146"/>
      <c r="V218" s="146"/>
      <c r="W218" s="146"/>
      <c r="X218" s="146"/>
      <c r="Y218" s="146"/>
      <c r="Z218" s="146"/>
      <c r="AA218" s="146"/>
      <c r="AB218" s="146"/>
      <c r="AC218" s="146"/>
      <c r="AD218" s="146"/>
      <c r="AE218" s="146"/>
      <c r="AF218" s="146"/>
      <c r="AG218" s="146"/>
      <c r="AH218" s="146"/>
      <c r="AI218" s="146"/>
      <c r="AJ218" s="146"/>
      <c r="AK218" s="146"/>
      <c r="AL218" s="146"/>
      <c r="AM218" s="146"/>
      <c r="AN218" s="146"/>
      <c r="AO218" s="146"/>
      <c r="AP218" s="146"/>
      <c r="AQ218" s="146"/>
      <c r="AR218" s="146"/>
      <c r="AS218" s="146"/>
      <c r="AT218" s="146"/>
      <c r="AU218" s="146"/>
      <c r="AV218" s="146"/>
      <c r="AW218" s="146"/>
      <c r="AX218" s="146"/>
      <c r="AY218" s="146"/>
      <c r="AZ218" s="146"/>
      <c r="BA218" s="146"/>
      <c r="BB218" s="146"/>
      <c r="BC218" s="146"/>
      <c r="BD218" s="146"/>
      <c r="BE218" s="146"/>
      <c r="BF218" s="146"/>
      <c r="BG218" s="146"/>
      <c r="BH218" s="146"/>
      <c r="BI218" s="146"/>
      <c r="BJ218" s="146"/>
      <c r="BK218" s="146"/>
      <c r="BL218" s="146"/>
      <c r="BM218" s="146"/>
      <c r="BN218" s="146"/>
      <c r="BO218" s="146"/>
      <c r="BP218" s="146"/>
      <c r="BQ218" s="146"/>
      <c r="BR218" s="146"/>
      <c r="BS218" s="146"/>
      <c r="BT218" s="146"/>
      <c r="BU218" s="146"/>
      <c r="BV218" s="146"/>
      <c r="BW218" s="146"/>
      <c r="BX218" s="146"/>
      <c r="BY218" s="146"/>
      <c r="BZ218" s="146"/>
      <c r="CA218" s="146"/>
      <c r="CB218" s="146"/>
      <c r="CC218" s="146"/>
      <c r="CD218" s="146"/>
      <c r="CE218" s="146"/>
      <c r="CF218" s="146"/>
      <c r="CG218" s="146"/>
      <c r="CH218" s="146"/>
      <c r="CI218" s="146"/>
      <c r="CJ218" s="146"/>
      <c r="CK218" s="146"/>
      <c r="CL218" s="146"/>
      <c r="CM218" s="146"/>
      <c r="CN218" s="146"/>
      <c r="CO218" s="146"/>
      <c r="CP218" s="146"/>
      <c r="CQ218" s="146"/>
      <c r="CR218" s="146"/>
      <c r="CS218" s="146"/>
      <c r="CT218" s="146"/>
      <c r="CU218" s="146"/>
      <c r="CV218" s="146"/>
      <c r="CW218" s="146"/>
      <c r="CX218" s="146"/>
      <c r="CY218" s="146"/>
      <c r="CZ218" s="146"/>
      <c r="DA218" s="201"/>
    </row>
    <row r="219" spans="2:105" x14ac:dyDescent="0.25">
      <c r="B219" s="200"/>
      <c r="C219" s="146"/>
      <c r="D219" s="146"/>
      <c r="E219" s="146"/>
      <c r="F219" s="146"/>
      <c r="G219" s="146"/>
      <c r="H219" s="146"/>
      <c r="I219" s="146"/>
      <c r="J219" s="146"/>
      <c r="K219" s="146"/>
      <c r="L219" s="146"/>
      <c r="M219" s="146"/>
      <c r="N219" s="146"/>
      <c r="O219" s="146"/>
      <c r="P219" s="146"/>
      <c r="Q219" s="146"/>
      <c r="R219" s="146"/>
      <c r="S219" s="146"/>
      <c r="T219" s="146"/>
      <c r="U219" s="146"/>
      <c r="V219" s="146"/>
      <c r="W219" s="146"/>
      <c r="X219" s="146"/>
      <c r="Y219" s="146"/>
      <c r="Z219" s="146"/>
      <c r="AA219" s="146"/>
      <c r="AB219" s="146"/>
      <c r="AC219" s="146"/>
      <c r="AD219" s="146"/>
      <c r="AE219" s="146"/>
      <c r="AF219" s="146"/>
      <c r="AG219" s="146"/>
      <c r="AH219" s="146"/>
      <c r="AI219" s="146"/>
      <c r="AJ219" s="146"/>
      <c r="AK219" s="146"/>
      <c r="AL219" s="146"/>
      <c r="AM219" s="146"/>
      <c r="AN219" s="146"/>
      <c r="AO219" s="146"/>
      <c r="AP219" s="146"/>
      <c r="AQ219" s="146"/>
      <c r="AR219" s="146"/>
      <c r="AS219" s="146"/>
      <c r="AT219" s="146"/>
      <c r="AU219" s="146"/>
      <c r="AV219" s="146"/>
      <c r="AW219" s="146"/>
      <c r="AX219" s="146"/>
      <c r="AY219" s="146"/>
      <c r="AZ219" s="146"/>
      <c r="BA219" s="146"/>
      <c r="BB219" s="146"/>
      <c r="BC219" s="146"/>
      <c r="BD219" s="146"/>
      <c r="BE219" s="146"/>
      <c r="BF219" s="146"/>
      <c r="BG219" s="146"/>
      <c r="BH219" s="146"/>
      <c r="BI219" s="146"/>
      <c r="BJ219" s="146"/>
      <c r="BK219" s="146"/>
      <c r="BL219" s="146"/>
      <c r="BM219" s="146"/>
      <c r="BN219" s="146"/>
      <c r="BO219" s="146"/>
      <c r="BP219" s="146"/>
      <c r="BQ219" s="146"/>
      <c r="BR219" s="146"/>
      <c r="BS219" s="146"/>
      <c r="BT219" s="146"/>
      <c r="BU219" s="146"/>
      <c r="BV219" s="146"/>
      <c r="BW219" s="146"/>
      <c r="BX219" s="146"/>
      <c r="BY219" s="146"/>
      <c r="BZ219" s="146"/>
      <c r="CA219" s="146"/>
      <c r="CB219" s="146"/>
      <c r="CC219" s="146"/>
      <c r="CD219" s="146"/>
      <c r="CE219" s="146"/>
      <c r="CF219" s="146"/>
      <c r="CG219" s="146"/>
      <c r="CH219" s="146"/>
      <c r="CI219" s="146"/>
      <c r="CJ219" s="146"/>
      <c r="CK219" s="146"/>
      <c r="CL219" s="146"/>
      <c r="CM219" s="146"/>
      <c r="CN219" s="146"/>
      <c r="CO219" s="146"/>
      <c r="CP219" s="146"/>
      <c r="CQ219" s="146"/>
      <c r="CR219" s="146"/>
      <c r="CS219" s="146"/>
      <c r="CT219" s="146"/>
      <c r="CU219" s="146"/>
      <c r="CV219" s="146"/>
      <c r="CW219" s="146"/>
      <c r="CX219" s="146"/>
      <c r="CY219" s="146"/>
      <c r="CZ219" s="146"/>
      <c r="DA219" s="201"/>
    </row>
    <row r="220" spans="2:105" x14ac:dyDescent="0.25">
      <c r="B220" s="200"/>
      <c r="C220" s="146"/>
      <c r="D220" s="146"/>
      <c r="E220" s="146"/>
      <c r="F220" s="146"/>
      <c r="G220" s="146"/>
      <c r="H220" s="146"/>
      <c r="I220" s="146"/>
      <c r="J220" s="146"/>
      <c r="K220" s="146"/>
      <c r="L220" s="146"/>
      <c r="M220" s="146"/>
      <c r="N220" s="146"/>
      <c r="O220" s="146"/>
      <c r="P220" s="146"/>
      <c r="Q220" s="146"/>
      <c r="R220" s="146"/>
      <c r="S220" s="146"/>
      <c r="T220" s="146"/>
      <c r="U220" s="146"/>
      <c r="V220" s="146"/>
      <c r="W220" s="146"/>
      <c r="X220" s="146"/>
      <c r="Y220" s="146"/>
      <c r="Z220" s="146"/>
      <c r="AA220" s="146"/>
      <c r="AB220" s="146"/>
      <c r="AC220" s="146"/>
      <c r="AD220" s="146"/>
      <c r="AE220" s="146"/>
      <c r="AF220" s="146"/>
      <c r="AG220" s="146"/>
      <c r="AH220" s="146"/>
      <c r="AI220" s="146"/>
      <c r="AJ220" s="146"/>
      <c r="AK220" s="146"/>
      <c r="AL220" s="146"/>
      <c r="AM220" s="146"/>
      <c r="AN220" s="146"/>
      <c r="AO220" s="146"/>
      <c r="AP220" s="146"/>
      <c r="AQ220" s="146"/>
      <c r="AR220" s="146"/>
      <c r="AS220" s="146"/>
      <c r="AT220" s="146"/>
      <c r="AU220" s="146"/>
      <c r="AV220" s="146"/>
      <c r="AW220" s="146"/>
      <c r="AX220" s="146"/>
      <c r="AY220" s="146"/>
      <c r="AZ220" s="146"/>
      <c r="BA220" s="146"/>
      <c r="BB220" s="146"/>
      <c r="BC220" s="146"/>
      <c r="BD220" s="146"/>
      <c r="BE220" s="146"/>
      <c r="BF220" s="146"/>
      <c r="BG220" s="146"/>
      <c r="BH220" s="146"/>
      <c r="BI220" s="146"/>
      <c r="BJ220" s="146"/>
      <c r="BK220" s="146"/>
      <c r="BL220" s="146"/>
      <c r="BM220" s="146"/>
      <c r="BN220" s="146"/>
      <c r="BO220" s="146"/>
      <c r="BP220" s="146"/>
      <c r="BQ220" s="146"/>
      <c r="BR220" s="146"/>
      <c r="BS220" s="146"/>
      <c r="BT220" s="146"/>
      <c r="BU220" s="146"/>
      <c r="BV220" s="146"/>
      <c r="BW220" s="146"/>
      <c r="BX220" s="146"/>
      <c r="BY220" s="146"/>
      <c r="BZ220" s="146"/>
      <c r="CA220" s="146"/>
      <c r="CB220" s="146"/>
      <c r="CC220" s="146"/>
      <c r="CD220" s="146"/>
      <c r="CE220" s="146"/>
      <c r="CF220" s="146"/>
      <c r="CG220" s="146"/>
      <c r="CH220" s="146"/>
      <c r="CI220" s="146"/>
      <c r="CJ220" s="146"/>
      <c r="CK220" s="146"/>
      <c r="CL220" s="146"/>
      <c r="CM220" s="146"/>
      <c r="CN220" s="146"/>
      <c r="CO220" s="146"/>
      <c r="CP220" s="146"/>
      <c r="CQ220" s="146"/>
      <c r="CR220" s="146"/>
      <c r="CS220" s="146"/>
      <c r="CT220" s="146"/>
      <c r="CU220" s="146"/>
      <c r="CV220" s="146"/>
      <c r="CW220" s="146"/>
      <c r="CX220" s="146"/>
      <c r="CY220" s="146"/>
      <c r="CZ220" s="146"/>
      <c r="DA220" s="201"/>
    </row>
    <row r="221" spans="2:105" x14ac:dyDescent="0.25">
      <c r="B221" s="200"/>
      <c r="C221" s="146"/>
      <c r="D221" s="146"/>
      <c r="E221" s="146"/>
      <c r="F221" s="146"/>
      <c r="G221" s="146"/>
      <c r="H221" s="146"/>
      <c r="I221" s="146"/>
      <c r="J221" s="146"/>
      <c r="K221" s="146"/>
      <c r="L221" s="146"/>
      <c r="M221" s="146"/>
      <c r="N221" s="146"/>
      <c r="O221" s="146"/>
      <c r="P221" s="146"/>
      <c r="Q221" s="146"/>
      <c r="R221" s="146"/>
      <c r="S221" s="146"/>
      <c r="T221" s="146"/>
      <c r="U221" s="146"/>
      <c r="V221" s="146"/>
      <c r="W221" s="146"/>
      <c r="X221" s="146"/>
      <c r="Y221" s="146"/>
      <c r="Z221" s="146"/>
      <c r="AA221" s="146"/>
      <c r="AB221" s="146"/>
      <c r="AC221" s="146"/>
      <c r="AD221" s="146"/>
      <c r="AE221" s="146"/>
      <c r="AF221" s="146"/>
      <c r="AG221" s="146"/>
      <c r="AH221" s="146"/>
      <c r="AI221" s="146"/>
      <c r="AJ221" s="146"/>
      <c r="AK221" s="146"/>
      <c r="AL221" s="146"/>
      <c r="AM221" s="146"/>
      <c r="AN221" s="146"/>
      <c r="AO221" s="146"/>
      <c r="AP221" s="146"/>
      <c r="AQ221" s="146"/>
      <c r="AR221" s="146"/>
      <c r="AS221" s="146"/>
      <c r="AT221" s="146"/>
      <c r="AU221" s="146"/>
      <c r="AV221" s="146"/>
      <c r="AW221" s="146"/>
      <c r="AX221" s="146"/>
      <c r="AY221" s="146"/>
      <c r="AZ221" s="146"/>
      <c r="BA221" s="146"/>
      <c r="BB221" s="146"/>
      <c r="BC221" s="146"/>
      <c r="BD221" s="146"/>
      <c r="BE221" s="146"/>
      <c r="BF221" s="146"/>
      <c r="BG221" s="146"/>
      <c r="BH221" s="146"/>
      <c r="BI221" s="146"/>
      <c r="BJ221" s="146"/>
      <c r="BK221" s="146"/>
      <c r="BL221" s="146"/>
      <c r="BM221" s="146"/>
      <c r="BN221" s="146"/>
      <c r="BO221" s="146"/>
      <c r="BP221" s="146"/>
      <c r="BQ221" s="146"/>
      <c r="BR221" s="146"/>
      <c r="BS221" s="146"/>
      <c r="BT221" s="146"/>
      <c r="BU221" s="146"/>
      <c r="BV221" s="146"/>
      <c r="BW221" s="146"/>
      <c r="BX221" s="146"/>
      <c r="BY221" s="146"/>
      <c r="BZ221" s="146"/>
      <c r="CA221" s="146"/>
      <c r="CB221" s="146"/>
      <c r="CC221" s="146"/>
      <c r="CD221" s="146"/>
      <c r="CE221" s="146"/>
      <c r="CF221" s="146"/>
      <c r="CG221" s="146"/>
      <c r="CH221" s="146"/>
      <c r="CI221" s="146"/>
      <c r="CJ221" s="146"/>
      <c r="CK221" s="146"/>
      <c r="CL221" s="146"/>
      <c r="CM221" s="146"/>
      <c r="CN221" s="146"/>
      <c r="CO221" s="146"/>
      <c r="CP221" s="146"/>
      <c r="CQ221" s="146"/>
      <c r="CR221" s="146"/>
      <c r="CS221" s="146"/>
      <c r="CT221" s="146"/>
      <c r="CU221" s="146"/>
      <c r="CV221" s="146"/>
      <c r="CW221" s="146"/>
      <c r="CX221" s="146"/>
      <c r="CY221" s="146"/>
      <c r="CZ221" s="146"/>
      <c r="DA221" s="201"/>
    </row>
    <row r="222" spans="2:105" x14ac:dyDescent="0.25">
      <c r="B222" s="200"/>
      <c r="C222" s="146"/>
      <c r="D222" s="146"/>
      <c r="E222" s="146"/>
      <c r="F222" s="146"/>
      <c r="G222" s="146"/>
      <c r="H222" s="146"/>
      <c r="I222" s="146"/>
      <c r="J222" s="146"/>
      <c r="K222" s="146"/>
      <c r="L222" s="146"/>
      <c r="M222" s="146"/>
      <c r="N222" s="146"/>
      <c r="O222" s="146"/>
      <c r="P222" s="146"/>
      <c r="Q222" s="146"/>
      <c r="R222" s="146"/>
      <c r="S222" s="146"/>
      <c r="T222" s="146"/>
      <c r="U222" s="146"/>
      <c r="V222" s="146"/>
      <c r="W222" s="146"/>
      <c r="X222" s="146"/>
      <c r="Y222" s="146"/>
      <c r="Z222" s="146"/>
      <c r="AA222" s="146"/>
      <c r="AB222" s="146"/>
      <c r="AC222" s="146"/>
      <c r="AD222" s="146"/>
      <c r="AE222" s="146"/>
      <c r="AF222" s="146"/>
      <c r="AG222" s="146"/>
      <c r="AH222" s="146"/>
      <c r="AI222" s="146"/>
      <c r="AJ222" s="146"/>
      <c r="AK222" s="146"/>
      <c r="AL222" s="146"/>
      <c r="AM222" s="146"/>
      <c r="AN222" s="146"/>
      <c r="AO222" s="146"/>
      <c r="AP222" s="146"/>
      <c r="AQ222" s="146"/>
      <c r="AR222" s="146"/>
      <c r="AS222" s="146"/>
      <c r="AT222" s="146"/>
      <c r="AU222" s="146"/>
      <c r="AV222" s="146"/>
      <c r="AW222" s="146"/>
      <c r="AX222" s="146"/>
      <c r="AY222" s="146"/>
      <c r="AZ222" s="146"/>
      <c r="BA222" s="146"/>
      <c r="BB222" s="146"/>
      <c r="BC222" s="146"/>
      <c r="BD222" s="146"/>
      <c r="BE222" s="146"/>
      <c r="BF222" s="146"/>
      <c r="BG222" s="146"/>
      <c r="BH222" s="146"/>
      <c r="BI222" s="146"/>
      <c r="BJ222" s="146"/>
      <c r="BK222" s="146"/>
      <c r="BL222" s="146"/>
      <c r="BM222" s="146"/>
      <c r="BN222" s="146"/>
      <c r="BO222" s="146"/>
      <c r="BP222" s="146"/>
      <c r="BQ222" s="146"/>
      <c r="BR222" s="146"/>
      <c r="BS222" s="146"/>
      <c r="BT222" s="146"/>
      <c r="BU222" s="146"/>
      <c r="BV222" s="146"/>
      <c r="BW222" s="146"/>
      <c r="BX222" s="146"/>
      <c r="BY222" s="146"/>
      <c r="BZ222" s="146"/>
      <c r="CA222" s="146"/>
      <c r="CB222" s="146"/>
      <c r="CC222" s="146"/>
      <c r="CD222" s="146"/>
      <c r="CE222" s="146"/>
      <c r="CF222" s="146"/>
      <c r="CG222" s="146"/>
      <c r="CH222" s="146"/>
      <c r="CI222" s="146"/>
      <c r="CJ222" s="146"/>
      <c r="CK222" s="146"/>
      <c r="CL222" s="146"/>
      <c r="CM222" s="146"/>
      <c r="CN222" s="146"/>
      <c r="CO222" s="146"/>
      <c r="CP222" s="146"/>
      <c r="CQ222" s="146"/>
      <c r="CR222" s="146"/>
      <c r="CS222" s="146"/>
      <c r="CT222" s="146"/>
      <c r="CU222" s="146"/>
      <c r="CV222" s="146"/>
      <c r="CW222" s="146"/>
      <c r="CX222" s="146"/>
      <c r="CY222" s="146"/>
      <c r="CZ222" s="146"/>
      <c r="DA222" s="201"/>
    </row>
    <row r="223" spans="2:105" x14ac:dyDescent="0.25">
      <c r="B223" s="200"/>
      <c r="C223" s="146"/>
      <c r="D223" s="146"/>
      <c r="E223" s="146"/>
      <c r="F223" s="146"/>
      <c r="G223" s="146"/>
      <c r="H223" s="146"/>
      <c r="I223" s="146"/>
      <c r="J223" s="146"/>
      <c r="K223" s="146"/>
      <c r="L223" s="146"/>
      <c r="M223" s="146"/>
      <c r="N223" s="146"/>
      <c r="O223" s="146"/>
      <c r="P223" s="146"/>
      <c r="Q223" s="146"/>
      <c r="R223" s="146"/>
      <c r="S223" s="146"/>
      <c r="T223" s="146"/>
      <c r="U223" s="146"/>
      <c r="V223" s="146"/>
      <c r="W223" s="146"/>
      <c r="X223" s="146"/>
      <c r="Y223" s="146"/>
      <c r="Z223" s="146"/>
      <c r="AA223" s="146"/>
      <c r="AB223" s="146"/>
      <c r="AC223" s="146"/>
      <c r="AD223" s="146"/>
      <c r="AE223" s="146"/>
      <c r="AF223" s="146"/>
      <c r="AG223" s="146"/>
      <c r="AH223" s="146"/>
      <c r="AI223" s="146"/>
      <c r="AJ223" s="146"/>
      <c r="AK223" s="146"/>
      <c r="AL223" s="146"/>
      <c r="AM223" s="146"/>
      <c r="AN223" s="146"/>
      <c r="AO223" s="146"/>
      <c r="AP223" s="146"/>
      <c r="AQ223" s="146"/>
      <c r="AR223" s="146"/>
      <c r="AS223" s="146"/>
      <c r="AT223" s="146"/>
      <c r="AU223" s="146"/>
      <c r="AV223" s="146"/>
      <c r="AW223" s="146"/>
      <c r="AX223" s="146"/>
      <c r="AY223" s="146"/>
      <c r="AZ223" s="146"/>
      <c r="BA223" s="146"/>
      <c r="BB223" s="146"/>
      <c r="BC223" s="146"/>
      <c r="BD223" s="146"/>
      <c r="BE223" s="146"/>
      <c r="BF223" s="146"/>
      <c r="BG223" s="146"/>
      <c r="BH223" s="146"/>
      <c r="BI223" s="146"/>
      <c r="BJ223" s="146"/>
      <c r="BK223" s="146"/>
      <c r="BL223" s="146"/>
      <c r="BM223" s="146"/>
      <c r="BN223" s="146"/>
      <c r="BO223" s="146"/>
      <c r="BP223" s="146"/>
      <c r="BQ223" s="146"/>
      <c r="BR223" s="146"/>
      <c r="BS223" s="146"/>
      <c r="BT223" s="146"/>
      <c r="BU223" s="146"/>
      <c r="BV223" s="146"/>
      <c r="BW223" s="146"/>
      <c r="BX223" s="146"/>
      <c r="BY223" s="146"/>
      <c r="BZ223" s="146"/>
      <c r="CA223" s="146"/>
      <c r="CB223" s="146"/>
      <c r="CC223" s="146"/>
      <c r="CD223" s="146"/>
      <c r="CE223" s="146"/>
      <c r="CF223" s="146"/>
      <c r="CG223" s="146"/>
      <c r="CH223" s="146"/>
      <c r="CI223" s="146"/>
      <c r="CJ223" s="146"/>
      <c r="CK223" s="146"/>
      <c r="CL223" s="146"/>
      <c r="CM223" s="146"/>
      <c r="CN223" s="146"/>
      <c r="CO223" s="146"/>
      <c r="CP223" s="146"/>
      <c r="CQ223" s="146"/>
      <c r="CR223" s="146"/>
      <c r="CS223" s="146"/>
      <c r="CT223" s="146"/>
      <c r="CU223" s="146"/>
      <c r="CV223" s="146"/>
      <c r="CW223" s="146"/>
      <c r="CX223" s="146"/>
      <c r="CY223" s="146"/>
      <c r="CZ223" s="146"/>
      <c r="DA223" s="201"/>
    </row>
    <row r="224" spans="2:105" x14ac:dyDescent="0.25">
      <c r="B224" s="200"/>
      <c r="C224" s="146"/>
      <c r="D224" s="146"/>
      <c r="E224" s="146"/>
      <c r="F224" s="146"/>
      <c r="G224" s="146"/>
      <c r="H224" s="146"/>
      <c r="I224" s="146"/>
      <c r="J224" s="146"/>
      <c r="K224" s="146"/>
      <c r="L224" s="146"/>
      <c r="M224" s="146"/>
      <c r="N224" s="146"/>
      <c r="O224" s="146"/>
      <c r="P224" s="146"/>
      <c r="Q224" s="146"/>
      <c r="R224" s="146"/>
      <c r="S224" s="146"/>
      <c r="T224" s="146"/>
      <c r="U224" s="146"/>
      <c r="V224" s="146"/>
      <c r="W224" s="146"/>
      <c r="X224" s="146"/>
      <c r="Y224" s="146"/>
      <c r="Z224" s="146"/>
      <c r="AA224" s="146"/>
      <c r="AB224" s="146"/>
      <c r="AC224" s="146"/>
      <c r="AD224" s="146"/>
      <c r="AE224" s="146"/>
      <c r="AF224" s="146"/>
      <c r="AG224" s="146"/>
      <c r="AH224" s="146"/>
      <c r="AI224" s="146"/>
      <c r="AJ224" s="146"/>
      <c r="AK224" s="146"/>
      <c r="AL224" s="146"/>
      <c r="AM224" s="146"/>
      <c r="AN224" s="146"/>
      <c r="AO224" s="146"/>
      <c r="AP224" s="146"/>
      <c r="AQ224" s="146"/>
      <c r="AR224" s="146"/>
      <c r="AS224" s="146"/>
      <c r="AT224" s="146"/>
      <c r="AU224" s="146"/>
      <c r="AV224" s="146"/>
      <c r="AW224" s="146"/>
      <c r="AX224" s="146"/>
      <c r="AY224" s="146"/>
      <c r="AZ224" s="146"/>
      <c r="BA224" s="146"/>
      <c r="BB224" s="146"/>
      <c r="BC224" s="146"/>
      <c r="BD224" s="146"/>
      <c r="BE224" s="146"/>
      <c r="BF224" s="146"/>
      <c r="BG224" s="146"/>
      <c r="BH224" s="146"/>
      <c r="BI224" s="146"/>
      <c r="BJ224" s="146"/>
      <c r="BK224" s="146"/>
      <c r="BL224" s="146"/>
      <c r="BM224" s="146"/>
      <c r="BN224" s="146"/>
      <c r="BO224" s="146"/>
      <c r="BP224" s="146"/>
      <c r="BQ224" s="146"/>
      <c r="BR224" s="146"/>
      <c r="BS224" s="146"/>
      <c r="BT224" s="146"/>
      <c r="BU224" s="146"/>
      <c r="BV224" s="146"/>
      <c r="BW224" s="146"/>
      <c r="BX224" s="146"/>
      <c r="BY224" s="146"/>
      <c r="BZ224" s="146"/>
      <c r="CA224" s="146"/>
      <c r="CB224" s="146"/>
      <c r="CC224" s="146"/>
      <c r="CD224" s="146"/>
      <c r="CE224" s="146"/>
      <c r="CF224" s="146"/>
      <c r="CG224" s="146"/>
      <c r="CH224" s="146"/>
      <c r="CI224" s="146"/>
      <c r="CJ224" s="146"/>
      <c r="CK224" s="146"/>
      <c r="CL224" s="146"/>
      <c r="CM224" s="146"/>
      <c r="CN224" s="146"/>
      <c r="CO224" s="146"/>
      <c r="CP224" s="146"/>
      <c r="CQ224" s="146"/>
      <c r="CR224" s="146"/>
      <c r="CS224" s="146"/>
      <c r="CT224" s="146"/>
      <c r="CU224" s="146"/>
      <c r="CV224" s="146"/>
      <c r="CW224" s="146"/>
      <c r="CX224" s="146"/>
      <c r="CY224" s="146"/>
      <c r="CZ224" s="146"/>
      <c r="DA224" s="201"/>
    </row>
    <row r="225" spans="2:105" x14ac:dyDescent="0.25">
      <c r="B225" s="200"/>
      <c r="C225" s="146"/>
      <c r="D225" s="146"/>
      <c r="E225" s="146"/>
      <c r="F225" s="146"/>
      <c r="G225" s="146"/>
      <c r="H225" s="146"/>
      <c r="I225" s="146"/>
      <c r="J225" s="146"/>
      <c r="K225" s="146"/>
      <c r="L225" s="146"/>
      <c r="M225" s="146"/>
      <c r="N225" s="146"/>
      <c r="O225" s="146"/>
      <c r="P225" s="146"/>
      <c r="Q225" s="146"/>
      <c r="R225" s="146"/>
      <c r="S225" s="146"/>
      <c r="T225" s="146"/>
      <c r="U225" s="146"/>
      <c r="V225" s="146"/>
      <c r="W225" s="146"/>
      <c r="X225" s="146"/>
      <c r="Y225" s="146"/>
      <c r="Z225" s="146"/>
      <c r="AA225" s="146"/>
      <c r="AB225" s="146"/>
      <c r="AC225" s="146"/>
      <c r="AD225" s="146"/>
      <c r="AE225" s="146"/>
      <c r="AF225" s="146"/>
      <c r="AG225" s="146"/>
      <c r="AH225" s="146"/>
      <c r="AI225" s="146"/>
      <c r="AJ225" s="146"/>
      <c r="AK225" s="146"/>
      <c r="AL225" s="146"/>
      <c r="AM225" s="146"/>
      <c r="AN225" s="146"/>
      <c r="AO225" s="146"/>
      <c r="AP225" s="146"/>
      <c r="AQ225" s="146"/>
      <c r="AR225" s="146"/>
      <c r="AS225" s="146"/>
      <c r="AT225" s="146"/>
      <c r="AU225" s="146"/>
      <c r="AV225" s="146"/>
      <c r="AW225" s="146"/>
      <c r="AX225" s="146"/>
      <c r="AY225" s="146"/>
      <c r="AZ225" s="146"/>
      <c r="BA225" s="146"/>
      <c r="BB225" s="146"/>
      <c r="BC225" s="146"/>
      <c r="BD225" s="146"/>
      <c r="BE225" s="146"/>
      <c r="BF225" s="146"/>
      <c r="BG225" s="146"/>
      <c r="BH225" s="146"/>
      <c r="BI225" s="146"/>
      <c r="BJ225" s="146"/>
      <c r="BK225" s="146"/>
      <c r="BL225" s="146"/>
      <c r="BM225" s="146"/>
      <c r="BN225" s="146"/>
      <c r="BO225" s="146"/>
      <c r="BP225" s="146"/>
      <c r="BQ225" s="146"/>
      <c r="BR225" s="146"/>
      <c r="BS225" s="146"/>
      <c r="BT225" s="146"/>
      <c r="BU225" s="146"/>
      <c r="BV225" s="146"/>
      <c r="BW225" s="146"/>
      <c r="BX225" s="146"/>
      <c r="BY225" s="146"/>
      <c r="BZ225" s="146"/>
      <c r="CA225" s="146"/>
      <c r="CB225" s="146"/>
      <c r="CC225" s="146"/>
      <c r="CD225" s="146"/>
      <c r="CE225" s="146"/>
      <c r="CF225" s="146"/>
      <c r="CG225" s="146"/>
      <c r="CH225" s="146"/>
      <c r="CI225" s="146"/>
      <c r="CJ225" s="146"/>
      <c r="CK225" s="146"/>
      <c r="CL225" s="146"/>
      <c r="CM225" s="146"/>
      <c r="CN225" s="146"/>
      <c r="CO225" s="146"/>
      <c r="CP225" s="146"/>
      <c r="CQ225" s="146"/>
      <c r="CR225" s="146"/>
      <c r="CS225" s="146"/>
      <c r="CT225" s="146"/>
      <c r="CU225" s="146"/>
      <c r="CV225" s="146"/>
      <c r="CW225" s="146"/>
      <c r="CX225" s="146"/>
      <c r="CY225" s="146"/>
      <c r="CZ225" s="146"/>
      <c r="DA225" s="201"/>
    </row>
    <row r="226" spans="2:105" x14ac:dyDescent="0.25">
      <c r="B226" s="200"/>
      <c r="C226" s="146"/>
      <c r="D226" s="146"/>
      <c r="E226" s="146"/>
      <c r="F226" s="146"/>
      <c r="G226" s="146"/>
      <c r="H226" s="146"/>
      <c r="I226" s="146"/>
      <c r="J226" s="146"/>
      <c r="K226" s="146"/>
      <c r="L226" s="146"/>
      <c r="M226" s="146"/>
      <c r="N226" s="146"/>
      <c r="O226" s="146"/>
      <c r="P226" s="146"/>
      <c r="Q226" s="146"/>
      <c r="R226" s="146"/>
      <c r="S226" s="146"/>
      <c r="T226" s="146"/>
      <c r="U226" s="146"/>
      <c r="V226" s="146"/>
      <c r="W226" s="146"/>
      <c r="X226" s="146"/>
      <c r="Y226" s="146"/>
      <c r="Z226" s="146"/>
      <c r="AA226" s="146"/>
      <c r="AB226" s="146"/>
      <c r="AC226" s="146"/>
      <c r="AD226" s="146"/>
      <c r="AE226" s="146"/>
      <c r="AF226" s="146"/>
      <c r="AG226" s="146"/>
      <c r="AH226" s="146"/>
      <c r="AI226" s="146"/>
      <c r="AJ226" s="146"/>
      <c r="AK226" s="146"/>
      <c r="AL226" s="146"/>
      <c r="AM226" s="146"/>
      <c r="AN226" s="146"/>
      <c r="AO226" s="146"/>
      <c r="AP226" s="146"/>
      <c r="AQ226" s="146"/>
      <c r="AR226" s="146"/>
      <c r="AS226" s="146"/>
      <c r="AT226" s="146"/>
      <c r="AU226" s="146"/>
      <c r="AV226" s="146"/>
      <c r="AW226" s="146"/>
      <c r="AX226" s="146"/>
      <c r="AY226" s="146"/>
      <c r="AZ226" s="146"/>
      <c r="BA226" s="146"/>
      <c r="BB226" s="146"/>
      <c r="BC226" s="146"/>
      <c r="BD226" s="146"/>
      <c r="BE226" s="146"/>
      <c r="BF226" s="146"/>
      <c r="BG226" s="146"/>
      <c r="BH226" s="146"/>
      <c r="BI226" s="146"/>
      <c r="BJ226" s="146"/>
      <c r="BK226" s="146"/>
      <c r="BL226" s="146"/>
      <c r="BM226" s="146"/>
      <c r="BN226" s="146"/>
      <c r="BO226" s="146"/>
      <c r="BP226" s="146"/>
      <c r="BQ226" s="146"/>
      <c r="BR226" s="146"/>
      <c r="BS226" s="146"/>
      <c r="BT226" s="146"/>
      <c r="BU226" s="146"/>
      <c r="BV226" s="146"/>
      <c r="BW226" s="146"/>
      <c r="BX226" s="146"/>
      <c r="BY226" s="146"/>
      <c r="BZ226" s="146"/>
      <c r="CA226" s="146"/>
      <c r="CB226" s="146"/>
      <c r="CC226" s="146"/>
      <c r="CD226" s="146"/>
      <c r="CE226" s="146"/>
      <c r="CF226" s="146"/>
      <c r="CG226" s="146"/>
      <c r="CH226" s="146"/>
      <c r="CI226" s="146"/>
      <c r="CJ226" s="146"/>
      <c r="CK226" s="146"/>
      <c r="CL226" s="146"/>
      <c r="CM226" s="146"/>
      <c r="CN226" s="146"/>
      <c r="CO226" s="146"/>
      <c r="CP226" s="146"/>
      <c r="CQ226" s="146"/>
      <c r="CR226" s="146"/>
      <c r="CS226" s="146"/>
      <c r="CT226" s="146"/>
      <c r="CU226" s="146"/>
      <c r="CV226" s="146"/>
      <c r="CW226" s="146"/>
      <c r="CX226" s="146"/>
      <c r="CY226" s="146"/>
      <c r="CZ226" s="146"/>
      <c r="DA226" s="201"/>
    </row>
    <row r="227" spans="2:105" x14ac:dyDescent="0.25">
      <c r="B227" s="200"/>
      <c r="C227" s="146"/>
      <c r="D227" s="146"/>
      <c r="E227" s="146"/>
      <c r="F227" s="146"/>
      <c r="G227" s="146"/>
      <c r="H227" s="146"/>
      <c r="I227" s="146"/>
      <c r="J227" s="146"/>
      <c r="K227" s="146"/>
      <c r="L227" s="146"/>
      <c r="M227" s="146"/>
      <c r="N227" s="146"/>
      <c r="O227" s="146"/>
      <c r="P227" s="146"/>
      <c r="Q227" s="146"/>
      <c r="R227" s="146"/>
      <c r="S227" s="146"/>
      <c r="T227" s="146"/>
      <c r="U227" s="146"/>
      <c r="V227" s="146"/>
      <c r="W227" s="146"/>
      <c r="X227" s="146"/>
      <c r="Y227" s="146"/>
      <c r="Z227" s="146"/>
      <c r="AA227" s="146"/>
      <c r="AB227" s="146"/>
      <c r="AC227" s="146"/>
      <c r="AD227" s="146"/>
      <c r="AE227" s="146"/>
      <c r="AF227" s="146"/>
      <c r="AG227" s="146"/>
      <c r="AH227" s="146"/>
      <c r="AI227" s="146"/>
      <c r="AJ227" s="146"/>
      <c r="AK227" s="146"/>
      <c r="AL227" s="146"/>
      <c r="AM227" s="146"/>
      <c r="AN227" s="146"/>
      <c r="AO227" s="146"/>
      <c r="AP227" s="146"/>
      <c r="AQ227" s="146"/>
      <c r="AR227" s="146"/>
      <c r="AS227" s="146"/>
      <c r="AT227" s="146"/>
      <c r="AU227" s="146"/>
      <c r="AV227" s="146"/>
      <c r="AW227" s="146"/>
      <c r="AX227" s="146"/>
      <c r="AY227" s="146"/>
      <c r="AZ227" s="146"/>
      <c r="BA227" s="146"/>
      <c r="BB227" s="146"/>
      <c r="BC227" s="146"/>
      <c r="BD227" s="146"/>
      <c r="BE227" s="146"/>
      <c r="BF227" s="146"/>
      <c r="BG227" s="146"/>
      <c r="BH227" s="146"/>
      <c r="BI227" s="146"/>
      <c r="BJ227" s="146"/>
      <c r="BK227" s="146"/>
      <c r="BL227" s="146"/>
      <c r="BM227" s="146"/>
      <c r="BN227" s="146"/>
      <c r="BO227" s="146"/>
      <c r="BP227" s="146"/>
      <c r="BQ227" s="146"/>
      <c r="BR227" s="146"/>
      <c r="BS227" s="146"/>
      <c r="BT227" s="146"/>
      <c r="BU227" s="146"/>
      <c r="BV227" s="146"/>
      <c r="BW227" s="146"/>
      <c r="BX227" s="146"/>
      <c r="BY227" s="146"/>
      <c r="BZ227" s="146"/>
      <c r="CA227" s="146"/>
      <c r="CB227" s="146"/>
      <c r="CC227" s="146"/>
      <c r="CD227" s="146"/>
      <c r="CE227" s="146"/>
      <c r="CF227" s="146"/>
      <c r="CG227" s="146"/>
      <c r="CH227" s="146"/>
      <c r="CI227" s="146"/>
      <c r="CJ227" s="146"/>
      <c r="CK227" s="146"/>
      <c r="CL227" s="146"/>
      <c r="CM227" s="146"/>
      <c r="CN227" s="146"/>
      <c r="CO227" s="146"/>
      <c r="CP227" s="146"/>
      <c r="CQ227" s="146"/>
      <c r="CR227" s="146"/>
      <c r="CS227" s="146"/>
      <c r="CT227" s="146"/>
      <c r="CU227" s="146"/>
      <c r="CV227" s="146"/>
      <c r="CW227" s="146"/>
      <c r="CX227" s="146"/>
      <c r="CY227" s="146"/>
      <c r="CZ227" s="146"/>
      <c r="DA227" s="201"/>
    </row>
    <row r="228" spans="2:105" x14ac:dyDescent="0.25">
      <c r="B228" s="200"/>
      <c r="C228" s="146"/>
      <c r="D228" s="146"/>
      <c r="E228" s="146"/>
      <c r="F228" s="146"/>
      <c r="G228" s="146"/>
      <c r="H228" s="146"/>
      <c r="I228" s="146"/>
      <c r="J228" s="146"/>
      <c r="K228" s="146"/>
      <c r="L228" s="146"/>
      <c r="M228" s="146"/>
      <c r="N228" s="146"/>
      <c r="O228" s="146"/>
      <c r="P228" s="146"/>
      <c r="Q228" s="146"/>
      <c r="R228" s="146"/>
      <c r="S228" s="146"/>
      <c r="T228" s="146"/>
      <c r="U228" s="146"/>
      <c r="V228" s="146"/>
      <c r="W228" s="146"/>
      <c r="X228" s="146"/>
      <c r="Y228" s="146"/>
      <c r="Z228" s="146"/>
      <c r="AA228" s="146"/>
      <c r="AB228" s="146"/>
      <c r="AC228" s="146"/>
      <c r="AD228" s="146"/>
      <c r="AE228" s="146"/>
      <c r="AF228" s="146"/>
      <c r="AG228" s="146"/>
      <c r="AH228" s="146"/>
      <c r="AI228" s="146"/>
      <c r="AJ228" s="146"/>
      <c r="AK228" s="146"/>
      <c r="AL228" s="146"/>
      <c r="AM228" s="146"/>
      <c r="AN228" s="146"/>
      <c r="AO228" s="146"/>
      <c r="AP228" s="146"/>
      <c r="AQ228" s="146"/>
      <c r="AR228" s="146"/>
      <c r="AS228" s="146"/>
      <c r="AT228" s="146"/>
      <c r="AU228" s="146"/>
      <c r="AV228" s="146"/>
      <c r="AW228" s="146"/>
      <c r="AX228" s="146"/>
      <c r="AY228" s="146"/>
      <c r="AZ228" s="146"/>
      <c r="BA228" s="146"/>
      <c r="BB228" s="146"/>
      <c r="BC228" s="146"/>
      <c r="BD228" s="146"/>
      <c r="BE228" s="146"/>
      <c r="BF228" s="146"/>
      <c r="BG228" s="146"/>
      <c r="BH228" s="146"/>
      <c r="BI228" s="146"/>
      <c r="BJ228" s="146"/>
      <c r="BK228" s="146"/>
      <c r="BL228" s="146"/>
      <c r="BM228" s="146"/>
      <c r="BN228" s="146"/>
      <c r="BO228" s="146"/>
      <c r="BP228" s="146"/>
      <c r="BQ228" s="146"/>
      <c r="BR228" s="146"/>
      <c r="BS228" s="146"/>
      <c r="BT228" s="146"/>
      <c r="BU228" s="146"/>
      <c r="BV228" s="146"/>
      <c r="BW228" s="146"/>
      <c r="BX228" s="146"/>
      <c r="BY228" s="146"/>
      <c r="BZ228" s="146"/>
      <c r="CA228" s="146"/>
      <c r="CB228" s="146"/>
      <c r="CC228" s="146"/>
      <c r="CD228" s="146"/>
      <c r="CE228" s="146"/>
      <c r="CF228" s="146"/>
      <c r="CG228" s="146"/>
      <c r="CH228" s="146"/>
      <c r="CI228" s="146"/>
      <c r="CJ228" s="146"/>
      <c r="CK228" s="146"/>
      <c r="CL228" s="146"/>
      <c r="CM228" s="146"/>
      <c r="CN228" s="146"/>
      <c r="CO228" s="146"/>
      <c r="CP228" s="146"/>
      <c r="CQ228" s="146"/>
      <c r="CR228" s="146"/>
      <c r="CS228" s="146"/>
      <c r="CT228" s="146"/>
      <c r="CU228" s="146"/>
      <c r="CV228" s="146"/>
      <c r="CW228" s="146"/>
      <c r="CX228" s="146"/>
      <c r="CY228" s="146"/>
      <c r="CZ228" s="146"/>
      <c r="DA228" s="201"/>
    </row>
    <row r="229" spans="2:105" x14ac:dyDescent="0.25">
      <c r="B229" s="200"/>
      <c r="C229" s="146"/>
      <c r="D229" s="146"/>
      <c r="E229" s="146"/>
      <c r="F229" s="146"/>
      <c r="G229" s="146"/>
      <c r="H229" s="146"/>
      <c r="I229" s="146"/>
      <c r="J229" s="146"/>
      <c r="K229" s="146"/>
      <c r="L229" s="146"/>
      <c r="M229" s="146"/>
      <c r="N229" s="146"/>
      <c r="O229" s="146"/>
      <c r="P229" s="146"/>
      <c r="Q229" s="146"/>
      <c r="R229" s="146"/>
      <c r="S229" s="146"/>
      <c r="T229" s="146"/>
      <c r="U229" s="146"/>
      <c r="V229" s="146"/>
      <c r="W229" s="146"/>
      <c r="X229" s="146"/>
      <c r="Y229" s="146"/>
      <c r="Z229" s="146"/>
      <c r="AA229" s="146"/>
      <c r="AB229" s="146"/>
      <c r="AC229" s="146"/>
      <c r="AD229" s="146"/>
      <c r="AE229" s="146"/>
      <c r="AF229" s="146"/>
      <c r="AG229" s="146"/>
      <c r="AH229" s="146"/>
      <c r="AI229" s="146"/>
      <c r="AJ229" s="146"/>
      <c r="AK229" s="146"/>
      <c r="AL229" s="146"/>
      <c r="AM229" s="146"/>
      <c r="AN229" s="146"/>
      <c r="AO229" s="146"/>
      <c r="AP229" s="146"/>
      <c r="AQ229" s="146"/>
      <c r="AR229" s="146"/>
      <c r="AS229" s="146"/>
      <c r="AT229" s="146"/>
      <c r="AU229" s="146"/>
      <c r="AV229" s="146"/>
      <c r="AW229" s="146"/>
      <c r="AX229" s="146"/>
      <c r="AY229" s="146"/>
      <c r="AZ229" s="146"/>
      <c r="BA229" s="146"/>
      <c r="BB229" s="146"/>
      <c r="BC229" s="146"/>
      <c r="BD229" s="146"/>
      <c r="BE229" s="146"/>
      <c r="BF229" s="146"/>
      <c r="BG229" s="146"/>
      <c r="BH229" s="146"/>
      <c r="BI229" s="146"/>
      <c r="BJ229" s="146"/>
      <c r="BK229" s="146"/>
      <c r="BL229" s="146"/>
      <c r="BM229" s="146"/>
      <c r="BN229" s="146"/>
      <c r="BO229" s="146"/>
      <c r="BP229" s="146"/>
      <c r="BQ229" s="146"/>
      <c r="BR229" s="146"/>
      <c r="BS229" s="146"/>
      <c r="BT229" s="146"/>
      <c r="BU229" s="146"/>
      <c r="BV229" s="146"/>
      <c r="BW229" s="146"/>
      <c r="BX229" s="146"/>
      <c r="BY229" s="146"/>
      <c r="BZ229" s="146"/>
      <c r="CA229" s="146"/>
      <c r="CB229" s="146"/>
      <c r="CC229" s="146"/>
      <c r="CD229" s="146"/>
      <c r="CE229" s="146"/>
      <c r="CF229" s="146"/>
      <c r="CG229" s="146"/>
      <c r="CH229" s="146"/>
      <c r="CI229" s="146"/>
      <c r="CJ229" s="146"/>
      <c r="CK229" s="146"/>
      <c r="CL229" s="146"/>
      <c r="CM229" s="146"/>
      <c r="CN229" s="146"/>
      <c r="CO229" s="146"/>
      <c r="CP229" s="146"/>
      <c r="CQ229" s="146"/>
      <c r="CR229" s="146"/>
      <c r="CS229" s="146"/>
      <c r="CT229" s="146"/>
      <c r="CU229" s="146"/>
      <c r="CV229" s="146"/>
      <c r="CW229" s="146"/>
      <c r="CX229" s="146"/>
      <c r="CY229" s="146"/>
      <c r="CZ229" s="146"/>
      <c r="DA229" s="201"/>
    </row>
    <row r="230" spans="2:105" x14ac:dyDescent="0.25">
      <c r="B230" s="200"/>
      <c r="C230" s="146"/>
      <c r="D230" s="146"/>
      <c r="E230" s="146"/>
      <c r="F230" s="146"/>
      <c r="G230" s="146"/>
      <c r="H230" s="146"/>
      <c r="I230" s="146"/>
      <c r="J230" s="146"/>
      <c r="K230" s="146"/>
      <c r="L230" s="146"/>
      <c r="M230" s="146"/>
      <c r="N230" s="146"/>
      <c r="O230" s="146"/>
      <c r="P230" s="146"/>
      <c r="Q230" s="146"/>
      <c r="R230" s="146"/>
      <c r="S230" s="146"/>
      <c r="T230" s="146"/>
      <c r="U230" s="146"/>
      <c r="V230" s="146"/>
      <c r="W230" s="146"/>
      <c r="X230" s="146"/>
      <c r="Y230" s="146"/>
      <c r="Z230" s="146"/>
      <c r="AA230" s="146"/>
      <c r="AB230" s="146"/>
      <c r="AC230" s="146"/>
      <c r="AD230" s="146"/>
      <c r="AE230" s="146"/>
      <c r="AF230" s="146"/>
      <c r="AG230" s="146"/>
      <c r="AH230" s="146"/>
      <c r="AI230" s="146"/>
      <c r="AJ230" s="146"/>
      <c r="AK230" s="146"/>
      <c r="AL230" s="146"/>
      <c r="AM230" s="146"/>
      <c r="AN230" s="146"/>
      <c r="AO230" s="146"/>
      <c r="AP230" s="146"/>
      <c r="AQ230" s="146"/>
      <c r="AR230" s="146"/>
      <c r="AS230" s="146"/>
      <c r="AT230" s="146"/>
      <c r="AU230" s="146"/>
      <c r="AV230" s="146"/>
      <c r="AW230" s="146"/>
      <c r="AX230" s="146"/>
      <c r="AY230" s="146"/>
      <c r="AZ230" s="146"/>
      <c r="BA230" s="146"/>
      <c r="BB230" s="146"/>
      <c r="BC230" s="146"/>
      <c r="BD230" s="146"/>
      <c r="BE230" s="146"/>
      <c r="BF230" s="146"/>
      <c r="BG230" s="146"/>
      <c r="BH230" s="146"/>
      <c r="BI230" s="146"/>
      <c r="BJ230" s="146"/>
      <c r="BK230" s="146"/>
      <c r="BL230" s="146"/>
      <c r="BM230" s="146"/>
      <c r="BN230" s="146"/>
      <c r="BO230" s="146"/>
      <c r="BP230" s="146"/>
      <c r="BQ230" s="146"/>
      <c r="BR230" s="146"/>
      <c r="BS230" s="146"/>
      <c r="BT230" s="146"/>
      <c r="BU230" s="146"/>
      <c r="BV230" s="146"/>
      <c r="BW230" s="146"/>
      <c r="BX230" s="146"/>
      <c r="BY230" s="146"/>
      <c r="BZ230" s="146"/>
      <c r="CA230" s="146"/>
      <c r="CB230" s="146"/>
      <c r="CC230" s="146"/>
      <c r="CD230" s="146"/>
      <c r="CE230" s="146"/>
      <c r="CF230" s="146"/>
      <c r="CG230" s="146"/>
      <c r="CH230" s="146"/>
      <c r="CI230" s="146"/>
      <c r="CJ230" s="146"/>
      <c r="CK230" s="146"/>
      <c r="CL230" s="146"/>
      <c r="CM230" s="146"/>
      <c r="CN230" s="146"/>
      <c r="CO230" s="146"/>
      <c r="CP230" s="146"/>
      <c r="CQ230" s="146"/>
      <c r="CR230" s="146"/>
      <c r="CS230" s="146"/>
      <c r="CT230" s="146"/>
      <c r="CU230" s="146"/>
      <c r="CV230" s="146"/>
      <c r="CW230" s="146"/>
      <c r="CX230" s="146"/>
      <c r="CY230" s="146"/>
      <c r="CZ230" s="146"/>
      <c r="DA230" s="201"/>
    </row>
    <row r="231" spans="2:105" x14ac:dyDescent="0.25">
      <c r="B231" s="200"/>
      <c r="C231" s="146"/>
      <c r="D231" s="146"/>
      <c r="E231" s="146"/>
      <c r="F231" s="146"/>
      <c r="G231" s="146"/>
      <c r="H231" s="146"/>
      <c r="I231" s="146"/>
      <c r="J231" s="146"/>
      <c r="K231" s="146"/>
      <c r="L231" s="146"/>
      <c r="M231" s="146"/>
      <c r="N231" s="146"/>
      <c r="O231" s="146"/>
      <c r="P231" s="146"/>
      <c r="Q231" s="146"/>
      <c r="R231" s="146"/>
      <c r="S231" s="146"/>
      <c r="T231" s="146"/>
      <c r="U231" s="146"/>
      <c r="V231" s="146"/>
      <c r="W231" s="146"/>
      <c r="X231" s="146"/>
      <c r="Y231" s="146"/>
      <c r="Z231" s="146"/>
      <c r="AA231" s="146"/>
      <c r="AB231" s="146"/>
      <c r="AC231" s="146"/>
      <c r="AD231" s="146"/>
      <c r="AE231" s="146"/>
      <c r="AF231" s="146"/>
      <c r="AG231" s="146"/>
      <c r="AH231" s="146"/>
      <c r="AI231" s="146"/>
      <c r="AJ231" s="146"/>
      <c r="AK231" s="146"/>
      <c r="AL231" s="146"/>
      <c r="AM231" s="146"/>
      <c r="AN231" s="146"/>
      <c r="AO231" s="146"/>
      <c r="AP231" s="146"/>
      <c r="AQ231" s="146"/>
      <c r="AR231" s="146"/>
      <c r="AS231" s="146"/>
      <c r="AT231" s="146"/>
      <c r="AU231" s="146"/>
      <c r="AV231" s="146"/>
      <c r="AW231" s="146"/>
      <c r="AX231" s="146"/>
      <c r="AY231" s="146"/>
      <c r="AZ231" s="146"/>
      <c r="BA231" s="146"/>
      <c r="BB231" s="146"/>
      <c r="BC231" s="146"/>
      <c r="BD231" s="146"/>
      <c r="BE231" s="146"/>
      <c r="BF231" s="146"/>
      <c r="BG231" s="146"/>
      <c r="BH231" s="146"/>
      <c r="BI231" s="146"/>
      <c r="BJ231" s="146"/>
      <c r="BK231" s="146"/>
      <c r="BL231" s="146"/>
      <c r="BM231" s="146"/>
      <c r="BN231" s="146"/>
      <c r="BO231" s="146"/>
      <c r="BP231" s="146"/>
      <c r="BQ231" s="146"/>
      <c r="BR231" s="146"/>
      <c r="BS231" s="146"/>
      <c r="BT231" s="146"/>
      <c r="BU231" s="146"/>
      <c r="BV231" s="146"/>
      <c r="BW231" s="146"/>
      <c r="BX231" s="146"/>
      <c r="BY231" s="146"/>
      <c r="BZ231" s="146"/>
      <c r="CA231" s="146"/>
      <c r="CB231" s="146"/>
      <c r="CC231" s="146"/>
      <c r="CD231" s="146"/>
      <c r="CE231" s="146"/>
      <c r="CF231" s="146"/>
      <c r="CG231" s="146"/>
      <c r="CH231" s="146"/>
      <c r="CI231" s="146"/>
      <c r="CJ231" s="146"/>
      <c r="CK231" s="146"/>
      <c r="CL231" s="146"/>
      <c r="CM231" s="146"/>
      <c r="CN231" s="146"/>
      <c r="CO231" s="146"/>
      <c r="CP231" s="146"/>
      <c r="CQ231" s="146"/>
      <c r="CR231" s="146"/>
      <c r="CS231" s="146"/>
      <c r="CT231" s="146"/>
      <c r="CU231" s="146"/>
      <c r="CV231" s="146"/>
      <c r="CW231" s="146"/>
      <c r="CX231" s="146"/>
      <c r="CY231" s="146"/>
      <c r="CZ231" s="146"/>
      <c r="DA231" s="201"/>
    </row>
    <row r="232" spans="2:105" x14ac:dyDescent="0.25">
      <c r="B232" s="200"/>
      <c r="C232" s="146"/>
      <c r="D232" s="146"/>
      <c r="E232" s="146"/>
      <c r="F232" s="146"/>
      <c r="G232" s="146"/>
      <c r="H232" s="146"/>
      <c r="I232" s="146"/>
      <c r="J232" s="146"/>
      <c r="K232" s="146"/>
      <c r="L232" s="146"/>
      <c r="M232" s="146"/>
      <c r="N232" s="146"/>
      <c r="O232" s="146"/>
      <c r="P232" s="146"/>
      <c r="Q232" s="146"/>
      <c r="R232" s="146"/>
      <c r="S232" s="146"/>
      <c r="T232" s="146"/>
      <c r="U232" s="146"/>
      <c r="V232" s="146"/>
      <c r="W232" s="146"/>
      <c r="X232" s="146"/>
      <c r="Y232" s="146"/>
      <c r="Z232" s="146"/>
      <c r="AA232" s="146"/>
      <c r="AB232" s="146"/>
      <c r="AC232" s="146"/>
      <c r="AD232" s="146"/>
      <c r="AE232" s="146"/>
      <c r="AF232" s="146"/>
      <c r="AG232" s="146"/>
      <c r="AH232" s="146"/>
      <c r="AI232" s="146"/>
      <c r="AJ232" s="146"/>
      <c r="AK232" s="146"/>
      <c r="AL232" s="146"/>
      <c r="AM232" s="146"/>
      <c r="AN232" s="146"/>
      <c r="AO232" s="146"/>
      <c r="AP232" s="146"/>
      <c r="AQ232" s="146"/>
      <c r="AR232" s="146"/>
      <c r="AS232" s="146"/>
      <c r="AT232" s="146"/>
      <c r="AU232" s="146"/>
      <c r="AV232" s="146"/>
      <c r="AW232" s="146"/>
      <c r="AX232" s="146"/>
      <c r="AY232" s="146"/>
      <c r="AZ232" s="146"/>
      <c r="BA232" s="146"/>
      <c r="BB232" s="146"/>
      <c r="BC232" s="146"/>
      <c r="BD232" s="146"/>
      <c r="BE232" s="146"/>
      <c r="BF232" s="146"/>
      <c r="BG232" s="146"/>
      <c r="BH232" s="146"/>
      <c r="BI232" s="146"/>
      <c r="BJ232" s="146"/>
      <c r="BK232" s="146"/>
      <c r="BL232" s="146"/>
      <c r="BM232" s="146"/>
      <c r="BN232" s="146"/>
      <c r="BO232" s="146"/>
      <c r="BP232" s="146"/>
      <c r="BQ232" s="146"/>
      <c r="BR232" s="146"/>
      <c r="BS232" s="146"/>
      <c r="BT232" s="146"/>
      <c r="BU232" s="146"/>
      <c r="BV232" s="146"/>
      <c r="BW232" s="146"/>
      <c r="BX232" s="146"/>
      <c r="BY232" s="146"/>
      <c r="BZ232" s="146"/>
      <c r="CA232" s="146"/>
      <c r="CB232" s="146"/>
      <c r="CC232" s="146"/>
      <c r="CD232" s="146"/>
      <c r="CE232" s="146"/>
      <c r="CF232" s="146"/>
      <c r="CG232" s="146"/>
      <c r="CH232" s="146"/>
      <c r="CI232" s="146"/>
      <c r="CJ232" s="146"/>
      <c r="CK232" s="146"/>
      <c r="CL232" s="146"/>
      <c r="CM232" s="146"/>
      <c r="CN232" s="146"/>
      <c r="CO232" s="146"/>
      <c r="CP232" s="146"/>
      <c r="CQ232" s="146"/>
      <c r="CR232" s="146"/>
      <c r="CS232" s="146"/>
      <c r="CT232" s="146"/>
      <c r="CU232" s="146"/>
      <c r="CV232" s="146"/>
      <c r="CW232" s="146"/>
      <c r="CX232" s="146"/>
      <c r="CY232" s="146"/>
      <c r="CZ232" s="146"/>
      <c r="DA232" s="201"/>
    </row>
    <row r="233" spans="2:105" x14ac:dyDescent="0.25">
      <c r="B233" s="200"/>
      <c r="C233" s="146"/>
      <c r="D233" s="146"/>
      <c r="E233" s="146"/>
      <c r="F233" s="146"/>
      <c r="G233" s="146"/>
      <c r="H233" s="146"/>
      <c r="I233" s="146"/>
      <c r="J233" s="146"/>
      <c r="K233" s="146"/>
      <c r="L233" s="146"/>
      <c r="M233" s="146"/>
      <c r="N233" s="146"/>
      <c r="O233" s="146"/>
      <c r="P233" s="146"/>
      <c r="Q233" s="146"/>
      <c r="R233" s="146"/>
      <c r="S233" s="146"/>
      <c r="T233" s="146"/>
      <c r="U233" s="146"/>
      <c r="V233" s="146"/>
      <c r="W233" s="146"/>
      <c r="X233" s="146"/>
      <c r="Y233" s="146"/>
      <c r="Z233" s="146"/>
      <c r="AA233" s="146"/>
      <c r="AB233" s="146"/>
      <c r="AC233" s="146"/>
      <c r="AD233" s="146"/>
      <c r="AE233" s="146"/>
      <c r="AF233" s="146"/>
      <c r="AG233" s="146"/>
      <c r="AH233" s="146"/>
      <c r="AI233" s="146"/>
      <c r="AJ233" s="146"/>
      <c r="AK233" s="146"/>
      <c r="AL233" s="146"/>
      <c r="AM233" s="146"/>
      <c r="AN233" s="146"/>
      <c r="AO233" s="146"/>
      <c r="AP233" s="146"/>
      <c r="AQ233" s="146"/>
      <c r="AR233" s="146"/>
      <c r="AS233" s="146"/>
      <c r="AT233" s="146"/>
      <c r="AU233" s="146"/>
      <c r="AV233" s="146"/>
      <c r="AW233" s="146"/>
      <c r="AX233" s="146"/>
      <c r="AY233" s="146"/>
      <c r="AZ233" s="146"/>
      <c r="BA233" s="146"/>
      <c r="BB233" s="146"/>
      <c r="BC233" s="146"/>
      <c r="BD233" s="146"/>
      <c r="BE233" s="146"/>
      <c r="BF233" s="146"/>
      <c r="BG233" s="146"/>
      <c r="BH233" s="146"/>
      <c r="BI233" s="146"/>
      <c r="BJ233" s="146"/>
      <c r="BK233" s="146"/>
      <c r="BL233" s="146"/>
      <c r="BM233" s="146"/>
      <c r="BN233" s="146"/>
      <c r="BO233" s="146"/>
      <c r="BP233" s="146"/>
      <c r="BQ233" s="146"/>
      <c r="BR233" s="146"/>
      <c r="BS233" s="146"/>
      <c r="BT233" s="146"/>
      <c r="BU233" s="146"/>
      <c r="BV233" s="146"/>
      <c r="BW233" s="146"/>
      <c r="BX233" s="146"/>
      <c r="BY233" s="146"/>
      <c r="BZ233" s="146"/>
      <c r="CA233" s="146"/>
      <c r="CB233" s="146"/>
      <c r="CC233" s="146"/>
      <c r="CD233" s="146"/>
      <c r="CE233" s="146"/>
      <c r="CF233" s="146"/>
      <c r="CG233" s="146"/>
      <c r="CH233" s="146"/>
      <c r="CI233" s="146"/>
      <c r="CJ233" s="146"/>
      <c r="CK233" s="146"/>
      <c r="CL233" s="146"/>
      <c r="CM233" s="146"/>
      <c r="CN233" s="146"/>
      <c r="CO233" s="146"/>
      <c r="CP233" s="146"/>
      <c r="CQ233" s="146"/>
      <c r="CR233" s="146"/>
      <c r="CS233" s="146"/>
      <c r="CT233" s="146"/>
      <c r="CU233" s="146"/>
      <c r="CV233" s="146"/>
      <c r="CW233" s="146"/>
      <c r="CX233" s="146"/>
      <c r="CY233" s="146"/>
      <c r="CZ233" s="146"/>
      <c r="DA233" s="201"/>
    </row>
    <row r="234" spans="2:105" x14ac:dyDescent="0.25">
      <c r="B234" s="200"/>
      <c r="C234" s="146"/>
      <c r="D234" s="146"/>
      <c r="E234" s="146"/>
      <c r="F234" s="146"/>
      <c r="G234" s="146"/>
      <c r="H234" s="146"/>
      <c r="I234" s="146"/>
      <c r="J234" s="146"/>
      <c r="K234" s="146"/>
      <c r="L234" s="146"/>
      <c r="M234" s="146"/>
      <c r="N234" s="146"/>
      <c r="O234" s="146"/>
      <c r="P234" s="146"/>
      <c r="Q234" s="146"/>
      <c r="R234" s="146"/>
      <c r="S234" s="146"/>
      <c r="T234" s="146"/>
      <c r="U234" s="146"/>
      <c r="V234" s="146"/>
      <c r="W234" s="146"/>
      <c r="X234" s="146"/>
      <c r="Y234" s="146"/>
      <c r="Z234" s="146"/>
      <c r="AA234" s="146"/>
      <c r="AB234" s="146"/>
      <c r="AC234" s="146"/>
      <c r="AD234" s="146"/>
      <c r="AE234" s="146"/>
      <c r="AF234" s="146"/>
      <c r="AG234" s="146"/>
      <c r="AH234" s="146"/>
      <c r="AI234" s="146"/>
      <c r="AJ234" s="146"/>
      <c r="AK234" s="146"/>
      <c r="AL234" s="146"/>
      <c r="AM234" s="146"/>
      <c r="AN234" s="146"/>
      <c r="AO234" s="146"/>
      <c r="AP234" s="146"/>
      <c r="AQ234" s="146"/>
      <c r="AR234" s="146"/>
      <c r="AS234" s="146"/>
      <c r="AT234" s="146"/>
      <c r="AU234" s="146"/>
      <c r="AV234" s="146"/>
      <c r="AW234" s="146"/>
      <c r="AX234" s="146"/>
      <c r="AY234" s="146"/>
      <c r="AZ234" s="146"/>
      <c r="BA234" s="146"/>
      <c r="BB234" s="146"/>
      <c r="BC234" s="146"/>
      <c r="BD234" s="146"/>
      <c r="BE234" s="146"/>
      <c r="BF234" s="146"/>
      <c r="BG234" s="146"/>
      <c r="BH234" s="146"/>
      <c r="BI234" s="146"/>
      <c r="BJ234" s="146"/>
      <c r="BK234" s="146"/>
      <c r="BL234" s="146"/>
      <c r="BM234" s="146"/>
      <c r="BN234" s="146"/>
      <c r="BO234" s="146"/>
      <c r="BP234" s="146"/>
      <c r="BQ234" s="146"/>
      <c r="BR234" s="146"/>
      <c r="BS234" s="146"/>
      <c r="BT234" s="146"/>
      <c r="BU234" s="146"/>
      <c r="BV234" s="146"/>
      <c r="BW234" s="146"/>
      <c r="BX234" s="146"/>
      <c r="BY234" s="146"/>
      <c r="BZ234" s="146"/>
      <c r="CA234" s="146"/>
      <c r="CB234" s="146"/>
      <c r="CC234" s="146"/>
      <c r="CD234" s="146"/>
      <c r="CE234" s="146"/>
      <c r="CF234" s="146"/>
      <c r="CG234" s="146"/>
      <c r="CH234" s="146"/>
      <c r="CI234" s="146"/>
      <c r="CJ234" s="146"/>
      <c r="CK234" s="146"/>
      <c r="CL234" s="146"/>
      <c r="CM234" s="146"/>
      <c r="CN234" s="146"/>
      <c r="CO234" s="146"/>
      <c r="CP234" s="146"/>
      <c r="CQ234" s="146"/>
      <c r="CR234" s="146"/>
      <c r="CS234" s="146"/>
      <c r="CT234" s="146"/>
      <c r="CU234" s="146"/>
      <c r="CV234" s="146"/>
      <c r="CW234" s="146"/>
      <c r="CX234" s="146"/>
      <c r="CY234" s="146"/>
      <c r="CZ234" s="146"/>
      <c r="DA234" s="201"/>
    </row>
    <row r="235" spans="2:105" x14ac:dyDescent="0.25">
      <c r="B235" s="200"/>
      <c r="C235" s="146"/>
      <c r="D235" s="146"/>
      <c r="E235" s="146"/>
      <c r="F235" s="146"/>
      <c r="G235" s="146"/>
      <c r="H235" s="146"/>
      <c r="I235" s="146"/>
      <c r="J235" s="146"/>
      <c r="K235" s="146"/>
      <c r="L235" s="146"/>
      <c r="M235" s="146"/>
      <c r="N235" s="146"/>
      <c r="O235" s="146"/>
      <c r="P235" s="146"/>
      <c r="Q235" s="146"/>
      <c r="R235" s="146"/>
      <c r="S235" s="146"/>
      <c r="T235" s="146"/>
      <c r="U235" s="146"/>
      <c r="V235" s="146"/>
      <c r="W235" s="146"/>
      <c r="X235" s="146"/>
      <c r="Y235" s="146"/>
      <c r="Z235" s="146"/>
      <c r="AA235" s="146"/>
      <c r="AB235" s="146"/>
      <c r="AC235" s="146"/>
      <c r="AD235" s="146"/>
      <c r="AE235" s="146"/>
      <c r="AF235" s="146"/>
      <c r="AG235" s="146"/>
      <c r="AH235" s="146"/>
      <c r="AI235" s="146"/>
      <c r="AJ235" s="146"/>
      <c r="AK235" s="146"/>
      <c r="AL235" s="146"/>
      <c r="AM235" s="146"/>
      <c r="AN235" s="146"/>
      <c r="AO235" s="146"/>
      <c r="AP235" s="146"/>
      <c r="AQ235" s="146"/>
      <c r="AR235" s="146"/>
      <c r="AS235" s="146"/>
      <c r="AT235" s="146"/>
      <c r="AU235" s="146"/>
      <c r="AV235" s="146"/>
      <c r="AW235" s="146"/>
      <c r="AX235" s="146"/>
      <c r="AY235" s="146"/>
      <c r="AZ235" s="146"/>
      <c r="BA235" s="146"/>
      <c r="BB235" s="146"/>
      <c r="BC235" s="146"/>
      <c r="BD235" s="146"/>
      <c r="BE235" s="146"/>
      <c r="BF235" s="146"/>
      <c r="BG235" s="146"/>
      <c r="BH235" s="146"/>
      <c r="BI235" s="146"/>
      <c r="BJ235" s="146"/>
      <c r="BK235" s="146"/>
      <c r="BL235" s="146"/>
      <c r="BM235" s="146"/>
      <c r="BN235" s="146"/>
      <c r="BO235" s="146"/>
      <c r="BP235" s="146"/>
      <c r="BQ235" s="146"/>
      <c r="BR235" s="146"/>
      <c r="BS235" s="146"/>
      <c r="BT235" s="146"/>
      <c r="BU235" s="146"/>
      <c r="BV235" s="146"/>
      <c r="BW235" s="146"/>
      <c r="BX235" s="146"/>
      <c r="BY235" s="146"/>
      <c r="BZ235" s="146"/>
      <c r="CA235" s="146"/>
      <c r="CB235" s="146"/>
      <c r="CC235" s="146"/>
      <c r="CD235" s="146"/>
      <c r="CE235" s="146"/>
      <c r="CF235" s="146"/>
      <c r="CG235" s="146"/>
      <c r="CH235" s="146"/>
      <c r="CI235" s="146"/>
      <c r="CJ235" s="146"/>
      <c r="CK235" s="146"/>
      <c r="CL235" s="146"/>
      <c r="CM235" s="146"/>
      <c r="CN235" s="146"/>
      <c r="CO235" s="146"/>
      <c r="CP235" s="146"/>
      <c r="CQ235" s="146"/>
      <c r="CR235" s="146"/>
      <c r="CS235" s="146"/>
      <c r="CT235" s="146"/>
      <c r="CU235" s="146"/>
      <c r="CV235" s="146"/>
      <c r="CW235" s="146"/>
      <c r="CX235" s="146"/>
      <c r="CY235" s="146"/>
      <c r="CZ235" s="146"/>
      <c r="DA235" s="201"/>
    </row>
    <row r="236" spans="2:105" x14ac:dyDescent="0.25">
      <c r="B236" s="200"/>
      <c r="C236" s="146"/>
      <c r="D236" s="146"/>
      <c r="E236" s="146"/>
      <c r="F236" s="146"/>
      <c r="G236" s="146"/>
      <c r="H236" s="146"/>
      <c r="I236" s="146"/>
      <c r="J236" s="146"/>
      <c r="K236" s="146"/>
      <c r="L236" s="146"/>
      <c r="M236" s="146"/>
      <c r="N236" s="146"/>
      <c r="O236" s="146"/>
      <c r="P236" s="146"/>
      <c r="Q236" s="146"/>
      <c r="R236" s="146"/>
      <c r="S236" s="146"/>
      <c r="T236" s="146"/>
      <c r="U236" s="146"/>
      <c r="V236" s="146"/>
      <c r="W236" s="146"/>
      <c r="X236" s="146"/>
      <c r="Y236" s="146"/>
      <c r="Z236" s="146"/>
      <c r="AA236" s="146"/>
      <c r="AB236" s="146"/>
      <c r="AC236" s="146"/>
      <c r="AD236" s="146"/>
      <c r="AE236" s="146"/>
      <c r="AF236" s="146"/>
      <c r="AG236" s="146"/>
      <c r="AH236" s="146"/>
      <c r="AI236" s="146"/>
      <c r="AJ236" s="146"/>
      <c r="AK236" s="146"/>
      <c r="AL236" s="146"/>
      <c r="AM236" s="146"/>
      <c r="AN236" s="146"/>
      <c r="AO236" s="146"/>
      <c r="AP236" s="146"/>
      <c r="AQ236" s="146"/>
      <c r="AR236" s="146"/>
      <c r="AS236" s="146"/>
      <c r="AT236" s="146"/>
      <c r="AU236" s="146"/>
      <c r="AV236" s="146"/>
      <c r="AW236" s="146"/>
      <c r="AX236" s="146"/>
      <c r="AY236" s="146"/>
      <c r="AZ236" s="146"/>
      <c r="BA236" s="146"/>
      <c r="BB236" s="146"/>
      <c r="BC236" s="146"/>
      <c r="BD236" s="146"/>
      <c r="BE236" s="146"/>
      <c r="BF236" s="146"/>
      <c r="BG236" s="146"/>
      <c r="BH236" s="146"/>
      <c r="BI236" s="146"/>
      <c r="BJ236" s="146"/>
      <c r="BK236" s="146"/>
      <c r="BL236" s="146"/>
      <c r="BM236" s="146"/>
      <c r="BN236" s="146"/>
      <c r="BO236" s="146"/>
      <c r="BP236" s="146"/>
      <c r="BQ236" s="146"/>
      <c r="BR236" s="146"/>
      <c r="BS236" s="146"/>
      <c r="BT236" s="146"/>
      <c r="BU236" s="146"/>
      <c r="BV236" s="146"/>
      <c r="BW236" s="146"/>
      <c r="BX236" s="146"/>
      <c r="BY236" s="146"/>
      <c r="BZ236" s="146"/>
      <c r="CA236" s="146"/>
      <c r="CB236" s="146"/>
      <c r="CC236" s="146"/>
      <c r="CD236" s="146"/>
      <c r="CE236" s="146"/>
      <c r="CF236" s="146"/>
      <c r="CG236" s="146"/>
      <c r="CH236" s="146"/>
      <c r="CI236" s="146"/>
      <c r="CJ236" s="146"/>
      <c r="CK236" s="146"/>
      <c r="CL236" s="146"/>
      <c r="CM236" s="146"/>
      <c r="CN236" s="146"/>
      <c r="CO236" s="146"/>
      <c r="CP236" s="146"/>
      <c r="CQ236" s="146"/>
      <c r="CR236" s="146"/>
      <c r="CS236" s="146"/>
      <c r="CT236" s="146"/>
      <c r="CU236" s="146"/>
      <c r="CV236" s="146"/>
      <c r="CW236" s="146"/>
      <c r="CX236" s="146"/>
      <c r="CY236" s="146"/>
      <c r="CZ236" s="146"/>
      <c r="DA236" s="201"/>
    </row>
    <row r="237" spans="2:105" x14ac:dyDescent="0.25">
      <c r="B237" s="200"/>
      <c r="C237" s="146"/>
      <c r="D237" s="146"/>
      <c r="E237" s="146"/>
      <c r="F237" s="146"/>
      <c r="G237" s="146"/>
      <c r="H237" s="146"/>
      <c r="I237" s="146"/>
      <c r="J237" s="146"/>
      <c r="K237" s="146"/>
      <c r="L237" s="146"/>
      <c r="M237" s="146"/>
      <c r="N237" s="146"/>
      <c r="O237" s="146"/>
      <c r="P237" s="146"/>
      <c r="Q237" s="146"/>
      <c r="R237" s="146"/>
      <c r="S237" s="146"/>
      <c r="T237" s="146"/>
      <c r="U237" s="146"/>
      <c r="V237" s="146"/>
      <c r="W237" s="146"/>
      <c r="X237" s="146"/>
      <c r="Y237" s="146"/>
      <c r="Z237" s="146"/>
      <c r="AA237" s="146"/>
      <c r="AB237" s="146"/>
      <c r="AC237" s="146"/>
      <c r="AD237" s="146"/>
      <c r="AE237" s="146"/>
      <c r="AF237" s="146"/>
      <c r="AG237" s="146"/>
      <c r="AH237" s="146"/>
      <c r="AI237" s="146"/>
      <c r="AJ237" s="146"/>
      <c r="AK237" s="146"/>
      <c r="AL237" s="146"/>
      <c r="AM237" s="146"/>
      <c r="AN237" s="146"/>
      <c r="AO237" s="146"/>
      <c r="AP237" s="146"/>
      <c r="AQ237" s="146"/>
      <c r="AR237" s="146"/>
      <c r="AS237" s="146"/>
      <c r="AT237" s="146"/>
      <c r="AU237" s="146"/>
      <c r="AV237" s="146"/>
      <c r="AW237" s="146"/>
      <c r="AX237" s="146"/>
      <c r="AY237" s="146"/>
      <c r="AZ237" s="146"/>
      <c r="BA237" s="146"/>
      <c r="BB237" s="146"/>
      <c r="BC237" s="146"/>
      <c r="BD237" s="146"/>
      <c r="BE237" s="146"/>
      <c r="BF237" s="146"/>
      <c r="BG237" s="146"/>
      <c r="BH237" s="146"/>
      <c r="BI237" s="146"/>
      <c r="BJ237" s="146"/>
      <c r="BK237" s="146"/>
      <c r="BL237" s="146"/>
      <c r="BM237" s="146"/>
      <c r="BN237" s="146"/>
      <c r="BO237" s="146"/>
      <c r="BP237" s="146"/>
      <c r="BQ237" s="146"/>
      <c r="BR237" s="146"/>
      <c r="BS237" s="146"/>
      <c r="BT237" s="146"/>
      <c r="BU237" s="146"/>
      <c r="BV237" s="146"/>
      <c r="BW237" s="146"/>
      <c r="BX237" s="146"/>
      <c r="BY237" s="146"/>
      <c r="BZ237" s="146"/>
      <c r="CA237" s="146"/>
      <c r="CB237" s="146"/>
      <c r="CC237" s="146"/>
      <c r="CD237" s="146"/>
      <c r="CE237" s="146"/>
      <c r="CF237" s="146"/>
      <c r="CG237" s="146"/>
      <c r="CH237" s="146"/>
      <c r="CI237" s="146"/>
      <c r="CJ237" s="146"/>
      <c r="CK237" s="146"/>
      <c r="CL237" s="146"/>
      <c r="CM237" s="146"/>
      <c r="CN237" s="146"/>
      <c r="CO237" s="146"/>
      <c r="CP237" s="146"/>
      <c r="CQ237" s="146"/>
      <c r="CR237" s="146"/>
      <c r="CS237" s="146"/>
      <c r="CT237" s="146"/>
      <c r="CU237" s="146"/>
      <c r="CV237" s="146"/>
      <c r="CW237" s="146"/>
      <c r="CX237" s="146"/>
      <c r="CY237" s="146"/>
      <c r="CZ237" s="146"/>
      <c r="DA237" s="201"/>
    </row>
    <row r="238" spans="2:105" x14ac:dyDescent="0.25">
      <c r="B238" s="200"/>
      <c r="C238" s="146"/>
      <c r="D238" s="146"/>
      <c r="E238" s="146"/>
      <c r="F238" s="146"/>
      <c r="G238" s="146"/>
      <c r="H238" s="146"/>
      <c r="I238" s="146"/>
      <c r="J238" s="146"/>
      <c r="K238" s="146"/>
      <c r="L238" s="146"/>
      <c r="M238" s="146"/>
      <c r="N238" s="146"/>
      <c r="O238" s="146"/>
      <c r="P238" s="146"/>
      <c r="Q238" s="146"/>
      <c r="R238" s="146"/>
      <c r="S238" s="146"/>
      <c r="T238" s="146"/>
      <c r="U238" s="146"/>
      <c r="V238" s="146"/>
      <c r="W238" s="146"/>
      <c r="X238" s="146"/>
      <c r="Y238" s="146"/>
      <c r="Z238" s="146"/>
      <c r="AA238" s="146"/>
      <c r="AB238" s="146"/>
      <c r="AC238" s="146"/>
      <c r="AD238" s="146"/>
      <c r="AE238" s="146"/>
      <c r="AF238" s="146"/>
      <c r="AG238" s="146"/>
      <c r="AH238" s="146"/>
      <c r="AI238" s="146"/>
      <c r="AJ238" s="146"/>
      <c r="AK238" s="146"/>
      <c r="AL238" s="146"/>
      <c r="AM238" s="146"/>
      <c r="AN238" s="146"/>
      <c r="AO238" s="146"/>
      <c r="AP238" s="146"/>
      <c r="AQ238" s="146"/>
      <c r="AR238" s="146"/>
      <c r="AS238" s="146"/>
      <c r="AT238" s="146"/>
      <c r="AU238" s="146"/>
      <c r="AV238" s="146"/>
      <c r="AW238" s="146"/>
      <c r="AX238" s="146"/>
      <c r="AY238" s="146"/>
      <c r="AZ238" s="146"/>
      <c r="BA238" s="146"/>
      <c r="BB238" s="146"/>
      <c r="BC238" s="146"/>
      <c r="BD238" s="146"/>
      <c r="BE238" s="146"/>
      <c r="BF238" s="146"/>
      <c r="BG238" s="146"/>
      <c r="BH238" s="146"/>
      <c r="BI238" s="146"/>
      <c r="BJ238" s="146"/>
      <c r="BK238" s="146"/>
      <c r="BL238" s="146"/>
      <c r="BM238" s="146"/>
      <c r="BN238" s="146"/>
      <c r="BO238" s="146"/>
      <c r="BP238" s="146"/>
      <c r="BQ238" s="146"/>
      <c r="BR238" s="146"/>
      <c r="BS238" s="146"/>
      <c r="BT238" s="146"/>
      <c r="BU238" s="146"/>
      <c r="BV238" s="146"/>
      <c r="BW238" s="146"/>
      <c r="BX238" s="146"/>
      <c r="BY238" s="146"/>
      <c r="BZ238" s="146"/>
      <c r="CA238" s="146"/>
      <c r="CB238" s="146"/>
      <c r="CC238" s="146"/>
      <c r="CD238" s="146"/>
      <c r="CE238" s="146"/>
      <c r="CF238" s="146"/>
      <c r="CG238" s="146"/>
      <c r="CH238" s="146"/>
      <c r="CI238" s="146"/>
      <c r="CJ238" s="146"/>
      <c r="CK238" s="146"/>
      <c r="CL238" s="146"/>
      <c r="CM238" s="146"/>
      <c r="CN238" s="146"/>
      <c r="CO238" s="146"/>
      <c r="CP238" s="146"/>
      <c r="CQ238" s="146"/>
      <c r="CR238" s="146"/>
      <c r="CS238" s="146"/>
      <c r="CT238" s="146"/>
      <c r="CU238" s="146"/>
      <c r="CV238" s="146"/>
      <c r="CW238" s="146"/>
      <c r="CX238" s="146"/>
      <c r="CY238" s="146"/>
      <c r="CZ238" s="146"/>
      <c r="DA238" s="201"/>
    </row>
    <row r="239" spans="2:105" x14ac:dyDescent="0.25">
      <c r="B239" s="200"/>
      <c r="C239" s="146"/>
      <c r="D239" s="146"/>
      <c r="E239" s="146"/>
      <c r="F239" s="146"/>
      <c r="G239" s="146"/>
      <c r="H239" s="146"/>
      <c r="I239" s="146"/>
      <c r="J239" s="146"/>
      <c r="K239" s="146"/>
      <c r="L239" s="146"/>
      <c r="M239" s="146"/>
      <c r="N239" s="146"/>
      <c r="O239" s="146"/>
      <c r="P239" s="146"/>
      <c r="Q239" s="146"/>
      <c r="R239" s="146"/>
      <c r="S239" s="146"/>
      <c r="T239" s="146"/>
      <c r="U239" s="146"/>
      <c r="V239" s="146"/>
      <c r="W239" s="146"/>
      <c r="X239" s="146"/>
      <c r="Y239" s="146"/>
      <c r="Z239" s="146"/>
      <c r="AA239" s="146"/>
      <c r="AB239" s="146"/>
      <c r="AC239" s="146"/>
      <c r="AD239" s="146"/>
      <c r="AE239" s="146"/>
      <c r="AF239" s="146"/>
      <c r="AG239" s="146"/>
      <c r="AH239" s="146"/>
      <c r="AI239" s="146"/>
      <c r="AJ239" s="146"/>
      <c r="AK239" s="146"/>
      <c r="AL239" s="146"/>
      <c r="AM239" s="146"/>
      <c r="AN239" s="146"/>
      <c r="AO239" s="146"/>
      <c r="AP239" s="146"/>
      <c r="AQ239" s="146"/>
      <c r="AR239" s="146"/>
      <c r="AS239" s="146"/>
      <c r="AT239" s="146"/>
      <c r="AU239" s="146"/>
      <c r="AV239" s="146"/>
      <c r="AW239" s="146"/>
      <c r="AX239" s="146"/>
      <c r="AY239" s="146"/>
      <c r="AZ239" s="146"/>
      <c r="BA239" s="146"/>
      <c r="BB239" s="146"/>
      <c r="BC239" s="146"/>
      <c r="BD239" s="146"/>
      <c r="BE239" s="146"/>
      <c r="BF239" s="146"/>
      <c r="BG239" s="146"/>
      <c r="BH239" s="146"/>
      <c r="BI239" s="146"/>
      <c r="BJ239" s="146"/>
      <c r="BK239" s="146"/>
      <c r="BL239" s="146"/>
      <c r="BM239" s="146"/>
      <c r="BN239" s="146"/>
      <c r="BO239" s="146"/>
      <c r="BP239" s="146"/>
      <c r="BQ239" s="146"/>
      <c r="BR239" s="146"/>
      <c r="BS239" s="146"/>
      <c r="BT239" s="146"/>
      <c r="BU239" s="146"/>
      <c r="BV239" s="146"/>
      <c r="BW239" s="146"/>
      <c r="BX239" s="146"/>
      <c r="BY239" s="146"/>
      <c r="BZ239" s="146"/>
      <c r="CA239" s="146"/>
      <c r="CB239" s="146"/>
      <c r="CC239" s="146"/>
      <c r="CD239" s="146"/>
      <c r="CE239" s="146"/>
      <c r="CF239" s="146"/>
      <c r="CG239" s="146"/>
      <c r="CH239" s="146"/>
      <c r="CI239" s="146"/>
      <c r="CJ239" s="146"/>
      <c r="CK239" s="146"/>
      <c r="CL239" s="146"/>
      <c r="CM239" s="146"/>
      <c r="CN239" s="146"/>
      <c r="CO239" s="146"/>
      <c r="CP239" s="146"/>
      <c r="CQ239" s="146"/>
      <c r="CR239" s="146"/>
      <c r="CS239" s="146"/>
      <c r="CT239" s="146"/>
      <c r="CU239" s="146"/>
      <c r="CV239" s="146"/>
      <c r="CW239" s="146"/>
      <c r="CX239" s="146"/>
      <c r="CY239" s="146"/>
      <c r="CZ239" s="146"/>
      <c r="DA239" s="201"/>
    </row>
    <row r="240" spans="2:105" x14ac:dyDescent="0.25">
      <c r="B240" s="200"/>
      <c r="C240" s="146"/>
      <c r="D240" s="146"/>
      <c r="E240" s="146"/>
      <c r="F240" s="146"/>
      <c r="G240" s="146"/>
      <c r="H240" s="146"/>
      <c r="I240" s="146"/>
      <c r="J240" s="146"/>
      <c r="K240" s="146"/>
      <c r="L240" s="146"/>
      <c r="M240" s="146"/>
      <c r="N240" s="146"/>
      <c r="O240" s="146"/>
      <c r="P240" s="146"/>
      <c r="Q240" s="146"/>
      <c r="R240" s="146"/>
      <c r="S240" s="146"/>
      <c r="T240" s="146"/>
      <c r="U240" s="146"/>
      <c r="V240" s="146"/>
      <c r="W240" s="146"/>
      <c r="X240" s="146"/>
      <c r="Y240" s="146"/>
      <c r="Z240" s="146"/>
      <c r="AA240" s="146"/>
      <c r="AB240" s="146"/>
      <c r="AC240" s="146"/>
      <c r="AD240" s="146"/>
      <c r="AE240" s="146"/>
      <c r="AF240" s="146"/>
      <c r="AG240" s="146"/>
      <c r="AH240" s="146"/>
      <c r="AI240" s="146"/>
      <c r="AJ240" s="146"/>
      <c r="AK240" s="146"/>
      <c r="AL240" s="146"/>
      <c r="AM240" s="146"/>
      <c r="AN240" s="146"/>
      <c r="AO240" s="146"/>
      <c r="AP240" s="146"/>
      <c r="AQ240" s="146"/>
      <c r="AR240" s="146"/>
      <c r="AS240" s="146"/>
      <c r="AT240" s="146"/>
      <c r="AU240" s="146"/>
      <c r="AV240" s="146"/>
      <c r="AW240" s="146"/>
      <c r="AX240" s="146"/>
      <c r="AY240" s="146"/>
      <c r="AZ240" s="146"/>
      <c r="BA240" s="146"/>
      <c r="BB240" s="146"/>
      <c r="BC240" s="146"/>
      <c r="BD240" s="146"/>
      <c r="BE240" s="146"/>
      <c r="BF240" s="146"/>
      <c r="BG240" s="146"/>
      <c r="BH240" s="146"/>
      <c r="BI240" s="146"/>
      <c r="BJ240" s="146"/>
      <c r="BK240" s="146"/>
      <c r="BL240" s="146"/>
      <c r="BM240" s="146"/>
      <c r="BN240" s="146"/>
      <c r="BO240" s="146"/>
      <c r="BP240" s="146"/>
      <c r="BQ240" s="146"/>
      <c r="BR240" s="146"/>
      <c r="BS240" s="146"/>
      <c r="BT240" s="146"/>
      <c r="BU240" s="146"/>
      <c r="BV240" s="146"/>
      <c r="BW240" s="146"/>
      <c r="BX240" s="146"/>
      <c r="BY240" s="146"/>
      <c r="BZ240" s="146"/>
      <c r="CA240" s="146"/>
      <c r="CB240" s="146"/>
      <c r="CC240" s="146"/>
      <c r="CD240" s="146"/>
      <c r="CE240" s="146"/>
      <c r="CF240" s="146"/>
      <c r="CG240" s="146"/>
      <c r="CH240" s="146"/>
      <c r="CI240" s="146"/>
      <c r="CJ240" s="146"/>
      <c r="CK240" s="146"/>
      <c r="CL240" s="146"/>
      <c r="CM240" s="146"/>
      <c r="CN240" s="146"/>
      <c r="CO240" s="146"/>
      <c r="CP240" s="146"/>
      <c r="CQ240" s="146"/>
      <c r="CR240" s="146"/>
      <c r="CS240" s="146"/>
      <c r="CT240" s="146"/>
      <c r="CU240" s="146"/>
      <c r="CV240" s="146"/>
      <c r="CW240" s="146"/>
      <c r="CX240" s="146"/>
      <c r="CY240" s="146"/>
      <c r="CZ240" s="146"/>
      <c r="DA240" s="201"/>
    </row>
    <row r="241" spans="2:105" x14ac:dyDescent="0.25">
      <c r="B241" s="200"/>
      <c r="C241" s="146"/>
      <c r="D241" s="146"/>
      <c r="E241" s="146"/>
      <c r="F241" s="146"/>
      <c r="G241" s="146"/>
      <c r="H241" s="146"/>
      <c r="I241" s="146"/>
      <c r="J241" s="146"/>
      <c r="K241" s="146"/>
      <c r="L241" s="146"/>
      <c r="M241" s="146"/>
      <c r="N241" s="146"/>
      <c r="O241" s="146"/>
      <c r="P241" s="146"/>
      <c r="Q241" s="146"/>
      <c r="R241" s="146"/>
      <c r="S241" s="146"/>
      <c r="T241" s="146"/>
      <c r="U241" s="146"/>
      <c r="V241" s="146"/>
      <c r="W241" s="146"/>
      <c r="X241" s="146"/>
      <c r="Y241" s="146"/>
      <c r="Z241" s="146"/>
      <c r="AA241" s="146"/>
      <c r="AB241" s="146"/>
      <c r="AC241" s="146"/>
      <c r="AD241" s="146"/>
      <c r="AE241" s="146"/>
      <c r="AF241" s="146"/>
      <c r="AG241" s="146"/>
      <c r="AH241" s="146"/>
      <c r="AI241" s="146"/>
      <c r="AJ241" s="146"/>
      <c r="AK241" s="146"/>
      <c r="AL241" s="146"/>
      <c r="AM241" s="146"/>
      <c r="AN241" s="146"/>
      <c r="AO241" s="146"/>
      <c r="AP241" s="146"/>
      <c r="AQ241" s="146"/>
      <c r="AR241" s="146"/>
      <c r="AS241" s="146"/>
      <c r="AT241" s="146"/>
      <c r="AU241" s="146"/>
      <c r="AV241" s="146"/>
      <c r="AW241" s="146"/>
      <c r="AX241" s="146"/>
      <c r="AY241" s="146"/>
      <c r="AZ241" s="146"/>
      <c r="BA241" s="146"/>
      <c r="BB241" s="146"/>
      <c r="BC241" s="146"/>
      <c r="BD241" s="146"/>
      <c r="BE241" s="146"/>
      <c r="BF241" s="146"/>
      <c r="BG241" s="146"/>
      <c r="BH241" s="146"/>
      <c r="BI241" s="146"/>
      <c r="BJ241" s="146"/>
      <c r="BK241" s="146"/>
      <c r="BL241" s="146"/>
      <c r="BM241" s="146"/>
      <c r="BN241" s="146"/>
      <c r="BO241" s="146"/>
      <c r="BP241" s="146"/>
      <c r="BQ241" s="146"/>
      <c r="BR241" s="146"/>
      <c r="BS241" s="146"/>
      <c r="BT241" s="146"/>
      <c r="BU241" s="146"/>
      <c r="BV241" s="146"/>
      <c r="BW241" s="146"/>
      <c r="BX241" s="146"/>
      <c r="BY241" s="146"/>
      <c r="BZ241" s="146"/>
      <c r="CA241" s="146"/>
      <c r="CB241" s="146"/>
      <c r="CC241" s="146"/>
      <c r="CD241" s="146"/>
      <c r="CE241" s="146"/>
      <c r="CF241" s="146"/>
      <c r="CG241" s="146"/>
      <c r="CH241" s="146"/>
      <c r="CI241" s="146"/>
      <c r="CJ241" s="146"/>
      <c r="CK241" s="146"/>
      <c r="CL241" s="146"/>
      <c r="CM241" s="146"/>
      <c r="CN241" s="146"/>
      <c r="CO241" s="146"/>
      <c r="CP241" s="146"/>
      <c r="CQ241" s="146"/>
      <c r="CR241" s="146"/>
      <c r="CS241" s="146"/>
      <c r="CT241" s="146"/>
      <c r="CU241" s="146"/>
      <c r="CV241" s="146"/>
      <c r="CW241" s="146"/>
      <c r="CX241" s="146"/>
      <c r="CY241" s="146"/>
      <c r="CZ241" s="146"/>
      <c r="DA241" s="201"/>
    </row>
    <row r="242" spans="2:105" x14ac:dyDescent="0.25">
      <c r="B242" s="200"/>
      <c r="C242" s="146"/>
      <c r="D242" s="146"/>
      <c r="E242" s="146"/>
      <c r="F242" s="146"/>
      <c r="G242" s="146"/>
      <c r="H242" s="146"/>
      <c r="I242" s="146"/>
      <c r="J242" s="146"/>
      <c r="K242" s="146"/>
      <c r="L242" s="146"/>
      <c r="M242" s="146"/>
      <c r="N242" s="146"/>
      <c r="O242" s="146"/>
      <c r="P242" s="146"/>
      <c r="Q242" s="146"/>
      <c r="R242" s="146"/>
      <c r="S242" s="146"/>
      <c r="T242" s="146"/>
      <c r="U242" s="146"/>
      <c r="V242" s="146"/>
      <c r="W242" s="146"/>
      <c r="X242" s="146"/>
      <c r="Y242" s="146"/>
      <c r="Z242" s="146"/>
      <c r="AA242" s="146"/>
      <c r="AB242" s="146"/>
      <c r="AC242" s="146"/>
      <c r="AD242" s="146"/>
      <c r="AE242" s="146"/>
      <c r="AF242" s="146"/>
      <c r="AG242" s="146"/>
      <c r="AH242" s="146"/>
      <c r="AI242" s="146"/>
      <c r="AJ242" s="146"/>
      <c r="AK242" s="146"/>
      <c r="AL242" s="146"/>
      <c r="AM242" s="146"/>
      <c r="AN242" s="146"/>
      <c r="AO242" s="146"/>
      <c r="AP242" s="146"/>
      <c r="AQ242" s="146"/>
      <c r="AR242" s="146"/>
      <c r="AS242" s="146"/>
      <c r="AT242" s="146"/>
      <c r="AU242" s="146"/>
      <c r="AV242" s="146"/>
      <c r="AW242" s="146"/>
      <c r="AX242" s="146"/>
      <c r="AY242" s="146"/>
      <c r="AZ242" s="146"/>
      <c r="BA242" s="146"/>
      <c r="BB242" s="146"/>
      <c r="BC242" s="146"/>
      <c r="BD242" s="146"/>
      <c r="BE242" s="146"/>
      <c r="BF242" s="146"/>
      <c r="BG242" s="146"/>
      <c r="BH242" s="146"/>
      <c r="BI242" s="146"/>
      <c r="BJ242" s="146"/>
      <c r="BK242" s="146"/>
      <c r="BL242" s="146"/>
      <c r="BM242" s="146"/>
      <c r="BN242" s="146"/>
      <c r="BO242" s="146"/>
      <c r="BP242" s="146"/>
      <c r="BQ242" s="146"/>
      <c r="BR242" s="146"/>
      <c r="BS242" s="146"/>
      <c r="BT242" s="146"/>
      <c r="BU242" s="146"/>
      <c r="BV242" s="146"/>
      <c r="BW242" s="146"/>
      <c r="BX242" s="146"/>
      <c r="BY242" s="146"/>
      <c r="BZ242" s="146"/>
      <c r="CA242" s="146"/>
      <c r="CB242" s="146"/>
      <c r="CC242" s="146"/>
      <c r="CD242" s="146"/>
      <c r="CE242" s="146"/>
      <c r="CF242" s="146"/>
      <c r="CG242" s="146"/>
      <c r="CH242" s="146"/>
      <c r="CI242" s="146"/>
      <c r="CJ242" s="146"/>
      <c r="CK242" s="146"/>
      <c r="CL242" s="146"/>
      <c r="CM242" s="146"/>
      <c r="CN242" s="146"/>
      <c r="CO242" s="146"/>
      <c r="CP242" s="146"/>
      <c r="CQ242" s="146"/>
      <c r="CR242" s="146"/>
      <c r="CS242" s="146"/>
      <c r="CT242" s="146"/>
      <c r="CU242" s="146"/>
      <c r="CV242" s="146"/>
      <c r="CW242" s="146"/>
      <c r="CX242" s="146"/>
      <c r="CY242" s="146"/>
      <c r="CZ242" s="146"/>
      <c r="DA242" s="201"/>
    </row>
    <row r="243" spans="2:105" x14ac:dyDescent="0.25">
      <c r="B243" s="200"/>
      <c r="C243" s="146"/>
      <c r="D243" s="146"/>
      <c r="E243" s="146"/>
      <c r="F243" s="146"/>
      <c r="G243" s="146"/>
      <c r="H243" s="146"/>
      <c r="I243" s="146"/>
      <c r="J243" s="146"/>
      <c r="K243" s="146"/>
      <c r="L243" s="146"/>
      <c r="M243" s="146"/>
      <c r="N243" s="146"/>
      <c r="O243" s="146"/>
      <c r="P243" s="146"/>
      <c r="Q243" s="146"/>
      <c r="R243" s="146"/>
      <c r="S243" s="146"/>
      <c r="T243" s="146"/>
      <c r="U243" s="146"/>
      <c r="V243" s="146"/>
      <c r="W243" s="146"/>
      <c r="X243" s="146"/>
      <c r="Y243" s="146"/>
      <c r="Z243" s="146"/>
      <c r="AA243" s="146"/>
      <c r="AB243" s="146"/>
      <c r="AC243" s="146"/>
      <c r="AD243" s="146"/>
      <c r="AE243" s="146"/>
      <c r="AF243" s="146"/>
      <c r="AG243" s="146"/>
      <c r="AH243" s="146"/>
      <c r="AI243" s="146"/>
      <c r="AJ243" s="146"/>
      <c r="AK243" s="146"/>
      <c r="AL243" s="146"/>
      <c r="AM243" s="146"/>
      <c r="AN243" s="146"/>
      <c r="AO243" s="146"/>
      <c r="AP243" s="146"/>
      <c r="AQ243" s="146"/>
      <c r="AR243" s="146"/>
      <c r="AS243" s="146"/>
      <c r="AT243" s="146"/>
      <c r="AU243" s="146"/>
      <c r="AV243" s="146"/>
      <c r="AW243" s="146"/>
      <c r="AX243" s="146"/>
      <c r="AY243" s="146"/>
      <c r="AZ243" s="146"/>
      <c r="BA243" s="146"/>
      <c r="BB243" s="146"/>
      <c r="BC243" s="146"/>
      <c r="BD243" s="146"/>
      <c r="BE243" s="146"/>
      <c r="BF243" s="146"/>
      <c r="BG243" s="146"/>
      <c r="BH243" s="146"/>
      <c r="BI243" s="146"/>
      <c r="BJ243" s="146"/>
      <c r="BK243" s="146"/>
      <c r="BL243" s="146"/>
      <c r="BM243" s="146"/>
      <c r="BN243" s="146"/>
      <c r="BO243" s="146"/>
      <c r="BP243" s="146"/>
      <c r="BQ243" s="146"/>
      <c r="BR243" s="146"/>
      <c r="BS243" s="146"/>
      <c r="BT243" s="146"/>
      <c r="BU243" s="146"/>
      <c r="BV243" s="146"/>
      <c r="BW243" s="146"/>
      <c r="BX243" s="146"/>
      <c r="BY243" s="146"/>
      <c r="BZ243" s="146"/>
      <c r="CA243" s="146"/>
      <c r="CB243" s="146"/>
      <c r="CC243" s="146"/>
      <c r="CD243" s="146"/>
      <c r="CE243" s="146"/>
      <c r="CF243" s="146"/>
      <c r="CG243" s="146"/>
      <c r="CH243" s="146"/>
      <c r="CI243" s="146"/>
      <c r="CJ243" s="146"/>
      <c r="CK243" s="146"/>
      <c r="CL243" s="146"/>
      <c r="CM243" s="146"/>
      <c r="CN243" s="146"/>
      <c r="CO243" s="146"/>
      <c r="CP243" s="146"/>
      <c r="CQ243" s="146"/>
      <c r="CR243" s="146"/>
      <c r="CS243" s="146"/>
      <c r="CT243" s="146"/>
      <c r="CU243" s="146"/>
      <c r="CV243" s="146"/>
      <c r="CW243" s="146"/>
      <c r="CX243" s="146"/>
      <c r="CY243" s="146"/>
      <c r="CZ243" s="146"/>
      <c r="DA243" s="201"/>
    </row>
    <row r="244" spans="2:105" x14ac:dyDescent="0.25">
      <c r="B244" s="200"/>
      <c r="C244" s="146"/>
      <c r="D244" s="146"/>
      <c r="E244" s="146"/>
      <c r="F244" s="146"/>
      <c r="G244" s="146"/>
      <c r="H244" s="146"/>
      <c r="I244" s="146"/>
      <c r="J244" s="146"/>
      <c r="K244" s="146"/>
      <c r="L244" s="146"/>
      <c r="M244" s="146"/>
      <c r="N244" s="146"/>
      <c r="O244" s="146"/>
      <c r="P244" s="146"/>
      <c r="Q244" s="146"/>
      <c r="R244" s="146"/>
      <c r="S244" s="146"/>
      <c r="T244" s="146"/>
      <c r="U244" s="146"/>
      <c r="V244" s="146"/>
      <c r="W244" s="146"/>
      <c r="X244" s="146"/>
      <c r="Y244" s="146"/>
      <c r="Z244" s="146"/>
      <c r="AA244" s="146"/>
      <c r="AB244" s="146"/>
      <c r="AC244" s="146"/>
      <c r="AD244" s="146"/>
      <c r="AE244" s="146"/>
      <c r="AF244" s="146"/>
      <c r="AG244" s="146"/>
      <c r="AH244" s="146"/>
      <c r="AI244" s="146"/>
      <c r="AJ244" s="146"/>
      <c r="AK244" s="146"/>
      <c r="AL244" s="146"/>
      <c r="AM244" s="146"/>
      <c r="AN244" s="146"/>
      <c r="AO244" s="146"/>
      <c r="AP244" s="146"/>
      <c r="AQ244" s="146"/>
      <c r="AR244" s="146"/>
      <c r="AS244" s="146"/>
      <c r="AT244" s="146"/>
      <c r="AU244" s="146"/>
      <c r="AV244" s="146"/>
      <c r="AW244" s="146"/>
      <c r="AX244" s="146"/>
      <c r="AY244" s="146"/>
      <c r="AZ244" s="146"/>
      <c r="BA244" s="146"/>
      <c r="BB244" s="146"/>
      <c r="BC244" s="146"/>
      <c r="BD244" s="146"/>
      <c r="BE244" s="146"/>
      <c r="BF244" s="146"/>
      <c r="BG244" s="146"/>
      <c r="BH244" s="146"/>
      <c r="BI244" s="146"/>
      <c r="BJ244" s="146"/>
      <c r="BK244" s="146"/>
      <c r="BL244" s="146"/>
      <c r="BM244" s="146"/>
      <c r="BN244" s="146"/>
      <c r="BO244" s="146"/>
      <c r="BP244" s="146"/>
      <c r="BQ244" s="146"/>
      <c r="BR244" s="146"/>
      <c r="BS244" s="146"/>
      <c r="BT244" s="146"/>
      <c r="BU244" s="146"/>
      <c r="BV244" s="146"/>
      <c r="BW244" s="146"/>
      <c r="BX244" s="146"/>
      <c r="BY244" s="146"/>
      <c r="BZ244" s="146"/>
      <c r="CA244" s="146"/>
      <c r="CB244" s="146"/>
      <c r="CC244" s="146"/>
      <c r="CD244" s="146"/>
      <c r="CE244" s="146"/>
      <c r="CF244" s="146"/>
      <c r="CG244" s="146"/>
      <c r="CH244" s="146"/>
      <c r="CI244" s="146"/>
      <c r="CJ244" s="146"/>
      <c r="CK244" s="146"/>
      <c r="CL244" s="146"/>
      <c r="CM244" s="146"/>
      <c r="CN244" s="146"/>
      <c r="CO244" s="146"/>
      <c r="CP244" s="146"/>
      <c r="CQ244" s="146"/>
      <c r="CR244" s="146"/>
      <c r="CS244" s="146"/>
      <c r="CT244" s="146"/>
      <c r="CU244" s="146"/>
      <c r="CV244" s="146"/>
      <c r="CW244" s="146"/>
      <c r="CX244" s="146"/>
      <c r="CY244" s="146"/>
      <c r="CZ244" s="146"/>
      <c r="DA244" s="201"/>
    </row>
    <row r="245" spans="2:105" x14ac:dyDescent="0.25">
      <c r="B245" s="200"/>
      <c r="C245" s="146"/>
      <c r="D245" s="146"/>
      <c r="E245" s="146"/>
      <c r="F245" s="146"/>
      <c r="G245" s="146"/>
      <c r="H245" s="146"/>
      <c r="I245" s="146"/>
      <c r="J245" s="146"/>
      <c r="K245" s="146"/>
      <c r="L245" s="146"/>
      <c r="M245" s="146"/>
      <c r="N245" s="146"/>
      <c r="O245" s="146"/>
      <c r="P245" s="146"/>
      <c r="Q245" s="146"/>
      <c r="R245" s="146"/>
      <c r="S245" s="146"/>
      <c r="T245" s="146"/>
      <c r="U245" s="146"/>
      <c r="V245" s="146"/>
      <c r="W245" s="146"/>
      <c r="X245" s="146"/>
      <c r="Y245" s="146"/>
      <c r="Z245" s="146"/>
      <c r="AA245" s="146"/>
      <c r="AB245" s="146"/>
      <c r="AC245" s="146"/>
      <c r="AD245" s="146"/>
      <c r="AE245" s="146"/>
      <c r="AF245" s="146"/>
      <c r="AG245" s="146"/>
      <c r="AH245" s="146"/>
      <c r="AI245" s="146"/>
      <c r="AJ245" s="146"/>
      <c r="AK245" s="146"/>
      <c r="AL245" s="146"/>
      <c r="AM245" s="146"/>
      <c r="AN245" s="146"/>
      <c r="AO245" s="146"/>
      <c r="AP245" s="146"/>
      <c r="AQ245" s="146"/>
      <c r="AR245" s="146"/>
      <c r="AS245" s="146"/>
      <c r="AT245" s="146"/>
      <c r="AU245" s="146"/>
      <c r="AV245" s="146"/>
      <c r="AW245" s="146"/>
      <c r="AX245" s="146"/>
      <c r="AY245" s="146"/>
      <c r="AZ245" s="146"/>
      <c r="BA245" s="146"/>
      <c r="BB245" s="146"/>
      <c r="BC245" s="146"/>
      <c r="BD245" s="146"/>
      <c r="BE245" s="146"/>
      <c r="BF245" s="146"/>
      <c r="BG245" s="146"/>
      <c r="BH245" s="146"/>
      <c r="BI245" s="146"/>
      <c r="BJ245" s="146"/>
      <c r="BK245" s="146"/>
      <c r="BL245" s="146"/>
      <c r="BM245" s="146"/>
      <c r="BN245" s="146"/>
      <c r="BO245" s="146"/>
      <c r="BP245" s="146"/>
      <c r="BQ245" s="146"/>
      <c r="BR245" s="146"/>
      <c r="BS245" s="146"/>
      <c r="BT245" s="146"/>
      <c r="BU245" s="146"/>
      <c r="BV245" s="146"/>
      <c r="BW245" s="146"/>
      <c r="BX245" s="146"/>
      <c r="BY245" s="146"/>
      <c r="BZ245" s="146"/>
      <c r="CA245" s="146"/>
      <c r="CB245" s="146"/>
      <c r="CC245" s="146"/>
      <c r="CD245" s="146"/>
      <c r="CE245" s="146"/>
      <c r="CF245" s="146"/>
      <c r="CG245" s="146"/>
      <c r="CH245" s="146"/>
      <c r="CI245" s="146"/>
      <c r="CJ245" s="146"/>
      <c r="CK245" s="146"/>
      <c r="CL245" s="146"/>
      <c r="CM245" s="146"/>
      <c r="CN245" s="146"/>
      <c r="CO245" s="146"/>
      <c r="CP245" s="146"/>
      <c r="CQ245" s="146"/>
      <c r="CR245" s="146"/>
      <c r="CS245" s="146"/>
      <c r="CT245" s="146"/>
      <c r="CU245" s="146"/>
      <c r="CV245" s="146"/>
      <c r="CW245" s="146"/>
      <c r="CX245" s="146"/>
      <c r="CY245" s="146"/>
      <c r="CZ245" s="146"/>
      <c r="DA245" s="201"/>
    </row>
    <row r="246" spans="2:105" x14ac:dyDescent="0.25">
      <c r="B246" s="200"/>
      <c r="C246" s="146"/>
      <c r="D246" s="146"/>
      <c r="E246" s="146"/>
      <c r="F246" s="146"/>
      <c r="G246" s="146"/>
      <c r="H246" s="146"/>
      <c r="I246" s="146"/>
      <c r="J246" s="146"/>
      <c r="K246" s="146"/>
      <c r="L246" s="146"/>
      <c r="M246" s="146"/>
      <c r="N246" s="146"/>
      <c r="O246" s="146"/>
      <c r="P246" s="146"/>
      <c r="Q246" s="146"/>
      <c r="R246" s="146"/>
      <c r="S246" s="146"/>
      <c r="T246" s="146"/>
      <c r="U246" s="146"/>
      <c r="V246" s="146"/>
      <c r="W246" s="146"/>
      <c r="X246" s="146"/>
      <c r="Y246" s="146"/>
      <c r="Z246" s="146"/>
      <c r="AA246" s="146"/>
      <c r="AB246" s="146"/>
      <c r="AC246" s="146"/>
      <c r="AD246" s="146"/>
      <c r="AE246" s="146"/>
      <c r="AF246" s="146"/>
      <c r="AG246" s="146"/>
      <c r="AH246" s="146"/>
      <c r="AI246" s="146"/>
      <c r="AJ246" s="146"/>
      <c r="AK246" s="146"/>
      <c r="AL246" s="146"/>
      <c r="AM246" s="146"/>
      <c r="AN246" s="146"/>
      <c r="AO246" s="146"/>
      <c r="AP246" s="146"/>
      <c r="AQ246" s="146"/>
      <c r="AR246" s="146"/>
      <c r="AS246" s="146"/>
      <c r="AT246" s="146"/>
      <c r="AU246" s="146"/>
      <c r="AV246" s="146"/>
      <c r="AW246" s="146"/>
      <c r="AX246" s="146"/>
      <c r="AY246" s="146"/>
      <c r="AZ246" s="146"/>
      <c r="BA246" s="146"/>
      <c r="BB246" s="146"/>
      <c r="BC246" s="146"/>
      <c r="BD246" s="146"/>
      <c r="BE246" s="146"/>
      <c r="BF246" s="146"/>
      <c r="BG246" s="146"/>
      <c r="BH246" s="146"/>
      <c r="BI246" s="146"/>
      <c r="BJ246" s="146"/>
      <c r="BK246" s="146"/>
      <c r="BL246" s="146"/>
      <c r="BM246" s="146"/>
      <c r="BN246" s="146"/>
      <c r="BO246" s="146"/>
      <c r="BP246" s="146"/>
      <c r="BQ246" s="146"/>
      <c r="BR246" s="146"/>
      <c r="BS246" s="146"/>
      <c r="BT246" s="146"/>
      <c r="BU246" s="146"/>
      <c r="BV246" s="146"/>
      <c r="BW246" s="146"/>
      <c r="BX246" s="146"/>
      <c r="BY246" s="146"/>
      <c r="BZ246" s="146"/>
      <c r="CA246" s="146"/>
      <c r="CB246" s="146"/>
      <c r="CC246" s="146"/>
      <c r="CD246" s="146"/>
      <c r="CE246" s="146"/>
      <c r="CF246" s="146"/>
      <c r="CG246" s="146"/>
      <c r="CH246" s="146"/>
      <c r="CI246" s="146"/>
      <c r="CJ246" s="146"/>
      <c r="CK246" s="146"/>
      <c r="CL246" s="146"/>
      <c r="CM246" s="146"/>
      <c r="CN246" s="146"/>
      <c r="CO246" s="146"/>
      <c r="CP246" s="146"/>
      <c r="CQ246" s="146"/>
      <c r="CR246" s="146"/>
      <c r="CS246" s="146"/>
      <c r="CT246" s="146"/>
      <c r="CU246" s="146"/>
      <c r="CV246" s="146"/>
      <c r="CW246" s="146"/>
      <c r="CX246" s="146"/>
      <c r="CY246" s="146"/>
      <c r="CZ246" s="146"/>
      <c r="DA246" s="201"/>
    </row>
    <row r="247" spans="2:105" x14ac:dyDescent="0.25">
      <c r="B247" s="200"/>
      <c r="C247" s="146"/>
      <c r="D247" s="146"/>
      <c r="E247" s="146"/>
      <c r="F247" s="146"/>
      <c r="G247" s="146"/>
      <c r="H247" s="146"/>
      <c r="I247" s="146"/>
      <c r="J247" s="146"/>
      <c r="K247" s="146"/>
      <c r="L247" s="146"/>
      <c r="M247" s="146"/>
      <c r="N247" s="146"/>
      <c r="O247" s="146"/>
      <c r="P247" s="146"/>
      <c r="Q247" s="146"/>
      <c r="R247" s="146"/>
      <c r="S247" s="146"/>
      <c r="T247" s="146"/>
      <c r="U247" s="146"/>
      <c r="V247" s="146"/>
      <c r="W247" s="146"/>
      <c r="X247" s="146"/>
      <c r="Y247" s="146"/>
      <c r="Z247" s="146"/>
      <c r="AA247" s="146"/>
      <c r="AB247" s="146"/>
      <c r="AC247" s="146"/>
      <c r="AD247" s="146"/>
      <c r="AE247" s="146"/>
      <c r="AF247" s="146"/>
      <c r="AG247" s="146"/>
      <c r="AH247" s="146"/>
      <c r="AI247" s="146"/>
      <c r="AJ247" s="146"/>
      <c r="AK247" s="146"/>
      <c r="AL247" s="146"/>
      <c r="AM247" s="146"/>
      <c r="AN247" s="146"/>
      <c r="AO247" s="146"/>
      <c r="AP247" s="146"/>
      <c r="AQ247" s="146"/>
      <c r="AR247" s="146"/>
      <c r="AS247" s="146"/>
      <c r="AT247" s="146"/>
      <c r="AU247" s="146"/>
      <c r="AV247" s="146"/>
      <c r="AW247" s="146"/>
      <c r="AX247" s="146"/>
      <c r="AY247" s="146"/>
      <c r="AZ247" s="146"/>
      <c r="BA247" s="146"/>
      <c r="BB247" s="146"/>
      <c r="BC247" s="146"/>
      <c r="BD247" s="146"/>
      <c r="BE247" s="146"/>
      <c r="BF247" s="146"/>
      <c r="BG247" s="146"/>
      <c r="BH247" s="146"/>
      <c r="BI247" s="146"/>
      <c r="BJ247" s="146"/>
      <c r="BK247" s="146"/>
      <c r="BL247" s="146"/>
      <c r="BM247" s="146"/>
      <c r="BN247" s="146"/>
      <c r="BO247" s="146"/>
      <c r="BP247" s="146"/>
      <c r="BQ247" s="146"/>
      <c r="BR247" s="146"/>
      <c r="BS247" s="146"/>
      <c r="BT247" s="146"/>
      <c r="BU247" s="146"/>
      <c r="BV247" s="146"/>
      <c r="BW247" s="146"/>
      <c r="BX247" s="146"/>
      <c r="BY247" s="146"/>
      <c r="BZ247" s="146"/>
      <c r="CA247" s="146"/>
      <c r="CB247" s="146"/>
      <c r="CC247" s="146"/>
      <c r="CD247" s="146"/>
      <c r="CE247" s="146"/>
      <c r="CF247" s="146"/>
      <c r="CG247" s="146"/>
      <c r="CH247" s="146"/>
      <c r="CI247" s="146"/>
      <c r="CJ247" s="146"/>
      <c r="CK247" s="146"/>
      <c r="CL247" s="146"/>
      <c r="CM247" s="146"/>
      <c r="CN247" s="146"/>
      <c r="CO247" s="146"/>
      <c r="CP247" s="146"/>
      <c r="CQ247" s="146"/>
      <c r="CR247" s="146"/>
      <c r="CS247" s="146"/>
      <c r="CT247" s="146"/>
      <c r="CU247" s="146"/>
      <c r="CV247" s="146"/>
      <c r="CW247" s="146"/>
      <c r="CX247" s="146"/>
      <c r="CY247" s="146"/>
      <c r="CZ247" s="146"/>
      <c r="DA247" s="201"/>
    </row>
    <row r="248" spans="2:105" x14ac:dyDescent="0.25">
      <c r="B248" s="200"/>
      <c r="C248" s="146"/>
      <c r="D248" s="146"/>
      <c r="E248" s="146"/>
      <c r="F248" s="146"/>
      <c r="G248" s="146"/>
      <c r="H248" s="146"/>
      <c r="I248" s="146"/>
      <c r="J248" s="146"/>
      <c r="K248" s="146"/>
      <c r="L248" s="146"/>
      <c r="M248" s="146"/>
      <c r="N248" s="146"/>
      <c r="O248" s="146"/>
      <c r="P248" s="146"/>
      <c r="Q248" s="146"/>
      <c r="R248" s="146"/>
      <c r="S248" s="146"/>
      <c r="T248" s="146"/>
      <c r="U248" s="146"/>
      <c r="V248" s="146"/>
      <c r="W248" s="146"/>
      <c r="X248" s="146"/>
      <c r="Y248" s="146"/>
      <c r="Z248" s="146"/>
      <c r="AA248" s="146"/>
      <c r="AB248" s="146"/>
      <c r="AC248" s="146"/>
      <c r="AD248" s="146"/>
      <c r="AE248" s="146"/>
      <c r="AF248" s="146"/>
      <c r="AG248" s="146"/>
      <c r="AH248" s="146"/>
      <c r="AI248" s="146"/>
      <c r="AJ248" s="146"/>
      <c r="AK248" s="146"/>
      <c r="AL248" s="146"/>
      <c r="AM248" s="146"/>
      <c r="AN248" s="146"/>
      <c r="AO248" s="146"/>
      <c r="AP248" s="146"/>
      <c r="AQ248" s="146"/>
      <c r="AR248" s="146"/>
      <c r="AS248" s="146"/>
      <c r="AT248" s="146"/>
      <c r="AU248" s="146"/>
      <c r="AV248" s="146"/>
      <c r="AW248" s="146"/>
      <c r="AX248" s="146"/>
      <c r="AY248" s="146"/>
      <c r="AZ248" s="146"/>
      <c r="BA248" s="146"/>
      <c r="BB248" s="146"/>
      <c r="BC248" s="146"/>
      <c r="BD248" s="146"/>
      <c r="BE248" s="146"/>
      <c r="BF248" s="146"/>
      <c r="BG248" s="146"/>
      <c r="BH248" s="146"/>
      <c r="BI248" s="146"/>
      <c r="BJ248" s="146"/>
      <c r="BK248" s="146"/>
      <c r="BL248" s="146"/>
      <c r="BM248" s="146"/>
      <c r="BN248" s="146"/>
      <c r="BO248" s="146"/>
      <c r="BP248" s="146"/>
      <c r="BQ248" s="146"/>
      <c r="BR248" s="146"/>
      <c r="BS248" s="146"/>
      <c r="BT248" s="146"/>
      <c r="BU248" s="146"/>
      <c r="BV248" s="146"/>
      <c r="BW248" s="146"/>
      <c r="BX248" s="146"/>
      <c r="BY248" s="146"/>
      <c r="BZ248" s="146"/>
      <c r="CA248" s="146"/>
      <c r="CB248" s="146"/>
      <c r="CC248" s="146"/>
      <c r="CD248" s="146"/>
      <c r="CE248" s="146"/>
      <c r="CF248" s="146"/>
      <c r="CG248" s="146"/>
      <c r="CH248" s="146"/>
      <c r="CI248" s="146"/>
      <c r="CJ248" s="146"/>
      <c r="CK248" s="146"/>
      <c r="CL248" s="146"/>
      <c r="CM248" s="146"/>
      <c r="CN248" s="146"/>
      <c r="CO248" s="146"/>
      <c r="CP248" s="146"/>
      <c r="CQ248" s="146"/>
      <c r="CR248" s="146"/>
      <c r="CS248" s="146"/>
      <c r="CT248" s="146"/>
      <c r="CU248" s="146"/>
      <c r="CV248" s="146"/>
      <c r="CW248" s="146"/>
      <c r="CX248" s="146"/>
      <c r="CY248" s="146"/>
      <c r="CZ248" s="146"/>
      <c r="DA248" s="201"/>
    </row>
    <row r="249" spans="2:105" x14ac:dyDescent="0.25">
      <c r="B249" s="200"/>
      <c r="C249" s="146"/>
      <c r="D249" s="146"/>
      <c r="E249" s="146"/>
      <c r="F249" s="146"/>
      <c r="G249" s="146"/>
      <c r="H249" s="146"/>
      <c r="I249" s="146"/>
      <c r="J249" s="146"/>
      <c r="K249" s="146"/>
      <c r="L249" s="146"/>
      <c r="M249" s="146"/>
      <c r="N249" s="146"/>
      <c r="O249" s="146"/>
      <c r="P249" s="146"/>
      <c r="Q249" s="146"/>
      <c r="R249" s="146"/>
      <c r="S249" s="146"/>
      <c r="T249" s="146"/>
      <c r="U249" s="146"/>
      <c r="V249" s="146"/>
      <c r="W249" s="146"/>
      <c r="X249" s="146"/>
      <c r="Y249" s="146"/>
      <c r="Z249" s="146"/>
      <c r="AA249" s="146"/>
      <c r="AB249" s="146"/>
      <c r="AC249" s="146"/>
      <c r="AD249" s="146"/>
      <c r="AE249" s="146"/>
      <c r="AF249" s="146"/>
      <c r="AG249" s="146"/>
      <c r="AH249" s="146"/>
      <c r="AI249" s="146"/>
      <c r="AJ249" s="146"/>
      <c r="AK249" s="146"/>
      <c r="AL249" s="146"/>
      <c r="AM249" s="146"/>
      <c r="AN249" s="146"/>
      <c r="AO249" s="146"/>
      <c r="AP249" s="146"/>
      <c r="AQ249" s="146"/>
      <c r="AR249" s="146"/>
      <c r="AS249" s="146"/>
      <c r="AT249" s="146"/>
      <c r="AU249" s="146"/>
      <c r="AV249" s="146"/>
      <c r="AW249" s="146"/>
      <c r="AX249" s="146"/>
      <c r="AY249" s="146"/>
      <c r="AZ249" s="146"/>
      <c r="BA249" s="146"/>
      <c r="BB249" s="146"/>
      <c r="BC249" s="146"/>
      <c r="BD249" s="146"/>
      <c r="BE249" s="146"/>
      <c r="BF249" s="146"/>
      <c r="BG249" s="146"/>
      <c r="BH249" s="146"/>
      <c r="BI249" s="146"/>
      <c r="BJ249" s="146"/>
      <c r="BK249" s="146"/>
      <c r="BL249" s="146"/>
      <c r="BM249" s="146"/>
      <c r="BN249" s="146"/>
      <c r="BO249" s="146"/>
      <c r="BP249" s="146"/>
      <c r="BQ249" s="146"/>
      <c r="BR249" s="146"/>
      <c r="BS249" s="146"/>
      <c r="BT249" s="146"/>
      <c r="BU249" s="146"/>
      <c r="BV249" s="146"/>
      <c r="BW249" s="146"/>
      <c r="BX249" s="146"/>
      <c r="BY249" s="146"/>
      <c r="BZ249" s="146"/>
      <c r="CA249" s="146"/>
      <c r="CB249" s="146"/>
      <c r="CC249" s="146"/>
      <c r="CD249" s="146"/>
      <c r="CE249" s="146"/>
      <c r="CF249" s="146"/>
      <c r="CG249" s="146"/>
      <c r="CH249" s="146"/>
      <c r="CI249" s="146"/>
      <c r="CJ249" s="146"/>
      <c r="CK249" s="146"/>
      <c r="CL249" s="146"/>
      <c r="CM249" s="146"/>
      <c r="CN249" s="146"/>
      <c r="CO249" s="146"/>
      <c r="CP249" s="146"/>
      <c r="CQ249" s="146"/>
      <c r="CR249" s="146"/>
      <c r="CS249" s="146"/>
      <c r="CT249" s="146"/>
      <c r="CU249" s="146"/>
      <c r="CV249" s="146"/>
      <c r="CW249" s="146"/>
      <c r="CX249" s="146"/>
      <c r="CY249" s="146"/>
      <c r="CZ249" s="146"/>
      <c r="DA249" s="201"/>
    </row>
    <row r="250" spans="2:105" x14ac:dyDescent="0.25">
      <c r="B250" s="200"/>
      <c r="C250" s="146"/>
      <c r="D250" s="146"/>
      <c r="E250" s="146"/>
      <c r="F250" s="146"/>
      <c r="G250" s="146"/>
      <c r="H250" s="146"/>
      <c r="I250" s="146"/>
      <c r="J250" s="146"/>
      <c r="K250" s="146"/>
      <c r="L250" s="146"/>
      <c r="M250" s="146"/>
      <c r="N250" s="146"/>
      <c r="O250" s="146"/>
      <c r="P250" s="146"/>
      <c r="Q250" s="146"/>
      <c r="R250" s="146"/>
      <c r="S250" s="146"/>
      <c r="T250" s="146"/>
      <c r="U250" s="146"/>
      <c r="V250" s="146"/>
      <c r="W250" s="146"/>
      <c r="X250" s="146"/>
      <c r="Y250" s="146"/>
      <c r="Z250" s="146"/>
      <c r="AA250" s="146"/>
      <c r="AB250" s="146"/>
      <c r="AC250" s="146"/>
      <c r="AD250" s="146"/>
      <c r="AE250" s="146"/>
      <c r="AF250" s="146"/>
      <c r="AG250" s="146"/>
      <c r="AH250" s="146"/>
      <c r="AI250" s="146"/>
      <c r="AJ250" s="146"/>
      <c r="AK250" s="146"/>
      <c r="AL250" s="146"/>
      <c r="AM250" s="146"/>
      <c r="AN250" s="146"/>
      <c r="AO250" s="146"/>
      <c r="AP250" s="146"/>
      <c r="AQ250" s="146"/>
      <c r="AR250" s="146"/>
      <c r="AS250" s="146"/>
      <c r="AT250" s="146"/>
      <c r="AU250" s="146"/>
      <c r="AV250" s="146"/>
      <c r="AW250" s="146"/>
      <c r="AX250" s="146"/>
      <c r="AY250" s="146"/>
      <c r="AZ250" s="146"/>
      <c r="BA250" s="146"/>
      <c r="BB250" s="146"/>
      <c r="BC250" s="146"/>
      <c r="BD250" s="146"/>
      <c r="BE250" s="146"/>
      <c r="BF250" s="146"/>
      <c r="BG250" s="146"/>
      <c r="BH250" s="146"/>
      <c r="BI250" s="146"/>
      <c r="BJ250" s="146"/>
      <c r="BK250" s="146"/>
      <c r="BL250" s="146"/>
      <c r="BM250" s="146"/>
      <c r="BN250" s="146"/>
      <c r="BO250" s="146"/>
      <c r="BP250" s="146"/>
      <c r="BQ250" s="146"/>
      <c r="BR250" s="146"/>
      <c r="BS250" s="146"/>
      <c r="BT250" s="146"/>
      <c r="BU250" s="146"/>
      <c r="BV250" s="146"/>
      <c r="BW250" s="146"/>
      <c r="BX250" s="146"/>
      <c r="BY250" s="146"/>
      <c r="BZ250" s="146"/>
      <c r="CA250" s="146"/>
      <c r="CB250" s="146"/>
      <c r="CC250" s="146"/>
      <c r="CD250" s="146"/>
      <c r="CE250" s="146"/>
      <c r="CF250" s="146"/>
      <c r="CG250" s="146"/>
      <c r="CH250" s="146"/>
      <c r="CI250" s="146"/>
      <c r="CJ250" s="146"/>
      <c r="CK250" s="146"/>
      <c r="CL250" s="146"/>
      <c r="CM250" s="146"/>
      <c r="CN250" s="146"/>
      <c r="CO250" s="146"/>
      <c r="CP250" s="146"/>
      <c r="CQ250" s="146"/>
      <c r="CR250" s="146"/>
      <c r="CS250" s="146"/>
      <c r="CT250" s="146"/>
      <c r="CU250" s="146"/>
      <c r="CV250" s="146"/>
      <c r="CW250" s="146"/>
      <c r="CX250" s="146"/>
      <c r="CY250" s="146"/>
      <c r="CZ250" s="146"/>
      <c r="DA250" s="201"/>
    </row>
    <row r="251" spans="2:105" x14ac:dyDescent="0.25">
      <c r="B251" s="200"/>
      <c r="C251" s="146"/>
      <c r="D251" s="146"/>
      <c r="E251" s="146"/>
      <c r="F251" s="146"/>
      <c r="G251" s="146"/>
      <c r="H251" s="146"/>
      <c r="I251" s="146"/>
      <c r="J251" s="146"/>
      <c r="K251" s="146"/>
      <c r="L251" s="146"/>
      <c r="M251" s="146"/>
      <c r="N251" s="146"/>
      <c r="O251" s="146"/>
      <c r="P251" s="146"/>
      <c r="Q251" s="146"/>
      <c r="R251" s="146"/>
      <c r="S251" s="146"/>
      <c r="T251" s="146"/>
      <c r="U251" s="146"/>
      <c r="V251" s="146"/>
      <c r="W251" s="146"/>
      <c r="X251" s="146"/>
      <c r="Y251" s="146"/>
      <c r="Z251" s="146"/>
      <c r="AA251" s="146"/>
      <c r="AB251" s="146"/>
      <c r="AC251" s="146"/>
      <c r="AD251" s="146"/>
      <c r="AE251" s="146"/>
      <c r="AF251" s="146"/>
      <c r="AG251" s="146"/>
      <c r="AH251" s="146"/>
      <c r="AI251" s="146"/>
      <c r="AJ251" s="146"/>
      <c r="AK251" s="146"/>
      <c r="AL251" s="146"/>
      <c r="AM251" s="146"/>
      <c r="AN251" s="146"/>
      <c r="AO251" s="146"/>
      <c r="AP251" s="146"/>
      <c r="AQ251" s="146"/>
      <c r="AR251" s="146"/>
      <c r="AS251" s="146"/>
      <c r="AT251" s="146"/>
      <c r="AU251" s="146"/>
      <c r="AV251" s="146"/>
      <c r="AW251" s="146"/>
      <c r="AX251" s="146"/>
      <c r="AY251" s="146"/>
      <c r="AZ251" s="146"/>
      <c r="BA251" s="146"/>
      <c r="BB251" s="146"/>
      <c r="BC251" s="146"/>
      <c r="BD251" s="146"/>
      <c r="BE251" s="146"/>
      <c r="BF251" s="146"/>
      <c r="BG251" s="146"/>
      <c r="BH251" s="146"/>
      <c r="BI251" s="146"/>
      <c r="BJ251" s="146"/>
      <c r="BK251" s="146"/>
      <c r="BL251" s="146"/>
      <c r="BM251" s="146"/>
      <c r="BN251" s="146"/>
      <c r="BO251" s="146"/>
      <c r="BP251" s="146"/>
      <c r="BQ251" s="146"/>
      <c r="BR251" s="146"/>
      <c r="BS251" s="146"/>
      <c r="BT251" s="146"/>
      <c r="BU251" s="146"/>
      <c r="BV251" s="146"/>
      <c r="BW251" s="146"/>
      <c r="BX251" s="146"/>
      <c r="BY251" s="146"/>
      <c r="BZ251" s="146"/>
      <c r="CA251" s="146"/>
      <c r="CB251" s="146"/>
      <c r="CC251" s="146"/>
      <c r="CD251" s="146"/>
      <c r="CE251" s="146"/>
      <c r="CF251" s="146"/>
      <c r="CG251" s="146"/>
      <c r="CH251" s="146"/>
      <c r="CI251" s="146"/>
      <c r="CJ251" s="146"/>
      <c r="CK251" s="146"/>
      <c r="CL251" s="146"/>
      <c r="CM251" s="146"/>
      <c r="CN251" s="146"/>
      <c r="CO251" s="146"/>
      <c r="CP251" s="146"/>
      <c r="CQ251" s="146"/>
      <c r="CR251" s="146"/>
      <c r="CS251" s="146"/>
      <c r="CT251" s="146"/>
      <c r="CU251" s="146"/>
      <c r="CV251" s="146"/>
      <c r="CW251" s="146"/>
      <c r="CX251" s="146"/>
      <c r="CY251" s="146"/>
      <c r="CZ251" s="146"/>
      <c r="DA251" s="201"/>
    </row>
    <row r="252" spans="2:105" x14ac:dyDescent="0.25">
      <c r="B252" s="200"/>
      <c r="C252" s="146"/>
      <c r="D252" s="146"/>
      <c r="E252" s="146"/>
      <c r="F252" s="146"/>
      <c r="G252" s="146"/>
      <c r="H252" s="146"/>
      <c r="I252" s="146"/>
      <c r="J252" s="146"/>
      <c r="K252" s="146"/>
      <c r="L252" s="146"/>
      <c r="M252" s="146"/>
      <c r="N252" s="146"/>
      <c r="O252" s="146"/>
      <c r="P252" s="146"/>
      <c r="Q252" s="146"/>
      <c r="R252" s="146"/>
      <c r="S252" s="146"/>
      <c r="T252" s="146"/>
      <c r="U252" s="146"/>
      <c r="V252" s="146"/>
      <c r="W252" s="146"/>
      <c r="X252" s="146"/>
      <c r="Y252" s="146"/>
      <c r="Z252" s="146"/>
      <c r="AA252" s="146"/>
      <c r="AB252" s="146"/>
      <c r="AC252" s="146"/>
      <c r="AD252" s="146"/>
      <c r="AE252" s="146"/>
      <c r="AF252" s="146"/>
      <c r="AG252" s="146"/>
      <c r="AH252" s="146"/>
      <c r="AI252" s="146"/>
      <c r="AJ252" s="146"/>
      <c r="AK252" s="146"/>
      <c r="AL252" s="146"/>
      <c r="AM252" s="146"/>
      <c r="AN252" s="146"/>
      <c r="AO252" s="146"/>
      <c r="AP252" s="146"/>
      <c r="AQ252" s="146"/>
      <c r="AR252" s="146"/>
      <c r="AS252" s="146"/>
      <c r="AT252" s="146"/>
      <c r="AU252" s="146"/>
      <c r="AV252" s="146"/>
      <c r="AW252" s="146"/>
      <c r="AX252" s="146"/>
      <c r="AY252" s="146"/>
      <c r="AZ252" s="146"/>
      <c r="BA252" s="146"/>
      <c r="BB252" s="146"/>
      <c r="BC252" s="146"/>
      <c r="BD252" s="146"/>
      <c r="BE252" s="146"/>
      <c r="BF252" s="146"/>
      <c r="BG252" s="146"/>
      <c r="BH252" s="146"/>
      <c r="BI252" s="146"/>
      <c r="BJ252" s="146"/>
      <c r="BK252" s="146"/>
      <c r="BL252" s="146"/>
      <c r="BM252" s="146"/>
      <c r="BN252" s="146"/>
      <c r="BO252" s="146"/>
      <c r="BP252" s="146"/>
      <c r="BQ252" s="146"/>
      <c r="BR252" s="146"/>
      <c r="BS252" s="146"/>
      <c r="BT252" s="146"/>
      <c r="BU252" s="146"/>
      <c r="BV252" s="146"/>
      <c r="BW252" s="146"/>
      <c r="BX252" s="146"/>
      <c r="BY252" s="146"/>
      <c r="BZ252" s="146"/>
      <c r="CA252" s="146"/>
      <c r="CB252" s="146"/>
      <c r="CC252" s="146"/>
      <c r="CD252" s="146"/>
      <c r="CE252" s="146"/>
      <c r="CF252" s="146"/>
      <c r="CG252" s="146"/>
      <c r="CH252" s="146"/>
      <c r="CI252" s="146"/>
      <c r="CJ252" s="146"/>
      <c r="CK252" s="146"/>
      <c r="CL252" s="146"/>
      <c r="CM252" s="146"/>
      <c r="CN252" s="146"/>
      <c r="CO252" s="146"/>
      <c r="CP252" s="146"/>
      <c r="CQ252" s="146"/>
      <c r="CR252" s="146"/>
      <c r="CS252" s="146"/>
      <c r="CT252" s="146"/>
      <c r="CU252" s="146"/>
      <c r="CV252" s="146"/>
      <c r="CW252" s="146"/>
      <c r="CX252" s="146"/>
      <c r="CY252" s="146"/>
      <c r="CZ252" s="146"/>
      <c r="DA252" s="201"/>
    </row>
    <row r="253" spans="2:105" x14ac:dyDescent="0.25">
      <c r="B253" s="200"/>
      <c r="C253" s="146"/>
      <c r="D253" s="146"/>
      <c r="E253" s="146"/>
      <c r="F253" s="146"/>
      <c r="G253" s="146"/>
      <c r="H253" s="146"/>
      <c r="I253" s="146"/>
      <c r="J253" s="146"/>
      <c r="K253" s="146"/>
      <c r="L253" s="146"/>
      <c r="M253" s="146"/>
      <c r="N253" s="146"/>
      <c r="O253" s="146"/>
      <c r="P253" s="146"/>
      <c r="Q253" s="146"/>
      <c r="R253" s="146"/>
      <c r="S253" s="146"/>
      <c r="T253" s="146"/>
      <c r="U253" s="146"/>
      <c r="V253" s="146"/>
      <c r="W253" s="146"/>
      <c r="X253" s="146"/>
      <c r="Y253" s="146"/>
      <c r="Z253" s="146"/>
      <c r="AA253" s="146"/>
      <c r="AB253" s="146"/>
      <c r="AC253" s="146"/>
      <c r="AD253" s="146"/>
      <c r="AE253" s="146"/>
      <c r="AF253" s="146"/>
      <c r="AG253" s="146"/>
      <c r="AH253" s="146"/>
      <c r="AI253" s="146"/>
      <c r="AJ253" s="146"/>
      <c r="AK253" s="146"/>
      <c r="AL253" s="146"/>
      <c r="AM253" s="146"/>
      <c r="AN253" s="146"/>
      <c r="AO253" s="146"/>
      <c r="AP253" s="146"/>
      <c r="AQ253" s="146"/>
      <c r="AR253" s="146"/>
      <c r="AS253" s="146"/>
      <c r="AT253" s="146"/>
      <c r="AU253" s="146"/>
      <c r="AV253" s="146"/>
      <c r="AW253" s="146"/>
      <c r="AX253" s="146"/>
      <c r="AY253" s="146"/>
      <c r="AZ253" s="146"/>
      <c r="BA253" s="146"/>
      <c r="BB253" s="146"/>
      <c r="BC253" s="146"/>
      <c r="BD253" s="146"/>
      <c r="BE253" s="146"/>
      <c r="BF253" s="146"/>
      <c r="BG253" s="146"/>
      <c r="BH253" s="146"/>
      <c r="BI253" s="146"/>
      <c r="BJ253" s="146"/>
      <c r="BK253" s="146"/>
      <c r="BL253" s="146"/>
      <c r="BM253" s="146"/>
      <c r="BN253" s="146"/>
      <c r="BO253" s="146"/>
      <c r="BP253" s="146"/>
      <c r="BQ253" s="146"/>
      <c r="BR253" s="146"/>
      <c r="BS253" s="146"/>
      <c r="BT253" s="146"/>
      <c r="BU253" s="146"/>
      <c r="BV253" s="146"/>
      <c r="BW253" s="146"/>
      <c r="BX253" s="146"/>
      <c r="BY253" s="146"/>
      <c r="BZ253" s="146"/>
      <c r="CA253" s="146"/>
      <c r="CB253" s="146"/>
      <c r="CC253" s="146"/>
      <c r="CD253" s="146"/>
      <c r="CE253" s="146"/>
      <c r="CF253" s="146"/>
      <c r="CG253" s="146"/>
      <c r="CH253" s="146"/>
      <c r="CI253" s="146"/>
      <c r="CJ253" s="146"/>
      <c r="CK253" s="146"/>
      <c r="CL253" s="146"/>
      <c r="CM253" s="146"/>
      <c r="CN253" s="146"/>
      <c r="CO253" s="146"/>
      <c r="CP253" s="146"/>
      <c r="CQ253" s="146"/>
      <c r="CR253" s="146"/>
      <c r="CS253" s="146"/>
      <c r="CT253" s="146"/>
      <c r="CU253" s="146"/>
      <c r="CV253" s="146"/>
      <c r="CW253" s="146"/>
      <c r="CX253" s="146"/>
      <c r="CY253" s="146"/>
      <c r="CZ253" s="146"/>
      <c r="DA253" s="201"/>
    </row>
    <row r="254" spans="2:105" x14ac:dyDescent="0.25">
      <c r="B254" s="200"/>
      <c r="C254" s="146"/>
      <c r="D254" s="146"/>
      <c r="E254" s="146"/>
      <c r="F254" s="146"/>
      <c r="G254" s="146"/>
      <c r="H254" s="146"/>
      <c r="I254" s="146"/>
      <c r="J254" s="146"/>
      <c r="K254" s="146"/>
      <c r="L254" s="146"/>
      <c r="M254" s="146"/>
      <c r="N254" s="146"/>
      <c r="O254" s="146"/>
      <c r="P254" s="146"/>
      <c r="Q254" s="146"/>
      <c r="R254" s="146"/>
      <c r="S254" s="146"/>
      <c r="T254" s="146"/>
      <c r="U254" s="146"/>
      <c r="V254" s="146"/>
      <c r="W254" s="146"/>
      <c r="X254" s="146"/>
      <c r="Y254" s="146"/>
      <c r="Z254" s="146"/>
      <c r="AA254" s="146"/>
      <c r="AB254" s="146"/>
      <c r="AC254" s="146"/>
      <c r="AD254" s="146"/>
      <c r="AE254" s="146"/>
      <c r="AF254" s="146"/>
      <c r="AG254" s="146"/>
      <c r="AH254" s="146"/>
      <c r="AI254" s="146"/>
      <c r="AJ254" s="146"/>
      <c r="AK254" s="146"/>
      <c r="AL254" s="146"/>
      <c r="AM254" s="146"/>
      <c r="AN254" s="146"/>
      <c r="AO254" s="146"/>
      <c r="AP254" s="146"/>
      <c r="AQ254" s="146"/>
      <c r="AR254" s="146"/>
      <c r="AS254" s="146"/>
      <c r="AT254" s="146"/>
      <c r="AU254" s="146"/>
      <c r="AV254" s="146"/>
      <c r="AW254" s="146"/>
      <c r="AX254" s="146"/>
      <c r="AY254" s="146"/>
      <c r="AZ254" s="146"/>
      <c r="BA254" s="146"/>
      <c r="BB254" s="146"/>
      <c r="BC254" s="146"/>
      <c r="BD254" s="146"/>
      <c r="BE254" s="146"/>
      <c r="BF254" s="146"/>
      <c r="BG254" s="146"/>
      <c r="BH254" s="146"/>
      <c r="BI254" s="146"/>
      <c r="BJ254" s="146"/>
      <c r="BK254" s="146"/>
      <c r="BL254" s="146"/>
      <c r="BM254" s="146"/>
      <c r="BN254" s="146"/>
      <c r="BO254" s="146"/>
      <c r="BP254" s="146"/>
      <c r="BQ254" s="146"/>
      <c r="BR254" s="146"/>
      <c r="BS254" s="146"/>
      <c r="BT254" s="146"/>
      <c r="BU254" s="146"/>
      <c r="BV254" s="146"/>
      <c r="BW254" s="146"/>
      <c r="BX254" s="146"/>
      <c r="BY254" s="146"/>
      <c r="BZ254" s="146"/>
      <c r="CA254" s="146"/>
      <c r="CB254" s="146"/>
      <c r="CC254" s="146"/>
      <c r="CD254" s="146"/>
      <c r="CE254" s="146"/>
      <c r="CF254" s="146"/>
      <c r="CG254" s="146"/>
      <c r="CH254" s="146"/>
      <c r="CI254" s="146"/>
      <c r="CJ254" s="146"/>
      <c r="CK254" s="146"/>
      <c r="CL254" s="146"/>
      <c r="CM254" s="146"/>
      <c r="CN254" s="146"/>
      <c r="CO254" s="146"/>
      <c r="CP254" s="146"/>
      <c r="CQ254" s="146"/>
      <c r="CR254" s="146"/>
      <c r="CS254" s="146"/>
      <c r="CT254" s="146"/>
      <c r="CU254" s="146"/>
      <c r="CV254" s="146"/>
      <c r="CW254" s="146"/>
      <c r="CX254" s="146"/>
      <c r="CY254" s="146"/>
      <c r="CZ254" s="146"/>
      <c r="DA254" s="201"/>
    </row>
    <row r="255" spans="2:105" x14ac:dyDescent="0.25">
      <c r="B255" s="200"/>
      <c r="C255" s="146"/>
      <c r="D255" s="146"/>
      <c r="E255" s="146"/>
      <c r="F255" s="146"/>
      <c r="G255" s="146"/>
      <c r="H255" s="146"/>
      <c r="I255" s="146"/>
      <c r="J255" s="146"/>
      <c r="K255" s="146"/>
      <c r="L255" s="146"/>
      <c r="M255" s="146"/>
      <c r="N255" s="146"/>
      <c r="O255" s="146"/>
      <c r="P255" s="146"/>
      <c r="Q255" s="146"/>
      <c r="R255" s="146"/>
      <c r="S255" s="146"/>
      <c r="T255" s="146"/>
      <c r="U255" s="146"/>
      <c r="V255" s="146"/>
      <c r="W255" s="146"/>
      <c r="X255" s="146"/>
      <c r="Y255" s="146"/>
      <c r="Z255" s="146"/>
      <c r="AA255" s="146"/>
      <c r="AB255" s="146"/>
      <c r="AC255" s="146"/>
      <c r="AD255" s="146"/>
      <c r="AE255" s="146"/>
      <c r="AF255" s="146"/>
      <c r="AG255" s="146"/>
      <c r="AH255" s="146"/>
      <c r="AI255" s="146"/>
      <c r="AJ255" s="146"/>
      <c r="AK255" s="146"/>
      <c r="AL255" s="146"/>
      <c r="AM255" s="146"/>
      <c r="AN255" s="146"/>
      <c r="AO255" s="146"/>
      <c r="AP255" s="146"/>
      <c r="AQ255" s="146"/>
      <c r="AR255" s="146"/>
      <c r="AS255" s="146"/>
      <c r="AT255" s="146"/>
      <c r="AU255" s="146"/>
      <c r="AV255" s="146"/>
      <c r="AW255" s="146"/>
      <c r="AX255" s="146"/>
      <c r="AY255" s="146"/>
      <c r="AZ255" s="146"/>
      <c r="BA255" s="146"/>
      <c r="BB255" s="146"/>
      <c r="BC255" s="146"/>
      <c r="BD255" s="146"/>
      <c r="BE255" s="146"/>
      <c r="BF255" s="146"/>
      <c r="BG255" s="146"/>
      <c r="BH255" s="146"/>
      <c r="BI255" s="146"/>
      <c r="BJ255" s="146"/>
      <c r="BK255" s="146"/>
      <c r="BL255" s="146"/>
      <c r="BM255" s="146"/>
      <c r="BN255" s="146"/>
      <c r="BO255" s="146"/>
      <c r="BP255" s="146"/>
      <c r="BQ255" s="146"/>
      <c r="BR255" s="146"/>
      <c r="BS255" s="146"/>
      <c r="BT255" s="146"/>
      <c r="BU255" s="146"/>
      <c r="BV255" s="146"/>
      <c r="BW255" s="146"/>
      <c r="BX255" s="146"/>
      <c r="BY255" s="146"/>
      <c r="BZ255" s="146"/>
      <c r="CA255" s="146"/>
      <c r="CB255" s="146"/>
      <c r="CC255" s="146"/>
      <c r="CD255" s="146"/>
      <c r="CE255" s="146"/>
      <c r="CF255" s="146"/>
      <c r="CG255" s="146"/>
      <c r="CH255" s="146"/>
      <c r="CI255" s="146"/>
      <c r="CJ255" s="146"/>
      <c r="CK255" s="146"/>
      <c r="CL255" s="146"/>
      <c r="CM255" s="146"/>
      <c r="CN255" s="146"/>
      <c r="CO255" s="146"/>
      <c r="CP255" s="146"/>
      <c r="CQ255" s="146"/>
      <c r="CR255" s="146"/>
      <c r="CS255" s="146"/>
      <c r="CT255" s="146"/>
      <c r="CU255" s="146"/>
      <c r="CV255" s="146"/>
      <c r="CW255" s="146"/>
      <c r="CX255" s="146"/>
      <c r="CY255" s="146"/>
      <c r="CZ255" s="146"/>
      <c r="DA255" s="201"/>
    </row>
    <row r="256" spans="2:105" x14ac:dyDescent="0.25">
      <c r="B256" s="200"/>
      <c r="C256" s="146"/>
      <c r="D256" s="146"/>
      <c r="E256" s="146"/>
      <c r="F256" s="146"/>
      <c r="G256" s="146"/>
      <c r="H256" s="146"/>
      <c r="I256" s="146"/>
      <c r="J256" s="146"/>
      <c r="K256" s="146"/>
      <c r="L256" s="146"/>
      <c r="M256" s="146"/>
      <c r="N256" s="146"/>
      <c r="O256" s="146"/>
      <c r="P256" s="146"/>
      <c r="Q256" s="146"/>
      <c r="R256" s="146"/>
      <c r="S256" s="146"/>
      <c r="T256" s="146"/>
      <c r="U256" s="146"/>
      <c r="V256" s="146"/>
      <c r="W256" s="146"/>
      <c r="X256" s="146"/>
      <c r="Y256" s="146"/>
      <c r="Z256" s="146"/>
      <c r="AA256" s="146"/>
      <c r="AB256" s="146"/>
      <c r="AC256" s="146"/>
      <c r="AD256" s="146"/>
      <c r="AE256" s="146"/>
      <c r="AF256" s="146"/>
      <c r="AG256" s="146"/>
      <c r="AH256" s="146"/>
      <c r="AI256" s="146"/>
      <c r="AJ256" s="146"/>
      <c r="AK256" s="146"/>
      <c r="AL256" s="146"/>
      <c r="AM256" s="146"/>
      <c r="AN256" s="146"/>
      <c r="AO256" s="146"/>
      <c r="AP256" s="146"/>
      <c r="AQ256" s="146"/>
      <c r="AR256" s="146"/>
      <c r="AS256" s="146"/>
      <c r="AT256" s="146"/>
      <c r="AU256" s="146"/>
      <c r="AV256" s="146"/>
      <c r="AW256" s="146"/>
      <c r="AX256" s="146"/>
      <c r="AY256" s="146"/>
      <c r="AZ256" s="146"/>
      <c r="BA256" s="146"/>
      <c r="BB256" s="146"/>
      <c r="BC256" s="146"/>
      <c r="BD256" s="146"/>
      <c r="BE256" s="146"/>
      <c r="BF256" s="146"/>
      <c r="BG256" s="146"/>
      <c r="BH256" s="146"/>
      <c r="BI256" s="146"/>
      <c r="BJ256" s="146"/>
      <c r="BK256" s="146"/>
      <c r="BL256" s="146"/>
      <c r="BM256" s="146"/>
      <c r="BN256" s="146"/>
      <c r="BO256" s="146"/>
      <c r="BP256" s="146"/>
      <c r="BQ256" s="146"/>
      <c r="BR256" s="146"/>
      <c r="BS256" s="146"/>
      <c r="BT256" s="146"/>
      <c r="BU256" s="146"/>
      <c r="BV256" s="146"/>
      <c r="BW256" s="146"/>
      <c r="BX256" s="146"/>
      <c r="BY256" s="146"/>
      <c r="BZ256" s="146"/>
      <c r="CA256" s="146"/>
      <c r="CB256" s="146"/>
      <c r="CC256" s="146"/>
      <c r="CD256" s="146"/>
      <c r="CE256" s="146"/>
      <c r="CF256" s="146"/>
      <c r="CG256" s="146"/>
      <c r="CH256" s="146"/>
      <c r="CI256" s="146"/>
      <c r="CJ256" s="146"/>
      <c r="CK256" s="146"/>
      <c r="CL256" s="146"/>
      <c r="CM256" s="146"/>
      <c r="CN256" s="146"/>
      <c r="CO256" s="146"/>
      <c r="CP256" s="146"/>
      <c r="CQ256" s="146"/>
      <c r="CR256" s="146"/>
      <c r="CS256" s="146"/>
      <c r="CT256" s="146"/>
      <c r="CU256" s="146"/>
      <c r="CV256" s="146"/>
      <c r="CW256" s="146"/>
      <c r="CX256" s="146"/>
      <c r="CY256" s="146"/>
      <c r="CZ256" s="146"/>
      <c r="DA256" s="201"/>
    </row>
    <row r="257" spans="2:105" x14ac:dyDescent="0.25">
      <c r="B257" s="200"/>
      <c r="C257" s="146"/>
      <c r="D257" s="146"/>
      <c r="E257" s="146"/>
      <c r="F257" s="146"/>
      <c r="G257" s="146"/>
      <c r="H257" s="146"/>
      <c r="I257" s="146"/>
      <c r="J257" s="146"/>
      <c r="K257" s="146"/>
      <c r="L257" s="146"/>
      <c r="M257" s="146"/>
      <c r="N257" s="146"/>
      <c r="O257" s="146"/>
      <c r="P257" s="146"/>
      <c r="Q257" s="146"/>
      <c r="R257" s="146"/>
      <c r="S257" s="146"/>
      <c r="T257" s="146"/>
      <c r="U257" s="146"/>
      <c r="V257" s="146"/>
      <c r="W257" s="146"/>
      <c r="X257" s="146"/>
      <c r="Y257" s="146"/>
      <c r="Z257" s="146"/>
      <c r="AA257" s="146"/>
      <c r="AB257" s="146"/>
      <c r="AC257" s="146"/>
      <c r="AD257" s="146"/>
      <c r="AE257" s="146"/>
      <c r="AF257" s="146"/>
      <c r="AG257" s="146"/>
      <c r="AH257" s="146"/>
      <c r="AI257" s="146"/>
      <c r="AJ257" s="146"/>
      <c r="AK257" s="146"/>
      <c r="AL257" s="146"/>
      <c r="AM257" s="146"/>
      <c r="AN257" s="146"/>
      <c r="AO257" s="146"/>
      <c r="AP257" s="146"/>
      <c r="AQ257" s="146"/>
      <c r="AR257" s="146"/>
      <c r="AS257" s="146"/>
      <c r="AT257" s="146"/>
      <c r="AU257" s="146"/>
      <c r="AV257" s="146"/>
      <c r="AW257" s="146"/>
      <c r="AX257" s="146"/>
      <c r="AY257" s="146"/>
      <c r="AZ257" s="146"/>
      <c r="BA257" s="146"/>
      <c r="BB257" s="146"/>
      <c r="BC257" s="146"/>
      <c r="BD257" s="146"/>
      <c r="BE257" s="146"/>
      <c r="BF257" s="146"/>
      <c r="BG257" s="146"/>
      <c r="BH257" s="146"/>
      <c r="BI257" s="146"/>
      <c r="BJ257" s="146"/>
      <c r="BK257" s="146"/>
      <c r="BL257" s="146"/>
      <c r="BM257" s="146"/>
      <c r="BN257" s="146"/>
      <c r="BO257" s="146"/>
      <c r="BP257" s="146"/>
      <c r="BQ257" s="146"/>
      <c r="BR257" s="146"/>
      <c r="BS257" s="146"/>
      <c r="BT257" s="146"/>
      <c r="BU257" s="146"/>
      <c r="BV257" s="146"/>
      <c r="BW257" s="146"/>
      <c r="BX257" s="146"/>
      <c r="BY257" s="146"/>
      <c r="BZ257" s="146"/>
      <c r="CA257" s="146"/>
      <c r="CB257" s="146"/>
      <c r="CC257" s="146"/>
      <c r="CD257" s="146"/>
      <c r="CE257" s="146"/>
      <c r="CF257" s="146"/>
      <c r="CG257" s="146"/>
      <c r="CH257" s="146"/>
      <c r="CI257" s="146"/>
      <c r="CJ257" s="146"/>
      <c r="CK257" s="146"/>
      <c r="CL257" s="146"/>
      <c r="CM257" s="146"/>
      <c r="CN257" s="146"/>
      <c r="CO257" s="146"/>
      <c r="CP257" s="146"/>
      <c r="CQ257" s="146"/>
      <c r="CR257" s="146"/>
      <c r="CS257" s="146"/>
      <c r="CT257" s="146"/>
      <c r="CU257" s="146"/>
      <c r="CV257" s="146"/>
      <c r="CW257" s="146"/>
      <c r="CX257" s="146"/>
      <c r="CY257" s="146"/>
      <c r="CZ257" s="146"/>
      <c r="DA257" s="201"/>
    </row>
    <row r="258" spans="2:105" x14ac:dyDescent="0.25">
      <c r="B258" s="200"/>
      <c r="C258" s="146"/>
      <c r="D258" s="146"/>
      <c r="E258" s="146"/>
      <c r="F258" s="146"/>
      <c r="G258" s="146"/>
      <c r="H258" s="146"/>
      <c r="I258" s="146"/>
      <c r="J258" s="146"/>
      <c r="K258" s="146"/>
      <c r="L258" s="146"/>
      <c r="M258" s="146"/>
      <c r="N258" s="146"/>
      <c r="O258" s="146"/>
      <c r="P258" s="146"/>
      <c r="Q258" s="146"/>
      <c r="R258" s="146"/>
      <c r="S258" s="146"/>
      <c r="T258" s="146"/>
      <c r="U258" s="146"/>
      <c r="V258" s="146"/>
      <c r="W258" s="146"/>
      <c r="X258" s="146"/>
      <c r="Y258" s="146"/>
      <c r="Z258" s="146"/>
      <c r="AA258" s="146"/>
      <c r="AB258" s="146"/>
      <c r="AC258" s="146"/>
      <c r="AD258" s="146"/>
      <c r="AE258" s="146"/>
      <c r="AF258" s="146"/>
      <c r="AG258" s="146"/>
      <c r="AH258" s="146"/>
      <c r="AI258" s="146"/>
      <c r="AJ258" s="146"/>
      <c r="AK258" s="146"/>
      <c r="AL258" s="146"/>
      <c r="AM258" s="146"/>
      <c r="AN258" s="146"/>
      <c r="AO258" s="146"/>
      <c r="AP258" s="146"/>
      <c r="AQ258" s="146"/>
      <c r="AR258" s="146"/>
      <c r="AS258" s="146"/>
      <c r="AT258" s="146"/>
      <c r="AU258" s="146"/>
      <c r="AV258" s="146"/>
      <c r="AW258" s="146"/>
      <c r="AX258" s="146"/>
      <c r="AY258" s="146"/>
      <c r="AZ258" s="146"/>
      <c r="BA258" s="146"/>
      <c r="BB258" s="146"/>
      <c r="BC258" s="146"/>
      <c r="BD258" s="146"/>
      <c r="BE258" s="146"/>
      <c r="BF258" s="146"/>
      <c r="BG258" s="146"/>
      <c r="BH258" s="146"/>
      <c r="BI258" s="146"/>
      <c r="BJ258" s="146"/>
      <c r="BK258" s="146"/>
      <c r="BL258" s="146"/>
      <c r="BM258" s="146"/>
      <c r="BN258" s="146"/>
      <c r="BO258" s="146"/>
      <c r="BP258" s="146"/>
      <c r="BQ258" s="146"/>
      <c r="BR258" s="146"/>
      <c r="BS258" s="146"/>
      <c r="BT258" s="146"/>
      <c r="BU258" s="146"/>
      <c r="BV258" s="146"/>
      <c r="BW258" s="146"/>
      <c r="BX258" s="146"/>
      <c r="BY258" s="146"/>
      <c r="BZ258" s="146"/>
      <c r="CA258" s="146"/>
      <c r="CB258" s="146"/>
      <c r="CC258" s="146"/>
      <c r="CD258" s="146"/>
      <c r="CE258" s="146"/>
      <c r="CF258" s="146"/>
      <c r="CG258" s="146"/>
      <c r="CH258" s="146"/>
      <c r="CI258" s="146"/>
      <c r="CJ258" s="146"/>
      <c r="CK258" s="146"/>
      <c r="CL258" s="146"/>
      <c r="CM258" s="146"/>
      <c r="CN258" s="146"/>
      <c r="CO258" s="146"/>
      <c r="CP258" s="146"/>
      <c r="CQ258" s="146"/>
      <c r="CR258" s="146"/>
      <c r="CS258" s="146"/>
      <c r="CT258" s="146"/>
      <c r="CU258" s="146"/>
      <c r="CV258" s="146"/>
      <c r="CW258" s="146"/>
      <c r="CX258" s="146"/>
      <c r="CY258" s="146"/>
      <c r="CZ258" s="146"/>
      <c r="DA258" s="201"/>
    </row>
    <row r="259" spans="2:105" x14ac:dyDescent="0.25">
      <c r="B259" s="200"/>
      <c r="C259" s="146"/>
      <c r="D259" s="146"/>
      <c r="E259" s="146"/>
      <c r="F259" s="146"/>
      <c r="G259" s="146"/>
      <c r="H259" s="146"/>
      <c r="I259" s="146"/>
      <c r="J259" s="146"/>
      <c r="K259" s="146"/>
      <c r="L259" s="146"/>
      <c r="M259" s="146"/>
      <c r="N259" s="146"/>
      <c r="O259" s="146"/>
      <c r="P259" s="146"/>
      <c r="Q259" s="146"/>
      <c r="R259" s="146"/>
      <c r="S259" s="146"/>
      <c r="T259" s="146"/>
      <c r="U259" s="146"/>
      <c r="V259" s="146"/>
      <c r="W259" s="146"/>
      <c r="X259" s="146"/>
      <c r="Y259" s="146"/>
      <c r="Z259" s="146"/>
      <c r="AA259" s="146"/>
      <c r="AB259" s="146"/>
      <c r="AC259" s="146"/>
      <c r="AD259" s="146"/>
      <c r="AE259" s="146"/>
      <c r="AF259" s="146"/>
      <c r="AG259" s="146"/>
      <c r="AH259" s="146"/>
      <c r="AI259" s="146"/>
      <c r="AJ259" s="146"/>
      <c r="AK259" s="146"/>
      <c r="AL259" s="146"/>
      <c r="AM259" s="146"/>
      <c r="AN259" s="146"/>
      <c r="AO259" s="146"/>
      <c r="AP259" s="146"/>
      <c r="AQ259" s="146"/>
      <c r="AR259" s="146"/>
      <c r="AS259" s="146"/>
      <c r="AT259" s="146"/>
      <c r="AU259" s="146"/>
      <c r="AV259" s="146"/>
      <c r="AW259" s="146"/>
      <c r="AX259" s="146"/>
      <c r="AY259" s="146"/>
      <c r="AZ259" s="146"/>
      <c r="BA259" s="146"/>
      <c r="BB259" s="146"/>
      <c r="BC259" s="146"/>
      <c r="BD259" s="146"/>
      <c r="BE259" s="146"/>
      <c r="BF259" s="146"/>
      <c r="BG259" s="146"/>
      <c r="BH259" s="146"/>
      <c r="BI259" s="146"/>
      <c r="BJ259" s="146"/>
      <c r="BK259" s="146"/>
      <c r="BL259" s="146"/>
      <c r="BM259" s="146"/>
      <c r="BN259" s="146"/>
      <c r="BO259" s="146"/>
      <c r="BP259" s="146"/>
      <c r="BQ259" s="146"/>
      <c r="BR259" s="146"/>
      <c r="BS259" s="146"/>
      <c r="BT259" s="146"/>
      <c r="BU259" s="146"/>
      <c r="BV259" s="146"/>
      <c r="BW259" s="146"/>
      <c r="BX259" s="146"/>
      <c r="BY259" s="146"/>
      <c r="BZ259" s="146"/>
      <c r="CA259" s="146"/>
      <c r="CB259" s="146"/>
      <c r="CC259" s="146"/>
      <c r="CD259" s="146"/>
      <c r="CE259" s="146"/>
      <c r="CF259" s="146"/>
      <c r="CG259" s="146"/>
      <c r="CH259" s="146"/>
      <c r="CI259" s="146"/>
      <c r="CJ259" s="146"/>
      <c r="CK259" s="146"/>
      <c r="CL259" s="146"/>
      <c r="CM259" s="146"/>
      <c r="CN259" s="146"/>
      <c r="CO259" s="146"/>
      <c r="CP259" s="146"/>
      <c r="CQ259" s="146"/>
      <c r="CR259" s="146"/>
      <c r="CS259" s="146"/>
      <c r="CT259" s="146"/>
      <c r="CU259" s="146"/>
      <c r="CV259" s="146"/>
      <c r="CW259" s="146"/>
      <c r="CX259" s="146"/>
      <c r="CY259" s="146"/>
      <c r="CZ259" s="146"/>
      <c r="DA259" s="201"/>
    </row>
    <row r="260" spans="2:105" x14ac:dyDescent="0.25">
      <c r="B260" s="200"/>
      <c r="C260" s="146"/>
      <c r="D260" s="146"/>
      <c r="E260" s="146"/>
      <c r="F260" s="146"/>
      <c r="G260" s="146"/>
      <c r="H260" s="146"/>
      <c r="I260" s="146"/>
      <c r="J260" s="146"/>
      <c r="K260" s="146"/>
      <c r="L260" s="146"/>
      <c r="M260" s="146"/>
      <c r="N260" s="146"/>
      <c r="O260" s="146"/>
      <c r="P260" s="146"/>
      <c r="Q260" s="146"/>
      <c r="R260" s="146"/>
      <c r="S260" s="146"/>
      <c r="T260" s="146"/>
      <c r="U260" s="146"/>
      <c r="V260" s="146"/>
      <c r="W260" s="146"/>
      <c r="X260" s="146"/>
      <c r="Y260" s="146"/>
      <c r="Z260" s="146"/>
      <c r="AA260" s="146"/>
      <c r="AB260" s="146"/>
      <c r="AC260" s="146"/>
      <c r="AD260" s="146"/>
      <c r="AE260" s="146"/>
      <c r="AF260" s="146"/>
      <c r="AG260" s="146"/>
      <c r="AH260" s="146"/>
      <c r="AI260" s="146"/>
      <c r="AJ260" s="146"/>
      <c r="AK260" s="146"/>
      <c r="AL260" s="146"/>
      <c r="AM260" s="146"/>
      <c r="AN260" s="146"/>
      <c r="AO260" s="146"/>
      <c r="AP260" s="146"/>
      <c r="AQ260" s="146"/>
      <c r="AR260" s="146"/>
      <c r="AS260" s="146"/>
      <c r="AT260" s="146"/>
      <c r="AU260" s="146"/>
      <c r="AV260" s="146"/>
      <c r="AW260" s="146"/>
      <c r="AX260" s="146"/>
      <c r="AY260" s="146"/>
      <c r="AZ260" s="146"/>
      <c r="BA260" s="146"/>
      <c r="BB260" s="146"/>
      <c r="BC260" s="146"/>
      <c r="BD260" s="146"/>
      <c r="BE260" s="146"/>
      <c r="BF260" s="146"/>
      <c r="BG260" s="146"/>
      <c r="BH260" s="146"/>
      <c r="BI260" s="146"/>
      <c r="BJ260" s="146"/>
      <c r="BK260" s="146"/>
      <c r="BL260" s="146"/>
      <c r="BM260" s="146"/>
      <c r="BN260" s="146"/>
      <c r="BO260" s="146"/>
      <c r="BP260" s="146"/>
      <c r="BQ260" s="146"/>
      <c r="BR260" s="146"/>
      <c r="BS260" s="146"/>
      <c r="BT260" s="146"/>
      <c r="BU260" s="146"/>
      <c r="BV260" s="146"/>
      <c r="BW260" s="146"/>
      <c r="BX260" s="146"/>
      <c r="BY260" s="146"/>
      <c r="BZ260" s="146"/>
      <c r="CA260" s="146"/>
      <c r="CB260" s="146"/>
      <c r="CC260" s="146"/>
      <c r="CD260" s="146"/>
      <c r="CE260" s="146"/>
      <c r="CF260" s="146"/>
      <c r="CG260" s="146"/>
      <c r="CH260" s="146"/>
      <c r="CI260" s="146"/>
      <c r="CJ260" s="146"/>
      <c r="CK260" s="146"/>
      <c r="CL260" s="146"/>
      <c r="CM260" s="146"/>
      <c r="CN260" s="146"/>
      <c r="CO260" s="146"/>
      <c r="CP260" s="146"/>
      <c r="CQ260" s="146"/>
      <c r="CR260" s="146"/>
      <c r="CS260" s="146"/>
      <c r="CT260" s="146"/>
      <c r="CU260" s="146"/>
      <c r="CV260" s="146"/>
      <c r="CW260" s="146"/>
      <c r="CX260" s="146"/>
      <c r="CY260" s="146"/>
      <c r="CZ260" s="146"/>
      <c r="DA260" s="201"/>
    </row>
    <row r="261" spans="2:105" x14ac:dyDescent="0.25">
      <c r="B261" s="200"/>
      <c r="C261" s="146"/>
      <c r="D261" s="146"/>
      <c r="E261" s="146"/>
      <c r="F261" s="146"/>
      <c r="G261" s="146"/>
      <c r="H261" s="146"/>
      <c r="I261" s="146"/>
      <c r="J261" s="146"/>
      <c r="K261" s="146"/>
      <c r="L261" s="146"/>
      <c r="M261" s="146"/>
      <c r="N261" s="146"/>
      <c r="O261" s="146"/>
      <c r="P261" s="146"/>
      <c r="Q261" s="146"/>
      <c r="R261" s="146"/>
      <c r="S261" s="146"/>
      <c r="T261" s="146"/>
      <c r="U261" s="146"/>
      <c r="V261" s="146"/>
      <c r="W261" s="146"/>
      <c r="X261" s="146"/>
      <c r="Y261" s="146"/>
      <c r="Z261" s="146"/>
      <c r="AA261" s="146"/>
      <c r="AB261" s="146"/>
      <c r="AC261" s="146"/>
      <c r="AD261" s="146"/>
      <c r="AE261" s="146"/>
      <c r="AF261" s="146"/>
      <c r="AG261" s="146"/>
      <c r="AH261" s="146"/>
      <c r="AI261" s="146"/>
      <c r="AJ261" s="146"/>
      <c r="AK261" s="146"/>
      <c r="AL261" s="146"/>
      <c r="AM261" s="146"/>
      <c r="AN261" s="146"/>
      <c r="AO261" s="146"/>
      <c r="AP261" s="146"/>
      <c r="AQ261" s="146"/>
      <c r="AR261" s="146"/>
      <c r="AS261" s="146"/>
      <c r="AT261" s="146"/>
      <c r="AU261" s="146"/>
      <c r="AV261" s="146"/>
      <c r="AW261" s="146"/>
      <c r="AX261" s="146"/>
      <c r="AY261" s="146"/>
      <c r="AZ261" s="146"/>
      <c r="BA261" s="146"/>
      <c r="BB261" s="146"/>
      <c r="BC261" s="146"/>
      <c r="BD261" s="146"/>
      <c r="BE261" s="146"/>
      <c r="BF261" s="146"/>
      <c r="BG261" s="146"/>
      <c r="BH261" s="146"/>
      <c r="BI261" s="146"/>
      <c r="BJ261" s="146"/>
      <c r="BK261" s="146"/>
      <c r="BL261" s="146"/>
      <c r="BM261" s="146"/>
      <c r="BN261" s="146"/>
      <c r="BO261" s="146"/>
      <c r="BP261" s="146"/>
      <c r="BQ261" s="146"/>
      <c r="BR261" s="146"/>
      <c r="BS261" s="146"/>
      <c r="BT261" s="146"/>
      <c r="BU261" s="146"/>
      <c r="BV261" s="146"/>
      <c r="BW261" s="146"/>
      <c r="BX261" s="146"/>
      <c r="BY261" s="146"/>
      <c r="BZ261" s="146"/>
      <c r="CA261" s="146"/>
      <c r="CB261" s="146"/>
      <c r="CC261" s="146"/>
      <c r="CD261" s="146"/>
      <c r="CE261" s="146"/>
      <c r="CF261" s="146"/>
      <c r="CG261" s="146"/>
      <c r="CH261" s="146"/>
      <c r="CI261" s="146"/>
      <c r="CJ261" s="146"/>
      <c r="CK261" s="146"/>
      <c r="CL261" s="146"/>
      <c r="CM261" s="146"/>
      <c r="CN261" s="146"/>
      <c r="CO261" s="146"/>
      <c r="CP261" s="146"/>
      <c r="CQ261" s="146"/>
      <c r="CR261" s="146"/>
      <c r="CS261" s="146"/>
      <c r="CT261" s="146"/>
      <c r="CU261" s="146"/>
      <c r="CV261" s="146"/>
      <c r="CW261" s="146"/>
      <c r="CX261" s="146"/>
      <c r="CY261" s="146"/>
      <c r="CZ261" s="146"/>
      <c r="DA261" s="201"/>
    </row>
    <row r="262" spans="2:105" x14ac:dyDescent="0.25">
      <c r="B262" s="200"/>
      <c r="C262" s="146"/>
      <c r="D262" s="146"/>
      <c r="E262" s="146"/>
      <c r="F262" s="146"/>
      <c r="G262" s="146"/>
      <c r="H262" s="146"/>
      <c r="I262" s="146"/>
      <c r="J262" s="146"/>
      <c r="K262" s="146"/>
      <c r="L262" s="146"/>
      <c r="M262" s="146"/>
      <c r="N262" s="146"/>
      <c r="O262" s="146"/>
      <c r="P262" s="146"/>
      <c r="Q262" s="146"/>
      <c r="R262" s="146"/>
      <c r="S262" s="146"/>
      <c r="T262" s="146"/>
      <c r="U262" s="146"/>
      <c r="V262" s="146"/>
      <c r="W262" s="146"/>
      <c r="X262" s="146"/>
      <c r="Y262" s="146"/>
      <c r="Z262" s="146"/>
      <c r="AA262" s="146"/>
      <c r="AB262" s="146"/>
      <c r="AC262" s="146"/>
      <c r="AD262" s="146"/>
      <c r="AE262" s="146"/>
      <c r="AF262" s="146"/>
      <c r="AG262" s="146"/>
      <c r="AH262" s="146"/>
      <c r="AI262" s="146"/>
      <c r="AJ262" s="146"/>
      <c r="AK262" s="146"/>
      <c r="AL262" s="146"/>
      <c r="AM262" s="146"/>
      <c r="AN262" s="146"/>
      <c r="AO262" s="146"/>
      <c r="AP262" s="146"/>
      <c r="AQ262" s="146"/>
      <c r="AR262" s="146"/>
      <c r="AS262" s="146"/>
      <c r="AT262" s="146"/>
      <c r="AU262" s="146"/>
      <c r="AV262" s="146"/>
      <c r="AW262" s="146"/>
      <c r="AX262" s="146"/>
      <c r="AY262" s="146"/>
      <c r="AZ262" s="146"/>
      <c r="BA262" s="146"/>
      <c r="BB262" s="146"/>
      <c r="BC262" s="146"/>
      <c r="BD262" s="146"/>
      <c r="BE262" s="146"/>
      <c r="BF262" s="146"/>
      <c r="BG262" s="146"/>
      <c r="BH262" s="146"/>
      <c r="BI262" s="146"/>
      <c r="BJ262" s="146"/>
      <c r="BK262" s="146"/>
      <c r="BL262" s="146"/>
      <c r="BM262" s="146"/>
      <c r="BN262" s="146"/>
      <c r="BO262" s="146"/>
      <c r="BP262" s="146"/>
      <c r="BQ262" s="146"/>
      <c r="BR262" s="146"/>
      <c r="BS262" s="146"/>
      <c r="BT262" s="146"/>
      <c r="BU262" s="146"/>
      <c r="BV262" s="146"/>
      <c r="BW262" s="146"/>
      <c r="BX262" s="146"/>
      <c r="BY262" s="146"/>
      <c r="BZ262" s="146"/>
      <c r="CA262" s="146"/>
      <c r="CB262" s="146"/>
      <c r="CC262" s="146"/>
      <c r="CD262" s="146"/>
      <c r="CE262" s="146"/>
      <c r="CF262" s="146"/>
      <c r="CG262" s="146"/>
      <c r="CH262" s="146"/>
      <c r="CI262" s="146"/>
      <c r="CJ262" s="146"/>
      <c r="CK262" s="146"/>
      <c r="CL262" s="146"/>
      <c r="CM262" s="146"/>
      <c r="CN262" s="146"/>
      <c r="CO262" s="146"/>
      <c r="CP262" s="146"/>
      <c r="CQ262" s="146"/>
      <c r="CR262" s="146"/>
      <c r="CS262" s="146"/>
      <c r="CT262" s="146"/>
      <c r="CU262" s="146"/>
      <c r="CV262" s="146"/>
      <c r="CW262" s="146"/>
      <c r="CX262" s="146"/>
      <c r="CY262" s="146"/>
      <c r="CZ262" s="146"/>
      <c r="DA262" s="201"/>
    </row>
    <row r="263" spans="2:105" x14ac:dyDescent="0.25">
      <c r="B263" s="200"/>
      <c r="C263" s="146"/>
      <c r="D263" s="146"/>
      <c r="E263" s="146"/>
      <c r="F263" s="146"/>
      <c r="G263" s="146"/>
      <c r="H263" s="146"/>
      <c r="I263" s="146"/>
      <c r="J263" s="146"/>
      <c r="K263" s="146"/>
      <c r="L263" s="146"/>
      <c r="M263" s="146"/>
      <c r="N263" s="146"/>
      <c r="O263" s="146"/>
      <c r="P263" s="146"/>
      <c r="Q263" s="146"/>
      <c r="R263" s="146"/>
      <c r="S263" s="146"/>
      <c r="T263" s="146"/>
      <c r="U263" s="146"/>
      <c r="V263" s="146"/>
      <c r="W263" s="146"/>
      <c r="X263" s="146"/>
      <c r="Y263" s="146"/>
      <c r="Z263" s="146"/>
      <c r="AA263" s="146"/>
      <c r="AB263" s="146"/>
      <c r="AC263" s="146"/>
      <c r="AD263" s="146"/>
      <c r="AE263" s="146"/>
      <c r="AF263" s="146"/>
      <c r="AG263" s="146"/>
      <c r="AH263" s="146"/>
      <c r="AI263" s="146"/>
      <c r="AJ263" s="146"/>
      <c r="AK263" s="146"/>
      <c r="AL263" s="146"/>
      <c r="AM263" s="146"/>
      <c r="AN263" s="146"/>
      <c r="AO263" s="146"/>
      <c r="AP263" s="146"/>
      <c r="AQ263" s="146"/>
      <c r="AR263" s="146"/>
      <c r="AS263" s="146"/>
      <c r="AT263" s="146"/>
      <c r="AU263" s="146"/>
      <c r="AV263" s="146"/>
      <c r="AW263" s="146"/>
      <c r="AX263" s="146"/>
      <c r="AY263" s="146"/>
      <c r="AZ263" s="146"/>
      <c r="BA263" s="146"/>
      <c r="BB263" s="146"/>
      <c r="BC263" s="146"/>
      <c r="BD263" s="146"/>
      <c r="BE263" s="146"/>
      <c r="BF263" s="146"/>
      <c r="BG263" s="146"/>
      <c r="BH263" s="146"/>
      <c r="BI263" s="146"/>
      <c r="BJ263" s="146"/>
      <c r="BK263" s="146"/>
      <c r="BL263" s="146"/>
      <c r="BM263" s="146"/>
      <c r="BN263" s="146"/>
      <c r="BO263" s="146"/>
      <c r="BP263" s="146"/>
      <c r="BQ263" s="146"/>
      <c r="BR263" s="146"/>
      <c r="BS263" s="146"/>
      <c r="BT263" s="146"/>
      <c r="BU263" s="146"/>
      <c r="BV263" s="146"/>
      <c r="BW263" s="146"/>
      <c r="BX263" s="146"/>
      <c r="BY263" s="146"/>
      <c r="BZ263" s="146"/>
      <c r="CA263" s="146"/>
      <c r="CB263" s="146"/>
      <c r="CC263" s="146"/>
      <c r="CD263" s="146"/>
      <c r="CE263" s="146"/>
      <c r="CF263" s="146"/>
      <c r="CG263" s="146"/>
      <c r="CH263" s="146"/>
      <c r="CI263" s="146"/>
      <c r="CJ263" s="146"/>
      <c r="CK263" s="146"/>
      <c r="CL263" s="146"/>
      <c r="CM263" s="146"/>
      <c r="CN263" s="146"/>
      <c r="CO263" s="146"/>
      <c r="CP263" s="146"/>
      <c r="CQ263" s="146"/>
      <c r="CR263" s="146"/>
      <c r="CS263" s="146"/>
      <c r="CT263" s="146"/>
      <c r="CU263" s="146"/>
      <c r="CV263" s="146"/>
      <c r="CW263" s="146"/>
      <c r="CX263" s="146"/>
      <c r="CY263" s="146"/>
      <c r="CZ263" s="146"/>
      <c r="DA263" s="201"/>
    </row>
    <row r="264" spans="2:105" x14ac:dyDescent="0.25">
      <c r="B264" s="200"/>
      <c r="C264" s="146"/>
      <c r="D264" s="146"/>
      <c r="E264" s="146"/>
      <c r="F264" s="146"/>
      <c r="G264" s="146"/>
      <c r="H264" s="146"/>
      <c r="I264" s="146"/>
      <c r="J264" s="146"/>
      <c r="K264" s="146"/>
      <c r="L264" s="146"/>
      <c r="M264" s="146"/>
      <c r="N264" s="146"/>
      <c r="O264" s="146"/>
      <c r="P264" s="146"/>
      <c r="Q264" s="146"/>
      <c r="R264" s="146"/>
      <c r="S264" s="146"/>
      <c r="T264" s="146"/>
      <c r="U264" s="146"/>
      <c r="V264" s="146"/>
      <c r="W264" s="146"/>
      <c r="X264" s="146"/>
      <c r="Y264" s="146"/>
      <c r="Z264" s="146"/>
      <c r="AA264" s="146"/>
      <c r="AB264" s="146"/>
      <c r="AC264" s="146"/>
      <c r="AD264" s="146"/>
      <c r="AE264" s="146"/>
      <c r="AF264" s="146"/>
      <c r="AG264" s="146"/>
      <c r="AH264" s="146"/>
      <c r="AI264" s="146"/>
      <c r="AJ264" s="146"/>
      <c r="AK264" s="146"/>
      <c r="AL264" s="146"/>
      <c r="AM264" s="146"/>
      <c r="AN264" s="146"/>
      <c r="AO264" s="146"/>
      <c r="AP264" s="146"/>
      <c r="AQ264" s="146"/>
      <c r="AR264" s="146"/>
      <c r="AS264" s="146"/>
      <c r="AT264" s="146"/>
      <c r="AU264" s="146"/>
      <c r="AV264" s="146"/>
      <c r="AW264" s="146"/>
      <c r="AX264" s="146"/>
      <c r="AY264" s="146"/>
      <c r="AZ264" s="146"/>
      <c r="BA264" s="146"/>
      <c r="BB264" s="146"/>
      <c r="BC264" s="146"/>
      <c r="BD264" s="146"/>
      <c r="BE264" s="146"/>
      <c r="BF264" s="146"/>
      <c r="BG264" s="146"/>
      <c r="BH264" s="146"/>
      <c r="BI264" s="146"/>
      <c r="BJ264" s="146"/>
      <c r="BK264" s="146"/>
      <c r="BL264" s="146"/>
      <c r="BM264" s="146"/>
      <c r="BN264" s="146"/>
      <c r="BO264" s="146"/>
      <c r="BP264" s="146"/>
      <c r="BQ264" s="146"/>
      <c r="BR264" s="146"/>
      <c r="BS264" s="146"/>
      <c r="BT264" s="146"/>
      <c r="BU264" s="146"/>
      <c r="BV264" s="146"/>
      <c r="BW264" s="146"/>
      <c r="BX264" s="146"/>
      <c r="BY264" s="146"/>
      <c r="BZ264" s="146"/>
      <c r="CA264" s="146"/>
      <c r="CB264" s="146"/>
      <c r="CC264" s="146"/>
      <c r="CD264" s="146"/>
      <c r="CE264" s="146"/>
      <c r="CF264" s="146"/>
      <c r="CG264" s="146"/>
      <c r="CH264" s="146"/>
      <c r="CI264" s="146"/>
      <c r="CJ264" s="146"/>
      <c r="CK264" s="146"/>
      <c r="CL264" s="146"/>
      <c r="CM264" s="146"/>
      <c r="CN264" s="146"/>
      <c r="CO264" s="146"/>
      <c r="CP264" s="146"/>
      <c r="CQ264" s="146"/>
      <c r="CR264" s="146"/>
      <c r="CS264" s="146"/>
      <c r="CT264" s="146"/>
      <c r="CU264" s="146"/>
      <c r="CV264" s="146"/>
      <c r="CW264" s="146"/>
      <c r="CX264" s="146"/>
      <c r="CY264" s="146"/>
      <c r="CZ264" s="146"/>
      <c r="DA264" s="201"/>
    </row>
    <row r="265" spans="2:105" x14ac:dyDescent="0.25">
      <c r="B265" s="200"/>
      <c r="C265" s="146"/>
      <c r="D265" s="146"/>
      <c r="E265" s="146"/>
      <c r="F265" s="146"/>
      <c r="G265" s="146"/>
      <c r="H265" s="146"/>
      <c r="I265" s="146"/>
      <c r="J265" s="146"/>
      <c r="K265" s="146"/>
      <c r="L265" s="146"/>
      <c r="M265" s="146"/>
      <c r="N265" s="146"/>
      <c r="O265" s="146"/>
      <c r="P265" s="146"/>
      <c r="Q265" s="146"/>
      <c r="R265" s="146"/>
      <c r="S265" s="146"/>
      <c r="T265" s="146"/>
      <c r="U265" s="146"/>
      <c r="V265" s="146"/>
      <c r="W265" s="146"/>
      <c r="X265" s="146"/>
      <c r="Y265" s="146"/>
      <c r="Z265" s="146"/>
      <c r="AA265" s="146"/>
      <c r="AB265" s="146"/>
      <c r="AC265" s="146"/>
      <c r="AD265" s="146"/>
      <c r="AE265" s="146"/>
      <c r="AF265" s="146"/>
      <c r="AG265" s="146"/>
      <c r="AH265" s="146"/>
      <c r="AI265" s="146"/>
      <c r="AJ265" s="146"/>
      <c r="AK265" s="146"/>
      <c r="AL265" s="146"/>
      <c r="AM265" s="146"/>
      <c r="AN265" s="146"/>
      <c r="AO265" s="146"/>
      <c r="AP265" s="146"/>
      <c r="AQ265" s="146"/>
      <c r="AR265" s="146"/>
      <c r="AS265" s="146"/>
      <c r="AT265" s="146"/>
      <c r="AU265" s="146"/>
      <c r="AV265" s="146"/>
      <c r="AW265" s="146"/>
      <c r="AX265" s="146"/>
      <c r="AY265" s="146"/>
      <c r="AZ265" s="146"/>
      <c r="BA265" s="146"/>
      <c r="BB265" s="146"/>
      <c r="BC265" s="146"/>
      <c r="BD265" s="146"/>
      <c r="BE265" s="146"/>
      <c r="BF265" s="146"/>
      <c r="BG265" s="146"/>
      <c r="BH265" s="146"/>
      <c r="BI265" s="146"/>
      <c r="BJ265" s="146"/>
      <c r="BK265" s="146"/>
      <c r="BL265" s="146"/>
      <c r="BM265" s="146"/>
      <c r="BN265" s="146"/>
      <c r="BO265" s="146"/>
      <c r="BP265" s="146"/>
      <c r="BQ265" s="146"/>
      <c r="BR265" s="146"/>
      <c r="BS265" s="146"/>
      <c r="BT265" s="146"/>
      <c r="BU265" s="146"/>
      <c r="BV265" s="146"/>
      <c r="BW265" s="146"/>
      <c r="BX265" s="146"/>
      <c r="BY265" s="146"/>
      <c r="BZ265" s="146"/>
      <c r="CA265" s="146"/>
      <c r="CB265" s="146"/>
      <c r="CC265" s="146"/>
      <c r="CD265" s="146"/>
      <c r="CE265" s="146"/>
      <c r="CF265" s="146"/>
      <c r="CG265" s="146"/>
      <c r="CH265" s="146"/>
      <c r="CI265" s="146"/>
      <c r="CJ265" s="146"/>
      <c r="CK265" s="146"/>
      <c r="CL265" s="146"/>
      <c r="CM265" s="146"/>
      <c r="CN265" s="146"/>
      <c r="CO265" s="146"/>
      <c r="CP265" s="146"/>
      <c r="CQ265" s="146"/>
      <c r="CR265" s="146"/>
      <c r="CS265" s="146"/>
      <c r="CT265" s="146"/>
      <c r="CU265" s="146"/>
      <c r="CV265" s="146"/>
      <c r="CW265" s="146"/>
      <c r="CX265" s="146"/>
      <c r="CY265" s="146"/>
      <c r="CZ265" s="146"/>
      <c r="DA265" s="201"/>
    </row>
    <row r="266" spans="2:105" x14ac:dyDescent="0.25">
      <c r="B266" s="200"/>
      <c r="C266" s="146"/>
      <c r="D266" s="146"/>
      <c r="E266" s="146"/>
      <c r="F266" s="146"/>
      <c r="G266" s="146"/>
      <c r="H266" s="146"/>
      <c r="I266" s="146"/>
      <c r="J266" s="146"/>
      <c r="K266" s="146"/>
      <c r="L266" s="146"/>
      <c r="M266" s="146"/>
      <c r="N266" s="146"/>
      <c r="O266" s="146"/>
      <c r="P266" s="146"/>
      <c r="Q266" s="146"/>
      <c r="R266" s="146"/>
      <c r="S266" s="146"/>
      <c r="T266" s="146"/>
      <c r="U266" s="146"/>
      <c r="V266" s="146"/>
      <c r="W266" s="146"/>
      <c r="X266" s="146"/>
      <c r="Y266" s="146"/>
      <c r="Z266" s="146"/>
      <c r="AA266" s="146"/>
      <c r="AB266" s="146"/>
      <c r="AC266" s="146"/>
      <c r="AD266" s="146"/>
      <c r="AE266" s="146"/>
      <c r="AF266" s="146"/>
      <c r="AG266" s="146"/>
      <c r="AH266" s="146"/>
      <c r="AI266" s="146"/>
      <c r="AJ266" s="146"/>
      <c r="AK266" s="146"/>
      <c r="AL266" s="146"/>
      <c r="AM266" s="146"/>
      <c r="AN266" s="146"/>
      <c r="AO266" s="146"/>
      <c r="AP266" s="146"/>
      <c r="AQ266" s="146"/>
      <c r="AR266" s="146"/>
      <c r="AS266" s="146"/>
      <c r="AT266" s="146"/>
      <c r="AU266" s="146"/>
      <c r="AV266" s="146"/>
      <c r="AW266" s="146"/>
      <c r="AX266" s="146"/>
      <c r="AY266" s="146"/>
      <c r="AZ266" s="146"/>
      <c r="BA266" s="146"/>
      <c r="BB266" s="146"/>
      <c r="BC266" s="146"/>
      <c r="BD266" s="146"/>
      <c r="BE266" s="146"/>
      <c r="BF266" s="146"/>
      <c r="BG266" s="146"/>
      <c r="BH266" s="146"/>
      <c r="BI266" s="146"/>
      <c r="BJ266" s="146"/>
      <c r="BK266" s="146"/>
      <c r="BL266" s="146"/>
      <c r="BM266" s="146"/>
      <c r="BN266" s="146"/>
      <c r="BO266" s="146"/>
      <c r="BP266" s="146"/>
      <c r="BQ266" s="146"/>
      <c r="BR266" s="146"/>
      <c r="BS266" s="146"/>
      <c r="BT266" s="146"/>
      <c r="BU266" s="146"/>
      <c r="BV266" s="146"/>
      <c r="BW266" s="146"/>
      <c r="BX266" s="146"/>
      <c r="BY266" s="146"/>
      <c r="BZ266" s="146"/>
      <c r="CA266" s="146"/>
      <c r="CB266" s="146"/>
      <c r="CC266" s="146"/>
      <c r="CD266" s="146"/>
      <c r="CE266" s="146"/>
      <c r="CF266" s="146"/>
      <c r="CG266" s="146"/>
      <c r="CH266" s="146"/>
      <c r="CI266" s="146"/>
      <c r="CJ266" s="146"/>
      <c r="CK266" s="146"/>
      <c r="CL266" s="146"/>
      <c r="CM266" s="146"/>
      <c r="CN266" s="146"/>
      <c r="CO266" s="146"/>
      <c r="CP266" s="146"/>
      <c r="CQ266" s="146"/>
      <c r="CR266" s="146"/>
      <c r="CS266" s="146"/>
      <c r="CT266" s="146"/>
      <c r="CU266" s="146"/>
      <c r="CV266" s="146"/>
      <c r="CW266" s="146"/>
      <c r="CX266" s="146"/>
      <c r="CY266" s="146"/>
      <c r="CZ266" s="146"/>
      <c r="DA266" s="201"/>
    </row>
    <row r="267" spans="2:105" x14ac:dyDescent="0.25">
      <c r="B267" s="200"/>
      <c r="C267" s="146"/>
      <c r="D267" s="146"/>
      <c r="E267" s="146"/>
      <c r="F267" s="146"/>
      <c r="G267" s="146"/>
      <c r="H267" s="146"/>
      <c r="I267" s="146"/>
      <c r="J267" s="146"/>
      <c r="K267" s="146"/>
      <c r="L267" s="146"/>
      <c r="M267" s="146"/>
      <c r="N267" s="146"/>
      <c r="O267" s="146"/>
      <c r="P267" s="146"/>
      <c r="Q267" s="146"/>
      <c r="R267" s="146"/>
      <c r="S267" s="146"/>
      <c r="T267" s="146"/>
      <c r="U267" s="146"/>
      <c r="V267" s="146"/>
      <c r="W267" s="146"/>
      <c r="X267" s="146"/>
      <c r="Y267" s="146"/>
      <c r="Z267" s="146"/>
      <c r="AA267" s="146"/>
      <c r="AB267" s="146"/>
      <c r="AC267" s="146"/>
      <c r="AD267" s="146"/>
      <c r="AE267" s="146"/>
      <c r="AF267" s="146"/>
      <c r="AG267" s="146"/>
      <c r="AH267" s="146"/>
      <c r="AI267" s="146"/>
      <c r="AJ267" s="146"/>
      <c r="AK267" s="146"/>
      <c r="AL267" s="146"/>
      <c r="AM267" s="146"/>
      <c r="AN267" s="146"/>
      <c r="AO267" s="146"/>
      <c r="AP267" s="146"/>
      <c r="AQ267" s="146"/>
      <c r="AR267" s="146"/>
      <c r="AS267" s="146"/>
      <c r="AT267" s="146"/>
      <c r="AU267" s="146"/>
      <c r="AV267" s="146"/>
      <c r="AW267" s="146"/>
      <c r="AX267" s="146"/>
      <c r="AY267" s="146"/>
      <c r="AZ267" s="146"/>
      <c r="BA267" s="146"/>
      <c r="BB267" s="146"/>
      <c r="BC267" s="146"/>
      <c r="BD267" s="146"/>
      <c r="BE267" s="146"/>
      <c r="BF267" s="146"/>
      <c r="BG267" s="146"/>
      <c r="BH267" s="146"/>
      <c r="BI267" s="146"/>
      <c r="BJ267" s="146"/>
      <c r="BK267" s="146"/>
      <c r="BL267" s="146"/>
      <c r="BM267" s="146"/>
      <c r="BN267" s="146"/>
      <c r="BO267" s="146"/>
      <c r="BP267" s="146"/>
      <c r="BQ267" s="146"/>
      <c r="BR267" s="146"/>
      <c r="BS267" s="146"/>
      <c r="BT267" s="146"/>
      <c r="BU267" s="146"/>
      <c r="BV267" s="146"/>
      <c r="BW267" s="146"/>
      <c r="BX267" s="146"/>
      <c r="BY267" s="146"/>
      <c r="BZ267" s="146"/>
      <c r="CA267" s="146"/>
      <c r="CB267" s="146"/>
      <c r="CC267" s="146"/>
      <c r="CD267" s="146"/>
      <c r="CE267" s="146"/>
      <c r="CF267" s="146"/>
      <c r="CG267" s="146"/>
      <c r="CH267" s="146"/>
      <c r="CI267" s="146"/>
      <c r="CJ267" s="146"/>
      <c r="CK267" s="146"/>
      <c r="CL267" s="146"/>
      <c r="CM267" s="146"/>
      <c r="CN267" s="146"/>
      <c r="CO267" s="146"/>
      <c r="CP267" s="146"/>
      <c r="CQ267" s="146"/>
      <c r="CR267" s="146"/>
      <c r="CS267" s="146"/>
      <c r="CT267" s="146"/>
      <c r="CU267" s="146"/>
      <c r="CV267" s="146"/>
      <c r="CW267" s="146"/>
      <c r="CX267" s="146"/>
      <c r="CY267" s="146"/>
      <c r="CZ267" s="146"/>
      <c r="DA267" s="201"/>
    </row>
    <row r="268" spans="2:105" x14ac:dyDescent="0.25">
      <c r="B268" s="200"/>
      <c r="C268" s="146"/>
      <c r="D268" s="146"/>
      <c r="E268" s="146"/>
      <c r="F268" s="146"/>
      <c r="G268" s="146"/>
      <c r="H268" s="146"/>
      <c r="I268" s="146"/>
      <c r="J268" s="146"/>
      <c r="K268" s="146"/>
      <c r="L268" s="146"/>
      <c r="M268" s="146"/>
      <c r="N268" s="146"/>
      <c r="O268" s="146"/>
      <c r="P268" s="146"/>
      <c r="Q268" s="146"/>
      <c r="R268" s="146"/>
      <c r="S268" s="146"/>
      <c r="T268" s="146"/>
      <c r="U268" s="146"/>
      <c r="V268" s="146"/>
      <c r="W268" s="146"/>
      <c r="X268" s="146"/>
      <c r="Y268" s="146"/>
      <c r="Z268" s="146"/>
      <c r="AA268" s="146"/>
      <c r="AB268" s="146"/>
      <c r="AC268" s="146"/>
      <c r="AD268" s="146"/>
      <c r="AE268" s="146"/>
      <c r="AF268" s="146"/>
      <c r="AG268" s="146"/>
      <c r="AH268" s="146"/>
      <c r="AI268" s="146"/>
      <c r="AJ268" s="146"/>
      <c r="AK268" s="146"/>
      <c r="AL268" s="146"/>
      <c r="AM268" s="146"/>
      <c r="AN268" s="146"/>
      <c r="AO268" s="146"/>
      <c r="AP268" s="146"/>
      <c r="AQ268" s="146"/>
      <c r="AR268" s="146"/>
      <c r="AS268" s="146"/>
      <c r="AT268" s="146"/>
      <c r="AU268" s="146"/>
      <c r="AV268" s="146"/>
      <c r="AW268" s="146"/>
      <c r="AX268" s="146"/>
      <c r="AY268" s="146"/>
      <c r="AZ268" s="146"/>
      <c r="BA268" s="146"/>
      <c r="BB268" s="146"/>
      <c r="BC268" s="146"/>
      <c r="BD268" s="146"/>
      <c r="BE268" s="146"/>
      <c r="BF268" s="146"/>
      <c r="BG268" s="146"/>
      <c r="BH268" s="146"/>
      <c r="BI268" s="146"/>
      <c r="BJ268" s="146"/>
      <c r="BK268" s="146"/>
      <c r="BL268" s="146"/>
      <c r="BM268" s="146"/>
      <c r="BN268" s="146"/>
      <c r="BO268" s="146"/>
      <c r="BP268" s="146"/>
      <c r="BQ268" s="146"/>
      <c r="BR268" s="146"/>
      <c r="BS268" s="146"/>
      <c r="BT268" s="146"/>
      <c r="BU268" s="146"/>
      <c r="BV268" s="146"/>
      <c r="BW268" s="146"/>
      <c r="BX268" s="146"/>
      <c r="BY268" s="146"/>
      <c r="BZ268" s="146"/>
      <c r="CA268" s="146"/>
      <c r="CB268" s="146"/>
      <c r="CC268" s="146"/>
      <c r="CD268" s="146"/>
      <c r="CE268" s="146"/>
      <c r="CF268" s="146"/>
      <c r="CG268" s="146"/>
      <c r="CH268" s="146"/>
      <c r="CI268" s="146"/>
      <c r="CJ268" s="146"/>
      <c r="CK268" s="146"/>
      <c r="CL268" s="146"/>
      <c r="CM268" s="146"/>
      <c r="CN268" s="146"/>
      <c r="CO268" s="146"/>
      <c r="CP268" s="146"/>
      <c r="CQ268" s="146"/>
      <c r="CR268" s="146"/>
      <c r="CS268" s="146"/>
      <c r="CT268" s="146"/>
      <c r="CU268" s="146"/>
      <c r="CV268" s="146"/>
      <c r="CW268" s="146"/>
      <c r="CX268" s="146"/>
      <c r="CY268" s="146"/>
      <c r="CZ268" s="146"/>
      <c r="DA268" s="201"/>
    </row>
    <row r="269" spans="2:105" x14ac:dyDescent="0.25">
      <c r="B269" s="200"/>
      <c r="C269" s="146"/>
      <c r="D269" s="146"/>
      <c r="E269" s="146"/>
      <c r="F269" s="146"/>
      <c r="G269" s="146"/>
      <c r="H269" s="146"/>
      <c r="I269" s="146"/>
      <c r="J269" s="146"/>
      <c r="K269" s="146"/>
      <c r="L269" s="146"/>
      <c r="M269" s="146"/>
      <c r="N269" s="146"/>
      <c r="O269" s="146"/>
      <c r="P269" s="146"/>
      <c r="Q269" s="146"/>
      <c r="R269" s="146"/>
      <c r="S269" s="146"/>
      <c r="T269" s="146"/>
      <c r="U269" s="146"/>
      <c r="V269" s="146"/>
      <c r="W269" s="146"/>
      <c r="X269" s="146"/>
      <c r="Y269" s="146"/>
      <c r="Z269" s="146"/>
      <c r="AA269" s="146"/>
      <c r="AB269" s="146"/>
      <c r="AC269" s="146"/>
      <c r="AD269" s="146"/>
      <c r="AE269" s="146"/>
      <c r="AF269" s="146"/>
      <c r="AG269" s="146"/>
      <c r="AH269" s="146"/>
      <c r="AI269" s="146"/>
      <c r="AJ269" s="146"/>
      <c r="AK269" s="146"/>
      <c r="AL269" s="146"/>
      <c r="AM269" s="146"/>
      <c r="AN269" s="146"/>
      <c r="AO269" s="146"/>
      <c r="AP269" s="146"/>
      <c r="AQ269" s="146"/>
      <c r="AR269" s="146"/>
      <c r="AS269" s="146"/>
      <c r="AT269" s="146"/>
      <c r="AU269" s="146"/>
      <c r="AV269" s="146"/>
      <c r="AW269" s="146"/>
      <c r="AX269" s="146"/>
      <c r="AY269" s="146"/>
      <c r="AZ269" s="146"/>
      <c r="BA269" s="146"/>
      <c r="BB269" s="146"/>
      <c r="BC269" s="146"/>
      <c r="BD269" s="146"/>
      <c r="BE269" s="146"/>
      <c r="BF269" s="146"/>
      <c r="BG269" s="146"/>
      <c r="BH269" s="146"/>
      <c r="BI269" s="146"/>
      <c r="BJ269" s="146"/>
      <c r="BK269" s="146"/>
      <c r="BL269" s="146"/>
      <c r="BM269" s="146"/>
      <c r="BN269" s="146"/>
      <c r="BO269" s="146"/>
      <c r="BP269" s="146"/>
      <c r="BQ269" s="146"/>
      <c r="BR269" s="146"/>
      <c r="BS269" s="146"/>
      <c r="BT269" s="146"/>
      <c r="BU269" s="146"/>
      <c r="BV269" s="146"/>
      <c r="BW269" s="146"/>
      <c r="BX269" s="146"/>
      <c r="BY269" s="146"/>
      <c r="BZ269" s="146"/>
      <c r="CA269" s="146"/>
      <c r="CB269" s="146"/>
      <c r="CC269" s="146"/>
      <c r="CD269" s="146"/>
      <c r="CE269" s="146"/>
      <c r="CF269" s="146"/>
      <c r="CG269" s="146"/>
      <c r="CH269" s="146"/>
      <c r="CI269" s="146"/>
      <c r="CJ269" s="146"/>
      <c r="CK269" s="146"/>
      <c r="CL269" s="146"/>
      <c r="CM269" s="146"/>
      <c r="CN269" s="146"/>
      <c r="CO269" s="146"/>
      <c r="CP269" s="146"/>
      <c r="CQ269" s="146"/>
      <c r="CR269" s="146"/>
      <c r="CS269" s="146"/>
      <c r="CT269" s="146"/>
      <c r="CU269" s="146"/>
      <c r="CV269" s="146"/>
      <c r="CW269" s="146"/>
      <c r="CX269" s="146"/>
      <c r="CY269" s="146"/>
      <c r="CZ269" s="146"/>
      <c r="DA269" s="201"/>
    </row>
    <row r="270" spans="2:105" x14ac:dyDescent="0.25">
      <c r="B270" s="200"/>
      <c r="C270" s="146"/>
      <c r="D270" s="146"/>
      <c r="E270" s="146"/>
      <c r="F270" s="146"/>
      <c r="G270" s="146"/>
      <c r="H270" s="146"/>
      <c r="I270" s="146"/>
      <c r="J270" s="146"/>
      <c r="K270" s="146"/>
      <c r="L270" s="146"/>
      <c r="M270" s="146"/>
      <c r="N270" s="146"/>
      <c r="O270" s="146"/>
      <c r="P270" s="146"/>
      <c r="Q270" s="146"/>
      <c r="R270" s="146"/>
      <c r="S270" s="146"/>
      <c r="T270" s="146"/>
      <c r="U270" s="146"/>
      <c r="V270" s="146"/>
      <c r="W270" s="146"/>
      <c r="X270" s="146"/>
      <c r="Y270" s="146"/>
      <c r="Z270" s="146"/>
      <c r="AA270" s="146"/>
      <c r="AB270" s="146"/>
      <c r="AC270" s="146"/>
      <c r="AD270" s="146"/>
      <c r="AE270" s="146"/>
      <c r="AF270" s="146"/>
      <c r="AG270" s="146"/>
      <c r="AH270" s="146"/>
      <c r="AI270" s="146"/>
      <c r="AJ270" s="146"/>
      <c r="AK270" s="146"/>
      <c r="AL270" s="146"/>
      <c r="AM270" s="146"/>
      <c r="AN270" s="146"/>
      <c r="AO270" s="146"/>
      <c r="AP270" s="146"/>
      <c r="AQ270" s="146"/>
      <c r="AR270" s="146"/>
      <c r="AS270" s="146"/>
      <c r="AT270" s="146"/>
      <c r="AU270" s="146"/>
      <c r="AV270" s="146"/>
      <c r="AW270" s="146"/>
      <c r="AX270" s="146"/>
      <c r="AY270" s="146"/>
      <c r="AZ270" s="146"/>
      <c r="BA270" s="146"/>
      <c r="BB270" s="146"/>
      <c r="BC270" s="146"/>
      <c r="BD270" s="146"/>
      <c r="BE270" s="146"/>
      <c r="BF270" s="146"/>
      <c r="BG270" s="146"/>
      <c r="BH270" s="146"/>
      <c r="BI270" s="146"/>
      <c r="BJ270" s="146"/>
      <c r="BK270" s="146"/>
      <c r="BL270" s="146"/>
      <c r="BM270" s="146"/>
      <c r="BN270" s="146"/>
      <c r="BO270" s="146"/>
      <c r="BP270" s="146"/>
      <c r="BQ270" s="146"/>
      <c r="BR270" s="146"/>
      <c r="BS270" s="146"/>
      <c r="BT270" s="146"/>
      <c r="BU270" s="146"/>
      <c r="BV270" s="146"/>
      <c r="BW270" s="146"/>
      <c r="BX270" s="146"/>
      <c r="BY270" s="146"/>
      <c r="BZ270" s="146"/>
      <c r="CA270" s="146"/>
      <c r="CB270" s="146"/>
      <c r="CC270" s="146"/>
      <c r="CD270" s="146"/>
      <c r="CE270" s="146"/>
      <c r="CF270" s="146"/>
      <c r="CG270" s="146"/>
      <c r="CH270" s="146"/>
      <c r="CI270" s="146"/>
      <c r="CJ270" s="146"/>
      <c r="CK270" s="146"/>
      <c r="CL270" s="146"/>
      <c r="CM270" s="146"/>
      <c r="CN270" s="146"/>
      <c r="CO270" s="146"/>
      <c r="CP270" s="146"/>
      <c r="CQ270" s="146"/>
      <c r="CR270" s="146"/>
      <c r="CS270" s="146"/>
      <c r="CT270" s="146"/>
      <c r="CU270" s="146"/>
      <c r="CV270" s="146"/>
      <c r="CW270" s="146"/>
      <c r="CX270" s="146"/>
      <c r="CY270" s="146"/>
      <c r="CZ270" s="146"/>
      <c r="DA270" s="201"/>
    </row>
    <row r="271" spans="2:105" x14ac:dyDescent="0.25">
      <c r="B271" s="200"/>
      <c r="C271" s="146"/>
      <c r="D271" s="146"/>
      <c r="E271" s="146"/>
      <c r="F271" s="146"/>
      <c r="G271" s="146"/>
      <c r="H271" s="146"/>
      <c r="I271" s="146"/>
      <c r="J271" s="146"/>
      <c r="K271" s="146"/>
      <c r="L271" s="146"/>
      <c r="M271" s="146"/>
      <c r="N271" s="146"/>
      <c r="O271" s="146"/>
      <c r="P271" s="146"/>
      <c r="Q271" s="146"/>
      <c r="R271" s="146"/>
      <c r="S271" s="146"/>
      <c r="T271" s="146"/>
      <c r="U271" s="146"/>
      <c r="V271" s="146"/>
      <c r="W271" s="146"/>
      <c r="X271" s="146"/>
      <c r="Y271" s="146"/>
      <c r="Z271" s="146"/>
      <c r="AA271" s="146"/>
      <c r="AB271" s="146"/>
      <c r="AC271" s="146"/>
      <c r="AD271" s="146"/>
      <c r="AE271" s="146"/>
      <c r="AF271" s="146"/>
      <c r="AG271" s="146"/>
      <c r="AH271" s="146"/>
      <c r="AI271" s="146"/>
      <c r="AJ271" s="146"/>
      <c r="AK271" s="146"/>
      <c r="AL271" s="146"/>
      <c r="AM271" s="146"/>
      <c r="AN271" s="146"/>
      <c r="AO271" s="146"/>
      <c r="AP271" s="146"/>
      <c r="AQ271" s="146"/>
      <c r="AR271" s="146"/>
      <c r="AS271" s="146"/>
      <c r="AT271" s="146"/>
      <c r="AU271" s="146"/>
      <c r="AV271" s="146"/>
      <c r="AW271" s="146"/>
      <c r="AX271" s="146"/>
      <c r="AY271" s="146"/>
      <c r="AZ271" s="146"/>
      <c r="BA271" s="146"/>
      <c r="BB271" s="146"/>
      <c r="BC271" s="146"/>
      <c r="BD271" s="146"/>
      <c r="BE271" s="146"/>
      <c r="BF271" s="146"/>
      <c r="BG271" s="146"/>
      <c r="BH271" s="146"/>
      <c r="BI271" s="146"/>
      <c r="BJ271" s="146"/>
      <c r="BK271" s="146"/>
      <c r="BL271" s="146"/>
      <c r="BM271" s="146"/>
      <c r="BN271" s="146"/>
      <c r="BO271" s="146"/>
      <c r="BP271" s="146"/>
      <c r="BQ271" s="146"/>
      <c r="BR271" s="146"/>
      <c r="BS271" s="146"/>
      <c r="BT271" s="146"/>
      <c r="BU271" s="146"/>
      <c r="BV271" s="146"/>
      <c r="BW271" s="146"/>
      <c r="BX271" s="146"/>
      <c r="BY271" s="146"/>
      <c r="BZ271" s="146"/>
      <c r="CA271" s="146"/>
      <c r="CB271" s="146"/>
      <c r="CC271" s="146"/>
      <c r="CD271" s="146"/>
      <c r="CE271" s="146"/>
      <c r="CF271" s="146"/>
      <c r="CG271" s="146"/>
      <c r="CH271" s="146"/>
      <c r="CI271" s="146"/>
      <c r="CJ271" s="146"/>
      <c r="CK271" s="146"/>
      <c r="CL271" s="146"/>
      <c r="CM271" s="146"/>
      <c r="CN271" s="146"/>
      <c r="CO271" s="146"/>
      <c r="CP271" s="146"/>
      <c r="CQ271" s="146"/>
      <c r="CR271" s="146"/>
      <c r="CS271" s="146"/>
      <c r="CT271" s="146"/>
      <c r="CU271" s="146"/>
      <c r="CV271" s="146"/>
      <c r="CW271" s="146"/>
      <c r="CX271" s="146"/>
      <c r="CY271" s="146"/>
      <c r="CZ271" s="146"/>
      <c r="DA271" s="201"/>
    </row>
    <row r="272" spans="2:105" x14ac:dyDescent="0.25">
      <c r="B272" s="200"/>
      <c r="C272" s="146"/>
      <c r="D272" s="146"/>
      <c r="E272" s="146"/>
      <c r="F272" s="146"/>
      <c r="G272" s="146"/>
      <c r="H272" s="146"/>
      <c r="I272" s="146"/>
      <c r="J272" s="146"/>
      <c r="K272" s="146"/>
      <c r="L272" s="146"/>
      <c r="M272" s="146"/>
      <c r="N272" s="146"/>
      <c r="O272" s="146"/>
      <c r="P272" s="146"/>
      <c r="Q272" s="146"/>
      <c r="R272" s="146"/>
      <c r="S272" s="146"/>
      <c r="T272" s="146"/>
      <c r="U272" s="146"/>
      <c r="V272" s="146"/>
      <c r="W272" s="146"/>
      <c r="X272" s="146"/>
      <c r="Y272" s="146"/>
      <c r="Z272" s="146"/>
      <c r="AA272" s="146"/>
      <c r="AB272" s="146"/>
      <c r="AC272" s="146"/>
      <c r="AD272" s="146"/>
      <c r="AE272" s="146"/>
      <c r="AF272" s="146"/>
      <c r="AG272" s="146"/>
      <c r="AH272" s="146"/>
      <c r="AI272" s="146"/>
      <c r="AJ272" s="146"/>
      <c r="AK272" s="146"/>
      <c r="AL272" s="146"/>
      <c r="AM272" s="146"/>
      <c r="AN272" s="146"/>
      <c r="AO272" s="146"/>
      <c r="AP272" s="146"/>
      <c r="AQ272" s="146"/>
      <c r="AR272" s="146"/>
      <c r="AS272" s="146"/>
      <c r="AT272" s="146"/>
      <c r="AU272" s="146"/>
      <c r="AV272" s="146"/>
      <c r="AW272" s="146"/>
      <c r="AX272" s="146"/>
      <c r="AY272" s="146"/>
      <c r="AZ272" s="146"/>
      <c r="BA272" s="146"/>
      <c r="BB272" s="146"/>
      <c r="BC272" s="146"/>
      <c r="BD272" s="146"/>
      <c r="BE272" s="146"/>
      <c r="BF272" s="146"/>
      <c r="BG272" s="146"/>
      <c r="BH272" s="146"/>
      <c r="BI272" s="146"/>
      <c r="BJ272" s="146"/>
      <c r="BK272" s="146"/>
      <c r="BL272" s="146"/>
      <c r="BM272" s="146"/>
      <c r="BN272" s="146"/>
      <c r="BO272" s="146"/>
      <c r="BP272" s="146"/>
      <c r="BQ272" s="146"/>
      <c r="BR272" s="146"/>
      <c r="BS272" s="146"/>
      <c r="BT272" s="146"/>
      <c r="BU272" s="146"/>
      <c r="BV272" s="146"/>
      <c r="BW272" s="146"/>
      <c r="BX272" s="146"/>
      <c r="BY272" s="146"/>
      <c r="BZ272" s="146"/>
      <c r="CA272" s="146"/>
      <c r="CB272" s="146"/>
      <c r="CC272" s="146"/>
      <c r="CD272" s="146"/>
      <c r="CE272" s="146"/>
      <c r="CF272" s="146"/>
      <c r="CG272" s="146"/>
      <c r="CH272" s="146"/>
      <c r="CI272" s="146"/>
      <c r="CJ272" s="146"/>
      <c r="CK272" s="146"/>
      <c r="CL272" s="146"/>
      <c r="CM272" s="146"/>
      <c r="CN272" s="146"/>
      <c r="CO272" s="146"/>
      <c r="CP272" s="146"/>
      <c r="CQ272" s="146"/>
      <c r="CR272" s="146"/>
      <c r="CS272" s="146"/>
      <c r="CT272" s="146"/>
      <c r="CU272" s="146"/>
      <c r="CV272" s="146"/>
      <c r="CW272" s="146"/>
      <c r="CX272" s="146"/>
      <c r="CY272" s="146"/>
      <c r="CZ272" s="146"/>
      <c r="DA272" s="201"/>
    </row>
    <row r="273" spans="2:105" x14ac:dyDescent="0.25">
      <c r="B273" s="200"/>
      <c r="C273" s="146"/>
      <c r="D273" s="146"/>
      <c r="E273" s="146"/>
      <c r="F273" s="146"/>
      <c r="G273" s="146"/>
      <c r="H273" s="146"/>
      <c r="I273" s="146"/>
      <c r="J273" s="146"/>
      <c r="K273" s="146"/>
      <c r="L273" s="146"/>
      <c r="M273" s="146"/>
      <c r="N273" s="146"/>
      <c r="O273" s="146"/>
      <c r="P273" s="146"/>
      <c r="Q273" s="146"/>
      <c r="R273" s="146"/>
      <c r="S273" s="146"/>
      <c r="T273" s="146"/>
      <c r="U273" s="146"/>
      <c r="V273" s="146"/>
      <c r="W273" s="146"/>
      <c r="X273" s="146"/>
      <c r="Y273" s="146"/>
      <c r="Z273" s="146"/>
      <c r="AA273" s="146"/>
      <c r="AB273" s="146"/>
      <c r="AC273" s="146"/>
      <c r="AD273" s="146"/>
      <c r="AE273" s="146"/>
      <c r="AF273" s="146"/>
      <c r="AG273" s="146"/>
      <c r="AH273" s="146"/>
      <c r="AI273" s="146"/>
      <c r="AJ273" s="146"/>
      <c r="AK273" s="146"/>
      <c r="AL273" s="146"/>
      <c r="AM273" s="146"/>
      <c r="AN273" s="146"/>
      <c r="AO273" s="146"/>
      <c r="AP273" s="146"/>
      <c r="AQ273" s="146"/>
      <c r="AR273" s="146"/>
      <c r="AS273" s="146"/>
      <c r="AT273" s="146"/>
      <c r="AU273" s="146"/>
      <c r="AV273" s="146"/>
      <c r="AW273" s="146"/>
      <c r="AX273" s="146"/>
      <c r="AY273" s="146"/>
      <c r="AZ273" s="146"/>
      <c r="BA273" s="146"/>
      <c r="BB273" s="146"/>
      <c r="BC273" s="146"/>
      <c r="BD273" s="146"/>
      <c r="BE273" s="146"/>
      <c r="BF273" s="146"/>
      <c r="BG273" s="146"/>
      <c r="BH273" s="146"/>
      <c r="BI273" s="146"/>
      <c r="BJ273" s="146"/>
      <c r="BK273" s="146"/>
      <c r="BL273" s="146"/>
      <c r="BM273" s="146"/>
      <c r="BN273" s="146"/>
      <c r="BO273" s="146"/>
      <c r="BP273" s="146"/>
      <c r="BQ273" s="146"/>
      <c r="BR273" s="146"/>
      <c r="BS273" s="146"/>
      <c r="BT273" s="146"/>
      <c r="BU273" s="146"/>
      <c r="BV273" s="146"/>
      <c r="BW273" s="146"/>
      <c r="BX273" s="146"/>
      <c r="BY273" s="146"/>
      <c r="BZ273" s="146"/>
      <c r="CA273" s="146"/>
      <c r="CB273" s="146"/>
      <c r="CC273" s="146"/>
      <c r="CD273" s="146"/>
      <c r="CE273" s="146"/>
      <c r="CF273" s="146"/>
      <c r="CG273" s="146"/>
      <c r="CH273" s="146"/>
      <c r="CI273" s="146"/>
      <c r="CJ273" s="146"/>
      <c r="CK273" s="146"/>
      <c r="CL273" s="146"/>
      <c r="CM273" s="146"/>
      <c r="CN273" s="146"/>
      <c r="CO273" s="146"/>
      <c r="CP273" s="146"/>
      <c r="CQ273" s="146"/>
      <c r="CR273" s="146"/>
      <c r="CS273" s="146"/>
      <c r="CT273" s="146"/>
      <c r="CU273" s="146"/>
      <c r="CV273" s="146"/>
      <c r="CW273" s="146"/>
      <c r="CX273" s="146"/>
      <c r="CY273" s="146"/>
      <c r="CZ273" s="146"/>
      <c r="DA273" s="201"/>
    </row>
    <row r="274" spans="2:105" x14ac:dyDescent="0.25">
      <c r="B274" s="200"/>
      <c r="C274" s="146"/>
      <c r="D274" s="146"/>
      <c r="E274" s="146"/>
      <c r="F274" s="146"/>
      <c r="G274" s="146"/>
      <c r="H274" s="146"/>
      <c r="I274" s="146"/>
      <c r="J274" s="146"/>
      <c r="K274" s="146"/>
      <c r="L274" s="146"/>
      <c r="M274" s="146"/>
      <c r="N274" s="146"/>
      <c r="O274" s="146"/>
      <c r="P274" s="146"/>
      <c r="Q274" s="146"/>
      <c r="R274" s="146"/>
      <c r="S274" s="146"/>
      <c r="T274" s="146"/>
      <c r="U274" s="146"/>
      <c r="V274" s="146"/>
      <c r="W274" s="146"/>
      <c r="X274" s="146"/>
      <c r="Y274" s="146"/>
      <c r="Z274" s="146"/>
      <c r="AA274" s="146"/>
      <c r="AB274" s="146"/>
      <c r="AC274" s="146"/>
      <c r="AD274" s="146"/>
      <c r="AE274" s="146"/>
      <c r="AF274" s="146"/>
      <c r="AG274" s="146"/>
      <c r="AH274" s="146"/>
      <c r="AI274" s="146"/>
      <c r="AJ274" s="146"/>
      <c r="AK274" s="146"/>
      <c r="AL274" s="146"/>
      <c r="AM274" s="146"/>
      <c r="AN274" s="146"/>
      <c r="AO274" s="146"/>
      <c r="AP274" s="146"/>
      <c r="AQ274" s="146"/>
      <c r="AR274" s="146"/>
      <c r="AS274" s="146"/>
      <c r="AT274" s="146"/>
      <c r="AU274" s="146"/>
      <c r="AV274" s="146"/>
      <c r="AW274" s="146"/>
      <c r="AX274" s="146"/>
      <c r="AY274" s="146"/>
      <c r="AZ274" s="146"/>
      <c r="BA274" s="146"/>
      <c r="BB274" s="146"/>
      <c r="BC274" s="146"/>
      <c r="BD274" s="146"/>
      <c r="BE274" s="146"/>
      <c r="BF274" s="146"/>
      <c r="BG274" s="146"/>
      <c r="BH274" s="146"/>
      <c r="BI274" s="146"/>
      <c r="BJ274" s="146"/>
      <c r="BK274" s="146"/>
      <c r="BL274" s="146"/>
      <c r="BM274" s="146"/>
      <c r="BN274" s="146"/>
      <c r="BO274" s="146"/>
      <c r="BP274" s="146"/>
      <c r="BQ274" s="146"/>
      <c r="BR274" s="146"/>
      <c r="BS274" s="146"/>
      <c r="BT274" s="146"/>
      <c r="BU274" s="146"/>
      <c r="BV274" s="146"/>
      <c r="BW274" s="146"/>
      <c r="BX274" s="146"/>
      <c r="BY274" s="146"/>
      <c r="BZ274" s="146"/>
      <c r="CA274" s="146"/>
      <c r="CB274" s="146"/>
      <c r="CC274" s="146"/>
      <c r="CD274" s="146"/>
      <c r="CE274" s="146"/>
      <c r="CF274" s="146"/>
      <c r="CG274" s="146"/>
      <c r="CH274" s="146"/>
      <c r="CI274" s="146"/>
      <c r="CJ274" s="146"/>
      <c r="CK274" s="146"/>
      <c r="CL274" s="146"/>
      <c r="CM274" s="146"/>
      <c r="CN274" s="146"/>
      <c r="CO274" s="146"/>
      <c r="CP274" s="146"/>
      <c r="CQ274" s="146"/>
      <c r="CR274" s="146"/>
      <c r="CS274" s="146"/>
      <c r="CT274" s="146"/>
      <c r="CU274" s="146"/>
      <c r="CV274" s="146"/>
      <c r="CW274" s="146"/>
      <c r="CX274" s="146"/>
      <c r="CY274" s="146"/>
      <c r="CZ274" s="146"/>
      <c r="DA274" s="201"/>
    </row>
    <row r="275" spans="2:105" x14ac:dyDescent="0.25">
      <c r="B275" s="200"/>
      <c r="C275" s="146"/>
      <c r="D275" s="146"/>
      <c r="E275" s="146"/>
      <c r="F275" s="146"/>
      <c r="G275" s="146"/>
      <c r="H275" s="146"/>
      <c r="I275" s="146"/>
      <c r="J275" s="146"/>
      <c r="K275" s="146"/>
      <c r="L275" s="146"/>
      <c r="M275" s="146"/>
      <c r="N275" s="146"/>
      <c r="O275" s="146"/>
      <c r="P275" s="146"/>
      <c r="Q275" s="146"/>
      <c r="R275" s="146"/>
      <c r="S275" s="146"/>
      <c r="T275" s="146"/>
      <c r="U275" s="146"/>
      <c r="V275" s="146"/>
      <c r="W275" s="146"/>
      <c r="X275" s="146"/>
      <c r="Y275" s="146"/>
      <c r="Z275" s="146"/>
      <c r="AA275" s="146"/>
      <c r="AB275" s="146"/>
      <c r="AC275" s="146"/>
      <c r="AD275" s="146"/>
      <c r="AE275" s="146"/>
      <c r="AF275" s="146"/>
      <c r="AG275" s="146"/>
      <c r="AH275" s="146"/>
      <c r="AI275" s="146"/>
      <c r="AJ275" s="146"/>
      <c r="AK275" s="146"/>
      <c r="AL275" s="146"/>
      <c r="AM275" s="146"/>
      <c r="AN275" s="146"/>
      <c r="AO275" s="146"/>
      <c r="AP275" s="146"/>
      <c r="AQ275" s="146"/>
      <c r="AR275" s="146"/>
      <c r="AS275" s="146"/>
      <c r="AT275" s="146"/>
      <c r="AU275" s="146"/>
      <c r="AV275" s="146"/>
      <c r="AW275" s="146"/>
      <c r="AX275" s="146"/>
      <c r="AY275" s="146"/>
      <c r="AZ275" s="146"/>
      <c r="BA275" s="146"/>
      <c r="BB275" s="146"/>
      <c r="BC275" s="146"/>
      <c r="BD275" s="146"/>
      <c r="BE275" s="146"/>
      <c r="BF275" s="146"/>
      <c r="BG275" s="146"/>
      <c r="BH275" s="146"/>
      <c r="BI275" s="146"/>
      <c r="BJ275" s="146"/>
      <c r="BK275" s="146"/>
      <c r="BL275" s="146"/>
      <c r="BM275" s="146"/>
      <c r="BN275" s="146"/>
      <c r="BO275" s="146"/>
      <c r="BP275" s="146"/>
      <c r="BQ275" s="146"/>
      <c r="BR275" s="146"/>
      <c r="BS275" s="146"/>
      <c r="BT275" s="146"/>
      <c r="BU275" s="146"/>
      <c r="BV275" s="146"/>
      <c r="BW275" s="146"/>
      <c r="BX275" s="146"/>
      <c r="BY275" s="146"/>
      <c r="BZ275" s="146"/>
      <c r="CA275" s="146"/>
      <c r="CB275" s="146"/>
      <c r="CC275" s="146"/>
      <c r="CD275" s="146"/>
      <c r="CE275" s="146"/>
      <c r="CF275" s="146"/>
      <c r="CG275" s="146"/>
      <c r="CH275" s="146"/>
      <c r="CI275" s="146"/>
      <c r="CJ275" s="146"/>
      <c r="CK275" s="146"/>
      <c r="CL275" s="146"/>
      <c r="CM275" s="146"/>
      <c r="CN275" s="146"/>
      <c r="CO275" s="146"/>
      <c r="CP275" s="146"/>
      <c r="CQ275" s="146"/>
      <c r="CR275" s="146"/>
      <c r="CS275" s="146"/>
      <c r="CT275" s="146"/>
      <c r="CU275" s="146"/>
      <c r="CV275" s="146"/>
      <c r="CW275" s="146"/>
      <c r="CX275" s="146"/>
      <c r="CY275" s="146"/>
      <c r="CZ275" s="146"/>
      <c r="DA275" s="201"/>
    </row>
    <row r="276" spans="2:105" x14ac:dyDescent="0.25">
      <c r="B276" s="200"/>
      <c r="C276" s="146"/>
      <c r="D276" s="146"/>
      <c r="E276" s="146"/>
      <c r="F276" s="146"/>
      <c r="G276" s="146"/>
      <c r="H276" s="146"/>
      <c r="I276" s="146"/>
      <c r="J276" s="146"/>
      <c r="K276" s="146"/>
      <c r="L276" s="146"/>
      <c r="M276" s="146"/>
      <c r="N276" s="146"/>
      <c r="O276" s="146"/>
      <c r="P276" s="146"/>
      <c r="Q276" s="146"/>
      <c r="R276" s="146"/>
      <c r="S276" s="146"/>
      <c r="T276" s="146"/>
      <c r="U276" s="146"/>
      <c r="V276" s="146"/>
      <c r="W276" s="146"/>
      <c r="X276" s="146"/>
      <c r="Y276" s="146"/>
      <c r="Z276" s="146"/>
      <c r="AA276" s="146"/>
      <c r="AB276" s="146"/>
      <c r="AC276" s="146"/>
      <c r="AD276" s="146"/>
      <c r="AE276" s="146"/>
      <c r="AF276" s="146"/>
      <c r="AG276" s="146"/>
      <c r="AH276" s="146"/>
      <c r="AI276" s="146"/>
      <c r="AJ276" s="146"/>
      <c r="AK276" s="146"/>
      <c r="AL276" s="146"/>
      <c r="AM276" s="146"/>
      <c r="AN276" s="146"/>
      <c r="AO276" s="146"/>
      <c r="AP276" s="146"/>
      <c r="AQ276" s="146"/>
      <c r="AR276" s="146"/>
      <c r="AS276" s="146"/>
      <c r="AT276" s="146"/>
      <c r="AU276" s="146"/>
      <c r="AV276" s="146"/>
      <c r="AW276" s="146"/>
      <c r="AX276" s="146"/>
      <c r="AY276" s="146"/>
      <c r="AZ276" s="146"/>
      <c r="BA276" s="146"/>
      <c r="BB276" s="146"/>
      <c r="BC276" s="146"/>
      <c r="BD276" s="146"/>
      <c r="BE276" s="146"/>
      <c r="BF276" s="146"/>
      <c r="BG276" s="146"/>
      <c r="BH276" s="146"/>
      <c r="BI276" s="146"/>
      <c r="BJ276" s="146"/>
      <c r="BK276" s="146"/>
      <c r="BL276" s="146"/>
      <c r="BM276" s="146"/>
      <c r="BN276" s="146"/>
      <c r="BO276" s="146"/>
      <c r="BP276" s="146"/>
      <c r="BQ276" s="146"/>
      <c r="BR276" s="146"/>
      <c r="BS276" s="146"/>
      <c r="BT276" s="146"/>
      <c r="BU276" s="146"/>
      <c r="BV276" s="146"/>
      <c r="BW276" s="146"/>
      <c r="BX276" s="146"/>
      <c r="BY276" s="146"/>
      <c r="BZ276" s="146"/>
      <c r="CA276" s="146"/>
      <c r="CB276" s="146"/>
      <c r="CC276" s="146"/>
      <c r="CD276" s="146"/>
      <c r="CE276" s="146"/>
      <c r="CF276" s="146"/>
      <c r="CG276" s="146"/>
      <c r="CH276" s="146"/>
      <c r="CI276" s="146"/>
      <c r="CJ276" s="146"/>
      <c r="CK276" s="146"/>
      <c r="CL276" s="146"/>
      <c r="CM276" s="146"/>
      <c r="CN276" s="146"/>
      <c r="CO276" s="146"/>
      <c r="CP276" s="146"/>
      <c r="CQ276" s="146"/>
      <c r="CR276" s="146"/>
      <c r="CS276" s="146"/>
      <c r="CT276" s="146"/>
      <c r="CU276" s="146"/>
      <c r="CV276" s="146"/>
      <c r="CW276" s="146"/>
      <c r="CX276" s="146"/>
      <c r="CY276" s="146"/>
      <c r="CZ276" s="146"/>
      <c r="DA276" s="201"/>
    </row>
    <row r="277" spans="2:105" x14ac:dyDescent="0.25">
      <c r="B277" s="200"/>
      <c r="C277" s="146"/>
      <c r="D277" s="146"/>
      <c r="E277" s="146"/>
      <c r="F277" s="146"/>
      <c r="G277" s="146"/>
      <c r="H277" s="146"/>
      <c r="I277" s="146"/>
      <c r="J277" s="146"/>
      <c r="K277" s="146"/>
      <c r="L277" s="146"/>
      <c r="M277" s="146"/>
      <c r="N277" s="146"/>
      <c r="O277" s="146"/>
      <c r="P277" s="146"/>
      <c r="Q277" s="146"/>
      <c r="R277" s="146"/>
      <c r="S277" s="146"/>
      <c r="T277" s="146"/>
      <c r="U277" s="146"/>
      <c r="V277" s="146"/>
      <c r="W277" s="146"/>
      <c r="X277" s="146"/>
      <c r="Y277" s="146"/>
      <c r="Z277" s="146"/>
      <c r="AA277" s="146"/>
      <c r="AB277" s="146"/>
      <c r="AC277" s="146"/>
      <c r="AD277" s="146"/>
      <c r="AE277" s="146"/>
      <c r="AF277" s="146"/>
      <c r="AG277" s="146"/>
      <c r="AH277" s="146"/>
      <c r="AI277" s="146"/>
      <c r="AJ277" s="146"/>
      <c r="AK277" s="146"/>
      <c r="AL277" s="146"/>
      <c r="AM277" s="146"/>
      <c r="AN277" s="146"/>
      <c r="AO277" s="146"/>
      <c r="AP277" s="146"/>
      <c r="AQ277" s="146"/>
      <c r="AR277" s="146"/>
      <c r="AS277" s="146"/>
      <c r="AT277" s="146"/>
      <c r="AU277" s="146"/>
      <c r="AV277" s="146"/>
      <c r="AW277" s="146"/>
      <c r="AX277" s="146"/>
      <c r="AY277" s="146"/>
      <c r="AZ277" s="146"/>
      <c r="BA277" s="146"/>
      <c r="BB277" s="146"/>
      <c r="BC277" s="146"/>
      <c r="BD277" s="146"/>
      <c r="BE277" s="146"/>
      <c r="BF277" s="146"/>
      <c r="BG277" s="146"/>
      <c r="BH277" s="146"/>
      <c r="BI277" s="146"/>
      <c r="BJ277" s="146"/>
      <c r="BK277" s="146"/>
      <c r="BL277" s="146"/>
      <c r="BM277" s="146"/>
      <c r="BN277" s="146"/>
      <c r="BO277" s="146"/>
      <c r="BP277" s="146"/>
      <c r="BQ277" s="146"/>
      <c r="BR277" s="146"/>
      <c r="BS277" s="146"/>
      <c r="BT277" s="146"/>
      <c r="BU277" s="146"/>
      <c r="BV277" s="146"/>
      <c r="BW277" s="146"/>
      <c r="BX277" s="146"/>
      <c r="BY277" s="146"/>
      <c r="BZ277" s="146"/>
      <c r="CA277" s="146"/>
      <c r="CB277" s="146"/>
      <c r="CC277" s="146"/>
      <c r="CD277" s="146"/>
      <c r="CE277" s="146"/>
      <c r="CF277" s="146"/>
      <c r="CG277" s="146"/>
      <c r="CH277" s="146"/>
      <c r="CI277" s="146"/>
      <c r="CJ277" s="146"/>
      <c r="CK277" s="146"/>
      <c r="CL277" s="146"/>
      <c r="CM277" s="146"/>
      <c r="CN277" s="146"/>
      <c r="CO277" s="146"/>
      <c r="CP277" s="146"/>
      <c r="CQ277" s="146"/>
      <c r="CR277" s="146"/>
      <c r="CS277" s="146"/>
      <c r="CT277" s="146"/>
      <c r="CU277" s="146"/>
      <c r="CV277" s="146"/>
      <c r="CW277" s="146"/>
      <c r="CX277" s="146"/>
      <c r="CY277" s="146"/>
      <c r="CZ277" s="146"/>
      <c r="DA277" s="201"/>
    </row>
    <row r="278" spans="2:105" x14ac:dyDescent="0.25">
      <c r="B278" s="200"/>
      <c r="C278" s="146"/>
      <c r="D278" s="146"/>
      <c r="E278" s="146"/>
      <c r="F278" s="146"/>
      <c r="G278" s="146"/>
      <c r="H278" s="146"/>
      <c r="I278" s="146"/>
      <c r="J278" s="146"/>
      <c r="K278" s="146"/>
      <c r="L278" s="146"/>
      <c r="M278" s="146"/>
      <c r="N278" s="146"/>
      <c r="O278" s="146"/>
      <c r="P278" s="146"/>
      <c r="Q278" s="146"/>
      <c r="R278" s="146"/>
      <c r="S278" s="146"/>
      <c r="T278" s="146"/>
      <c r="U278" s="146"/>
      <c r="V278" s="146"/>
      <c r="W278" s="146"/>
      <c r="X278" s="146"/>
      <c r="Y278" s="146"/>
      <c r="Z278" s="146"/>
      <c r="AA278" s="146"/>
      <c r="AB278" s="146"/>
      <c r="AC278" s="146"/>
      <c r="AD278" s="146"/>
      <c r="AE278" s="146"/>
      <c r="AF278" s="146"/>
      <c r="AG278" s="146"/>
      <c r="AH278" s="146"/>
      <c r="AI278" s="146"/>
      <c r="AJ278" s="146"/>
      <c r="AK278" s="146"/>
      <c r="AL278" s="146"/>
      <c r="AM278" s="146"/>
      <c r="AN278" s="146"/>
      <c r="AO278" s="146"/>
      <c r="AP278" s="146"/>
      <c r="AQ278" s="146"/>
      <c r="AR278" s="146"/>
      <c r="AS278" s="146"/>
      <c r="AT278" s="146"/>
      <c r="AU278" s="146"/>
      <c r="AV278" s="146"/>
      <c r="AW278" s="146"/>
      <c r="AX278" s="146"/>
      <c r="AY278" s="146"/>
      <c r="AZ278" s="146"/>
      <c r="BA278" s="146"/>
      <c r="BB278" s="146"/>
      <c r="BC278" s="146"/>
      <c r="BD278" s="146"/>
      <c r="BE278" s="146"/>
      <c r="BF278" s="146"/>
      <c r="BG278" s="146"/>
      <c r="BH278" s="146"/>
      <c r="BI278" s="146"/>
      <c r="BJ278" s="146"/>
      <c r="BK278" s="146"/>
      <c r="BL278" s="146"/>
      <c r="BM278" s="146"/>
      <c r="BN278" s="146"/>
      <c r="BO278" s="146"/>
      <c r="BP278" s="146"/>
      <c r="BQ278" s="146"/>
      <c r="BR278" s="146"/>
      <c r="BS278" s="146"/>
      <c r="BT278" s="146"/>
      <c r="BU278" s="146"/>
      <c r="BV278" s="146"/>
      <c r="BW278" s="146"/>
      <c r="BX278" s="146"/>
      <c r="BY278" s="146"/>
      <c r="BZ278" s="146"/>
      <c r="CA278" s="146"/>
      <c r="CB278" s="146"/>
      <c r="CC278" s="146"/>
      <c r="CD278" s="146"/>
      <c r="CE278" s="146"/>
      <c r="CF278" s="146"/>
      <c r="CG278" s="146"/>
      <c r="CH278" s="146"/>
      <c r="CI278" s="146"/>
      <c r="CJ278" s="146"/>
      <c r="CK278" s="146"/>
      <c r="CL278" s="146"/>
      <c r="CM278" s="146"/>
      <c r="CN278" s="146"/>
      <c r="CO278" s="146"/>
      <c r="CP278" s="146"/>
      <c r="CQ278" s="146"/>
      <c r="CR278" s="146"/>
      <c r="CS278" s="146"/>
      <c r="CT278" s="146"/>
      <c r="CU278" s="146"/>
      <c r="CV278" s="146"/>
      <c r="CW278" s="146"/>
      <c r="CX278" s="146"/>
      <c r="CY278" s="146"/>
      <c r="CZ278" s="146"/>
      <c r="DA278" s="201"/>
    </row>
    <row r="279" spans="2:105" x14ac:dyDescent="0.25">
      <c r="B279" s="200"/>
      <c r="C279" s="146"/>
      <c r="D279" s="146"/>
      <c r="E279" s="146"/>
      <c r="F279" s="146"/>
      <c r="G279" s="146"/>
      <c r="H279" s="146"/>
      <c r="I279" s="146"/>
      <c r="J279" s="146"/>
      <c r="K279" s="146"/>
      <c r="L279" s="146"/>
      <c r="M279" s="146"/>
      <c r="N279" s="146"/>
      <c r="O279" s="146"/>
      <c r="P279" s="146"/>
      <c r="Q279" s="146"/>
      <c r="R279" s="146"/>
      <c r="S279" s="146"/>
      <c r="T279" s="146"/>
      <c r="U279" s="146"/>
      <c r="V279" s="146"/>
      <c r="W279" s="146"/>
      <c r="X279" s="146"/>
      <c r="Y279" s="146"/>
      <c r="Z279" s="146"/>
      <c r="AA279" s="146"/>
      <c r="AB279" s="146"/>
      <c r="AC279" s="146"/>
      <c r="AD279" s="146"/>
      <c r="AE279" s="146"/>
      <c r="AF279" s="146"/>
      <c r="AG279" s="146"/>
      <c r="AH279" s="146"/>
      <c r="AI279" s="146"/>
      <c r="AJ279" s="146"/>
      <c r="AK279" s="146"/>
      <c r="AL279" s="146"/>
      <c r="AM279" s="146"/>
      <c r="AN279" s="146"/>
      <c r="AO279" s="146"/>
      <c r="AP279" s="146"/>
      <c r="AQ279" s="146"/>
      <c r="AR279" s="146"/>
      <c r="AS279" s="146"/>
      <c r="AT279" s="146"/>
      <c r="AU279" s="146"/>
      <c r="AV279" s="146"/>
      <c r="AW279" s="146"/>
      <c r="AX279" s="146"/>
      <c r="AY279" s="146"/>
      <c r="AZ279" s="146"/>
      <c r="BA279" s="146"/>
      <c r="BB279" s="146"/>
      <c r="BC279" s="146"/>
      <c r="BD279" s="146"/>
      <c r="BE279" s="146"/>
      <c r="BF279" s="146"/>
      <c r="BG279" s="146"/>
      <c r="BH279" s="146"/>
      <c r="BI279" s="146"/>
      <c r="BJ279" s="146"/>
      <c r="BK279" s="146"/>
      <c r="BL279" s="146"/>
      <c r="BM279" s="146"/>
      <c r="BN279" s="146"/>
      <c r="BO279" s="146"/>
      <c r="BP279" s="146"/>
      <c r="BQ279" s="146"/>
      <c r="BR279" s="146"/>
      <c r="BS279" s="146"/>
      <c r="BT279" s="146"/>
      <c r="BU279" s="146"/>
      <c r="BV279" s="146"/>
      <c r="BW279" s="146"/>
      <c r="BX279" s="146"/>
      <c r="BY279" s="146"/>
      <c r="BZ279" s="146"/>
      <c r="CA279" s="146"/>
      <c r="CB279" s="146"/>
      <c r="CC279" s="146"/>
      <c r="CD279" s="146"/>
      <c r="CE279" s="146"/>
      <c r="CF279" s="146"/>
      <c r="CG279" s="146"/>
      <c r="CH279" s="146"/>
      <c r="CI279" s="146"/>
      <c r="CJ279" s="146"/>
      <c r="CK279" s="146"/>
      <c r="CL279" s="146"/>
      <c r="CM279" s="146"/>
      <c r="CN279" s="146"/>
      <c r="CO279" s="146"/>
      <c r="CP279" s="146"/>
      <c r="CQ279" s="146"/>
      <c r="CR279" s="146"/>
      <c r="CS279" s="146"/>
      <c r="CT279" s="146"/>
      <c r="CU279" s="146"/>
      <c r="CV279" s="146"/>
      <c r="CW279" s="146"/>
      <c r="CX279" s="146"/>
      <c r="CY279" s="146"/>
      <c r="CZ279" s="146"/>
      <c r="DA279" s="201"/>
    </row>
    <row r="280" spans="2:105" x14ac:dyDescent="0.25">
      <c r="B280" s="200"/>
      <c r="C280" s="146"/>
      <c r="D280" s="146"/>
      <c r="E280" s="146"/>
      <c r="F280" s="146"/>
      <c r="G280" s="146"/>
      <c r="H280" s="146"/>
      <c r="I280" s="146"/>
      <c r="J280" s="146"/>
      <c r="K280" s="146"/>
      <c r="L280" s="146"/>
      <c r="M280" s="146"/>
      <c r="N280" s="146"/>
      <c r="O280" s="146"/>
      <c r="P280" s="146"/>
      <c r="Q280" s="146"/>
      <c r="R280" s="146"/>
      <c r="S280" s="146"/>
      <c r="T280" s="146"/>
      <c r="U280" s="146"/>
      <c r="V280" s="146"/>
      <c r="W280" s="146"/>
      <c r="X280" s="146"/>
      <c r="Y280" s="146"/>
      <c r="Z280" s="146"/>
      <c r="AA280" s="146"/>
      <c r="AB280" s="146"/>
      <c r="AC280" s="146"/>
      <c r="AD280" s="146"/>
      <c r="AE280" s="146"/>
      <c r="AF280" s="146"/>
      <c r="AG280" s="146"/>
      <c r="AH280" s="146"/>
      <c r="AI280" s="146"/>
      <c r="AJ280" s="146"/>
      <c r="AK280" s="146"/>
      <c r="AL280" s="146"/>
      <c r="AM280" s="146"/>
      <c r="AN280" s="146"/>
      <c r="AO280" s="146"/>
      <c r="AP280" s="146"/>
      <c r="AQ280" s="146"/>
      <c r="AR280" s="146"/>
      <c r="AS280" s="146"/>
      <c r="AT280" s="146"/>
      <c r="AU280" s="146"/>
      <c r="AV280" s="146"/>
      <c r="AW280" s="146"/>
      <c r="AX280" s="146"/>
      <c r="AY280" s="146"/>
      <c r="AZ280" s="146"/>
      <c r="BA280" s="146"/>
      <c r="BB280" s="146"/>
      <c r="BC280" s="146"/>
      <c r="BD280" s="146"/>
      <c r="BE280" s="146"/>
      <c r="BF280" s="146"/>
      <c r="BG280" s="146"/>
      <c r="BH280" s="146"/>
      <c r="BI280" s="146"/>
      <c r="BJ280" s="146"/>
      <c r="BK280" s="146"/>
      <c r="BL280" s="146"/>
      <c r="BM280" s="146"/>
      <c r="BN280" s="146"/>
      <c r="BO280" s="146"/>
      <c r="BP280" s="146"/>
      <c r="BQ280" s="146"/>
      <c r="BR280" s="146"/>
      <c r="BS280" s="146"/>
      <c r="BT280" s="146"/>
      <c r="BU280" s="146"/>
      <c r="BV280" s="146"/>
      <c r="BW280" s="146"/>
      <c r="BX280" s="146"/>
      <c r="BY280" s="146"/>
      <c r="BZ280" s="146"/>
      <c r="CA280" s="146"/>
      <c r="CB280" s="146"/>
      <c r="CC280" s="146"/>
      <c r="CD280" s="146"/>
      <c r="CE280" s="146"/>
      <c r="CF280" s="146"/>
      <c r="CG280" s="146"/>
      <c r="CH280" s="146"/>
      <c r="CI280" s="146"/>
      <c r="CJ280" s="146"/>
      <c r="CK280" s="146"/>
      <c r="CL280" s="146"/>
      <c r="CM280" s="146"/>
      <c r="CN280" s="146"/>
      <c r="CO280" s="146"/>
      <c r="CP280" s="146"/>
      <c r="CQ280" s="146"/>
      <c r="CR280" s="146"/>
      <c r="CS280" s="146"/>
      <c r="CT280" s="146"/>
      <c r="CU280" s="146"/>
      <c r="CV280" s="146"/>
      <c r="CW280" s="146"/>
      <c r="CX280" s="146"/>
      <c r="CY280" s="146"/>
      <c r="CZ280" s="146"/>
      <c r="DA280" s="201"/>
    </row>
    <row r="281" spans="2:105" x14ac:dyDescent="0.25">
      <c r="B281" s="200"/>
      <c r="C281" s="146"/>
      <c r="D281" s="146"/>
      <c r="E281" s="146"/>
      <c r="F281" s="146"/>
      <c r="G281" s="146"/>
      <c r="H281" s="146"/>
      <c r="I281" s="146"/>
      <c r="J281" s="146"/>
      <c r="K281" s="146"/>
      <c r="L281" s="146"/>
      <c r="M281" s="146"/>
      <c r="N281" s="146"/>
      <c r="O281" s="146"/>
      <c r="P281" s="146"/>
      <c r="Q281" s="146"/>
      <c r="R281" s="146"/>
      <c r="S281" s="146"/>
      <c r="T281" s="146"/>
      <c r="U281" s="146"/>
      <c r="V281" s="146"/>
      <c r="W281" s="146"/>
      <c r="X281" s="146"/>
      <c r="Y281" s="146"/>
      <c r="Z281" s="146"/>
      <c r="AA281" s="146"/>
      <c r="AB281" s="146"/>
      <c r="AC281" s="146"/>
      <c r="AD281" s="146"/>
      <c r="AE281" s="146"/>
      <c r="AF281" s="146"/>
      <c r="AG281" s="146"/>
      <c r="AH281" s="146"/>
      <c r="AI281" s="146"/>
      <c r="AJ281" s="146"/>
      <c r="AK281" s="146"/>
      <c r="AL281" s="146"/>
      <c r="AM281" s="146"/>
      <c r="AN281" s="146"/>
      <c r="AO281" s="146"/>
      <c r="AP281" s="146"/>
      <c r="AQ281" s="146"/>
      <c r="AR281" s="146"/>
      <c r="AS281" s="146"/>
      <c r="AT281" s="146"/>
      <c r="AU281" s="146"/>
      <c r="AV281" s="146"/>
      <c r="AW281" s="146"/>
      <c r="AX281" s="146"/>
      <c r="AY281" s="146"/>
      <c r="AZ281" s="146"/>
      <c r="BA281" s="146"/>
      <c r="BB281" s="146"/>
      <c r="BC281" s="146"/>
      <c r="BD281" s="146"/>
      <c r="BE281" s="146"/>
      <c r="BF281" s="146"/>
      <c r="BG281" s="146"/>
      <c r="BH281" s="146"/>
      <c r="BI281" s="146"/>
      <c r="BJ281" s="146"/>
      <c r="BK281" s="146"/>
      <c r="BL281" s="146"/>
      <c r="BM281" s="146"/>
      <c r="BN281" s="146"/>
      <c r="BO281" s="146"/>
      <c r="BP281" s="146"/>
      <c r="BQ281" s="146"/>
      <c r="BR281" s="146"/>
      <c r="BS281" s="146"/>
      <c r="BT281" s="146"/>
      <c r="BU281" s="146"/>
      <c r="BV281" s="146"/>
      <c r="BW281" s="146"/>
      <c r="BX281" s="146"/>
      <c r="BY281" s="146"/>
      <c r="BZ281" s="146"/>
      <c r="CA281" s="146"/>
      <c r="CB281" s="146"/>
      <c r="CC281" s="146"/>
      <c r="CD281" s="146"/>
      <c r="CE281" s="146"/>
      <c r="CF281" s="146"/>
      <c r="CG281" s="146"/>
      <c r="CH281" s="146"/>
      <c r="CI281" s="146"/>
      <c r="CJ281" s="146"/>
      <c r="CK281" s="146"/>
      <c r="CL281" s="146"/>
      <c r="CM281" s="146"/>
      <c r="CN281" s="146"/>
      <c r="CO281" s="146"/>
      <c r="CP281" s="146"/>
      <c r="CQ281" s="146"/>
      <c r="CR281" s="146"/>
      <c r="CS281" s="146"/>
      <c r="CT281" s="146"/>
      <c r="CU281" s="146"/>
      <c r="CV281" s="146"/>
      <c r="CW281" s="146"/>
      <c r="CX281" s="146"/>
      <c r="CY281" s="146"/>
      <c r="CZ281" s="146"/>
      <c r="DA281" s="201"/>
    </row>
    <row r="282" spans="2:105" x14ac:dyDescent="0.25">
      <c r="B282" s="200"/>
      <c r="C282" s="146"/>
      <c r="D282" s="146"/>
      <c r="E282" s="146"/>
      <c r="F282" s="146"/>
      <c r="G282" s="146"/>
      <c r="H282" s="146"/>
      <c r="I282" s="146"/>
      <c r="J282" s="146"/>
      <c r="K282" s="146"/>
      <c r="L282" s="146"/>
      <c r="M282" s="146"/>
      <c r="N282" s="146"/>
      <c r="O282" s="146"/>
      <c r="P282" s="146"/>
      <c r="Q282" s="146"/>
      <c r="R282" s="146"/>
      <c r="S282" s="146"/>
      <c r="T282" s="146"/>
      <c r="U282" s="146"/>
      <c r="V282" s="146"/>
      <c r="W282" s="146"/>
      <c r="X282" s="146"/>
      <c r="Y282" s="146"/>
      <c r="Z282" s="146"/>
      <c r="AA282" s="146"/>
      <c r="AB282" s="146"/>
      <c r="AC282" s="146"/>
      <c r="AD282" s="146"/>
      <c r="AE282" s="146"/>
      <c r="AF282" s="146"/>
      <c r="AG282" s="146"/>
      <c r="AH282" s="146"/>
      <c r="AI282" s="146"/>
      <c r="AJ282" s="146"/>
      <c r="AK282" s="146"/>
      <c r="AL282" s="146"/>
      <c r="AM282" s="146"/>
      <c r="AN282" s="146"/>
      <c r="AO282" s="146"/>
      <c r="AP282" s="146"/>
      <c r="AQ282" s="146"/>
      <c r="AR282" s="146"/>
      <c r="AS282" s="146"/>
      <c r="AT282" s="146"/>
      <c r="AU282" s="146"/>
      <c r="AV282" s="146"/>
      <c r="AW282" s="146"/>
      <c r="AX282" s="146"/>
      <c r="AY282" s="146"/>
      <c r="AZ282" s="146"/>
      <c r="BA282" s="146"/>
      <c r="BB282" s="146"/>
      <c r="BC282" s="146"/>
      <c r="BD282" s="146"/>
      <c r="BE282" s="146"/>
      <c r="BF282" s="146"/>
      <c r="BG282" s="146"/>
      <c r="BH282" s="146"/>
      <c r="BI282" s="146"/>
      <c r="BJ282" s="146"/>
      <c r="BK282" s="146"/>
      <c r="BL282" s="146"/>
      <c r="BM282" s="146"/>
      <c r="BN282" s="146"/>
      <c r="BO282" s="146"/>
      <c r="BP282" s="146"/>
      <c r="BQ282" s="146"/>
      <c r="BR282" s="146"/>
      <c r="BS282" s="146"/>
      <c r="BT282" s="146"/>
      <c r="BU282" s="146"/>
      <c r="BV282" s="146"/>
      <c r="BW282" s="146"/>
      <c r="BX282" s="146"/>
      <c r="BY282" s="146"/>
      <c r="BZ282" s="146"/>
      <c r="CA282" s="146"/>
      <c r="CB282" s="146"/>
      <c r="CC282" s="146"/>
      <c r="CD282" s="146"/>
      <c r="CE282" s="146"/>
      <c r="CF282" s="146"/>
      <c r="CG282" s="146"/>
      <c r="CH282" s="146"/>
      <c r="CI282" s="146"/>
      <c r="CJ282" s="146"/>
      <c r="CK282" s="146"/>
      <c r="CL282" s="146"/>
      <c r="CM282" s="146"/>
      <c r="CN282" s="146"/>
      <c r="CO282" s="146"/>
      <c r="CP282" s="146"/>
      <c r="CQ282" s="146"/>
      <c r="CR282" s="146"/>
      <c r="CS282" s="146"/>
      <c r="CT282" s="146"/>
      <c r="CU282" s="146"/>
      <c r="CV282" s="146"/>
      <c r="CW282" s="146"/>
      <c r="CX282" s="146"/>
      <c r="CY282" s="146"/>
      <c r="CZ282" s="146"/>
      <c r="DA282" s="201"/>
    </row>
    <row r="283" spans="2:105" x14ac:dyDescent="0.25">
      <c r="B283" s="200"/>
      <c r="C283" s="146"/>
      <c r="D283" s="146"/>
      <c r="E283" s="146"/>
      <c r="F283" s="146"/>
      <c r="G283" s="146"/>
      <c r="H283" s="146"/>
      <c r="I283" s="146"/>
      <c r="J283" s="146"/>
      <c r="K283" s="146"/>
      <c r="L283" s="146"/>
      <c r="M283" s="146"/>
      <c r="N283" s="146"/>
      <c r="O283" s="146"/>
      <c r="P283" s="146"/>
      <c r="Q283" s="146"/>
      <c r="R283" s="146"/>
      <c r="S283" s="146"/>
      <c r="T283" s="146"/>
      <c r="U283" s="146"/>
      <c r="V283" s="146"/>
      <c r="W283" s="146"/>
      <c r="X283" s="146"/>
      <c r="Y283" s="146"/>
      <c r="Z283" s="146"/>
      <c r="AA283" s="146"/>
      <c r="AB283" s="146"/>
      <c r="AC283" s="146"/>
      <c r="AD283" s="146"/>
      <c r="AE283" s="146"/>
      <c r="AF283" s="146"/>
      <c r="AG283" s="146"/>
      <c r="AH283" s="146"/>
      <c r="AI283" s="146"/>
      <c r="AJ283" s="146"/>
      <c r="AK283" s="146"/>
      <c r="AL283" s="146"/>
      <c r="AM283" s="146"/>
      <c r="AN283" s="146"/>
      <c r="AO283" s="146"/>
      <c r="AP283" s="146"/>
      <c r="AQ283" s="146"/>
      <c r="AR283" s="146"/>
      <c r="AS283" s="146"/>
      <c r="AT283" s="146"/>
      <c r="AU283" s="146"/>
      <c r="AV283" s="146"/>
      <c r="AW283" s="146"/>
      <c r="AX283" s="146"/>
      <c r="AY283" s="146"/>
      <c r="AZ283" s="146"/>
      <c r="BA283" s="146"/>
      <c r="BB283" s="146"/>
      <c r="BC283" s="146"/>
      <c r="BD283" s="146"/>
      <c r="BE283" s="146"/>
      <c r="BF283" s="146"/>
      <c r="BG283" s="146"/>
      <c r="BH283" s="146"/>
      <c r="BI283" s="146"/>
      <c r="BJ283" s="146"/>
      <c r="BK283" s="146"/>
      <c r="BL283" s="146"/>
      <c r="BM283" s="146"/>
      <c r="BN283" s="146"/>
      <c r="BO283" s="146"/>
      <c r="BP283" s="146"/>
      <c r="BQ283" s="146"/>
      <c r="BR283" s="146"/>
      <c r="BS283" s="146"/>
      <c r="BT283" s="146"/>
      <c r="BU283" s="146"/>
      <c r="BV283" s="146"/>
      <c r="BW283" s="146"/>
      <c r="BX283" s="146"/>
      <c r="BY283" s="146"/>
      <c r="BZ283" s="146"/>
      <c r="CA283" s="146"/>
      <c r="CB283" s="146"/>
      <c r="CC283" s="146"/>
      <c r="CD283" s="146"/>
      <c r="CE283" s="146"/>
      <c r="CF283" s="146"/>
      <c r="CG283" s="146"/>
      <c r="CH283" s="146"/>
      <c r="CI283" s="146"/>
      <c r="CJ283" s="146"/>
      <c r="CK283" s="146"/>
      <c r="CL283" s="146"/>
      <c r="CM283" s="146"/>
      <c r="CN283" s="146"/>
      <c r="CO283" s="146"/>
      <c r="CP283" s="146"/>
      <c r="CQ283" s="146"/>
      <c r="CR283" s="146"/>
      <c r="CS283" s="146"/>
      <c r="CT283" s="146"/>
      <c r="CU283" s="146"/>
      <c r="CV283" s="146"/>
      <c r="CW283" s="146"/>
      <c r="CX283" s="146"/>
      <c r="CY283" s="146"/>
      <c r="CZ283" s="146"/>
      <c r="DA283" s="201"/>
    </row>
    <row r="284" spans="2:105" x14ac:dyDescent="0.25">
      <c r="B284" s="200"/>
      <c r="C284" s="146"/>
      <c r="D284" s="146"/>
      <c r="E284" s="146"/>
      <c r="F284" s="146"/>
      <c r="G284" s="146"/>
      <c r="H284" s="146"/>
      <c r="I284" s="146"/>
      <c r="J284" s="146"/>
      <c r="K284" s="146"/>
      <c r="L284" s="146"/>
      <c r="M284" s="146"/>
      <c r="N284" s="146"/>
      <c r="O284" s="146"/>
      <c r="P284" s="146"/>
      <c r="Q284" s="146"/>
      <c r="R284" s="146"/>
      <c r="S284" s="146"/>
      <c r="T284" s="146"/>
      <c r="U284" s="146"/>
      <c r="V284" s="146"/>
      <c r="W284" s="146"/>
      <c r="X284" s="146"/>
      <c r="Y284" s="146"/>
      <c r="Z284" s="146"/>
      <c r="AA284" s="146"/>
      <c r="AB284" s="146"/>
      <c r="AC284" s="146"/>
      <c r="AD284" s="146"/>
      <c r="AE284" s="146"/>
      <c r="AF284" s="146"/>
      <c r="AG284" s="146"/>
      <c r="AH284" s="146"/>
      <c r="AI284" s="146"/>
      <c r="AJ284" s="146"/>
      <c r="AK284" s="146"/>
      <c r="AL284" s="146"/>
      <c r="AM284" s="146"/>
      <c r="AN284" s="146"/>
      <c r="AO284" s="146"/>
      <c r="AP284" s="146"/>
      <c r="AQ284" s="146"/>
      <c r="AR284" s="146"/>
      <c r="AS284" s="146"/>
      <c r="AT284" s="146"/>
      <c r="AU284" s="146"/>
      <c r="AV284" s="146"/>
      <c r="AW284" s="146"/>
      <c r="AX284" s="146"/>
      <c r="AY284" s="146"/>
      <c r="AZ284" s="146"/>
      <c r="BA284" s="146"/>
      <c r="BB284" s="146"/>
      <c r="BC284" s="146"/>
      <c r="BD284" s="146"/>
      <c r="BE284" s="146"/>
      <c r="BF284" s="146"/>
      <c r="BG284" s="146"/>
      <c r="BH284" s="146"/>
      <c r="BI284" s="146"/>
      <c r="BJ284" s="146"/>
      <c r="BK284" s="146"/>
      <c r="BL284" s="146"/>
      <c r="BM284" s="146"/>
      <c r="BN284" s="146"/>
      <c r="BO284" s="146"/>
      <c r="BP284" s="146"/>
      <c r="BQ284" s="146"/>
      <c r="BR284" s="146"/>
      <c r="BS284" s="146"/>
      <c r="BT284" s="146"/>
      <c r="BU284" s="146"/>
      <c r="BV284" s="146"/>
      <c r="BW284" s="146"/>
      <c r="BX284" s="146"/>
      <c r="BY284" s="146"/>
      <c r="BZ284" s="146"/>
      <c r="CA284" s="146"/>
      <c r="CB284" s="146"/>
      <c r="CC284" s="146"/>
      <c r="CD284" s="146"/>
      <c r="CE284" s="146"/>
      <c r="CF284" s="146"/>
      <c r="CG284" s="146"/>
      <c r="CH284" s="146"/>
      <c r="CI284" s="146"/>
      <c r="CJ284" s="146"/>
      <c r="CK284" s="146"/>
      <c r="CL284" s="146"/>
      <c r="CM284" s="146"/>
      <c r="CN284" s="146"/>
      <c r="CO284" s="146"/>
      <c r="CP284" s="146"/>
      <c r="CQ284" s="146"/>
      <c r="CR284" s="146"/>
      <c r="CS284" s="146"/>
      <c r="CT284" s="146"/>
      <c r="CU284" s="146"/>
      <c r="CV284" s="146"/>
      <c r="CW284" s="146"/>
      <c r="CX284" s="146"/>
      <c r="CY284" s="146"/>
      <c r="CZ284" s="146"/>
      <c r="DA284" s="201"/>
    </row>
    <row r="285" spans="2:105" x14ac:dyDescent="0.25">
      <c r="B285" s="200"/>
      <c r="C285" s="146"/>
      <c r="D285" s="146"/>
      <c r="E285" s="146"/>
      <c r="F285" s="146"/>
      <c r="G285" s="146"/>
      <c r="H285" s="146"/>
      <c r="I285" s="146"/>
      <c r="J285" s="146"/>
      <c r="K285" s="146"/>
      <c r="L285" s="146"/>
      <c r="M285" s="146"/>
      <c r="N285" s="146"/>
      <c r="O285" s="146"/>
      <c r="P285" s="146"/>
      <c r="Q285" s="146"/>
      <c r="R285" s="146"/>
      <c r="S285" s="146"/>
      <c r="T285" s="146"/>
      <c r="U285" s="146"/>
      <c r="V285" s="146"/>
      <c r="W285" s="146"/>
      <c r="X285" s="146"/>
      <c r="Y285" s="146"/>
      <c r="Z285" s="146"/>
      <c r="AA285" s="146"/>
      <c r="AB285" s="146"/>
      <c r="AC285" s="146"/>
      <c r="AD285" s="146"/>
      <c r="AE285" s="146"/>
      <c r="AF285" s="146"/>
      <c r="AG285" s="146"/>
      <c r="AH285" s="146"/>
      <c r="AI285" s="146"/>
      <c r="AJ285" s="146"/>
      <c r="AK285" s="146"/>
      <c r="AL285" s="146"/>
      <c r="AM285" s="146"/>
      <c r="AN285" s="146"/>
      <c r="AO285" s="146"/>
      <c r="AP285" s="146"/>
      <c r="AQ285" s="146"/>
      <c r="AR285" s="146"/>
      <c r="AS285" s="146"/>
      <c r="AT285" s="146"/>
      <c r="AU285" s="146"/>
      <c r="AV285" s="146"/>
      <c r="AW285" s="146"/>
      <c r="AX285" s="146"/>
      <c r="AY285" s="146"/>
      <c r="AZ285" s="146"/>
      <c r="BA285" s="146"/>
      <c r="BB285" s="146"/>
      <c r="BC285" s="146"/>
      <c r="BD285" s="146"/>
      <c r="BE285" s="146"/>
      <c r="BF285" s="146"/>
      <c r="BG285" s="146"/>
      <c r="BH285" s="146"/>
      <c r="BI285" s="146"/>
      <c r="BJ285" s="146"/>
      <c r="BK285" s="146"/>
      <c r="BL285" s="146"/>
      <c r="BM285" s="146"/>
      <c r="BN285" s="146"/>
      <c r="BO285" s="146"/>
      <c r="BP285" s="146"/>
      <c r="BQ285" s="146"/>
      <c r="BR285" s="146"/>
      <c r="BS285" s="146"/>
      <c r="BT285" s="146"/>
      <c r="BU285" s="146"/>
      <c r="BV285" s="146"/>
      <c r="BW285" s="146"/>
      <c r="BX285" s="146"/>
      <c r="BY285" s="146"/>
      <c r="BZ285" s="146"/>
      <c r="CA285" s="146"/>
      <c r="CB285" s="146"/>
      <c r="CC285" s="146"/>
      <c r="CD285" s="146"/>
      <c r="CE285" s="146"/>
      <c r="CF285" s="146"/>
      <c r="CG285" s="146"/>
      <c r="CH285" s="146"/>
      <c r="CI285" s="146"/>
      <c r="CJ285" s="146"/>
      <c r="CK285" s="146"/>
      <c r="CL285" s="146"/>
      <c r="CM285" s="146"/>
      <c r="CN285" s="146"/>
      <c r="CO285" s="146"/>
      <c r="CP285" s="146"/>
      <c r="CQ285" s="146"/>
      <c r="CR285" s="146"/>
      <c r="CS285" s="146"/>
      <c r="CT285" s="146"/>
      <c r="CU285" s="146"/>
      <c r="CV285" s="146"/>
      <c r="CW285" s="146"/>
      <c r="CX285" s="146"/>
      <c r="CY285" s="146"/>
      <c r="CZ285" s="146"/>
      <c r="DA285" s="201"/>
    </row>
    <row r="286" spans="2:105" x14ac:dyDescent="0.25">
      <c r="B286" s="200"/>
      <c r="C286" s="146"/>
      <c r="D286" s="146"/>
      <c r="E286" s="146"/>
      <c r="F286" s="146"/>
      <c r="G286" s="146"/>
      <c r="H286" s="146"/>
      <c r="I286" s="146"/>
      <c r="J286" s="146"/>
      <c r="K286" s="146"/>
      <c r="L286" s="146"/>
      <c r="M286" s="146"/>
      <c r="N286" s="146"/>
      <c r="O286" s="146"/>
      <c r="P286" s="146"/>
      <c r="Q286" s="146"/>
      <c r="R286" s="146"/>
      <c r="S286" s="146"/>
      <c r="T286" s="146"/>
      <c r="U286" s="146"/>
      <c r="V286" s="146"/>
      <c r="W286" s="146"/>
      <c r="X286" s="146"/>
      <c r="Y286" s="146"/>
      <c r="Z286" s="146"/>
      <c r="AA286" s="146"/>
      <c r="AB286" s="146"/>
      <c r="AC286" s="146"/>
      <c r="AD286" s="146"/>
      <c r="AE286" s="146"/>
      <c r="AF286" s="146"/>
      <c r="AG286" s="146"/>
      <c r="AH286" s="146"/>
      <c r="AI286" s="146"/>
      <c r="AJ286" s="146"/>
      <c r="AK286" s="146"/>
      <c r="AL286" s="146"/>
      <c r="AM286" s="146"/>
      <c r="AN286" s="146"/>
      <c r="AO286" s="146"/>
      <c r="AP286" s="146"/>
      <c r="AQ286" s="146"/>
      <c r="AR286" s="146"/>
      <c r="AS286" s="146"/>
      <c r="AT286" s="146"/>
      <c r="AU286" s="146"/>
      <c r="AV286" s="146"/>
      <c r="AW286" s="146"/>
      <c r="AX286" s="146"/>
      <c r="AY286" s="146"/>
      <c r="AZ286" s="146"/>
      <c r="BA286" s="146"/>
      <c r="BB286" s="146"/>
      <c r="BC286" s="146"/>
      <c r="BD286" s="146"/>
      <c r="BE286" s="146"/>
      <c r="BF286" s="146"/>
      <c r="BG286" s="146"/>
      <c r="BH286" s="146"/>
      <c r="BI286" s="146"/>
      <c r="BJ286" s="146"/>
      <c r="BK286" s="146"/>
      <c r="BL286" s="146"/>
      <c r="BM286" s="146"/>
      <c r="BN286" s="146"/>
      <c r="BO286" s="146"/>
      <c r="BP286" s="146"/>
      <c r="BQ286" s="146"/>
      <c r="BR286" s="146"/>
      <c r="BS286" s="146"/>
      <c r="BT286" s="146"/>
      <c r="BU286" s="146"/>
      <c r="BV286" s="146"/>
      <c r="BW286" s="146"/>
      <c r="BX286" s="146"/>
      <c r="BY286" s="146"/>
      <c r="BZ286" s="146"/>
      <c r="CA286" s="146"/>
      <c r="CB286" s="146"/>
      <c r="CC286" s="146"/>
      <c r="CD286" s="146"/>
      <c r="CE286" s="146"/>
      <c r="CF286" s="146"/>
      <c r="CG286" s="146"/>
      <c r="CH286" s="146"/>
      <c r="CI286" s="146"/>
      <c r="CJ286" s="146"/>
      <c r="CK286" s="146"/>
      <c r="CL286" s="146"/>
      <c r="CM286" s="146"/>
      <c r="CN286" s="146"/>
      <c r="CO286" s="146"/>
      <c r="CP286" s="146"/>
      <c r="CQ286" s="146"/>
      <c r="CR286" s="146"/>
      <c r="CS286" s="146"/>
      <c r="CT286" s="146"/>
      <c r="CU286" s="146"/>
      <c r="CV286" s="146"/>
      <c r="CW286" s="146"/>
      <c r="CX286" s="146"/>
      <c r="CY286" s="146"/>
      <c r="CZ286" s="146"/>
      <c r="DA286" s="201"/>
    </row>
    <row r="287" spans="2:105" x14ac:dyDescent="0.25">
      <c r="B287" s="200"/>
      <c r="C287" s="146"/>
      <c r="D287" s="146"/>
      <c r="E287" s="146"/>
      <c r="F287" s="146"/>
      <c r="G287" s="146"/>
      <c r="H287" s="146"/>
      <c r="I287" s="146"/>
      <c r="J287" s="146"/>
      <c r="K287" s="146"/>
      <c r="L287" s="146"/>
      <c r="M287" s="146"/>
      <c r="N287" s="146"/>
      <c r="O287" s="146"/>
      <c r="P287" s="146"/>
      <c r="Q287" s="146"/>
      <c r="R287" s="146"/>
      <c r="S287" s="146"/>
      <c r="T287" s="146"/>
      <c r="U287" s="146"/>
      <c r="V287" s="146"/>
      <c r="W287" s="146"/>
      <c r="X287" s="146"/>
      <c r="Y287" s="146"/>
      <c r="Z287" s="146"/>
      <c r="AA287" s="146"/>
      <c r="AB287" s="146"/>
      <c r="AC287" s="146"/>
      <c r="AD287" s="146"/>
      <c r="AE287" s="146"/>
      <c r="AF287" s="146"/>
      <c r="AG287" s="146"/>
      <c r="AH287" s="146"/>
      <c r="AI287" s="146"/>
      <c r="AJ287" s="146"/>
      <c r="AK287" s="146"/>
      <c r="AL287" s="146"/>
      <c r="AM287" s="146"/>
      <c r="AN287" s="146"/>
      <c r="AO287" s="146"/>
      <c r="AP287" s="146"/>
      <c r="AQ287" s="146"/>
      <c r="AR287" s="146"/>
      <c r="AS287" s="146"/>
      <c r="AT287" s="146"/>
      <c r="AU287" s="146"/>
      <c r="AV287" s="146"/>
      <c r="AW287" s="146"/>
      <c r="AX287" s="146"/>
      <c r="AY287" s="146"/>
      <c r="AZ287" s="146"/>
      <c r="BA287" s="146"/>
      <c r="BB287" s="146"/>
      <c r="BC287" s="146"/>
      <c r="BD287" s="146"/>
      <c r="BE287" s="146"/>
      <c r="BF287" s="146"/>
      <c r="BG287" s="146"/>
      <c r="BH287" s="146"/>
      <c r="BI287" s="146"/>
      <c r="BJ287" s="146"/>
      <c r="BK287" s="146"/>
      <c r="BL287" s="146"/>
      <c r="BM287" s="146"/>
      <c r="BN287" s="146"/>
      <c r="BO287" s="146"/>
      <c r="BP287" s="146"/>
      <c r="BQ287" s="146"/>
      <c r="BR287" s="146"/>
      <c r="BS287" s="146"/>
      <c r="BT287" s="146"/>
      <c r="BU287" s="146"/>
      <c r="BV287" s="146"/>
      <c r="BW287" s="146"/>
      <c r="BX287" s="146"/>
      <c r="BY287" s="146"/>
      <c r="BZ287" s="146"/>
      <c r="CA287" s="146"/>
      <c r="CB287" s="146"/>
      <c r="CC287" s="146"/>
      <c r="CD287" s="146"/>
      <c r="CE287" s="146"/>
      <c r="CF287" s="146"/>
      <c r="CG287" s="146"/>
      <c r="CH287" s="146"/>
      <c r="CI287" s="146"/>
      <c r="CJ287" s="146"/>
      <c r="CK287" s="146"/>
      <c r="CL287" s="146"/>
      <c r="CM287" s="146"/>
      <c r="CN287" s="146"/>
      <c r="CO287" s="146"/>
      <c r="CP287" s="146"/>
      <c r="CQ287" s="146"/>
      <c r="CR287" s="146"/>
      <c r="CS287" s="146"/>
      <c r="CT287" s="146"/>
      <c r="CU287" s="146"/>
      <c r="CV287" s="146"/>
      <c r="CW287" s="146"/>
      <c r="CX287" s="146"/>
      <c r="CY287" s="146"/>
      <c r="CZ287" s="146"/>
      <c r="DA287" s="201"/>
    </row>
    <row r="288" spans="2:105" x14ac:dyDescent="0.25">
      <c r="B288" s="200"/>
      <c r="C288" s="146"/>
      <c r="D288" s="146"/>
      <c r="E288" s="146"/>
      <c r="F288" s="146"/>
      <c r="G288" s="146"/>
      <c r="H288" s="146"/>
      <c r="I288" s="146"/>
      <c r="J288" s="146"/>
      <c r="K288" s="146"/>
      <c r="L288" s="146"/>
      <c r="M288" s="146"/>
      <c r="N288" s="146"/>
      <c r="O288" s="146"/>
      <c r="P288" s="146"/>
      <c r="Q288" s="146"/>
      <c r="R288" s="146"/>
      <c r="S288" s="146"/>
      <c r="T288" s="146"/>
      <c r="U288" s="146"/>
      <c r="V288" s="146"/>
      <c r="W288" s="146"/>
      <c r="X288" s="146"/>
      <c r="Y288" s="146"/>
      <c r="Z288" s="146"/>
      <c r="AA288" s="146"/>
      <c r="AB288" s="146"/>
      <c r="AC288" s="146"/>
      <c r="AD288" s="146"/>
      <c r="AE288" s="146"/>
      <c r="AF288" s="146"/>
      <c r="AG288" s="146"/>
      <c r="AH288" s="146"/>
      <c r="AI288" s="146"/>
      <c r="AJ288" s="146"/>
      <c r="AK288" s="146"/>
      <c r="AL288" s="146"/>
      <c r="AM288" s="146"/>
      <c r="AN288" s="146"/>
      <c r="AO288" s="146"/>
      <c r="AP288" s="146"/>
      <c r="AQ288" s="146"/>
      <c r="AR288" s="146"/>
      <c r="AS288" s="146"/>
      <c r="AT288" s="146"/>
      <c r="AU288" s="146"/>
      <c r="AV288" s="146"/>
      <c r="AW288" s="146"/>
      <c r="AX288" s="146"/>
      <c r="AY288" s="146"/>
      <c r="AZ288" s="146"/>
      <c r="BA288" s="146"/>
      <c r="BB288" s="146"/>
      <c r="BC288" s="146"/>
      <c r="BD288" s="146"/>
      <c r="BE288" s="146"/>
      <c r="BF288" s="146"/>
      <c r="BG288" s="146"/>
      <c r="BH288" s="146"/>
      <c r="BI288" s="146"/>
      <c r="BJ288" s="146"/>
      <c r="BK288" s="146"/>
      <c r="BL288" s="146"/>
      <c r="BM288" s="146"/>
      <c r="BN288" s="146"/>
      <c r="BO288" s="146"/>
      <c r="BP288" s="146"/>
      <c r="BQ288" s="146"/>
      <c r="BR288" s="146"/>
      <c r="BS288" s="146"/>
      <c r="BT288" s="146"/>
      <c r="BU288" s="146"/>
      <c r="BV288" s="146"/>
      <c r="BW288" s="146"/>
      <c r="BX288" s="146"/>
      <c r="BY288" s="146"/>
      <c r="BZ288" s="146"/>
      <c r="CA288" s="146"/>
      <c r="CB288" s="146"/>
      <c r="CC288" s="146"/>
      <c r="CD288" s="146"/>
      <c r="CE288" s="146"/>
      <c r="CF288" s="146"/>
      <c r="CG288" s="146"/>
      <c r="CH288" s="146"/>
      <c r="CI288" s="146"/>
      <c r="CJ288" s="146"/>
      <c r="CK288" s="146"/>
      <c r="CL288" s="146"/>
      <c r="CM288" s="146"/>
      <c r="CN288" s="146"/>
      <c r="CO288" s="146"/>
      <c r="CP288" s="146"/>
      <c r="CQ288" s="146"/>
      <c r="CR288" s="146"/>
      <c r="CS288" s="146"/>
      <c r="CT288" s="146"/>
      <c r="CU288" s="146"/>
      <c r="CV288" s="146"/>
      <c r="CW288" s="146"/>
      <c r="CX288" s="146"/>
      <c r="CY288" s="146"/>
      <c r="CZ288" s="146"/>
      <c r="DA288" s="201"/>
    </row>
    <row r="289" spans="2:105" x14ac:dyDescent="0.25">
      <c r="B289" s="200"/>
      <c r="C289" s="146"/>
      <c r="D289" s="146"/>
      <c r="E289" s="146"/>
      <c r="F289" s="146"/>
      <c r="G289" s="146"/>
      <c r="H289" s="146"/>
      <c r="I289" s="146"/>
      <c r="J289" s="146"/>
      <c r="K289" s="146"/>
      <c r="L289" s="146"/>
      <c r="M289" s="146"/>
      <c r="N289" s="146"/>
      <c r="O289" s="146"/>
      <c r="P289" s="146"/>
      <c r="Q289" s="146"/>
      <c r="R289" s="146"/>
      <c r="S289" s="146"/>
      <c r="T289" s="146"/>
      <c r="U289" s="146"/>
      <c r="V289" s="146"/>
      <c r="W289" s="146"/>
      <c r="X289" s="146"/>
      <c r="Y289" s="146"/>
      <c r="Z289" s="146"/>
      <c r="AA289" s="146"/>
      <c r="AB289" s="146"/>
      <c r="AC289" s="146"/>
      <c r="AD289" s="146"/>
      <c r="AE289" s="146"/>
      <c r="AF289" s="146"/>
      <c r="AG289" s="146"/>
      <c r="AH289" s="146"/>
      <c r="AI289" s="146"/>
      <c r="AJ289" s="146"/>
      <c r="AK289" s="146"/>
      <c r="AL289" s="146"/>
      <c r="AM289" s="146"/>
      <c r="AN289" s="146"/>
      <c r="AO289" s="146"/>
      <c r="AP289" s="146"/>
      <c r="AQ289" s="146"/>
      <c r="AR289" s="146"/>
      <c r="AS289" s="146"/>
      <c r="AT289" s="146"/>
      <c r="AU289" s="146"/>
      <c r="AV289" s="146"/>
      <c r="AW289" s="146"/>
      <c r="AX289" s="146"/>
      <c r="AY289" s="146"/>
      <c r="AZ289" s="146"/>
      <c r="BA289" s="146"/>
      <c r="BB289" s="146"/>
      <c r="BC289" s="146"/>
      <c r="BD289" s="146"/>
      <c r="BE289" s="146"/>
      <c r="BF289" s="146"/>
      <c r="BG289" s="146"/>
      <c r="BH289" s="146"/>
      <c r="BI289" s="146"/>
      <c r="BJ289" s="146"/>
      <c r="BK289" s="146"/>
      <c r="BL289" s="146"/>
      <c r="BM289" s="146"/>
      <c r="BN289" s="146"/>
      <c r="BO289" s="146"/>
      <c r="BP289" s="146"/>
      <c r="BQ289" s="146"/>
      <c r="BR289" s="146"/>
      <c r="BS289" s="146"/>
      <c r="BT289" s="146"/>
      <c r="BU289" s="146"/>
      <c r="BV289" s="146"/>
      <c r="BW289" s="146"/>
      <c r="BX289" s="146"/>
      <c r="BY289" s="146"/>
      <c r="BZ289" s="146"/>
      <c r="CA289" s="146"/>
      <c r="CB289" s="146"/>
      <c r="CC289" s="146"/>
      <c r="CD289" s="146"/>
      <c r="CE289" s="146"/>
      <c r="CF289" s="146"/>
      <c r="CG289" s="146"/>
      <c r="CH289" s="146"/>
      <c r="CI289" s="146"/>
      <c r="CJ289" s="146"/>
      <c r="CK289" s="146"/>
      <c r="CL289" s="146"/>
      <c r="CM289" s="146"/>
      <c r="CN289" s="146"/>
      <c r="CO289" s="146"/>
      <c r="CP289" s="146"/>
      <c r="CQ289" s="146"/>
      <c r="CR289" s="146"/>
      <c r="CS289" s="146"/>
      <c r="CT289" s="146"/>
      <c r="CU289" s="146"/>
      <c r="CV289" s="146"/>
      <c r="CW289" s="146"/>
      <c r="CX289" s="146"/>
      <c r="CY289" s="146"/>
      <c r="CZ289" s="146"/>
      <c r="DA289" s="201"/>
    </row>
    <row r="290" spans="2:105" x14ac:dyDescent="0.25">
      <c r="B290" s="200"/>
      <c r="C290" s="146"/>
      <c r="D290" s="146"/>
      <c r="E290" s="146"/>
      <c r="F290" s="146"/>
      <c r="G290" s="146"/>
      <c r="H290" s="146"/>
      <c r="I290" s="146"/>
      <c r="J290" s="146"/>
      <c r="K290" s="146"/>
      <c r="L290" s="146"/>
      <c r="M290" s="146"/>
      <c r="N290" s="146"/>
      <c r="O290" s="146"/>
      <c r="P290" s="146"/>
      <c r="Q290" s="146"/>
      <c r="R290" s="146"/>
      <c r="S290" s="146"/>
      <c r="T290" s="146"/>
      <c r="U290" s="146"/>
      <c r="V290" s="146"/>
      <c r="W290" s="146"/>
      <c r="X290" s="146"/>
      <c r="Y290" s="146"/>
      <c r="Z290" s="146"/>
      <c r="AA290" s="146"/>
      <c r="AB290" s="146"/>
      <c r="AC290" s="146"/>
      <c r="AD290" s="146"/>
      <c r="AE290" s="146"/>
      <c r="AF290" s="146"/>
      <c r="AG290" s="146"/>
      <c r="AH290" s="146"/>
      <c r="AI290" s="146"/>
      <c r="AJ290" s="146"/>
      <c r="AK290" s="146"/>
      <c r="AL290" s="146"/>
      <c r="AM290" s="146"/>
      <c r="AN290" s="146"/>
      <c r="AO290" s="146"/>
      <c r="AP290" s="146"/>
      <c r="AQ290" s="146"/>
      <c r="AR290" s="146"/>
      <c r="AS290" s="146"/>
      <c r="AT290" s="146"/>
      <c r="AU290" s="146"/>
      <c r="AV290" s="146"/>
      <c r="AW290" s="146"/>
      <c r="AX290" s="146"/>
      <c r="AY290" s="146"/>
      <c r="AZ290" s="146"/>
      <c r="BA290" s="146"/>
      <c r="BB290" s="146"/>
      <c r="BC290" s="146"/>
      <c r="BD290" s="146"/>
      <c r="BE290" s="146"/>
      <c r="BF290" s="146"/>
      <c r="BG290" s="146"/>
      <c r="BH290" s="146"/>
      <c r="BI290" s="146"/>
      <c r="BJ290" s="146"/>
      <c r="BK290" s="146"/>
      <c r="BL290" s="146"/>
      <c r="BM290" s="146"/>
      <c r="BN290" s="146"/>
      <c r="BO290" s="146"/>
      <c r="BP290" s="146"/>
      <c r="BQ290" s="146"/>
      <c r="BR290" s="146"/>
      <c r="BS290" s="146"/>
      <c r="BT290" s="146"/>
      <c r="BU290" s="146"/>
      <c r="BV290" s="146"/>
      <c r="BW290" s="146"/>
      <c r="BX290" s="146"/>
      <c r="BY290" s="146"/>
      <c r="BZ290" s="146"/>
      <c r="CA290" s="146"/>
      <c r="CB290" s="146"/>
      <c r="CC290" s="146"/>
      <c r="CD290" s="146"/>
      <c r="CE290" s="146"/>
      <c r="CF290" s="146"/>
      <c r="CG290" s="146"/>
      <c r="CH290" s="146"/>
      <c r="CI290" s="146"/>
      <c r="CJ290" s="146"/>
      <c r="CK290" s="146"/>
      <c r="CL290" s="146"/>
      <c r="CM290" s="146"/>
      <c r="CN290" s="146"/>
      <c r="CO290" s="146"/>
      <c r="CP290" s="146"/>
      <c r="CQ290" s="146"/>
      <c r="CR290" s="146"/>
      <c r="CS290" s="146"/>
      <c r="CT290" s="146"/>
      <c r="CU290" s="146"/>
      <c r="CV290" s="146"/>
      <c r="CW290" s="146"/>
      <c r="CX290" s="146"/>
      <c r="CY290" s="146"/>
      <c r="CZ290" s="146"/>
      <c r="DA290" s="201"/>
    </row>
    <row r="291" spans="2:105" x14ac:dyDescent="0.25">
      <c r="B291" s="200"/>
      <c r="C291" s="146"/>
      <c r="D291" s="146"/>
      <c r="E291" s="146"/>
      <c r="F291" s="146"/>
      <c r="G291" s="146"/>
      <c r="H291" s="146"/>
      <c r="I291" s="146"/>
      <c r="J291" s="146"/>
      <c r="K291" s="146"/>
      <c r="L291" s="146"/>
      <c r="M291" s="146"/>
      <c r="N291" s="146"/>
      <c r="O291" s="146"/>
      <c r="P291" s="146"/>
      <c r="Q291" s="146"/>
      <c r="R291" s="146"/>
      <c r="S291" s="146"/>
      <c r="T291" s="146"/>
      <c r="U291" s="146"/>
      <c r="V291" s="146"/>
      <c r="W291" s="146"/>
      <c r="X291" s="146"/>
      <c r="Y291" s="146"/>
      <c r="Z291" s="146"/>
      <c r="AA291" s="146"/>
      <c r="AB291" s="146"/>
      <c r="AC291" s="146"/>
      <c r="AD291" s="146"/>
      <c r="AE291" s="146"/>
      <c r="AF291" s="146"/>
      <c r="AG291" s="146"/>
      <c r="AH291" s="146"/>
      <c r="AI291" s="146"/>
      <c r="AJ291" s="146"/>
      <c r="AK291" s="146"/>
      <c r="AL291" s="146"/>
      <c r="AM291" s="146"/>
      <c r="AN291" s="146"/>
      <c r="AO291" s="146"/>
      <c r="AP291" s="146"/>
      <c r="AQ291" s="146"/>
      <c r="AR291" s="146"/>
      <c r="AS291" s="146"/>
      <c r="AT291" s="146"/>
      <c r="AU291" s="146"/>
      <c r="AV291" s="146"/>
      <c r="AW291" s="146"/>
      <c r="AX291" s="146"/>
      <c r="AY291" s="146"/>
      <c r="AZ291" s="146"/>
      <c r="BA291" s="146"/>
      <c r="BB291" s="146"/>
      <c r="BC291" s="146"/>
      <c r="BD291" s="146"/>
      <c r="BE291" s="146"/>
      <c r="BF291" s="146"/>
      <c r="BG291" s="146"/>
      <c r="BH291" s="146"/>
      <c r="BI291" s="146"/>
      <c r="BJ291" s="146"/>
      <c r="BK291" s="146"/>
      <c r="BL291" s="146"/>
      <c r="BM291" s="146"/>
      <c r="BN291" s="146"/>
      <c r="BO291" s="146"/>
      <c r="BP291" s="146"/>
      <c r="BQ291" s="146"/>
      <c r="BR291" s="146"/>
      <c r="BS291" s="146"/>
      <c r="BT291" s="146"/>
      <c r="BU291" s="146"/>
      <c r="BV291" s="146"/>
      <c r="BW291" s="146"/>
      <c r="BX291" s="146"/>
      <c r="BY291" s="146"/>
      <c r="BZ291" s="146"/>
      <c r="CA291" s="146"/>
      <c r="CB291" s="146"/>
      <c r="CC291" s="146"/>
      <c r="CD291" s="146"/>
      <c r="CE291" s="146"/>
      <c r="CF291" s="146"/>
      <c r="CG291" s="146"/>
      <c r="CH291" s="146"/>
      <c r="CI291" s="146"/>
      <c r="CJ291" s="146"/>
      <c r="CK291" s="146"/>
      <c r="CL291" s="146"/>
      <c r="CM291" s="146"/>
      <c r="CN291" s="146"/>
      <c r="CO291" s="146"/>
      <c r="CP291" s="146"/>
      <c r="CQ291" s="146"/>
      <c r="CR291" s="146"/>
      <c r="CS291" s="146"/>
      <c r="CT291" s="146"/>
      <c r="CU291" s="146"/>
      <c r="CV291" s="146"/>
      <c r="CW291" s="146"/>
      <c r="CX291" s="146"/>
      <c r="CY291" s="146"/>
      <c r="CZ291" s="146"/>
      <c r="DA291" s="201"/>
    </row>
    <row r="292" spans="2:105" x14ac:dyDescent="0.25">
      <c r="B292" s="200"/>
      <c r="C292" s="146"/>
      <c r="D292" s="146"/>
      <c r="E292" s="146"/>
      <c r="F292" s="146"/>
      <c r="G292" s="146"/>
      <c r="H292" s="146"/>
      <c r="I292" s="146"/>
      <c r="J292" s="146"/>
      <c r="K292" s="146"/>
      <c r="L292" s="146"/>
      <c r="M292" s="146"/>
      <c r="N292" s="146"/>
      <c r="O292" s="146"/>
      <c r="P292" s="146"/>
      <c r="Q292" s="146"/>
      <c r="R292" s="146"/>
      <c r="S292" s="146"/>
      <c r="T292" s="146"/>
      <c r="U292" s="146"/>
      <c r="V292" s="146"/>
      <c r="W292" s="146"/>
      <c r="X292" s="146"/>
      <c r="Y292" s="146"/>
      <c r="Z292" s="146"/>
      <c r="AA292" s="146"/>
      <c r="AB292" s="146"/>
      <c r="AC292" s="146"/>
      <c r="AD292" s="146"/>
      <c r="AE292" s="146"/>
      <c r="AF292" s="146"/>
      <c r="AG292" s="146"/>
      <c r="AH292" s="146"/>
      <c r="AI292" s="146"/>
      <c r="AJ292" s="146"/>
      <c r="AK292" s="146"/>
      <c r="AL292" s="146"/>
      <c r="AM292" s="146"/>
      <c r="AN292" s="146"/>
      <c r="AO292" s="146"/>
      <c r="AP292" s="146"/>
      <c r="AQ292" s="146"/>
      <c r="AR292" s="146"/>
      <c r="AS292" s="146"/>
      <c r="AT292" s="146"/>
      <c r="AU292" s="146"/>
      <c r="AV292" s="146"/>
      <c r="AW292" s="146"/>
      <c r="AX292" s="146"/>
      <c r="AY292" s="146"/>
      <c r="AZ292" s="146"/>
      <c r="BA292" s="146"/>
      <c r="BB292" s="146"/>
      <c r="BC292" s="146"/>
      <c r="BD292" s="146"/>
      <c r="BE292" s="146"/>
      <c r="BF292" s="146"/>
      <c r="BG292" s="146"/>
      <c r="BH292" s="146"/>
      <c r="BI292" s="146"/>
      <c r="BJ292" s="146"/>
      <c r="BK292" s="146"/>
      <c r="BL292" s="146"/>
      <c r="BM292" s="146"/>
      <c r="BN292" s="146"/>
      <c r="BO292" s="146"/>
      <c r="BP292" s="146"/>
      <c r="BQ292" s="146"/>
      <c r="BR292" s="146"/>
      <c r="BS292" s="146"/>
      <c r="BT292" s="146"/>
      <c r="BU292" s="146"/>
      <c r="BV292" s="146"/>
      <c r="BW292" s="146"/>
      <c r="BX292" s="146"/>
      <c r="BY292" s="146"/>
      <c r="BZ292" s="146"/>
      <c r="CA292" s="146"/>
      <c r="CB292" s="146"/>
      <c r="CC292" s="146"/>
      <c r="CD292" s="146"/>
      <c r="CE292" s="146"/>
      <c r="CF292" s="146"/>
      <c r="CG292" s="146"/>
      <c r="CH292" s="146"/>
      <c r="CI292" s="146"/>
      <c r="CJ292" s="146"/>
      <c r="CK292" s="146"/>
      <c r="CL292" s="146"/>
      <c r="CM292" s="146"/>
      <c r="CN292" s="146"/>
      <c r="CO292" s="146"/>
      <c r="CP292" s="146"/>
      <c r="CQ292" s="146"/>
      <c r="CR292" s="146"/>
      <c r="CS292" s="146"/>
      <c r="CT292" s="146"/>
      <c r="CU292" s="146"/>
      <c r="CV292" s="146"/>
      <c r="CW292" s="146"/>
      <c r="CX292" s="146"/>
      <c r="CY292" s="146"/>
      <c r="CZ292" s="146"/>
      <c r="DA292" s="201"/>
    </row>
    <row r="293" spans="2:105" x14ac:dyDescent="0.25">
      <c r="B293" s="200"/>
      <c r="C293" s="146"/>
      <c r="D293" s="146"/>
      <c r="E293" s="146"/>
      <c r="F293" s="146"/>
      <c r="G293" s="146"/>
      <c r="H293" s="146"/>
      <c r="I293" s="146"/>
      <c r="J293" s="146"/>
      <c r="K293" s="146"/>
      <c r="L293" s="146"/>
      <c r="M293" s="146"/>
      <c r="N293" s="146"/>
      <c r="O293" s="146"/>
      <c r="P293" s="146"/>
      <c r="Q293" s="146"/>
      <c r="R293" s="146"/>
      <c r="S293" s="146"/>
      <c r="T293" s="146"/>
      <c r="U293" s="146"/>
      <c r="V293" s="146"/>
      <c r="W293" s="146"/>
      <c r="X293" s="146"/>
      <c r="Y293" s="146"/>
      <c r="Z293" s="146"/>
      <c r="AA293" s="146"/>
      <c r="AB293" s="146"/>
      <c r="AC293" s="146"/>
      <c r="AD293" s="146"/>
      <c r="AE293" s="146"/>
      <c r="AF293" s="146"/>
      <c r="AG293" s="146"/>
      <c r="AH293" s="146"/>
      <c r="AI293" s="146"/>
      <c r="AJ293" s="146"/>
      <c r="AK293" s="146"/>
      <c r="AL293" s="146"/>
      <c r="AM293" s="146"/>
      <c r="AN293" s="146"/>
      <c r="AO293" s="146"/>
      <c r="AP293" s="146"/>
      <c r="AQ293" s="146"/>
      <c r="AR293" s="146"/>
      <c r="AS293" s="146"/>
      <c r="AT293" s="146"/>
      <c r="AU293" s="146"/>
      <c r="AV293" s="146"/>
      <c r="AW293" s="146"/>
      <c r="AX293" s="146"/>
      <c r="AY293" s="146"/>
      <c r="AZ293" s="146"/>
      <c r="BA293" s="146"/>
      <c r="BB293" s="146"/>
      <c r="BC293" s="146"/>
      <c r="BD293" s="146"/>
      <c r="BE293" s="146"/>
      <c r="BF293" s="146"/>
      <c r="BG293" s="146"/>
      <c r="BH293" s="146"/>
      <c r="BI293" s="146"/>
      <c r="BJ293" s="146"/>
      <c r="BK293" s="146"/>
      <c r="BL293" s="146"/>
      <c r="BM293" s="146"/>
      <c r="BN293" s="146"/>
      <c r="BO293" s="146"/>
      <c r="BP293" s="146"/>
      <c r="BQ293" s="146"/>
      <c r="BR293" s="146"/>
      <c r="BS293" s="146"/>
      <c r="BT293" s="146"/>
      <c r="BU293" s="146"/>
      <c r="BV293" s="146"/>
      <c r="BW293" s="146"/>
      <c r="BX293" s="146"/>
      <c r="BY293" s="146"/>
      <c r="BZ293" s="146"/>
      <c r="CA293" s="146"/>
      <c r="CB293" s="146"/>
      <c r="CC293" s="146"/>
      <c r="CD293" s="146"/>
      <c r="CE293" s="146"/>
      <c r="CF293" s="146"/>
      <c r="CG293" s="146"/>
      <c r="CH293" s="146"/>
      <c r="CI293" s="146"/>
      <c r="CJ293" s="146"/>
      <c r="CK293" s="146"/>
      <c r="CL293" s="146"/>
      <c r="CM293" s="146"/>
      <c r="CN293" s="146"/>
      <c r="CO293" s="146"/>
      <c r="CP293" s="146"/>
      <c r="CQ293" s="146"/>
      <c r="CR293" s="146"/>
      <c r="CS293" s="146"/>
      <c r="CT293" s="146"/>
      <c r="CU293" s="146"/>
      <c r="CV293" s="146"/>
      <c r="CW293" s="146"/>
      <c r="CX293" s="146"/>
      <c r="CY293" s="146"/>
      <c r="CZ293" s="146"/>
      <c r="DA293" s="201"/>
    </row>
    <row r="294" spans="2:105" x14ac:dyDescent="0.25">
      <c r="B294" s="200"/>
      <c r="C294" s="146"/>
      <c r="D294" s="146"/>
      <c r="E294" s="146"/>
      <c r="F294" s="146"/>
      <c r="G294" s="146"/>
      <c r="H294" s="146"/>
      <c r="I294" s="146"/>
      <c r="J294" s="146"/>
      <c r="K294" s="146"/>
      <c r="L294" s="146"/>
      <c r="M294" s="146"/>
      <c r="N294" s="146"/>
      <c r="O294" s="146"/>
      <c r="P294" s="146"/>
      <c r="Q294" s="146"/>
      <c r="R294" s="146"/>
      <c r="S294" s="146"/>
      <c r="T294" s="146"/>
      <c r="U294" s="146"/>
      <c r="V294" s="146"/>
      <c r="W294" s="146"/>
      <c r="X294" s="146"/>
      <c r="Y294" s="146"/>
      <c r="Z294" s="146"/>
      <c r="AA294" s="146"/>
      <c r="AB294" s="146"/>
      <c r="AC294" s="146"/>
      <c r="AD294" s="146"/>
      <c r="AE294" s="146"/>
      <c r="AF294" s="146"/>
      <c r="AG294" s="146"/>
      <c r="AH294" s="146"/>
      <c r="AI294" s="146"/>
      <c r="AJ294" s="146"/>
      <c r="AK294" s="146"/>
      <c r="AL294" s="146"/>
      <c r="AM294" s="146"/>
      <c r="AN294" s="146"/>
      <c r="AO294" s="146"/>
      <c r="AP294" s="146"/>
      <c r="AQ294" s="146"/>
      <c r="AR294" s="146"/>
      <c r="AS294" s="146"/>
      <c r="AT294" s="146"/>
      <c r="AU294" s="146"/>
      <c r="AV294" s="146"/>
      <c r="AW294" s="146"/>
      <c r="AX294" s="146"/>
      <c r="AY294" s="146"/>
      <c r="AZ294" s="146"/>
      <c r="BA294" s="146"/>
      <c r="BB294" s="146"/>
      <c r="BC294" s="146"/>
      <c r="BD294" s="146"/>
      <c r="BE294" s="146"/>
      <c r="BF294" s="146"/>
      <c r="BG294" s="146"/>
      <c r="BH294" s="146"/>
      <c r="BI294" s="146"/>
      <c r="BJ294" s="146"/>
      <c r="BK294" s="146"/>
      <c r="BL294" s="146"/>
      <c r="BM294" s="146"/>
      <c r="BN294" s="146"/>
      <c r="BO294" s="146"/>
      <c r="BP294" s="146"/>
      <c r="BQ294" s="146"/>
      <c r="BR294" s="146"/>
      <c r="BS294" s="146"/>
      <c r="BT294" s="146"/>
      <c r="BU294" s="146"/>
      <c r="BV294" s="146"/>
      <c r="BW294" s="146"/>
      <c r="BX294" s="146"/>
      <c r="BY294" s="146"/>
      <c r="BZ294" s="146"/>
      <c r="CA294" s="146"/>
      <c r="CB294" s="146"/>
      <c r="CC294" s="146"/>
      <c r="CD294" s="146"/>
      <c r="CE294" s="146"/>
      <c r="CF294" s="146"/>
      <c r="CG294" s="146"/>
      <c r="CH294" s="146"/>
      <c r="CI294" s="146"/>
      <c r="CJ294" s="146"/>
      <c r="CK294" s="146"/>
      <c r="CL294" s="146"/>
      <c r="CM294" s="146"/>
      <c r="CN294" s="146"/>
      <c r="CO294" s="146"/>
      <c r="CP294" s="146"/>
      <c r="CQ294" s="146"/>
      <c r="CR294" s="146"/>
      <c r="CS294" s="146"/>
      <c r="CT294" s="146"/>
      <c r="CU294" s="146"/>
      <c r="CV294" s="146"/>
      <c r="CW294" s="146"/>
      <c r="CX294" s="146"/>
      <c r="CY294" s="146"/>
      <c r="CZ294" s="146"/>
      <c r="DA294" s="201"/>
    </row>
    <row r="295" spans="2:105" x14ac:dyDescent="0.25">
      <c r="B295" s="200"/>
      <c r="C295" s="146"/>
      <c r="D295" s="146"/>
      <c r="E295" s="146"/>
      <c r="F295" s="146"/>
      <c r="G295" s="146"/>
      <c r="H295" s="146"/>
      <c r="I295" s="146"/>
      <c r="J295" s="146"/>
      <c r="K295" s="146"/>
      <c r="L295" s="146"/>
      <c r="M295" s="146"/>
      <c r="N295" s="146"/>
      <c r="O295" s="146"/>
      <c r="P295" s="146"/>
      <c r="Q295" s="146"/>
      <c r="R295" s="146"/>
      <c r="S295" s="146"/>
      <c r="T295" s="146"/>
      <c r="U295" s="146"/>
      <c r="V295" s="146"/>
      <c r="W295" s="146"/>
      <c r="X295" s="146"/>
      <c r="Y295" s="146"/>
      <c r="Z295" s="146"/>
      <c r="AA295" s="146"/>
      <c r="AB295" s="146"/>
      <c r="AC295" s="146"/>
      <c r="AD295" s="146"/>
      <c r="AE295" s="146"/>
      <c r="AF295" s="146"/>
      <c r="AG295" s="146"/>
      <c r="AH295" s="146"/>
      <c r="AI295" s="146"/>
      <c r="AJ295" s="146"/>
      <c r="AK295" s="146"/>
      <c r="AL295" s="146"/>
      <c r="AM295" s="146"/>
      <c r="AN295" s="146"/>
      <c r="AO295" s="146"/>
      <c r="AP295" s="146"/>
      <c r="AQ295" s="146"/>
      <c r="AR295" s="146"/>
      <c r="AS295" s="146"/>
      <c r="AT295" s="146"/>
      <c r="AU295" s="146"/>
      <c r="AV295" s="146"/>
      <c r="AW295" s="146"/>
      <c r="AX295" s="146"/>
      <c r="AY295" s="146"/>
      <c r="AZ295" s="146"/>
      <c r="BA295" s="146"/>
      <c r="BB295" s="146"/>
      <c r="BC295" s="146"/>
      <c r="BD295" s="146"/>
      <c r="BE295" s="146"/>
      <c r="BF295" s="146"/>
      <c r="BG295" s="146"/>
      <c r="BH295" s="146"/>
      <c r="BI295" s="146"/>
      <c r="BJ295" s="146"/>
      <c r="BK295" s="146"/>
      <c r="BL295" s="146"/>
      <c r="BM295" s="146"/>
      <c r="BN295" s="146"/>
      <c r="BO295" s="146"/>
      <c r="BP295" s="146"/>
      <c r="BQ295" s="146"/>
      <c r="BR295" s="146"/>
      <c r="BS295" s="146"/>
      <c r="BT295" s="146"/>
      <c r="BU295" s="146"/>
      <c r="BV295" s="146"/>
      <c r="BW295" s="146"/>
      <c r="BX295" s="146"/>
      <c r="BY295" s="146"/>
      <c r="BZ295" s="146"/>
      <c r="CA295" s="146"/>
      <c r="CB295" s="146"/>
      <c r="CC295" s="146"/>
      <c r="CD295" s="146"/>
      <c r="CE295" s="146"/>
      <c r="CF295" s="146"/>
      <c r="CG295" s="146"/>
      <c r="CH295" s="146"/>
      <c r="CI295" s="146"/>
      <c r="CJ295" s="146"/>
      <c r="CK295" s="146"/>
      <c r="CL295" s="146"/>
      <c r="CM295" s="146"/>
      <c r="CN295" s="146"/>
      <c r="CO295" s="146"/>
      <c r="CP295" s="146"/>
      <c r="CQ295" s="146"/>
      <c r="CR295" s="146"/>
      <c r="CS295" s="146"/>
      <c r="CT295" s="146"/>
      <c r="CU295" s="146"/>
      <c r="CV295" s="146"/>
      <c r="CW295" s="146"/>
      <c r="CX295" s="146"/>
      <c r="CY295" s="146"/>
      <c r="CZ295" s="146"/>
      <c r="DA295" s="201"/>
    </row>
    <row r="296" spans="2:105" x14ac:dyDescent="0.25">
      <c r="B296" s="200"/>
      <c r="C296" s="146"/>
      <c r="D296" s="146"/>
      <c r="E296" s="146"/>
      <c r="F296" s="146"/>
      <c r="G296" s="146"/>
      <c r="H296" s="146"/>
      <c r="I296" s="146"/>
      <c r="J296" s="146"/>
      <c r="K296" s="146"/>
      <c r="L296" s="146"/>
      <c r="M296" s="146"/>
      <c r="N296" s="146"/>
      <c r="O296" s="146"/>
      <c r="P296" s="146"/>
      <c r="Q296" s="146"/>
      <c r="R296" s="146"/>
      <c r="S296" s="146"/>
      <c r="T296" s="146"/>
      <c r="U296" s="146"/>
      <c r="V296" s="146"/>
      <c r="W296" s="146"/>
      <c r="X296" s="146"/>
      <c r="Y296" s="146"/>
      <c r="Z296" s="146"/>
      <c r="AA296" s="146"/>
      <c r="AB296" s="146"/>
      <c r="AC296" s="146"/>
      <c r="AD296" s="146"/>
      <c r="AE296" s="146"/>
      <c r="AF296" s="146"/>
      <c r="AG296" s="146"/>
      <c r="AH296" s="146"/>
      <c r="AI296" s="146"/>
      <c r="AJ296" s="146"/>
      <c r="AK296" s="146"/>
      <c r="AL296" s="146"/>
      <c r="AM296" s="146"/>
      <c r="AN296" s="146"/>
      <c r="AO296" s="146"/>
      <c r="AP296" s="146"/>
      <c r="AQ296" s="146"/>
      <c r="AR296" s="146"/>
      <c r="AS296" s="146"/>
      <c r="AT296" s="146"/>
      <c r="AU296" s="146"/>
      <c r="AV296" s="146"/>
      <c r="AW296" s="146"/>
      <c r="AX296" s="146"/>
      <c r="AY296" s="146"/>
      <c r="AZ296" s="146"/>
      <c r="BA296" s="146"/>
      <c r="BB296" s="146"/>
      <c r="BC296" s="146"/>
      <c r="BD296" s="146"/>
      <c r="BE296" s="146"/>
      <c r="BF296" s="146"/>
      <c r="BG296" s="146"/>
      <c r="BH296" s="146"/>
      <c r="BI296" s="146"/>
      <c r="BJ296" s="146"/>
      <c r="BK296" s="146"/>
      <c r="BL296" s="146"/>
      <c r="BM296" s="146"/>
      <c r="BN296" s="146"/>
      <c r="BO296" s="146"/>
      <c r="BP296" s="146"/>
      <c r="BQ296" s="146"/>
      <c r="BR296" s="146"/>
      <c r="BS296" s="146"/>
      <c r="BT296" s="146"/>
      <c r="BU296" s="146"/>
      <c r="BV296" s="146"/>
      <c r="BW296" s="146"/>
      <c r="BX296" s="146"/>
      <c r="BY296" s="146"/>
      <c r="BZ296" s="146"/>
      <c r="CA296" s="146"/>
      <c r="CB296" s="146"/>
      <c r="CC296" s="146"/>
      <c r="CD296" s="146"/>
      <c r="CE296" s="146"/>
      <c r="CF296" s="146"/>
      <c r="CG296" s="146"/>
      <c r="CH296" s="146"/>
      <c r="CI296" s="146"/>
      <c r="CJ296" s="146"/>
      <c r="CK296" s="146"/>
      <c r="CL296" s="146"/>
      <c r="CM296" s="146"/>
      <c r="CN296" s="146"/>
      <c r="CO296" s="146"/>
      <c r="CP296" s="146"/>
      <c r="CQ296" s="146"/>
      <c r="CR296" s="146"/>
      <c r="CS296" s="146"/>
      <c r="CT296" s="146"/>
      <c r="CU296" s="146"/>
      <c r="CV296" s="146"/>
      <c r="CW296" s="146"/>
      <c r="CX296" s="146"/>
      <c r="CY296" s="146"/>
      <c r="CZ296" s="146"/>
      <c r="DA296" s="201"/>
    </row>
    <row r="297" spans="2:105" x14ac:dyDescent="0.25">
      <c r="B297" s="200"/>
      <c r="C297" s="146"/>
      <c r="D297" s="146"/>
      <c r="E297" s="146"/>
      <c r="F297" s="146"/>
      <c r="G297" s="146"/>
      <c r="H297" s="146"/>
      <c r="I297" s="146"/>
      <c r="J297" s="146"/>
      <c r="K297" s="146"/>
      <c r="L297" s="146"/>
      <c r="M297" s="146"/>
      <c r="N297" s="146"/>
      <c r="O297" s="146"/>
      <c r="P297" s="146"/>
      <c r="Q297" s="146"/>
      <c r="R297" s="146"/>
      <c r="S297" s="146"/>
      <c r="T297" s="146"/>
      <c r="U297" s="146"/>
      <c r="V297" s="146"/>
      <c r="W297" s="146"/>
      <c r="X297" s="146"/>
      <c r="Y297" s="146"/>
      <c r="Z297" s="146"/>
      <c r="AA297" s="146"/>
      <c r="AB297" s="146"/>
      <c r="AC297" s="146"/>
      <c r="AD297" s="146"/>
      <c r="AE297" s="146"/>
      <c r="AF297" s="146"/>
      <c r="AG297" s="146"/>
      <c r="AH297" s="146"/>
      <c r="AI297" s="146"/>
      <c r="AJ297" s="146"/>
      <c r="AK297" s="146"/>
      <c r="AL297" s="146"/>
      <c r="AM297" s="146"/>
      <c r="AN297" s="146"/>
      <c r="AO297" s="146"/>
      <c r="AP297" s="146"/>
      <c r="AQ297" s="146"/>
      <c r="AR297" s="146"/>
      <c r="AS297" s="146"/>
      <c r="AT297" s="146"/>
      <c r="AU297" s="146"/>
      <c r="AV297" s="146"/>
      <c r="AW297" s="146"/>
      <c r="AX297" s="146"/>
      <c r="AY297" s="146"/>
      <c r="AZ297" s="146"/>
      <c r="BA297" s="146"/>
      <c r="BB297" s="146"/>
      <c r="BC297" s="146"/>
      <c r="BD297" s="146"/>
      <c r="BE297" s="146"/>
      <c r="BF297" s="146"/>
      <c r="BG297" s="146"/>
      <c r="BH297" s="146"/>
      <c r="BI297" s="146"/>
      <c r="BJ297" s="146"/>
      <c r="BK297" s="146"/>
      <c r="BL297" s="146"/>
      <c r="BM297" s="146"/>
      <c r="BN297" s="146"/>
      <c r="BO297" s="146"/>
      <c r="BP297" s="146"/>
      <c r="BQ297" s="146"/>
      <c r="BR297" s="146"/>
      <c r="BS297" s="146"/>
      <c r="BT297" s="146"/>
      <c r="BU297" s="146"/>
      <c r="BV297" s="146"/>
      <c r="BW297" s="146"/>
      <c r="BX297" s="146"/>
      <c r="BY297" s="146"/>
      <c r="BZ297" s="146"/>
      <c r="CA297" s="146"/>
      <c r="CB297" s="146"/>
      <c r="CC297" s="146"/>
      <c r="CD297" s="146"/>
      <c r="CE297" s="146"/>
      <c r="CF297" s="146"/>
      <c r="CG297" s="146"/>
      <c r="CH297" s="146"/>
      <c r="CI297" s="146"/>
      <c r="CJ297" s="146"/>
      <c r="CK297" s="146"/>
      <c r="CL297" s="146"/>
      <c r="CM297" s="146"/>
      <c r="CN297" s="146"/>
      <c r="CO297" s="146"/>
      <c r="CP297" s="146"/>
      <c r="CQ297" s="146"/>
      <c r="CR297" s="146"/>
      <c r="CS297" s="146"/>
      <c r="CT297" s="146"/>
      <c r="CU297" s="146"/>
      <c r="CV297" s="146"/>
      <c r="CW297" s="146"/>
      <c r="CX297" s="146"/>
      <c r="CY297" s="146"/>
      <c r="CZ297" s="146"/>
      <c r="DA297" s="201"/>
    </row>
    <row r="298" spans="2:105" x14ac:dyDescent="0.25">
      <c r="B298" s="200"/>
      <c r="C298" s="146"/>
      <c r="D298" s="146"/>
      <c r="E298" s="146"/>
      <c r="F298" s="146"/>
      <c r="G298" s="146"/>
      <c r="H298" s="146"/>
      <c r="I298" s="146"/>
      <c r="J298" s="146"/>
      <c r="K298" s="146"/>
      <c r="L298" s="146"/>
      <c r="M298" s="146"/>
      <c r="N298" s="146"/>
      <c r="O298" s="146"/>
      <c r="P298" s="146"/>
      <c r="Q298" s="146"/>
      <c r="R298" s="146"/>
      <c r="S298" s="146"/>
      <c r="T298" s="146"/>
      <c r="U298" s="146"/>
      <c r="V298" s="146"/>
      <c r="W298" s="146"/>
      <c r="X298" s="146"/>
      <c r="Y298" s="146"/>
      <c r="Z298" s="146"/>
      <c r="AA298" s="146"/>
      <c r="AB298" s="146"/>
      <c r="AC298" s="146"/>
      <c r="AD298" s="146"/>
      <c r="AE298" s="146"/>
      <c r="AF298" s="146"/>
      <c r="AG298" s="146"/>
      <c r="AH298" s="146"/>
      <c r="AI298" s="146"/>
      <c r="AJ298" s="146"/>
      <c r="AK298" s="146"/>
      <c r="AL298" s="146"/>
      <c r="AM298" s="146"/>
      <c r="AN298" s="146"/>
      <c r="AO298" s="146"/>
      <c r="AP298" s="146"/>
      <c r="AQ298" s="146"/>
      <c r="AR298" s="146"/>
      <c r="AS298" s="146"/>
      <c r="AT298" s="146"/>
      <c r="AU298" s="146"/>
      <c r="AV298" s="146"/>
      <c r="AW298" s="146"/>
      <c r="AX298" s="146"/>
      <c r="AY298" s="146"/>
      <c r="AZ298" s="146"/>
      <c r="BA298" s="146"/>
      <c r="BB298" s="146"/>
      <c r="BC298" s="146"/>
      <c r="BD298" s="146"/>
      <c r="BE298" s="146"/>
      <c r="BF298" s="146"/>
      <c r="BG298" s="146"/>
      <c r="BH298" s="146"/>
      <c r="BI298" s="146"/>
      <c r="BJ298" s="146"/>
      <c r="BK298" s="146"/>
      <c r="BL298" s="146"/>
      <c r="BM298" s="146"/>
      <c r="BN298" s="146"/>
      <c r="BO298" s="146"/>
      <c r="BP298" s="146"/>
      <c r="BQ298" s="146"/>
      <c r="BR298" s="146"/>
      <c r="BS298" s="146"/>
      <c r="BT298" s="146"/>
      <c r="BU298" s="146"/>
      <c r="BV298" s="146"/>
      <c r="BW298" s="146"/>
      <c r="BX298" s="146"/>
      <c r="BY298" s="146"/>
      <c r="BZ298" s="146"/>
      <c r="CA298" s="146"/>
      <c r="CB298" s="146"/>
      <c r="CC298" s="146"/>
      <c r="CD298" s="146"/>
      <c r="CE298" s="146"/>
      <c r="CF298" s="146"/>
      <c r="CG298" s="146"/>
      <c r="CH298" s="146"/>
      <c r="CI298" s="146"/>
      <c r="CJ298" s="146"/>
      <c r="CK298" s="146"/>
      <c r="CL298" s="146"/>
      <c r="CM298" s="146"/>
      <c r="CN298" s="146"/>
      <c r="CO298" s="146"/>
      <c r="CP298" s="146"/>
      <c r="CQ298" s="146"/>
      <c r="CR298" s="146"/>
      <c r="CS298" s="146"/>
      <c r="CT298" s="146"/>
      <c r="CU298" s="146"/>
      <c r="CV298" s="146"/>
      <c r="CW298" s="146"/>
      <c r="CX298" s="146"/>
      <c r="CY298" s="146"/>
      <c r="CZ298" s="146"/>
      <c r="DA298" s="201"/>
    </row>
    <row r="299" spans="2:105" x14ac:dyDescent="0.25">
      <c r="B299" s="200"/>
      <c r="C299" s="146"/>
      <c r="D299" s="146"/>
      <c r="E299" s="146"/>
      <c r="F299" s="146"/>
      <c r="G299" s="146"/>
      <c r="H299" s="146"/>
      <c r="I299" s="146"/>
      <c r="J299" s="146"/>
      <c r="K299" s="146"/>
      <c r="L299" s="146"/>
      <c r="M299" s="146"/>
      <c r="N299" s="146"/>
      <c r="O299" s="146"/>
      <c r="P299" s="146"/>
      <c r="Q299" s="146"/>
      <c r="R299" s="146"/>
      <c r="S299" s="146"/>
      <c r="T299" s="146"/>
      <c r="U299" s="146"/>
      <c r="V299" s="146"/>
      <c r="W299" s="146"/>
      <c r="X299" s="146"/>
      <c r="Y299" s="146"/>
      <c r="Z299" s="146"/>
      <c r="AA299" s="146"/>
      <c r="AB299" s="146"/>
      <c r="AC299" s="146"/>
      <c r="AD299" s="146"/>
      <c r="AE299" s="146"/>
      <c r="AF299" s="146"/>
      <c r="AG299" s="146"/>
      <c r="AH299" s="146"/>
      <c r="AI299" s="146"/>
      <c r="AJ299" s="146"/>
      <c r="AK299" s="146"/>
      <c r="AL299" s="146"/>
      <c r="AM299" s="146"/>
      <c r="AN299" s="146"/>
      <c r="AO299" s="146"/>
      <c r="AP299" s="146"/>
      <c r="AQ299" s="146"/>
      <c r="AR299" s="146"/>
      <c r="AS299" s="146"/>
      <c r="AT299" s="146"/>
      <c r="AU299" s="146"/>
      <c r="AV299" s="146"/>
      <c r="AW299" s="146"/>
      <c r="AX299" s="146"/>
      <c r="AY299" s="146"/>
      <c r="AZ299" s="146"/>
      <c r="BA299" s="146"/>
      <c r="BB299" s="146"/>
      <c r="BC299" s="146"/>
      <c r="BD299" s="146"/>
      <c r="BE299" s="146"/>
      <c r="BF299" s="146"/>
      <c r="BG299" s="146"/>
      <c r="BH299" s="146"/>
      <c r="BI299" s="146"/>
      <c r="BJ299" s="146"/>
      <c r="BK299" s="146"/>
      <c r="BL299" s="146"/>
      <c r="BM299" s="146"/>
      <c r="BN299" s="146"/>
      <c r="BO299" s="146"/>
      <c r="BP299" s="146"/>
      <c r="BQ299" s="146"/>
      <c r="BR299" s="146"/>
      <c r="BS299" s="146"/>
      <c r="BT299" s="146"/>
      <c r="BU299" s="146"/>
      <c r="BV299" s="146"/>
      <c r="BW299" s="146"/>
      <c r="BX299" s="146"/>
      <c r="BY299" s="146"/>
      <c r="BZ299" s="146"/>
      <c r="CA299" s="146"/>
      <c r="CB299" s="146"/>
      <c r="CC299" s="146"/>
      <c r="CD299" s="146"/>
      <c r="CE299" s="146"/>
      <c r="CF299" s="146"/>
      <c r="CG299" s="146"/>
      <c r="CH299" s="146"/>
      <c r="CI299" s="146"/>
      <c r="CJ299" s="146"/>
      <c r="CK299" s="146"/>
      <c r="CL299" s="146"/>
      <c r="CM299" s="146"/>
      <c r="CN299" s="146"/>
      <c r="CO299" s="146"/>
      <c r="CP299" s="146"/>
      <c r="CQ299" s="146"/>
      <c r="CR299" s="146"/>
      <c r="CS299" s="146"/>
      <c r="CT299" s="146"/>
      <c r="CU299" s="146"/>
      <c r="CV299" s="146"/>
      <c r="CW299" s="146"/>
      <c r="CX299" s="146"/>
      <c r="CY299" s="146"/>
      <c r="CZ299" s="146"/>
      <c r="DA299" s="201"/>
    </row>
    <row r="300" spans="2:105" x14ac:dyDescent="0.25">
      <c r="B300" s="200"/>
      <c r="C300" s="146"/>
      <c r="D300" s="146"/>
      <c r="E300" s="146"/>
      <c r="F300" s="146"/>
      <c r="G300" s="146"/>
      <c r="H300" s="146"/>
      <c r="I300" s="146"/>
      <c r="J300" s="146"/>
      <c r="K300" s="146"/>
      <c r="L300" s="146"/>
      <c r="M300" s="146"/>
      <c r="N300" s="146"/>
      <c r="O300" s="146"/>
      <c r="P300" s="146"/>
      <c r="Q300" s="146"/>
      <c r="R300" s="146"/>
      <c r="S300" s="146"/>
      <c r="T300" s="146"/>
      <c r="U300" s="146"/>
      <c r="V300" s="146"/>
      <c r="W300" s="146"/>
      <c r="X300" s="146"/>
      <c r="Y300" s="146"/>
      <c r="Z300" s="146"/>
      <c r="AA300" s="146"/>
      <c r="AB300" s="146"/>
      <c r="AC300" s="146"/>
      <c r="AD300" s="146"/>
      <c r="AE300" s="146"/>
      <c r="AF300" s="146"/>
      <c r="AG300" s="146"/>
      <c r="AH300" s="146"/>
      <c r="AI300" s="146"/>
      <c r="AJ300" s="146"/>
      <c r="AK300" s="146"/>
      <c r="AL300" s="146"/>
      <c r="AM300" s="146"/>
      <c r="AN300" s="146"/>
      <c r="AO300" s="146"/>
      <c r="AP300" s="146"/>
      <c r="AQ300" s="146"/>
      <c r="AR300" s="146"/>
      <c r="AS300" s="146"/>
      <c r="AT300" s="146"/>
      <c r="AU300" s="146"/>
      <c r="AV300" s="146"/>
      <c r="AW300" s="146"/>
      <c r="AX300" s="146"/>
      <c r="AY300" s="146"/>
      <c r="AZ300" s="146"/>
      <c r="BA300" s="146"/>
      <c r="BB300" s="146"/>
      <c r="BC300" s="146"/>
      <c r="BD300" s="146"/>
      <c r="BE300" s="146"/>
      <c r="BF300" s="146"/>
      <c r="BG300" s="146"/>
      <c r="BH300" s="146"/>
      <c r="BI300" s="146"/>
      <c r="BJ300" s="146"/>
      <c r="BK300" s="146"/>
      <c r="BL300" s="146"/>
      <c r="BM300" s="146"/>
      <c r="BN300" s="146"/>
      <c r="BO300" s="146"/>
      <c r="BP300" s="146"/>
      <c r="BQ300" s="146"/>
      <c r="BR300" s="146"/>
      <c r="BS300" s="146"/>
      <c r="BT300" s="146"/>
      <c r="BU300" s="146"/>
      <c r="BV300" s="146"/>
      <c r="BW300" s="146"/>
      <c r="BX300" s="146"/>
      <c r="BY300" s="146"/>
      <c r="BZ300" s="146"/>
      <c r="CA300" s="146"/>
      <c r="CB300" s="146"/>
      <c r="CC300" s="146"/>
      <c r="CD300" s="146"/>
      <c r="CE300" s="146"/>
      <c r="CF300" s="146"/>
      <c r="CG300" s="146"/>
      <c r="CH300" s="146"/>
      <c r="CI300" s="146"/>
      <c r="CJ300" s="146"/>
      <c r="CK300" s="146"/>
      <c r="CL300" s="146"/>
      <c r="CM300" s="146"/>
      <c r="CN300" s="146"/>
      <c r="CO300" s="146"/>
      <c r="CP300" s="146"/>
      <c r="CQ300" s="146"/>
      <c r="CR300" s="146"/>
      <c r="CS300" s="146"/>
      <c r="CT300" s="146"/>
      <c r="CU300" s="146"/>
      <c r="CV300" s="146"/>
      <c r="CW300" s="146"/>
      <c r="CX300" s="146"/>
      <c r="CY300" s="146"/>
      <c r="CZ300" s="146"/>
      <c r="DA300" s="201"/>
    </row>
    <row r="301" spans="2:105" x14ac:dyDescent="0.25">
      <c r="B301" s="200"/>
      <c r="C301" s="146"/>
      <c r="D301" s="146"/>
      <c r="E301" s="146"/>
      <c r="F301" s="146"/>
      <c r="G301" s="146"/>
      <c r="H301" s="146"/>
      <c r="I301" s="146"/>
      <c r="J301" s="146"/>
      <c r="K301" s="146"/>
      <c r="L301" s="146"/>
      <c r="M301" s="146"/>
      <c r="N301" s="146"/>
      <c r="O301" s="146"/>
      <c r="P301" s="146"/>
      <c r="Q301" s="146"/>
      <c r="R301" s="146"/>
      <c r="S301" s="146"/>
      <c r="T301" s="146"/>
      <c r="U301" s="146"/>
      <c r="V301" s="146"/>
      <c r="W301" s="146"/>
      <c r="X301" s="146"/>
      <c r="Y301" s="146"/>
      <c r="Z301" s="146"/>
      <c r="AA301" s="146"/>
      <c r="AB301" s="146"/>
      <c r="AC301" s="146"/>
      <c r="AD301" s="146"/>
      <c r="AE301" s="146"/>
      <c r="AF301" s="146"/>
      <c r="AG301" s="146"/>
      <c r="AH301" s="146"/>
      <c r="AI301" s="146"/>
      <c r="AJ301" s="146"/>
      <c r="AK301" s="146"/>
      <c r="AL301" s="146"/>
      <c r="AM301" s="146"/>
      <c r="AN301" s="146"/>
      <c r="AO301" s="146"/>
      <c r="AP301" s="146"/>
      <c r="AQ301" s="146"/>
      <c r="AR301" s="146"/>
      <c r="AS301" s="146"/>
      <c r="AT301" s="146"/>
      <c r="AU301" s="146"/>
      <c r="AV301" s="146"/>
      <c r="AW301" s="146"/>
      <c r="AX301" s="146"/>
      <c r="AY301" s="146"/>
      <c r="AZ301" s="146"/>
      <c r="BA301" s="146"/>
      <c r="BB301" s="146"/>
      <c r="BC301" s="146"/>
      <c r="BD301" s="146"/>
      <c r="BE301" s="146"/>
      <c r="BF301" s="146"/>
      <c r="BG301" s="146"/>
      <c r="BH301" s="146"/>
      <c r="BI301" s="146"/>
      <c r="BJ301" s="146"/>
      <c r="BK301" s="146"/>
      <c r="BL301" s="146"/>
      <c r="BM301" s="146"/>
      <c r="BN301" s="146"/>
      <c r="BO301" s="146"/>
      <c r="BP301" s="146"/>
      <c r="BQ301" s="146"/>
      <c r="BR301" s="146"/>
      <c r="BS301" s="146"/>
      <c r="BT301" s="146"/>
      <c r="BU301" s="146"/>
      <c r="BV301" s="146"/>
      <c r="BW301" s="146"/>
      <c r="BX301" s="146"/>
      <c r="BY301" s="146"/>
      <c r="BZ301" s="146"/>
      <c r="CA301" s="146"/>
      <c r="CB301" s="146"/>
      <c r="CC301" s="146"/>
      <c r="CD301" s="146"/>
      <c r="CE301" s="146"/>
      <c r="CF301" s="146"/>
      <c r="CG301" s="146"/>
      <c r="CH301" s="146"/>
      <c r="CI301" s="146"/>
      <c r="CJ301" s="146"/>
      <c r="CK301" s="146"/>
      <c r="CL301" s="146"/>
      <c r="CM301" s="146"/>
      <c r="CN301" s="146"/>
      <c r="CO301" s="146"/>
      <c r="CP301" s="146"/>
      <c r="CQ301" s="146"/>
      <c r="CR301" s="146"/>
      <c r="CS301" s="146"/>
      <c r="CT301" s="146"/>
      <c r="CU301" s="146"/>
      <c r="CV301" s="146"/>
      <c r="CW301" s="146"/>
      <c r="CX301" s="146"/>
      <c r="CY301" s="146"/>
      <c r="CZ301" s="146"/>
      <c r="DA301" s="201"/>
    </row>
    <row r="302" spans="2:105" x14ac:dyDescent="0.25">
      <c r="B302" s="200"/>
      <c r="C302" s="146"/>
      <c r="D302" s="146"/>
      <c r="E302" s="146"/>
      <c r="F302" s="146"/>
      <c r="G302" s="146"/>
      <c r="H302" s="146"/>
      <c r="I302" s="146"/>
      <c r="J302" s="146"/>
      <c r="K302" s="146"/>
      <c r="L302" s="146"/>
      <c r="M302" s="146"/>
      <c r="N302" s="146"/>
      <c r="O302" s="146"/>
      <c r="P302" s="146"/>
      <c r="Q302" s="146"/>
      <c r="R302" s="146"/>
      <c r="S302" s="146"/>
      <c r="T302" s="146"/>
      <c r="U302" s="146"/>
      <c r="V302" s="146"/>
      <c r="W302" s="146"/>
      <c r="X302" s="146"/>
      <c r="Y302" s="146"/>
      <c r="Z302" s="146"/>
      <c r="AA302" s="146"/>
      <c r="AB302" s="146"/>
      <c r="AC302" s="146"/>
      <c r="AD302" s="146"/>
      <c r="AE302" s="146"/>
      <c r="AF302" s="146"/>
      <c r="AG302" s="146"/>
      <c r="AH302" s="146"/>
      <c r="AI302" s="146"/>
      <c r="AJ302" s="146"/>
      <c r="AK302" s="146"/>
      <c r="AL302" s="146"/>
      <c r="AM302" s="146"/>
      <c r="AN302" s="146"/>
      <c r="AO302" s="146"/>
      <c r="AP302" s="146"/>
      <c r="AQ302" s="146"/>
      <c r="AR302" s="146"/>
      <c r="AS302" s="146"/>
      <c r="AT302" s="146"/>
      <c r="AU302" s="146"/>
      <c r="AV302" s="146"/>
      <c r="AW302" s="146"/>
      <c r="AX302" s="146"/>
      <c r="AY302" s="146"/>
      <c r="AZ302" s="146"/>
      <c r="BA302" s="146"/>
      <c r="BB302" s="146"/>
      <c r="BC302" s="146"/>
      <c r="BD302" s="146"/>
      <c r="BE302" s="146"/>
      <c r="BF302" s="146"/>
      <c r="BG302" s="146"/>
      <c r="BH302" s="146"/>
      <c r="BI302" s="146"/>
      <c r="BJ302" s="146"/>
      <c r="BK302" s="146"/>
      <c r="BL302" s="146"/>
      <c r="BM302" s="146"/>
      <c r="BN302" s="146"/>
      <c r="BO302" s="146"/>
      <c r="BP302" s="146"/>
      <c r="BQ302" s="146"/>
      <c r="BR302" s="146"/>
      <c r="BS302" s="146"/>
      <c r="BT302" s="146"/>
      <c r="BU302" s="146"/>
      <c r="BV302" s="146"/>
      <c r="BW302" s="146"/>
      <c r="BX302" s="146"/>
      <c r="BY302" s="146"/>
      <c r="BZ302" s="146"/>
      <c r="CA302" s="146"/>
      <c r="CB302" s="146"/>
      <c r="CC302" s="146"/>
      <c r="CD302" s="146"/>
      <c r="CE302" s="146"/>
      <c r="CF302" s="146"/>
      <c r="CG302" s="146"/>
      <c r="CH302" s="146"/>
      <c r="CI302" s="146"/>
      <c r="CJ302" s="146"/>
      <c r="CK302" s="146"/>
      <c r="CL302" s="146"/>
      <c r="CM302" s="146"/>
      <c r="CN302" s="146"/>
      <c r="CO302" s="146"/>
      <c r="CP302" s="146"/>
      <c r="CQ302" s="146"/>
      <c r="CR302" s="146"/>
      <c r="CS302" s="146"/>
      <c r="CT302" s="146"/>
      <c r="CU302" s="146"/>
      <c r="CV302" s="146"/>
      <c r="CW302" s="146"/>
      <c r="CX302" s="146"/>
      <c r="CY302" s="146"/>
      <c r="CZ302" s="146"/>
      <c r="DA302" s="201"/>
    </row>
    <row r="303" spans="2:105" x14ac:dyDescent="0.25">
      <c r="B303" s="200"/>
      <c r="C303" s="146"/>
      <c r="D303" s="146"/>
      <c r="E303" s="146"/>
      <c r="F303" s="146"/>
      <c r="G303" s="146"/>
      <c r="H303" s="146"/>
      <c r="I303" s="146"/>
      <c r="J303" s="146"/>
      <c r="K303" s="146"/>
      <c r="L303" s="146"/>
      <c r="M303" s="146"/>
      <c r="N303" s="146"/>
      <c r="O303" s="146"/>
      <c r="P303" s="146"/>
      <c r="Q303" s="146"/>
      <c r="R303" s="146"/>
      <c r="S303" s="146"/>
      <c r="T303" s="146"/>
      <c r="U303" s="146"/>
      <c r="V303" s="146"/>
      <c r="W303" s="146"/>
      <c r="X303" s="146"/>
      <c r="Y303" s="146"/>
      <c r="Z303" s="146"/>
      <c r="AA303" s="146"/>
      <c r="AB303" s="146"/>
      <c r="AC303" s="146"/>
      <c r="AD303" s="146"/>
      <c r="AE303" s="146"/>
      <c r="AF303" s="146"/>
      <c r="AG303" s="146"/>
      <c r="AH303" s="146"/>
      <c r="AI303" s="146"/>
      <c r="AJ303" s="146"/>
      <c r="AK303" s="146"/>
      <c r="AL303" s="146"/>
      <c r="AM303" s="146"/>
      <c r="AN303" s="146"/>
      <c r="AO303" s="146"/>
      <c r="AP303" s="146"/>
      <c r="AQ303" s="146"/>
      <c r="AR303" s="146"/>
      <c r="AS303" s="146"/>
      <c r="AT303" s="146"/>
      <c r="AU303" s="146"/>
      <c r="AV303" s="146"/>
      <c r="AW303" s="146"/>
      <c r="AX303" s="146"/>
      <c r="AY303" s="146"/>
      <c r="AZ303" s="146"/>
      <c r="BA303" s="146"/>
      <c r="BB303" s="146"/>
      <c r="BC303" s="146"/>
      <c r="BD303" s="146"/>
      <c r="BE303" s="146"/>
      <c r="BF303" s="146"/>
      <c r="BG303" s="146"/>
      <c r="BH303" s="146"/>
      <c r="BI303" s="146"/>
      <c r="BJ303" s="146"/>
      <c r="BK303" s="146"/>
      <c r="BL303" s="146"/>
      <c r="BM303" s="146"/>
      <c r="BN303" s="146"/>
      <c r="BO303" s="146"/>
      <c r="BP303" s="146"/>
      <c r="BQ303" s="146"/>
      <c r="BR303" s="146"/>
      <c r="BS303" s="146"/>
      <c r="BT303" s="146"/>
      <c r="BU303" s="146"/>
      <c r="BV303" s="146"/>
      <c r="BW303" s="146"/>
      <c r="BX303" s="146"/>
      <c r="BY303" s="146"/>
      <c r="BZ303" s="146"/>
      <c r="CA303" s="146"/>
      <c r="CB303" s="146"/>
      <c r="CC303" s="146"/>
      <c r="CD303" s="146"/>
      <c r="CE303" s="146"/>
      <c r="CF303" s="146"/>
      <c r="CG303" s="146"/>
      <c r="CH303" s="146"/>
      <c r="CI303" s="146"/>
      <c r="CJ303" s="146"/>
      <c r="CK303" s="146"/>
      <c r="CL303" s="146"/>
      <c r="CM303" s="146"/>
      <c r="CN303" s="146"/>
      <c r="CO303" s="146"/>
      <c r="CP303" s="146"/>
      <c r="CQ303" s="146"/>
      <c r="CR303" s="146"/>
      <c r="CS303" s="146"/>
      <c r="CT303" s="146"/>
      <c r="CU303" s="146"/>
      <c r="CV303" s="146"/>
      <c r="CW303" s="146"/>
      <c r="CX303" s="146"/>
      <c r="CY303" s="146"/>
      <c r="CZ303" s="146"/>
      <c r="DA303" s="201"/>
    </row>
    <row r="304" spans="2:105" x14ac:dyDescent="0.25">
      <c r="B304" s="200"/>
      <c r="C304" s="146"/>
      <c r="D304" s="146"/>
      <c r="E304" s="146"/>
      <c r="F304" s="146"/>
      <c r="G304" s="146"/>
      <c r="H304" s="146"/>
      <c r="I304" s="146"/>
      <c r="J304" s="146"/>
      <c r="K304" s="146"/>
      <c r="L304" s="146"/>
      <c r="M304" s="146"/>
      <c r="N304" s="146"/>
      <c r="O304" s="146"/>
      <c r="P304" s="146"/>
      <c r="Q304" s="146"/>
      <c r="R304" s="146"/>
      <c r="S304" s="146"/>
      <c r="T304" s="146"/>
      <c r="U304" s="146"/>
      <c r="V304" s="146"/>
      <c r="W304" s="146"/>
      <c r="X304" s="146"/>
      <c r="Y304" s="146"/>
      <c r="Z304" s="146"/>
      <c r="AA304" s="146"/>
      <c r="AB304" s="146"/>
      <c r="AC304" s="146"/>
      <c r="AD304" s="146"/>
      <c r="AE304" s="146"/>
      <c r="AF304" s="146"/>
      <c r="AG304" s="146"/>
      <c r="AH304" s="146"/>
      <c r="AI304" s="146"/>
      <c r="AJ304" s="146"/>
      <c r="AK304" s="146"/>
      <c r="AL304" s="146"/>
      <c r="AM304" s="146"/>
      <c r="AN304" s="146"/>
      <c r="AO304" s="146"/>
      <c r="AP304" s="146"/>
      <c r="AQ304" s="146"/>
      <c r="AR304" s="146"/>
      <c r="AS304" s="146"/>
      <c r="AT304" s="146"/>
      <c r="AU304" s="146"/>
      <c r="AV304" s="146"/>
      <c r="AW304" s="146"/>
      <c r="AX304" s="146"/>
      <c r="AY304" s="146"/>
      <c r="AZ304" s="146"/>
      <c r="BA304" s="146"/>
      <c r="BB304" s="146"/>
      <c r="BC304" s="146"/>
      <c r="BD304" s="146"/>
      <c r="BE304" s="146"/>
      <c r="BF304" s="146"/>
      <c r="BG304" s="146"/>
      <c r="BH304" s="146"/>
      <c r="BI304" s="146"/>
      <c r="BJ304" s="146"/>
      <c r="BK304" s="146"/>
      <c r="BL304" s="146"/>
      <c r="BM304" s="146"/>
      <c r="BN304" s="146"/>
      <c r="BO304" s="146"/>
      <c r="BP304" s="146"/>
      <c r="BQ304" s="146"/>
      <c r="BR304" s="146"/>
      <c r="BS304" s="146"/>
      <c r="BT304" s="146"/>
      <c r="BU304" s="146"/>
      <c r="BV304" s="146"/>
      <c r="BW304" s="146"/>
      <c r="BX304" s="146"/>
      <c r="BY304" s="146"/>
      <c r="BZ304" s="146"/>
      <c r="CA304" s="146"/>
      <c r="CB304" s="146"/>
      <c r="CC304" s="146"/>
      <c r="CD304" s="146"/>
      <c r="CE304" s="146"/>
      <c r="CF304" s="146"/>
      <c r="CG304" s="146"/>
      <c r="CH304" s="146"/>
      <c r="CI304" s="146"/>
      <c r="CJ304" s="146"/>
      <c r="CK304" s="146"/>
      <c r="CL304" s="146"/>
      <c r="CM304" s="146"/>
      <c r="CN304" s="146"/>
      <c r="CO304" s="146"/>
      <c r="CP304" s="146"/>
      <c r="CQ304" s="146"/>
      <c r="CR304" s="146"/>
      <c r="CS304" s="146"/>
      <c r="CT304" s="146"/>
      <c r="CU304" s="146"/>
      <c r="CV304" s="146"/>
      <c r="CW304" s="146"/>
      <c r="CX304" s="146"/>
      <c r="CY304" s="146"/>
      <c r="CZ304" s="146"/>
      <c r="DA304" s="201"/>
    </row>
    <row r="305" spans="2:105" x14ac:dyDescent="0.25">
      <c r="B305" s="200"/>
      <c r="C305" s="146"/>
      <c r="D305" s="146"/>
      <c r="E305" s="146"/>
      <c r="F305" s="146"/>
      <c r="G305" s="146"/>
      <c r="H305" s="146"/>
      <c r="I305" s="146"/>
      <c r="J305" s="146"/>
      <c r="K305" s="146"/>
      <c r="L305" s="146"/>
      <c r="M305" s="146"/>
      <c r="N305" s="146"/>
      <c r="O305" s="146"/>
      <c r="P305" s="146"/>
      <c r="Q305" s="146"/>
      <c r="R305" s="146"/>
      <c r="S305" s="146"/>
      <c r="T305" s="146"/>
      <c r="U305" s="146"/>
      <c r="V305" s="146"/>
      <c r="W305" s="146"/>
      <c r="X305" s="146"/>
      <c r="Y305" s="146"/>
      <c r="Z305" s="146"/>
      <c r="AA305" s="146"/>
      <c r="AB305" s="146"/>
      <c r="AC305" s="146"/>
      <c r="AD305" s="146"/>
      <c r="AE305" s="146"/>
      <c r="AF305" s="146"/>
      <c r="AG305" s="146"/>
      <c r="AH305" s="146"/>
      <c r="AI305" s="146"/>
      <c r="AJ305" s="146"/>
      <c r="AK305" s="146"/>
      <c r="AL305" s="146"/>
      <c r="AM305" s="146"/>
      <c r="AN305" s="146"/>
      <c r="AO305" s="146"/>
      <c r="AP305" s="146"/>
      <c r="AQ305" s="146"/>
      <c r="AR305" s="146"/>
      <c r="AS305" s="146"/>
      <c r="AT305" s="146"/>
      <c r="AU305" s="146"/>
      <c r="AV305" s="146"/>
      <c r="AW305" s="146"/>
      <c r="AX305" s="146"/>
      <c r="AY305" s="146"/>
      <c r="AZ305" s="146"/>
      <c r="BA305" s="146"/>
      <c r="BB305" s="146"/>
      <c r="BC305" s="146"/>
      <c r="BD305" s="146"/>
      <c r="BE305" s="146"/>
      <c r="BF305" s="146"/>
      <c r="BG305" s="146"/>
      <c r="BH305" s="146"/>
      <c r="BI305" s="146"/>
      <c r="BJ305" s="146"/>
      <c r="BK305" s="146"/>
      <c r="BL305" s="146"/>
      <c r="BM305" s="146"/>
      <c r="BN305" s="146"/>
      <c r="BO305" s="146"/>
      <c r="BP305" s="146"/>
      <c r="BQ305" s="146"/>
      <c r="BR305" s="146"/>
      <c r="BS305" s="146"/>
      <c r="BT305" s="146"/>
      <c r="BU305" s="146"/>
      <c r="BV305" s="146"/>
      <c r="BW305" s="146"/>
      <c r="BX305" s="146"/>
      <c r="BY305" s="146"/>
      <c r="BZ305" s="146"/>
      <c r="CA305" s="146"/>
      <c r="CB305" s="146"/>
      <c r="CC305" s="146"/>
      <c r="CD305" s="146"/>
      <c r="CE305" s="146"/>
      <c r="CF305" s="146"/>
      <c r="CG305" s="146"/>
      <c r="CH305" s="146"/>
      <c r="CI305" s="146"/>
      <c r="CJ305" s="146"/>
      <c r="CK305" s="146"/>
      <c r="CL305" s="146"/>
      <c r="CM305" s="146"/>
      <c r="CN305" s="146"/>
      <c r="CO305" s="146"/>
      <c r="CP305" s="146"/>
      <c r="CQ305" s="146"/>
      <c r="CR305" s="146"/>
      <c r="CS305" s="146"/>
      <c r="CT305" s="146"/>
      <c r="CU305" s="146"/>
      <c r="CV305" s="146"/>
      <c r="CW305" s="146"/>
      <c r="CX305" s="146"/>
      <c r="CY305" s="146"/>
      <c r="CZ305" s="146"/>
      <c r="DA305" s="201"/>
    </row>
    <row r="306" spans="2:105" x14ac:dyDescent="0.25">
      <c r="B306" s="200"/>
      <c r="C306" s="146"/>
      <c r="D306" s="146"/>
      <c r="E306" s="146"/>
      <c r="F306" s="146"/>
      <c r="G306" s="146"/>
      <c r="H306" s="146"/>
      <c r="I306" s="146"/>
      <c r="J306" s="146"/>
      <c r="K306" s="146"/>
      <c r="L306" s="146"/>
      <c r="M306" s="146"/>
      <c r="N306" s="146"/>
      <c r="O306" s="146"/>
      <c r="P306" s="146"/>
      <c r="Q306" s="146"/>
      <c r="R306" s="146"/>
      <c r="S306" s="146"/>
      <c r="T306" s="146"/>
      <c r="U306" s="146"/>
      <c r="V306" s="146"/>
      <c r="W306" s="146"/>
      <c r="X306" s="146"/>
      <c r="Y306" s="146"/>
      <c r="Z306" s="146"/>
      <c r="AA306" s="146"/>
      <c r="AB306" s="146"/>
      <c r="AC306" s="146"/>
      <c r="AD306" s="146"/>
      <c r="AE306" s="146"/>
      <c r="AF306" s="146"/>
      <c r="AG306" s="146"/>
      <c r="AH306" s="146"/>
      <c r="AI306" s="146"/>
      <c r="AJ306" s="146"/>
      <c r="AK306" s="146"/>
      <c r="AL306" s="146"/>
      <c r="AM306" s="146"/>
      <c r="AN306" s="146"/>
      <c r="AO306" s="146"/>
      <c r="AP306" s="146"/>
      <c r="AQ306" s="146"/>
      <c r="AR306" s="146"/>
      <c r="AS306" s="146"/>
      <c r="AT306" s="146"/>
      <c r="AU306" s="146"/>
      <c r="AV306" s="146"/>
      <c r="AW306" s="146"/>
      <c r="AX306" s="146"/>
      <c r="AY306" s="146"/>
      <c r="AZ306" s="146"/>
      <c r="BA306" s="146"/>
      <c r="BB306" s="146"/>
      <c r="BC306" s="146"/>
      <c r="BD306" s="146"/>
      <c r="BE306" s="146"/>
      <c r="BF306" s="146"/>
      <c r="BG306" s="146"/>
      <c r="BH306" s="146"/>
      <c r="BI306" s="146"/>
      <c r="BJ306" s="146"/>
      <c r="BK306" s="146"/>
      <c r="BL306" s="146"/>
      <c r="BM306" s="146"/>
      <c r="BN306" s="146"/>
      <c r="BO306" s="146"/>
      <c r="BP306" s="146"/>
      <c r="BQ306" s="146"/>
      <c r="BR306" s="146"/>
      <c r="BS306" s="146"/>
      <c r="BT306" s="146"/>
      <c r="BU306" s="146"/>
      <c r="BV306" s="146"/>
      <c r="BW306" s="146"/>
      <c r="BX306" s="146"/>
      <c r="BY306" s="146"/>
      <c r="BZ306" s="146"/>
      <c r="CA306" s="146"/>
      <c r="CB306" s="146"/>
      <c r="CC306" s="146"/>
      <c r="CD306" s="146"/>
      <c r="CE306" s="146"/>
      <c r="CF306" s="146"/>
      <c r="CG306" s="146"/>
      <c r="CH306" s="146"/>
      <c r="CI306" s="146"/>
      <c r="CJ306" s="146"/>
      <c r="CK306" s="146"/>
      <c r="CL306" s="146"/>
      <c r="CM306" s="146"/>
      <c r="CN306" s="146"/>
      <c r="CO306" s="146"/>
      <c r="CP306" s="146"/>
      <c r="CQ306" s="146"/>
      <c r="CR306" s="146"/>
      <c r="CS306" s="146"/>
      <c r="CT306" s="146"/>
      <c r="CU306" s="146"/>
      <c r="CV306" s="146"/>
      <c r="CW306" s="146"/>
      <c r="CX306" s="146"/>
      <c r="CY306" s="146"/>
      <c r="CZ306" s="146"/>
      <c r="DA306" s="201"/>
    </row>
    <row r="307" spans="2:105" x14ac:dyDescent="0.25">
      <c r="B307" s="200"/>
      <c r="C307" s="146"/>
      <c r="D307" s="146"/>
      <c r="E307" s="146"/>
      <c r="F307" s="146"/>
      <c r="G307" s="146"/>
      <c r="H307" s="146"/>
      <c r="I307" s="146"/>
      <c r="J307" s="146"/>
      <c r="K307" s="146"/>
      <c r="L307" s="146"/>
      <c r="M307" s="146"/>
      <c r="N307" s="146"/>
      <c r="O307" s="146"/>
      <c r="P307" s="146"/>
      <c r="Q307" s="146"/>
      <c r="R307" s="146"/>
      <c r="S307" s="146"/>
      <c r="T307" s="146"/>
      <c r="U307" s="146"/>
      <c r="V307" s="146"/>
      <c r="W307" s="146"/>
      <c r="X307" s="146"/>
      <c r="Y307" s="146"/>
      <c r="Z307" s="146"/>
      <c r="AA307" s="146"/>
      <c r="AB307" s="146"/>
      <c r="AC307" s="146"/>
      <c r="AD307" s="146"/>
      <c r="AE307" s="146"/>
      <c r="AF307" s="146"/>
      <c r="AG307" s="146"/>
      <c r="AH307" s="146"/>
      <c r="AI307" s="146"/>
      <c r="AJ307" s="146"/>
      <c r="AK307" s="146"/>
      <c r="AL307" s="146"/>
      <c r="AM307" s="146"/>
      <c r="AN307" s="146"/>
      <c r="AO307" s="146"/>
      <c r="AP307" s="146"/>
      <c r="AQ307" s="146"/>
      <c r="AR307" s="146"/>
      <c r="AS307" s="146"/>
      <c r="AT307" s="146"/>
      <c r="AU307" s="146"/>
      <c r="AV307" s="146"/>
      <c r="AW307" s="146"/>
      <c r="AX307" s="146"/>
      <c r="AY307" s="146"/>
      <c r="AZ307" s="146"/>
      <c r="BA307" s="146"/>
      <c r="BB307" s="146"/>
      <c r="BC307" s="146"/>
      <c r="BD307" s="146"/>
      <c r="BE307" s="146"/>
      <c r="BF307" s="146"/>
      <c r="BG307" s="146"/>
      <c r="BH307" s="146"/>
      <c r="BI307" s="146"/>
      <c r="BJ307" s="146"/>
      <c r="BK307" s="146"/>
      <c r="BL307" s="146"/>
      <c r="BM307" s="146"/>
      <c r="BN307" s="146"/>
      <c r="BO307" s="146"/>
      <c r="BP307" s="146"/>
      <c r="BQ307" s="146"/>
      <c r="BR307" s="146"/>
      <c r="BS307" s="146"/>
      <c r="BT307" s="146"/>
      <c r="BU307" s="146"/>
      <c r="BV307" s="146"/>
      <c r="BW307" s="146"/>
      <c r="BX307" s="146"/>
      <c r="BY307" s="146"/>
      <c r="BZ307" s="146"/>
      <c r="CA307" s="146"/>
      <c r="CB307" s="146"/>
      <c r="CC307" s="146"/>
      <c r="CD307" s="146"/>
      <c r="CE307" s="146"/>
      <c r="CF307" s="146"/>
      <c r="CG307" s="146"/>
      <c r="CH307" s="146"/>
      <c r="CI307" s="146"/>
      <c r="CJ307" s="146"/>
      <c r="CK307" s="146"/>
      <c r="CL307" s="146"/>
      <c r="CM307" s="146"/>
      <c r="CN307" s="146"/>
      <c r="CO307" s="146"/>
      <c r="CP307" s="146"/>
      <c r="CQ307" s="146"/>
      <c r="CR307" s="146"/>
      <c r="CS307" s="146"/>
      <c r="CT307" s="146"/>
      <c r="CU307" s="146"/>
      <c r="CV307" s="146"/>
      <c r="CW307" s="146"/>
      <c r="CX307" s="146"/>
      <c r="CY307" s="146"/>
      <c r="CZ307" s="146"/>
      <c r="DA307" s="201"/>
    </row>
    <row r="308" spans="2:105" x14ac:dyDescent="0.25">
      <c r="B308" s="200"/>
      <c r="C308" s="146"/>
      <c r="D308" s="146"/>
      <c r="E308" s="146"/>
      <c r="F308" s="146"/>
      <c r="G308" s="146"/>
      <c r="H308" s="146"/>
      <c r="I308" s="146"/>
      <c r="J308" s="146"/>
      <c r="K308" s="146"/>
      <c r="L308" s="146"/>
      <c r="M308" s="146"/>
      <c r="N308" s="146"/>
      <c r="O308" s="146"/>
      <c r="P308" s="146"/>
      <c r="Q308" s="146"/>
      <c r="R308" s="146"/>
      <c r="S308" s="146"/>
      <c r="T308" s="146"/>
      <c r="U308" s="146"/>
      <c r="V308" s="146"/>
      <c r="W308" s="146"/>
      <c r="X308" s="146"/>
      <c r="Y308" s="146"/>
      <c r="Z308" s="146"/>
      <c r="AA308" s="146"/>
      <c r="AB308" s="146"/>
      <c r="AC308" s="146"/>
      <c r="AD308" s="146"/>
      <c r="AE308" s="146"/>
      <c r="AF308" s="146"/>
      <c r="AG308" s="146"/>
      <c r="AH308" s="146"/>
      <c r="AI308" s="146"/>
      <c r="AJ308" s="146"/>
      <c r="AK308" s="146"/>
      <c r="AL308" s="146"/>
      <c r="AM308" s="146"/>
      <c r="AN308" s="146"/>
      <c r="AO308" s="146"/>
      <c r="AP308" s="146"/>
      <c r="AQ308" s="146"/>
      <c r="AR308" s="146"/>
      <c r="AS308" s="146"/>
      <c r="AT308" s="146"/>
      <c r="AU308" s="146"/>
      <c r="AV308" s="146"/>
      <c r="AW308" s="146"/>
      <c r="AX308" s="146"/>
      <c r="AY308" s="146"/>
      <c r="AZ308" s="146"/>
      <c r="BA308" s="146"/>
      <c r="BB308" s="146"/>
      <c r="BC308" s="146"/>
      <c r="BD308" s="146"/>
      <c r="BE308" s="146"/>
      <c r="BF308" s="146"/>
      <c r="BG308" s="146"/>
      <c r="BH308" s="146"/>
      <c r="BI308" s="146"/>
      <c r="BJ308" s="146"/>
      <c r="BK308" s="146"/>
      <c r="BL308" s="146"/>
      <c r="BM308" s="146"/>
      <c r="BN308" s="146"/>
      <c r="BO308" s="146"/>
      <c r="BP308" s="146"/>
      <c r="BQ308" s="146"/>
      <c r="BR308" s="146"/>
      <c r="BS308" s="146"/>
      <c r="BT308" s="146"/>
      <c r="BU308" s="146"/>
      <c r="BV308" s="146"/>
      <c r="BW308" s="146"/>
      <c r="BX308" s="146"/>
      <c r="BY308" s="146"/>
      <c r="BZ308" s="146"/>
      <c r="CA308" s="146"/>
      <c r="CB308" s="146"/>
      <c r="CC308" s="146"/>
      <c r="CD308" s="146"/>
      <c r="CE308" s="146"/>
      <c r="CF308" s="146"/>
      <c r="CG308" s="146"/>
      <c r="CH308" s="146"/>
      <c r="CI308" s="146"/>
      <c r="CJ308" s="146"/>
      <c r="CK308" s="146"/>
      <c r="CL308" s="146"/>
      <c r="CM308" s="146"/>
      <c r="CN308" s="146"/>
      <c r="CO308" s="146"/>
      <c r="CP308" s="146"/>
      <c r="CQ308" s="146"/>
      <c r="CR308" s="146"/>
      <c r="CS308" s="146"/>
      <c r="CT308" s="146"/>
      <c r="CU308" s="146"/>
      <c r="CV308" s="146"/>
      <c r="CW308" s="146"/>
      <c r="CX308" s="146"/>
      <c r="CY308" s="146"/>
      <c r="CZ308" s="146"/>
      <c r="DA308" s="201"/>
    </row>
    <row r="309" spans="2:105" x14ac:dyDescent="0.25">
      <c r="B309" s="200"/>
      <c r="C309" s="146"/>
      <c r="D309" s="146"/>
      <c r="E309" s="146"/>
      <c r="F309" s="146"/>
      <c r="G309" s="146"/>
      <c r="H309" s="146"/>
      <c r="I309" s="146"/>
      <c r="J309" s="146"/>
      <c r="K309" s="146"/>
      <c r="L309" s="146"/>
      <c r="M309" s="146"/>
      <c r="N309" s="146"/>
      <c r="O309" s="146"/>
      <c r="P309" s="146"/>
      <c r="Q309" s="146"/>
      <c r="R309" s="146"/>
      <c r="S309" s="146"/>
      <c r="T309" s="146"/>
      <c r="U309" s="146"/>
      <c r="V309" s="146"/>
      <c r="W309" s="146"/>
      <c r="X309" s="146"/>
      <c r="Y309" s="146"/>
      <c r="Z309" s="146"/>
      <c r="AA309" s="146"/>
      <c r="AB309" s="146"/>
      <c r="AC309" s="146"/>
      <c r="AD309" s="146"/>
      <c r="AE309" s="146"/>
      <c r="AF309" s="146"/>
      <c r="AG309" s="146"/>
      <c r="AH309" s="146"/>
      <c r="AI309" s="146"/>
      <c r="AJ309" s="146"/>
      <c r="AK309" s="146"/>
      <c r="AL309" s="146"/>
      <c r="AM309" s="146"/>
      <c r="AN309" s="146"/>
      <c r="AO309" s="146"/>
      <c r="AP309" s="146"/>
      <c r="AQ309" s="146"/>
      <c r="AR309" s="146"/>
      <c r="AS309" s="146"/>
      <c r="AT309" s="146"/>
      <c r="AU309" s="146"/>
      <c r="AV309" s="146"/>
      <c r="AW309" s="146"/>
      <c r="AX309" s="146"/>
      <c r="AY309" s="146"/>
      <c r="AZ309" s="146"/>
      <c r="BA309" s="146"/>
      <c r="BB309" s="146"/>
      <c r="BC309" s="146"/>
      <c r="BD309" s="146"/>
      <c r="BE309" s="146"/>
      <c r="BF309" s="146"/>
      <c r="BG309" s="146"/>
      <c r="BH309" s="146"/>
      <c r="BI309" s="146"/>
      <c r="BJ309" s="146"/>
      <c r="BK309" s="146"/>
      <c r="BL309" s="146"/>
      <c r="BM309" s="146"/>
      <c r="BN309" s="146"/>
      <c r="BO309" s="146"/>
      <c r="BP309" s="146"/>
      <c r="BQ309" s="146"/>
      <c r="BR309" s="146"/>
      <c r="BS309" s="146"/>
      <c r="BT309" s="146"/>
      <c r="BU309" s="146"/>
      <c r="BV309" s="146"/>
      <c r="BW309" s="146"/>
      <c r="BX309" s="146"/>
      <c r="BY309" s="146"/>
      <c r="BZ309" s="146"/>
      <c r="CA309" s="146"/>
      <c r="CB309" s="146"/>
      <c r="CC309" s="146"/>
      <c r="CD309" s="146"/>
      <c r="CE309" s="146"/>
      <c r="CF309" s="146"/>
      <c r="CG309" s="146"/>
      <c r="CH309" s="146"/>
      <c r="CI309" s="146"/>
      <c r="CJ309" s="146"/>
      <c r="CK309" s="146"/>
      <c r="CL309" s="146"/>
      <c r="CM309" s="146"/>
      <c r="CN309" s="146"/>
      <c r="CO309" s="146"/>
      <c r="CP309" s="146"/>
      <c r="CQ309" s="146"/>
      <c r="CR309" s="146"/>
      <c r="CS309" s="146"/>
      <c r="CT309" s="146"/>
      <c r="CU309" s="146"/>
      <c r="CV309" s="146"/>
      <c r="CW309" s="146"/>
      <c r="CX309" s="146"/>
      <c r="CY309" s="146"/>
      <c r="CZ309" s="146"/>
      <c r="DA309" s="201"/>
    </row>
    <row r="310" spans="2:105" x14ac:dyDescent="0.25">
      <c r="B310" s="200"/>
      <c r="C310" s="146"/>
      <c r="D310" s="146"/>
      <c r="E310" s="146"/>
      <c r="F310" s="146"/>
      <c r="G310" s="146"/>
      <c r="H310" s="146"/>
      <c r="I310" s="146"/>
      <c r="J310" s="146"/>
      <c r="K310" s="146"/>
      <c r="L310" s="146"/>
      <c r="M310" s="146"/>
      <c r="N310" s="146"/>
      <c r="O310" s="146"/>
      <c r="P310" s="146"/>
      <c r="Q310" s="146"/>
      <c r="R310" s="146"/>
      <c r="S310" s="146"/>
      <c r="T310" s="146"/>
      <c r="U310" s="146"/>
      <c r="V310" s="146"/>
      <c r="W310" s="146"/>
      <c r="X310" s="146"/>
      <c r="Y310" s="146"/>
      <c r="Z310" s="146"/>
      <c r="AA310" s="146"/>
      <c r="AB310" s="146"/>
      <c r="AC310" s="146"/>
      <c r="AD310" s="146"/>
      <c r="AE310" s="146"/>
      <c r="AF310" s="146"/>
      <c r="AG310" s="146"/>
      <c r="AH310" s="146"/>
      <c r="AI310" s="146"/>
      <c r="AJ310" s="146"/>
      <c r="AK310" s="146"/>
      <c r="AL310" s="146"/>
      <c r="AM310" s="146"/>
      <c r="AN310" s="146"/>
      <c r="AO310" s="146"/>
      <c r="AP310" s="146"/>
      <c r="AQ310" s="146"/>
      <c r="AR310" s="146"/>
      <c r="AS310" s="146"/>
      <c r="AT310" s="146"/>
      <c r="AU310" s="146"/>
      <c r="AV310" s="146"/>
      <c r="AW310" s="146"/>
      <c r="AX310" s="146"/>
      <c r="AY310" s="146"/>
      <c r="AZ310" s="146"/>
      <c r="BA310" s="146"/>
      <c r="BB310" s="146"/>
      <c r="BC310" s="146"/>
      <c r="BD310" s="146"/>
      <c r="BE310" s="146"/>
      <c r="BF310" s="146"/>
      <c r="BG310" s="146"/>
      <c r="BH310" s="146"/>
      <c r="BI310" s="146"/>
      <c r="BJ310" s="146"/>
      <c r="BK310" s="146"/>
      <c r="BL310" s="146"/>
      <c r="BM310" s="146"/>
      <c r="BN310" s="146"/>
      <c r="BO310" s="146"/>
      <c r="BP310" s="146"/>
      <c r="BQ310" s="146"/>
      <c r="BR310" s="146"/>
      <c r="BS310" s="146"/>
      <c r="BT310" s="146"/>
      <c r="BU310" s="146"/>
      <c r="BV310" s="146"/>
      <c r="BW310" s="146"/>
      <c r="BX310" s="146"/>
      <c r="BY310" s="146"/>
      <c r="BZ310" s="146"/>
      <c r="CA310" s="146"/>
      <c r="CB310" s="146"/>
      <c r="CC310" s="146"/>
      <c r="CD310" s="146"/>
      <c r="CE310" s="146"/>
      <c r="CF310" s="146"/>
      <c r="CG310" s="146"/>
      <c r="CH310" s="146"/>
      <c r="CI310" s="146"/>
      <c r="CJ310" s="146"/>
      <c r="CK310" s="146"/>
      <c r="CL310" s="146"/>
      <c r="CM310" s="146"/>
      <c r="CN310" s="146"/>
      <c r="CO310" s="146"/>
      <c r="CP310" s="146"/>
      <c r="CQ310" s="146"/>
      <c r="CR310" s="146"/>
      <c r="CS310" s="146"/>
      <c r="CT310" s="146"/>
      <c r="CU310" s="146"/>
      <c r="CV310" s="146"/>
      <c r="CW310" s="146"/>
      <c r="CX310" s="146"/>
      <c r="CY310" s="146"/>
      <c r="CZ310" s="146"/>
      <c r="DA310" s="201"/>
    </row>
    <row r="311" spans="2:105" x14ac:dyDescent="0.25">
      <c r="B311" s="200"/>
      <c r="C311" s="146"/>
      <c r="D311" s="146"/>
      <c r="E311" s="146"/>
      <c r="F311" s="146"/>
      <c r="G311" s="146"/>
      <c r="H311" s="146"/>
      <c r="I311" s="146"/>
      <c r="J311" s="146"/>
      <c r="K311" s="146"/>
      <c r="L311" s="146"/>
      <c r="M311" s="146"/>
      <c r="N311" s="146"/>
      <c r="O311" s="146"/>
      <c r="P311" s="146"/>
      <c r="Q311" s="146"/>
      <c r="R311" s="146"/>
      <c r="S311" s="146"/>
      <c r="T311" s="146"/>
      <c r="U311" s="146"/>
      <c r="V311" s="146"/>
      <c r="W311" s="146"/>
      <c r="X311" s="146"/>
      <c r="Y311" s="146"/>
      <c r="Z311" s="146"/>
      <c r="AA311" s="146"/>
      <c r="AB311" s="146"/>
      <c r="AC311" s="146"/>
      <c r="AD311" s="146"/>
      <c r="AE311" s="146"/>
      <c r="AF311" s="146"/>
      <c r="AG311" s="146"/>
      <c r="AH311" s="146"/>
      <c r="AI311" s="146"/>
      <c r="AJ311" s="146"/>
      <c r="AK311" s="146"/>
      <c r="AL311" s="146"/>
      <c r="AM311" s="146"/>
      <c r="AN311" s="146"/>
      <c r="AO311" s="146"/>
      <c r="AP311" s="146"/>
      <c r="AQ311" s="146"/>
      <c r="AR311" s="146"/>
      <c r="AS311" s="146"/>
      <c r="AT311" s="146"/>
      <c r="AU311" s="146"/>
      <c r="AV311" s="146"/>
      <c r="AW311" s="146"/>
      <c r="AX311" s="146"/>
      <c r="AY311" s="146"/>
      <c r="AZ311" s="146"/>
      <c r="BA311" s="146"/>
      <c r="BB311" s="146"/>
      <c r="BC311" s="146"/>
      <c r="BD311" s="146"/>
      <c r="BE311" s="146"/>
      <c r="BF311" s="146"/>
      <c r="BG311" s="146"/>
      <c r="BH311" s="146"/>
      <c r="BI311" s="146"/>
      <c r="BJ311" s="146"/>
      <c r="BK311" s="146"/>
      <c r="BL311" s="146"/>
      <c r="BM311" s="146"/>
      <c r="BN311" s="146"/>
      <c r="BO311" s="146"/>
      <c r="BP311" s="146"/>
      <c r="BQ311" s="146"/>
      <c r="BR311" s="146"/>
      <c r="BS311" s="146"/>
      <c r="BT311" s="146"/>
      <c r="BU311" s="146"/>
      <c r="BV311" s="146"/>
      <c r="BW311" s="146"/>
      <c r="BX311" s="146"/>
      <c r="BY311" s="146"/>
      <c r="BZ311" s="146"/>
      <c r="CA311" s="146"/>
      <c r="CB311" s="146"/>
      <c r="CC311" s="146"/>
      <c r="CD311" s="146"/>
      <c r="CE311" s="146"/>
      <c r="CF311" s="146"/>
      <c r="CG311" s="146"/>
      <c r="CH311" s="146"/>
      <c r="CI311" s="146"/>
      <c r="CJ311" s="146"/>
      <c r="CK311" s="146"/>
      <c r="CL311" s="146"/>
      <c r="CM311" s="146"/>
      <c r="CN311" s="146"/>
      <c r="CO311" s="146"/>
      <c r="CP311" s="146"/>
      <c r="CQ311" s="146"/>
      <c r="CR311" s="146"/>
      <c r="CS311" s="146"/>
      <c r="CT311" s="146"/>
      <c r="CU311" s="146"/>
      <c r="CV311" s="146"/>
      <c r="CW311" s="146"/>
      <c r="CX311" s="146"/>
      <c r="CY311" s="146"/>
      <c r="CZ311" s="146"/>
      <c r="DA311" s="201"/>
    </row>
    <row r="312" spans="2:105" x14ac:dyDescent="0.25">
      <c r="B312" s="200"/>
      <c r="C312" s="146"/>
      <c r="D312" s="146"/>
      <c r="E312" s="146"/>
      <c r="F312" s="146"/>
      <c r="G312" s="146"/>
      <c r="H312" s="146"/>
      <c r="I312" s="146"/>
      <c r="J312" s="146"/>
      <c r="K312" s="146"/>
      <c r="L312" s="146"/>
      <c r="M312" s="146"/>
      <c r="N312" s="146"/>
      <c r="O312" s="146"/>
      <c r="P312" s="146"/>
      <c r="Q312" s="146"/>
      <c r="R312" s="146"/>
      <c r="S312" s="146"/>
      <c r="T312" s="146"/>
      <c r="U312" s="146"/>
      <c r="V312" s="146"/>
      <c r="W312" s="146"/>
      <c r="X312" s="146"/>
      <c r="Y312" s="146"/>
      <c r="Z312" s="146"/>
      <c r="AA312" s="146"/>
      <c r="AB312" s="146"/>
      <c r="AC312" s="146"/>
      <c r="AD312" s="146"/>
      <c r="AE312" s="146"/>
      <c r="AF312" s="146"/>
      <c r="AG312" s="146"/>
      <c r="AH312" s="146"/>
      <c r="AI312" s="146"/>
      <c r="AJ312" s="146"/>
      <c r="AK312" s="146"/>
      <c r="AL312" s="146"/>
      <c r="AM312" s="146"/>
      <c r="AN312" s="146"/>
      <c r="AO312" s="146"/>
      <c r="AP312" s="146"/>
      <c r="AQ312" s="146"/>
      <c r="AR312" s="146"/>
      <c r="AS312" s="146"/>
      <c r="AT312" s="146"/>
      <c r="AU312" s="146"/>
      <c r="AV312" s="146"/>
      <c r="AW312" s="146"/>
      <c r="AX312" s="146"/>
      <c r="AY312" s="146"/>
      <c r="AZ312" s="146"/>
      <c r="BA312" s="146"/>
      <c r="BB312" s="146"/>
      <c r="BC312" s="146"/>
      <c r="BD312" s="146"/>
      <c r="BE312" s="146"/>
      <c r="BF312" s="146"/>
      <c r="BG312" s="146"/>
      <c r="BH312" s="146"/>
      <c r="BI312" s="146"/>
      <c r="BJ312" s="146"/>
      <c r="BK312" s="146"/>
      <c r="BL312" s="146"/>
      <c r="BM312" s="146"/>
      <c r="BN312" s="146"/>
      <c r="BO312" s="146"/>
      <c r="BP312" s="146"/>
      <c r="BQ312" s="146"/>
      <c r="BR312" s="146"/>
      <c r="BS312" s="146"/>
      <c r="BT312" s="146"/>
      <c r="BU312" s="146"/>
      <c r="BV312" s="146"/>
      <c r="BW312" s="146"/>
      <c r="BX312" s="146"/>
      <c r="BY312" s="146"/>
      <c r="BZ312" s="146"/>
      <c r="CA312" s="146"/>
      <c r="CB312" s="146"/>
      <c r="CC312" s="146"/>
      <c r="CD312" s="146"/>
      <c r="CE312" s="146"/>
      <c r="CF312" s="146"/>
      <c r="CG312" s="146"/>
      <c r="CH312" s="146"/>
      <c r="CI312" s="146"/>
      <c r="CJ312" s="146"/>
      <c r="CK312" s="146"/>
      <c r="CL312" s="146"/>
      <c r="CM312" s="146"/>
      <c r="CN312" s="146"/>
      <c r="CO312" s="146"/>
      <c r="CP312" s="146"/>
      <c r="CQ312" s="146"/>
      <c r="CR312" s="146"/>
      <c r="CS312" s="146"/>
      <c r="CT312" s="146"/>
      <c r="CU312" s="146"/>
      <c r="CV312" s="146"/>
      <c r="CW312" s="146"/>
      <c r="CX312" s="146"/>
      <c r="CY312" s="146"/>
      <c r="CZ312" s="146"/>
      <c r="DA312" s="201"/>
    </row>
    <row r="313" spans="2:105" x14ac:dyDescent="0.25">
      <c r="B313" s="200"/>
      <c r="C313" s="146"/>
      <c r="D313" s="146"/>
      <c r="E313" s="146"/>
      <c r="F313" s="146"/>
      <c r="G313" s="146"/>
      <c r="H313" s="146"/>
      <c r="I313" s="146"/>
      <c r="J313" s="146"/>
      <c r="K313" s="146"/>
      <c r="L313" s="146"/>
      <c r="M313" s="146"/>
      <c r="N313" s="146"/>
      <c r="O313" s="146"/>
      <c r="P313" s="146"/>
      <c r="Q313" s="146"/>
      <c r="R313" s="146"/>
      <c r="S313" s="146"/>
      <c r="T313" s="146"/>
      <c r="U313" s="146"/>
      <c r="V313" s="146"/>
      <c r="W313" s="146"/>
      <c r="X313" s="146"/>
      <c r="Y313" s="146"/>
      <c r="Z313" s="146"/>
      <c r="AA313" s="146"/>
      <c r="AB313" s="146"/>
      <c r="AC313" s="146"/>
      <c r="AD313" s="146"/>
      <c r="AE313" s="146"/>
      <c r="AF313" s="146"/>
      <c r="AG313" s="146"/>
      <c r="AH313" s="146"/>
      <c r="AI313" s="146"/>
      <c r="AJ313" s="146"/>
      <c r="AK313" s="146"/>
      <c r="AL313" s="146"/>
      <c r="AM313" s="146"/>
      <c r="AN313" s="146"/>
      <c r="AO313" s="146"/>
      <c r="AP313" s="146"/>
      <c r="AQ313" s="146"/>
      <c r="AR313" s="146"/>
      <c r="AS313" s="146"/>
      <c r="AT313" s="146"/>
      <c r="AU313" s="146"/>
      <c r="AV313" s="146"/>
      <c r="AW313" s="146"/>
      <c r="AX313" s="146"/>
      <c r="AY313" s="146"/>
      <c r="AZ313" s="146"/>
      <c r="BA313" s="146"/>
      <c r="BB313" s="146"/>
      <c r="BC313" s="146"/>
      <c r="BD313" s="146"/>
      <c r="BE313" s="146"/>
      <c r="BF313" s="146"/>
      <c r="BG313" s="146"/>
      <c r="BH313" s="146"/>
      <c r="BI313" s="146"/>
      <c r="BJ313" s="146"/>
      <c r="BK313" s="146"/>
      <c r="BL313" s="146"/>
      <c r="BM313" s="146"/>
      <c r="BN313" s="146"/>
      <c r="BO313" s="146"/>
      <c r="BP313" s="146"/>
      <c r="BQ313" s="146"/>
      <c r="BR313" s="146"/>
      <c r="BS313" s="146"/>
      <c r="BT313" s="146"/>
      <c r="BU313" s="146"/>
      <c r="BV313" s="146"/>
      <c r="BW313" s="146"/>
      <c r="BX313" s="146"/>
      <c r="BY313" s="146"/>
      <c r="BZ313" s="146"/>
      <c r="CA313" s="146"/>
      <c r="CB313" s="146"/>
      <c r="CC313" s="146"/>
      <c r="CD313" s="146"/>
      <c r="CE313" s="146"/>
      <c r="CF313" s="146"/>
      <c r="CG313" s="146"/>
      <c r="CH313" s="146"/>
      <c r="CI313" s="146"/>
      <c r="CJ313" s="146"/>
      <c r="CK313" s="146"/>
      <c r="CL313" s="146"/>
      <c r="CM313" s="146"/>
      <c r="CN313" s="146"/>
      <c r="CO313" s="146"/>
      <c r="CP313" s="146"/>
      <c r="CQ313" s="146"/>
      <c r="CR313" s="146"/>
      <c r="CS313" s="146"/>
      <c r="CT313" s="146"/>
      <c r="CU313" s="146"/>
      <c r="CV313" s="146"/>
      <c r="CW313" s="146"/>
      <c r="CX313" s="146"/>
      <c r="CY313" s="146"/>
      <c r="CZ313" s="146"/>
      <c r="DA313" s="201"/>
    </row>
    <row r="314" spans="2:105" x14ac:dyDescent="0.25">
      <c r="B314" s="200"/>
      <c r="C314" s="146"/>
      <c r="D314" s="146"/>
      <c r="E314" s="146"/>
      <c r="F314" s="146"/>
      <c r="G314" s="146"/>
      <c r="H314" s="146"/>
      <c r="I314" s="146"/>
      <c r="J314" s="146"/>
      <c r="K314" s="146"/>
      <c r="L314" s="146"/>
      <c r="M314" s="146"/>
      <c r="N314" s="146"/>
      <c r="O314" s="146"/>
      <c r="P314" s="146"/>
      <c r="Q314" s="146"/>
      <c r="R314" s="146"/>
      <c r="S314" s="146"/>
      <c r="T314" s="146"/>
      <c r="U314" s="146"/>
      <c r="V314" s="146"/>
      <c r="W314" s="146"/>
      <c r="X314" s="146"/>
      <c r="Y314" s="146"/>
      <c r="Z314" s="146"/>
      <c r="AA314" s="146"/>
      <c r="AB314" s="146"/>
      <c r="AC314" s="146"/>
      <c r="AD314" s="146"/>
      <c r="AE314" s="146"/>
      <c r="AF314" s="146"/>
      <c r="AG314" s="146"/>
      <c r="AH314" s="146"/>
      <c r="AI314" s="146"/>
      <c r="AJ314" s="146"/>
      <c r="AK314" s="146"/>
      <c r="AL314" s="146"/>
      <c r="AM314" s="146"/>
      <c r="AN314" s="146"/>
      <c r="AO314" s="146"/>
      <c r="AP314" s="146"/>
      <c r="AQ314" s="146"/>
      <c r="AR314" s="146"/>
      <c r="AS314" s="146"/>
      <c r="AT314" s="146"/>
      <c r="AU314" s="146"/>
      <c r="AV314" s="146"/>
      <c r="AW314" s="146"/>
      <c r="AX314" s="146"/>
      <c r="AY314" s="146"/>
      <c r="AZ314" s="146"/>
      <c r="BA314" s="146"/>
      <c r="BB314" s="146"/>
      <c r="BC314" s="146"/>
      <c r="BD314" s="146"/>
      <c r="BE314" s="146"/>
      <c r="BF314" s="146"/>
      <c r="BG314" s="146"/>
      <c r="BH314" s="146"/>
      <c r="BI314" s="146"/>
      <c r="BJ314" s="146"/>
      <c r="BK314" s="146"/>
      <c r="BL314" s="146"/>
      <c r="BM314" s="146"/>
      <c r="BN314" s="146"/>
      <c r="BO314" s="146"/>
      <c r="BP314" s="146"/>
      <c r="BQ314" s="146"/>
      <c r="BR314" s="146"/>
      <c r="BS314" s="146"/>
      <c r="BT314" s="146"/>
      <c r="BU314" s="146"/>
      <c r="BV314" s="146"/>
      <c r="BW314" s="146"/>
      <c r="BX314" s="146"/>
      <c r="BY314" s="146"/>
      <c r="BZ314" s="146"/>
      <c r="CA314" s="146"/>
      <c r="CB314" s="146"/>
      <c r="CC314" s="146"/>
      <c r="CD314" s="146"/>
      <c r="CE314" s="146"/>
      <c r="CF314" s="146"/>
      <c r="CG314" s="146"/>
      <c r="CH314" s="146"/>
      <c r="CI314" s="146"/>
      <c r="CJ314" s="146"/>
      <c r="CK314" s="146"/>
      <c r="CL314" s="146"/>
      <c r="CM314" s="146"/>
      <c r="CN314" s="146"/>
      <c r="CO314" s="146"/>
      <c r="CP314" s="146"/>
      <c r="CQ314" s="146"/>
      <c r="CR314" s="146"/>
      <c r="CS314" s="146"/>
      <c r="CT314" s="146"/>
      <c r="CU314" s="146"/>
      <c r="CV314" s="146"/>
      <c r="CW314" s="146"/>
      <c r="CX314" s="146"/>
      <c r="CY314" s="146"/>
      <c r="CZ314" s="146"/>
      <c r="DA314" s="201"/>
    </row>
    <row r="315" spans="2:105" x14ac:dyDescent="0.25">
      <c r="B315" s="200"/>
      <c r="C315" s="146"/>
      <c r="D315" s="146"/>
      <c r="E315" s="146"/>
      <c r="F315" s="146"/>
      <c r="G315" s="146"/>
      <c r="H315" s="146"/>
      <c r="I315" s="146"/>
      <c r="J315" s="146"/>
      <c r="K315" s="146"/>
      <c r="L315" s="146"/>
      <c r="M315" s="146"/>
      <c r="N315" s="146"/>
      <c r="O315" s="146"/>
      <c r="P315" s="146"/>
      <c r="Q315" s="146"/>
      <c r="R315" s="146"/>
      <c r="S315" s="146"/>
      <c r="T315" s="146"/>
      <c r="U315" s="146"/>
      <c r="V315" s="146"/>
      <c r="W315" s="146"/>
      <c r="X315" s="146"/>
      <c r="Y315" s="146"/>
      <c r="Z315" s="146"/>
      <c r="AA315" s="146"/>
      <c r="AB315" s="146"/>
      <c r="AC315" s="146"/>
      <c r="AD315" s="146"/>
      <c r="AE315" s="146"/>
      <c r="AF315" s="146"/>
      <c r="AG315" s="146"/>
      <c r="AH315" s="146"/>
      <c r="AI315" s="146"/>
      <c r="AJ315" s="146"/>
      <c r="AK315" s="146"/>
      <c r="AL315" s="146"/>
      <c r="AM315" s="146"/>
      <c r="AN315" s="146"/>
      <c r="AO315" s="146"/>
      <c r="AP315" s="146"/>
      <c r="AQ315" s="146"/>
      <c r="AR315" s="146"/>
      <c r="AS315" s="146"/>
      <c r="AT315" s="146"/>
      <c r="AU315" s="146"/>
      <c r="AV315" s="146"/>
      <c r="AW315" s="146"/>
      <c r="AX315" s="146"/>
      <c r="AY315" s="146"/>
      <c r="AZ315" s="146"/>
      <c r="BA315" s="146"/>
      <c r="BB315" s="146"/>
      <c r="BC315" s="146"/>
      <c r="BD315" s="146"/>
      <c r="BE315" s="146"/>
      <c r="BF315" s="146"/>
      <c r="BG315" s="146"/>
      <c r="BH315" s="146"/>
      <c r="BI315" s="146"/>
      <c r="BJ315" s="146"/>
      <c r="BK315" s="146"/>
      <c r="BL315" s="146"/>
      <c r="BM315" s="146"/>
      <c r="BN315" s="146"/>
      <c r="BO315" s="146"/>
      <c r="BP315" s="146"/>
      <c r="BQ315" s="146"/>
      <c r="BR315" s="146"/>
      <c r="BS315" s="146"/>
      <c r="BT315" s="146"/>
      <c r="BU315" s="146"/>
      <c r="BV315" s="146"/>
      <c r="BW315" s="146"/>
      <c r="BX315" s="146"/>
      <c r="BY315" s="146"/>
      <c r="BZ315" s="146"/>
      <c r="CA315" s="146"/>
      <c r="CB315" s="146"/>
      <c r="CC315" s="146"/>
      <c r="CD315" s="146"/>
      <c r="CE315" s="146"/>
      <c r="CF315" s="146"/>
      <c r="CG315" s="146"/>
      <c r="CH315" s="146"/>
      <c r="CI315" s="146"/>
      <c r="CJ315" s="146"/>
      <c r="CK315" s="146"/>
      <c r="CL315" s="146"/>
      <c r="CM315" s="146"/>
      <c r="CN315" s="146"/>
      <c r="CO315" s="146"/>
      <c r="CP315" s="146"/>
      <c r="CQ315" s="146"/>
      <c r="CR315" s="146"/>
      <c r="CS315" s="146"/>
      <c r="CT315" s="146"/>
      <c r="CU315" s="146"/>
      <c r="CV315" s="146"/>
      <c r="CW315" s="146"/>
      <c r="CX315" s="146"/>
      <c r="CY315" s="146"/>
      <c r="CZ315" s="146"/>
      <c r="DA315" s="201"/>
    </row>
    <row r="316" spans="2:105" x14ac:dyDescent="0.25">
      <c r="B316" s="200"/>
      <c r="C316" s="146"/>
      <c r="D316" s="146"/>
      <c r="E316" s="146"/>
      <c r="F316" s="146"/>
      <c r="G316" s="146"/>
      <c r="H316" s="146"/>
      <c r="I316" s="146"/>
      <c r="J316" s="146"/>
      <c r="K316" s="146"/>
      <c r="L316" s="146"/>
      <c r="M316" s="146"/>
      <c r="N316" s="146"/>
      <c r="O316" s="146"/>
      <c r="P316" s="146"/>
      <c r="Q316" s="146"/>
      <c r="R316" s="146"/>
      <c r="S316" s="146"/>
      <c r="T316" s="146"/>
      <c r="U316" s="146"/>
      <c r="V316" s="146"/>
      <c r="W316" s="146"/>
      <c r="X316" s="146"/>
      <c r="Y316" s="146"/>
      <c r="Z316" s="146"/>
      <c r="AA316" s="146"/>
      <c r="AB316" s="146"/>
      <c r="AC316" s="146"/>
      <c r="AD316" s="146"/>
      <c r="AE316" s="146"/>
      <c r="AF316" s="146"/>
      <c r="AG316" s="146"/>
      <c r="AH316" s="146"/>
      <c r="AI316" s="146"/>
      <c r="AJ316" s="146"/>
      <c r="AK316" s="146"/>
      <c r="AL316" s="146"/>
      <c r="AM316" s="146"/>
      <c r="AN316" s="146"/>
      <c r="AO316" s="146"/>
      <c r="AP316" s="146"/>
      <c r="AQ316" s="146"/>
      <c r="AR316" s="146"/>
      <c r="AS316" s="146"/>
      <c r="AT316" s="146"/>
      <c r="AU316" s="146"/>
      <c r="AV316" s="146"/>
      <c r="AW316" s="146"/>
      <c r="AX316" s="146"/>
      <c r="AY316" s="146"/>
      <c r="AZ316" s="146"/>
      <c r="BA316" s="146"/>
      <c r="BB316" s="146"/>
      <c r="BC316" s="146"/>
      <c r="BD316" s="146"/>
      <c r="BE316" s="146"/>
      <c r="BF316" s="146"/>
      <c r="BG316" s="146"/>
      <c r="BH316" s="146"/>
      <c r="BI316" s="146"/>
      <c r="BJ316" s="146"/>
      <c r="BK316" s="146"/>
      <c r="BL316" s="146"/>
      <c r="BM316" s="146"/>
      <c r="BN316" s="146"/>
      <c r="BO316" s="146"/>
      <c r="BP316" s="146"/>
      <c r="BQ316" s="146"/>
      <c r="BR316" s="146"/>
      <c r="BS316" s="146"/>
      <c r="BT316" s="146"/>
      <c r="BU316" s="146"/>
      <c r="BV316" s="146"/>
      <c r="BW316" s="146"/>
      <c r="BX316" s="146"/>
      <c r="BY316" s="146"/>
      <c r="BZ316" s="146"/>
      <c r="CA316" s="146"/>
      <c r="CB316" s="146"/>
      <c r="CC316" s="146"/>
      <c r="CD316" s="146"/>
      <c r="CE316" s="146"/>
      <c r="CF316" s="146"/>
      <c r="CG316" s="146"/>
      <c r="CH316" s="146"/>
      <c r="CI316" s="146"/>
      <c r="CJ316" s="146"/>
      <c r="CK316" s="146"/>
      <c r="CL316" s="146"/>
      <c r="CM316" s="146"/>
      <c r="CN316" s="146"/>
      <c r="CO316" s="146"/>
      <c r="CP316" s="146"/>
      <c r="CQ316" s="146"/>
      <c r="CR316" s="146"/>
      <c r="CS316" s="146"/>
      <c r="CT316" s="146"/>
      <c r="CU316" s="146"/>
      <c r="CV316" s="146"/>
      <c r="CW316" s="146"/>
      <c r="CX316" s="146"/>
      <c r="CY316" s="146"/>
      <c r="CZ316" s="146"/>
      <c r="DA316" s="201"/>
    </row>
    <row r="317" spans="2:105" x14ac:dyDescent="0.25">
      <c r="B317" s="200"/>
      <c r="C317" s="146"/>
      <c r="D317" s="146"/>
      <c r="E317" s="146"/>
      <c r="F317" s="146"/>
      <c r="G317" s="146"/>
      <c r="H317" s="146"/>
      <c r="I317" s="146"/>
      <c r="J317" s="146"/>
      <c r="K317" s="146"/>
      <c r="L317" s="146"/>
      <c r="M317" s="146"/>
      <c r="N317" s="146"/>
      <c r="O317" s="146"/>
      <c r="P317" s="146"/>
      <c r="Q317" s="146"/>
      <c r="R317" s="146"/>
      <c r="S317" s="146"/>
      <c r="T317" s="146"/>
      <c r="U317" s="146"/>
      <c r="V317" s="146"/>
      <c r="W317" s="146"/>
      <c r="X317" s="146"/>
      <c r="Y317" s="146"/>
      <c r="Z317" s="146"/>
      <c r="AA317" s="146"/>
      <c r="AB317" s="146"/>
      <c r="AC317" s="146"/>
      <c r="AD317" s="146"/>
      <c r="AE317" s="146"/>
      <c r="AF317" s="146"/>
      <c r="AG317" s="146"/>
      <c r="AH317" s="146"/>
      <c r="AI317" s="146"/>
      <c r="AJ317" s="146"/>
      <c r="AK317" s="146"/>
      <c r="AL317" s="146"/>
      <c r="AM317" s="146"/>
      <c r="AN317" s="146"/>
      <c r="AO317" s="146"/>
      <c r="AP317" s="146"/>
      <c r="AQ317" s="146"/>
      <c r="AR317" s="146"/>
      <c r="AS317" s="146"/>
      <c r="AT317" s="146"/>
      <c r="AU317" s="146"/>
      <c r="AV317" s="146"/>
      <c r="AW317" s="146"/>
      <c r="AX317" s="146"/>
      <c r="AY317" s="146"/>
      <c r="AZ317" s="146"/>
      <c r="BA317" s="146"/>
      <c r="BB317" s="146"/>
      <c r="BC317" s="146"/>
      <c r="BD317" s="146"/>
      <c r="BE317" s="146"/>
      <c r="BF317" s="146"/>
      <c r="BG317" s="146"/>
      <c r="BH317" s="146"/>
      <c r="BI317" s="146"/>
      <c r="BJ317" s="146"/>
      <c r="BK317" s="146"/>
      <c r="BL317" s="146"/>
      <c r="BM317" s="146"/>
      <c r="BN317" s="146"/>
      <c r="BO317" s="146"/>
      <c r="BP317" s="146"/>
      <c r="BQ317" s="146"/>
      <c r="BR317" s="146"/>
      <c r="BS317" s="146"/>
      <c r="BT317" s="146"/>
      <c r="BU317" s="146"/>
      <c r="BV317" s="146"/>
      <c r="BW317" s="146"/>
      <c r="BX317" s="146"/>
      <c r="BY317" s="146"/>
      <c r="BZ317" s="146"/>
      <c r="CA317" s="146"/>
      <c r="CB317" s="146"/>
      <c r="CC317" s="146"/>
      <c r="CD317" s="146"/>
      <c r="CE317" s="146"/>
      <c r="CF317" s="146"/>
      <c r="CG317" s="146"/>
      <c r="CH317" s="146"/>
      <c r="CI317" s="146"/>
      <c r="CJ317" s="146"/>
      <c r="CK317" s="146"/>
      <c r="CL317" s="146"/>
      <c r="CM317" s="146"/>
      <c r="CN317" s="146"/>
      <c r="CO317" s="146"/>
      <c r="CP317" s="146"/>
      <c r="CQ317" s="146"/>
      <c r="CR317" s="146"/>
      <c r="CS317" s="146"/>
      <c r="CT317" s="146"/>
      <c r="CU317" s="146"/>
      <c r="CV317" s="146"/>
      <c r="CW317" s="146"/>
      <c r="CX317" s="146"/>
      <c r="CY317" s="146"/>
      <c r="CZ317" s="146"/>
      <c r="DA317" s="201"/>
    </row>
    <row r="318" spans="2:105" x14ac:dyDescent="0.25">
      <c r="B318" s="200"/>
      <c r="C318" s="146"/>
      <c r="D318" s="146"/>
      <c r="E318" s="146"/>
      <c r="F318" s="146"/>
      <c r="G318" s="146"/>
      <c r="H318" s="146"/>
      <c r="I318" s="146"/>
      <c r="J318" s="146"/>
      <c r="K318" s="146"/>
      <c r="L318" s="146"/>
      <c r="M318" s="146"/>
      <c r="N318" s="146"/>
      <c r="O318" s="146"/>
      <c r="P318" s="146"/>
      <c r="Q318" s="146"/>
      <c r="R318" s="146"/>
      <c r="S318" s="146"/>
      <c r="T318" s="146"/>
      <c r="U318" s="146"/>
      <c r="V318" s="146"/>
      <c r="W318" s="146"/>
      <c r="X318" s="146"/>
      <c r="Y318" s="146"/>
      <c r="Z318" s="146"/>
      <c r="AA318" s="146"/>
      <c r="AB318" s="146"/>
      <c r="AC318" s="146"/>
      <c r="AD318" s="146"/>
      <c r="AE318" s="146"/>
      <c r="AF318" s="146"/>
      <c r="AG318" s="146"/>
      <c r="AH318" s="146"/>
      <c r="AI318" s="146"/>
      <c r="AJ318" s="146"/>
      <c r="AK318" s="146"/>
      <c r="AL318" s="146"/>
      <c r="AM318" s="146"/>
      <c r="AN318" s="146"/>
      <c r="AO318" s="146"/>
      <c r="AP318" s="146"/>
      <c r="AQ318" s="146"/>
      <c r="AR318" s="146"/>
      <c r="AS318" s="146"/>
      <c r="AT318" s="146"/>
      <c r="AU318" s="146"/>
      <c r="AV318" s="146"/>
      <c r="AW318" s="146"/>
      <c r="AX318" s="146"/>
      <c r="AY318" s="146"/>
      <c r="AZ318" s="146"/>
      <c r="BA318" s="146"/>
      <c r="BB318" s="146"/>
      <c r="BC318" s="146"/>
      <c r="BD318" s="146"/>
      <c r="BE318" s="146"/>
      <c r="BF318" s="146"/>
      <c r="BG318" s="146"/>
      <c r="BH318" s="146"/>
      <c r="BI318" s="146"/>
      <c r="BJ318" s="146"/>
      <c r="BK318" s="146"/>
      <c r="BL318" s="146"/>
      <c r="BM318" s="146"/>
      <c r="BN318" s="146"/>
      <c r="BO318" s="146"/>
      <c r="BP318" s="146"/>
      <c r="BQ318" s="146"/>
      <c r="BR318" s="146"/>
      <c r="BS318" s="146"/>
      <c r="BT318" s="146"/>
      <c r="BU318" s="146"/>
      <c r="BV318" s="146"/>
      <c r="BW318" s="146"/>
      <c r="BX318" s="146"/>
      <c r="BY318" s="146"/>
      <c r="BZ318" s="146"/>
      <c r="CA318" s="146"/>
      <c r="CB318" s="146"/>
      <c r="CC318" s="146"/>
      <c r="CD318" s="146"/>
      <c r="CE318" s="146"/>
      <c r="CF318" s="146"/>
      <c r="CG318" s="146"/>
      <c r="CH318" s="146"/>
      <c r="CI318" s="146"/>
      <c r="CJ318" s="146"/>
      <c r="CK318" s="146"/>
      <c r="CL318" s="146"/>
      <c r="CM318" s="146"/>
      <c r="CN318" s="146"/>
      <c r="CO318" s="146"/>
      <c r="CP318" s="146"/>
      <c r="CQ318" s="146"/>
      <c r="CR318" s="146"/>
      <c r="CS318" s="146"/>
      <c r="CT318" s="146"/>
      <c r="CU318" s="146"/>
      <c r="CV318" s="146"/>
      <c r="CW318" s="146"/>
      <c r="CX318" s="146"/>
      <c r="CY318" s="146"/>
      <c r="CZ318" s="146"/>
      <c r="DA318" s="201"/>
    </row>
    <row r="319" spans="2:105" x14ac:dyDescent="0.25">
      <c r="B319" s="200"/>
      <c r="C319" s="146"/>
      <c r="D319" s="146"/>
      <c r="E319" s="146"/>
      <c r="F319" s="146"/>
      <c r="G319" s="146"/>
      <c r="H319" s="146"/>
      <c r="I319" s="146"/>
      <c r="J319" s="146"/>
      <c r="K319" s="146"/>
      <c r="L319" s="146"/>
      <c r="M319" s="146"/>
      <c r="N319" s="146"/>
      <c r="O319" s="146"/>
      <c r="P319" s="146"/>
      <c r="Q319" s="146"/>
      <c r="R319" s="146"/>
      <c r="S319" s="146"/>
      <c r="T319" s="146"/>
      <c r="U319" s="146"/>
      <c r="V319" s="146"/>
      <c r="W319" s="146"/>
      <c r="X319" s="146"/>
      <c r="Y319" s="146"/>
      <c r="Z319" s="146"/>
      <c r="AA319" s="146"/>
      <c r="AB319" s="146"/>
      <c r="AC319" s="146"/>
      <c r="AD319" s="146"/>
      <c r="AE319" s="146"/>
      <c r="AF319" s="146"/>
      <c r="AG319" s="146"/>
      <c r="AH319" s="146"/>
      <c r="AI319" s="146"/>
      <c r="AJ319" s="146"/>
      <c r="AK319" s="146"/>
      <c r="AL319" s="146"/>
      <c r="AM319" s="146"/>
      <c r="AN319" s="146"/>
      <c r="AO319" s="146"/>
      <c r="AP319" s="146"/>
      <c r="AQ319" s="146"/>
      <c r="AR319" s="146"/>
      <c r="AS319" s="146"/>
      <c r="AT319" s="146"/>
      <c r="AU319" s="146"/>
      <c r="AV319" s="146"/>
      <c r="AW319" s="146"/>
      <c r="AX319" s="146"/>
      <c r="AY319" s="146"/>
      <c r="AZ319" s="146"/>
      <c r="BA319" s="146"/>
      <c r="BB319" s="146"/>
      <c r="BC319" s="146"/>
      <c r="BD319" s="146"/>
      <c r="BE319" s="146"/>
      <c r="BF319" s="146"/>
      <c r="BG319" s="146"/>
      <c r="BH319" s="146"/>
      <c r="BI319" s="146"/>
      <c r="BJ319" s="146"/>
      <c r="BK319" s="146"/>
      <c r="BL319" s="146"/>
      <c r="BM319" s="146"/>
      <c r="BN319" s="146"/>
      <c r="BO319" s="146"/>
      <c r="BP319" s="146"/>
      <c r="BQ319" s="146"/>
      <c r="BR319" s="146"/>
      <c r="BS319" s="146"/>
      <c r="BT319" s="146"/>
      <c r="BU319" s="146"/>
      <c r="BV319" s="146"/>
      <c r="BW319" s="146"/>
      <c r="BX319" s="146"/>
      <c r="BY319" s="146"/>
      <c r="BZ319" s="146"/>
      <c r="CA319" s="146"/>
      <c r="CB319" s="146"/>
      <c r="CC319" s="146"/>
      <c r="CD319" s="146"/>
      <c r="CE319" s="146"/>
      <c r="CF319" s="146"/>
      <c r="CG319" s="146"/>
      <c r="CH319" s="146"/>
      <c r="CI319" s="146"/>
      <c r="CJ319" s="146"/>
      <c r="CK319" s="146"/>
      <c r="CL319" s="146"/>
      <c r="CM319" s="146"/>
      <c r="CN319" s="146"/>
      <c r="CO319" s="146"/>
      <c r="CP319" s="146"/>
      <c r="CQ319" s="146"/>
      <c r="CR319" s="146"/>
      <c r="CS319" s="146"/>
      <c r="CT319" s="146"/>
      <c r="CU319" s="146"/>
      <c r="CV319" s="146"/>
      <c r="CW319" s="146"/>
      <c r="CX319" s="146"/>
      <c r="CY319" s="146"/>
      <c r="CZ319" s="146"/>
      <c r="DA319" s="201"/>
    </row>
    <row r="320" spans="2:105" x14ac:dyDescent="0.25">
      <c r="B320" s="200"/>
      <c r="C320" s="146"/>
      <c r="D320" s="146"/>
      <c r="E320" s="146"/>
      <c r="F320" s="146"/>
      <c r="G320" s="146"/>
      <c r="H320" s="146"/>
      <c r="I320" s="146"/>
      <c r="J320" s="146"/>
      <c r="K320" s="146"/>
      <c r="L320" s="146"/>
      <c r="M320" s="146"/>
      <c r="N320" s="146"/>
      <c r="O320" s="146"/>
      <c r="P320" s="146"/>
      <c r="Q320" s="146"/>
      <c r="R320" s="146"/>
      <c r="S320" s="146"/>
      <c r="T320" s="146"/>
      <c r="U320" s="146"/>
      <c r="V320" s="146"/>
      <c r="W320" s="146"/>
      <c r="X320" s="146"/>
      <c r="Y320" s="146"/>
      <c r="Z320" s="146"/>
      <c r="AA320" s="146"/>
      <c r="AB320" s="146"/>
      <c r="AC320" s="146"/>
      <c r="AD320" s="146"/>
      <c r="AE320" s="146"/>
      <c r="AF320" s="146"/>
      <c r="AG320" s="146"/>
      <c r="AH320" s="146"/>
      <c r="AI320" s="146"/>
      <c r="AJ320" s="146"/>
      <c r="AK320" s="146"/>
      <c r="AL320" s="146"/>
      <c r="AM320" s="146"/>
      <c r="AN320" s="146"/>
      <c r="AO320" s="146"/>
      <c r="AP320" s="146"/>
      <c r="AQ320" s="146"/>
      <c r="AR320" s="146"/>
      <c r="AS320" s="146"/>
      <c r="AT320" s="146"/>
      <c r="AU320" s="146"/>
      <c r="AV320" s="146"/>
      <c r="AW320" s="146"/>
      <c r="AX320" s="146"/>
      <c r="AY320" s="146"/>
      <c r="AZ320" s="146"/>
      <c r="BA320" s="146"/>
      <c r="BB320" s="146"/>
      <c r="BC320" s="146"/>
      <c r="BD320" s="146"/>
      <c r="BE320" s="146"/>
      <c r="BF320" s="146"/>
      <c r="BG320" s="146"/>
      <c r="BH320" s="146"/>
      <c r="BI320" s="146"/>
      <c r="BJ320" s="146"/>
      <c r="BK320" s="146"/>
      <c r="BL320" s="146"/>
      <c r="BM320" s="146"/>
      <c r="BN320" s="146"/>
      <c r="BO320" s="146"/>
      <c r="BP320" s="146"/>
      <c r="BQ320" s="146"/>
      <c r="BR320" s="146"/>
      <c r="BS320" s="146"/>
      <c r="BT320" s="146"/>
      <c r="BU320" s="146"/>
      <c r="BV320" s="146"/>
      <c r="BW320" s="146"/>
      <c r="BX320" s="146"/>
      <c r="BY320" s="146"/>
      <c r="BZ320" s="146"/>
      <c r="CA320" s="146"/>
      <c r="CB320" s="146"/>
      <c r="CC320" s="146"/>
      <c r="CD320" s="146"/>
      <c r="CE320" s="146"/>
      <c r="CF320" s="146"/>
      <c r="CG320" s="146"/>
      <c r="CH320" s="146"/>
      <c r="CI320" s="146"/>
      <c r="CJ320" s="146"/>
      <c r="CK320" s="146"/>
      <c r="CL320" s="146"/>
      <c r="CM320" s="146"/>
      <c r="CN320" s="146"/>
      <c r="CO320" s="146"/>
      <c r="CP320" s="146"/>
      <c r="CQ320" s="146"/>
      <c r="CR320" s="146"/>
      <c r="CS320" s="146"/>
      <c r="CT320" s="146"/>
      <c r="CU320" s="146"/>
      <c r="CV320" s="146"/>
      <c r="CW320" s="146"/>
      <c r="CX320" s="146"/>
      <c r="CY320" s="146"/>
      <c r="CZ320" s="146"/>
      <c r="DA320" s="201"/>
    </row>
    <row r="321" spans="2:105" x14ac:dyDescent="0.25">
      <c r="B321" s="200"/>
      <c r="C321" s="146"/>
      <c r="D321" s="146"/>
      <c r="E321" s="146"/>
      <c r="F321" s="146"/>
      <c r="G321" s="146"/>
      <c r="H321" s="146"/>
      <c r="I321" s="146"/>
      <c r="J321" s="146"/>
      <c r="K321" s="146"/>
      <c r="L321" s="146"/>
      <c r="M321" s="146"/>
      <c r="N321" s="146"/>
      <c r="O321" s="146"/>
      <c r="P321" s="146"/>
      <c r="Q321" s="146"/>
      <c r="R321" s="146"/>
      <c r="S321" s="146"/>
      <c r="T321" s="146"/>
      <c r="U321" s="146"/>
      <c r="V321" s="146"/>
      <c r="W321" s="146"/>
      <c r="X321" s="146"/>
      <c r="Y321" s="146"/>
      <c r="Z321" s="146"/>
      <c r="AA321" s="146"/>
      <c r="AB321" s="146"/>
      <c r="AC321" s="146"/>
      <c r="AD321" s="146"/>
      <c r="AE321" s="146"/>
      <c r="AF321" s="146"/>
      <c r="AG321" s="146"/>
      <c r="AH321" s="146"/>
      <c r="AI321" s="146"/>
      <c r="AJ321" s="146"/>
      <c r="AK321" s="146"/>
      <c r="AL321" s="146"/>
      <c r="AM321" s="146"/>
      <c r="AN321" s="146"/>
      <c r="AO321" s="146"/>
      <c r="AP321" s="146"/>
      <c r="AQ321" s="146"/>
      <c r="AR321" s="146"/>
      <c r="AS321" s="146"/>
      <c r="AT321" s="146"/>
      <c r="AU321" s="146"/>
      <c r="AV321" s="146"/>
      <c r="AW321" s="146"/>
      <c r="AX321" s="146"/>
      <c r="AY321" s="146"/>
      <c r="AZ321" s="146"/>
      <c r="BA321" s="146"/>
      <c r="BB321" s="146"/>
      <c r="BC321" s="146"/>
      <c r="BD321" s="146"/>
      <c r="BE321" s="146"/>
      <c r="BF321" s="146"/>
      <c r="BG321" s="146"/>
      <c r="BH321" s="146"/>
      <c r="BI321" s="146"/>
      <c r="BJ321" s="146"/>
      <c r="BK321" s="146"/>
      <c r="BL321" s="146"/>
      <c r="BM321" s="146"/>
      <c r="BN321" s="146"/>
      <c r="BO321" s="146"/>
      <c r="BP321" s="146"/>
      <c r="BQ321" s="146"/>
      <c r="BR321" s="146"/>
      <c r="BS321" s="146"/>
      <c r="BT321" s="146"/>
      <c r="BU321" s="146"/>
      <c r="BV321" s="146"/>
      <c r="BW321" s="146"/>
      <c r="BX321" s="146"/>
      <c r="BY321" s="146"/>
      <c r="BZ321" s="146"/>
      <c r="CA321" s="146"/>
      <c r="CB321" s="146"/>
      <c r="CC321" s="146"/>
      <c r="CD321" s="146"/>
      <c r="CE321" s="146"/>
      <c r="CF321" s="146"/>
      <c r="CG321" s="146"/>
      <c r="CH321" s="146"/>
      <c r="CI321" s="146"/>
      <c r="CJ321" s="146"/>
      <c r="CK321" s="146"/>
      <c r="CL321" s="146"/>
      <c r="CM321" s="146"/>
      <c r="CN321" s="146"/>
      <c r="CO321" s="146"/>
      <c r="CP321" s="146"/>
      <c r="CQ321" s="146"/>
      <c r="CR321" s="146"/>
      <c r="CS321" s="146"/>
      <c r="CT321" s="146"/>
      <c r="CU321" s="146"/>
      <c r="CV321" s="146"/>
      <c r="CW321" s="146"/>
      <c r="CX321" s="146"/>
      <c r="CY321" s="146"/>
      <c r="CZ321" s="146"/>
      <c r="DA321" s="201"/>
    </row>
    <row r="322" spans="2:105" x14ac:dyDescent="0.25">
      <c r="B322" s="200"/>
      <c r="C322" s="146"/>
      <c r="D322" s="146"/>
      <c r="E322" s="146"/>
      <c r="F322" s="146"/>
      <c r="G322" s="146"/>
      <c r="H322" s="146"/>
      <c r="I322" s="146"/>
      <c r="J322" s="146"/>
      <c r="K322" s="146"/>
      <c r="L322" s="146"/>
      <c r="M322" s="146"/>
      <c r="N322" s="146"/>
      <c r="O322" s="146"/>
      <c r="P322" s="146"/>
      <c r="Q322" s="146"/>
      <c r="R322" s="146"/>
      <c r="S322" s="146"/>
      <c r="T322" s="146"/>
      <c r="U322" s="146"/>
      <c r="V322" s="146"/>
      <c r="W322" s="146"/>
      <c r="X322" s="146"/>
      <c r="Y322" s="146"/>
      <c r="Z322" s="146"/>
      <c r="AA322" s="146"/>
      <c r="AB322" s="146"/>
      <c r="AC322" s="146"/>
      <c r="AD322" s="146"/>
      <c r="AE322" s="146"/>
      <c r="AF322" s="146"/>
      <c r="AG322" s="146"/>
      <c r="AH322" s="146"/>
      <c r="AI322" s="146"/>
      <c r="AJ322" s="146"/>
      <c r="AK322" s="146"/>
      <c r="AL322" s="146"/>
      <c r="AM322" s="146"/>
      <c r="AN322" s="146"/>
      <c r="AO322" s="146"/>
      <c r="AP322" s="146"/>
      <c r="AQ322" s="146"/>
      <c r="AR322" s="146"/>
      <c r="AS322" s="146"/>
      <c r="AT322" s="146"/>
      <c r="AU322" s="146"/>
      <c r="AV322" s="146"/>
      <c r="AW322" s="146"/>
      <c r="AX322" s="146"/>
      <c r="AY322" s="146"/>
      <c r="AZ322" s="146"/>
      <c r="BA322" s="146"/>
      <c r="BB322" s="146"/>
      <c r="BC322" s="146"/>
      <c r="BD322" s="146"/>
      <c r="BE322" s="146"/>
      <c r="BF322" s="146"/>
      <c r="BG322" s="146"/>
      <c r="BH322" s="146"/>
      <c r="BI322" s="146"/>
      <c r="BJ322" s="146"/>
      <c r="BK322" s="146"/>
      <c r="BL322" s="146"/>
      <c r="BM322" s="146"/>
      <c r="BN322" s="146"/>
      <c r="BO322" s="146"/>
      <c r="BP322" s="146"/>
      <c r="BQ322" s="146"/>
      <c r="BR322" s="146"/>
      <c r="BS322" s="146"/>
      <c r="BT322" s="146"/>
      <c r="BU322" s="146"/>
      <c r="BV322" s="146"/>
      <c r="BW322" s="146"/>
      <c r="BX322" s="146"/>
      <c r="BY322" s="146"/>
      <c r="BZ322" s="146"/>
      <c r="CA322" s="146"/>
      <c r="CB322" s="146"/>
      <c r="CC322" s="146"/>
      <c r="CD322" s="146"/>
      <c r="CE322" s="146"/>
      <c r="CF322" s="146"/>
      <c r="CG322" s="146"/>
      <c r="CH322" s="146"/>
      <c r="CI322" s="146"/>
      <c r="CJ322" s="146"/>
      <c r="CK322" s="146"/>
      <c r="CL322" s="146"/>
      <c r="CM322" s="146"/>
      <c r="CN322" s="146"/>
      <c r="CO322" s="146"/>
      <c r="CP322" s="146"/>
      <c r="CQ322" s="146"/>
      <c r="CR322" s="146"/>
      <c r="CS322" s="146"/>
      <c r="CT322" s="146"/>
      <c r="CU322" s="146"/>
      <c r="CV322" s="146"/>
      <c r="CW322" s="146"/>
      <c r="CX322" s="146"/>
      <c r="CY322" s="146"/>
      <c r="CZ322" s="146"/>
      <c r="DA322" s="201"/>
    </row>
    <row r="323" spans="2:105" x14ac:dyDescent="0.25">
      <c r="B323" s="200"/>
      <c r="C323" s="146"/>
      <c r="D323" s="146"/>
      <c r="E323" s="146"/>
      <c r="F323" s="146"/>
      <c r="G323" s="146"/>
      <c r="H323" s="146"/>
      <c r="I323" s="146"/>
      <c r="J323" s="146"/>
      <c r="K323" s="146"/>
      <c r="L323" s="146"/>
      <c r="M323" s="146"/>
      <c r="N323" s="146"/>
      <c r="O323" s="146"/>
      <c r="P323" s="146"/>
      <c r="Q323" s="146"/>
      <c r="R323" s="146"/>
      <c r="S323" s="146"/>
      <c r="T323" s="146"/>
      <c r="U323" s="146"/>
      <c r="V323" s="146"/>
      <c r="W323" s="146"/>
      <c r="X323" s="146"/>
      <c r="Y323" s="146"/>
      <c r="Z323" s="146"/>
      <c r="AA323" s="146"/>
      <c r="AB323" s="146"/>
      <c r="AC323" s="146"/>
      <c r="AD323" s="146"/>
      <c r="AE323" s="146"/>
      <c r="AF323" s="146"/>
      <c r="AG323" s="146"/>
      <c r="AH323" s="146"/>
      <c r="AI323" s="146"/>
      <c r="AJ323" s="146"/>
      <c r="AK323" s="146"/>
      <c r="AL323" s="146"/>
      <c r="AM323" s="146"/>
      <c r="AN323" s="146"/>
      <c r="AO323" s="146"/>
      <c r="AP323" s="146"/>
      <c r="AQ323" s="146"/>
      <c r="AR323" s="146"/>
      <c r="AS323" s="146"/>
      <c r="AT323" s="146"/>
      <c r="AU323" s="146"/>
      <c r="AV323" s="146"/>
      <c r="AW323" s="146"/>
      <c r="AX323" s="146"/>
      <c r="AY323" s="146"/>
      <c r="AZ323" s="146"/>
      <c r="BA323" s="146"/>
      <c r="BB323" s="146"/>
      <c r="BC323" s="146"/>
      <c r="BD323" s="146"/>
      <c r="BE323" s="146"/>
      <c r="BF323" s="146"/>
      <c r="BG323" s="146"/>
      <c r="BH323" s="146"/>
      <c r="BI323" s="146"/>
      <c r="BJ323" s="146"/>
      <c r="BK323" s="146"/>
      <c r="BL323" s="146"/>
      <c r="BM323" s="146"/>
      <c r="BN323" s="146"/>
      <c r="BO323" s="146"/>
      <c r="BP323" s="146"/>
      <c r="BQ323" s="146"/>
      <c r="BR323" s="146"/>
      <c r="BS323" s="146"/>
      <c r="BT323" s="146"/>
      <c r="BU323" s="146"/>
      <c r="BV323" s="146"/>
      <c r="BW323" s="146"/>
      <c r="BX323" s="146"/>
      <c r="BY323" s="146"/>
      <c r="BZ323" s="146"/>
      <c r="CA323" s="146"/>
      <c r="CB323" s="146"/>
      <c r="CC323" s="146"/>
      <c r="CD323" s="146"/>
      <c r="CE323" s="146"/>
      <c r="CF323" s="146"/>
      <c r="CG323" s="146"/>
      <c r="CH323" s="146"/>
      <c r="CI323" s="146"/>
      <c r="CJ323" s="146"/>
      <c r="CK323" s="146"/>
      <c r="CL323" s="146"/>
      <c r="CM323" s="146"/>
      <c r="CN323" s="146"/>
      <c r="CO323" s="146"/>
      <c r="CP323" s="146"/>
      <c r="CQ323" s="146"/>
      <c r="CR323" s="146"/>
      <c r="CS323" s="146"/>
      <c r="CT323" s="146"/>
      <c r="CU323" s="146"/>
      <c r="CV323" s="146"/>
      <c r="CW323" s="146"/>
      <c r="CX323" s="146"/>
      <c r="CY323" s="146"/>
      <c r="CZ323" s="146"/>
      <c r="DA323" s="201"/>
    </row>
    <row r="324" spans="2:105" x14ac:dyDescent="0.25">
      <c r="B324" s="200"/>
      <c r="C324" s="146"/>
      <c r="D324" s="146"/>
      <c r="E324" s="146"/>
      <c r="F324" s="146"/>
      <c r="G324" s="146"/>
      <c r="H324" s="146"/>
      <c r="I324" s="146"/>
      <c r="J324" s="146"/>
      <c r="K324" s="146"/>
      <c r="L324" s="146"/>
      <c r="M324" s="146"/>
      <c r="N324" s="146"/>
      <c r="O324" s="146"/>
      <c r="P324" s="146"/>
      <c r="Q324" s="146"/>
      <c r="R324" s="146"/>
      <c r="S324" s="146"/>
      <c r="T324" s="146"/>
      <c r="U324" s="146"/>
      <c r="V324" s="146"/>
      <c r="W324" s="146"/>
      <c r="X324" s="146"/>
      <c r="Y324" s="146"/>
      <c r="Z324" s="146"/>
      <c r="AA324" s="146"/>
      <c r="AB324" s="146"/>
      <c r="AC324" s="146"/>
      <c r="AD324" s="146"/>
      <c r="AE324" s="146"/>
      <c r="AF324" s="146"/>
      <c r="AG324" s="146"/>
      <c r="AH324" s="146"/>
      <c r="AI324" s="146"/>
      <c r="AJ324" s="146"/>
      <c r="AK324" s="146"/>
      <c r="AL324" s="146"/>
      <c r="AM324" s="146"/>
      <c r="AN324" s="146"/>
      <c r="AO324" s="146"/>
      <c r="AP324" s="146"/>
      <c r="AQ324" s="146"/>
      <c r="AR324" s="146"/>
      <c r="AS324" s="146"/>
      <c r="AT324" s="146"/>
      <c r="AU324" s="146"/>
      <c r="AV324" s="146"/>
      <c r="AW324" s="146"/>
      <c r="AX324" s="146"/>
      <c r="AY324" s="146"/>
      <c r="AZ324" s="146"/>
      <c r="BA324" s="146"/>
      <c r="BB324" s="146"/>
      <c r="BC324" s="146"/>
      <c r="BD324" s="146"/>
      <c r="BE324" s="146"/>
      <c r="BF324" s="146"/>
      <c r="BG324" s="146"/>
      <c r="BH324" s="146"/>
      <c r="BI324" s="146"/>
      <c r="BJ324" s="146"/>
      <c r="BK324" s="146"/>
      <c r="BL324" s="146"/>
      <c r="BM324" s="146"/>
      <c r="BN324" s="146"/>
      <c r="BO324" s="146"/>
      <c r="BP324" s="146"/>
      <c r="BQ324" s="146"/>
      <c r="BR324" s="146"/>
      <c r="BS324" s="146"/>
      <c r="BT324" s="146"/>
      <c r="BU324" s="146"/>
      <c r="BV324" s="146"/>
      <c r="BW324" s="146"/>
      <c r="BX324" s="146"/>
      <c r="BY324" s="146"/>
      <c r="BZ324" s="146"/>
      <c r="CA324" s="146"/>
      <c r="CB324" s="146"/>
      <c r="CC324" s="146"/>
      <c r="CD324" s="146"/>
      <c r="CE324" s="146"/>
      <c r="CF324" s="146"/>
      <c r="CG324" s="146"/>
      <c r="CH324" s="146"/>
      <c r="CI324" s="146"/>
      <c r="CJ324" s="146"/>
      <c r="CK324" s="146"/>
      <c r="CL324" s="146"/>
      <c r="CM324" s="146"/>
      <c r="CN324" s="146"/>
      <c r="CO324" s="146"/>
      <c r="CP324" s="146"/>
      <c r="CQ324" s="146"/>
      <c r="CR324" s="146"/>
      <c r="CS324" s="146"/>
      <c r="CT324" s="146"/>
      <c r="CU324" s="146"/>
      <c r="CV324" s="146"/>
      <c r="CW324" s="146"/>
      <c r="CX324" s="146"/>
      <c r="CY324" s="146"/>
      <c r="CZ324" s="146"/>
      <c r="DA324" s="201"/>
    </row>
    <row r="325" spans="2:105" x14ac:dyDescent="0.25">
      <c r="B325" s="200"/>
      <c r="C325" s="146"/>
      <c r="D325" s="146"/>
      <c r="E325" s="146"/>
      <c r="F325" s="146"/>
      <c r="G325" s="146"/>
      <c r="H325" s="146"/>
      <c r="I325" s="146"/>
      <c r="J325" s="146"/>
      <c r="K325" s="146"/>
      <c r="L325" s="146"/>
      <c r="M325" s="146"/>
      <c r="N325" s="146"/>
      <c r="O325" s="146"/>
      <c r="P325" s="146"/>
      <c r="Q325" s="146"/>
      <c r="R325" s="146"/>
      <c r="S325" s="146"/>
      <c r="T325" s="146"/>
      <c r="U325" s="146"/>
      <c r="V325" s="146"/>
      <c r="W325" s="146"/>
      <c r="X325" s="146"/>
      <c r="Y325" s="146"/>
      <c r="Z325" s="146"/>
      <c r="AA325" s="146"/>
      <c r="AB325" s="146"/>
      <c r="AC325" s="146"/>
      <c r="AD325" s="146"/>
      <c r="AE325" s="146"/>
      <c r="AF325" s="146"/>
      <c r="AG325" s="146"/>
      <c r="AH325" s="146"/>
      <c r="AI325" s="146"/>
      <c r="AJ325" s="146"/>
      <c r="AK325" s="146"/>
      <c r="AL325" s="146"/>
      <c r="AM325" s="146"/>
      <c r="AN325" s="146"/>
      <c r="AO325" s="146"/>
      <c r="AP325" s="146"/>
      <c r="AQ325" s="146"/>
      <c r="AR325" s="146"/>
      <c r="AS325" s="146"/>
      <c r="AT325" s="146"/>
      <c r="AU325" s="146"/>
      <c r="AV325" s="146"/>
      <c r="AW325" s="146"/>
      <c r="AX325" s="146"/>
      <c r="AY325" s="146"/>
      <c r="AZ325" s="146"/>
      <c r="BA325" s="146"/>
      <c r="BB325" s="146"/>
      <c r="BC325" s="146"/>
      <c r="BD325" s="146"/>
      <c r="BE325" s="146"/>
      <c r="BF325" s="146"/>
      <c r="BG325" s="146"/>
      <c r="BH325" s="146"/>
      <c r="BI325" s="146"/>
      <c r="BJ325" s="146"/>
      <c r="BK325" s="146"/>
      <c r="BL325" s="146"/>
      <c r="BM325" s="146"/>
      <c r="BN325" s="146"/>
      <c r="BO325" s="146"/>
      <c r="BP325" s="146"/>
      <c r="BQ325" s="146"/>
      <c r="BR325" s="146"/>
      <c r="BS325" s="146"/>
      <c r="BT325" s="146"/>
      <c r="BU325" s="146"/>
      <c r="BV325" s="146"/>
      <c r="BW325" s="146"/>
      <c r="BX325" s="146"/>
      <c r="BY325" s="146"/>
      <c r="BZ325" s="146"/>
      <c r="CA325" s="146"/>
      <c r="CB325" s="146"/>
      <c r="CC325" s="146"/>
      <c r="CD325" s="146"/>
      <c r="CE325" s="146"/>
      <c r="CF325" s="146"/>
      <c r="CG325" s="146"/>
      <c r="CH325" s="146"/>
      <c r="CI325" s="146"/>
      <c r="CJ325" s="146"/>
      <c r="CK325" s="146"/>
      <c r="CL325" s="146"/>
      <c r="CM325" s="146"/>
      <c r="CN325" s="146"/>
      <c r="CO325" s="146"/>
      <c r="CP325" s="146"/>
      <c r="CQ325" s="146"/>
      <c r="CR325" s="146"/>
      <c r="CS325" s="146"/>
      <c r="CT325" s="146"/>
      <c r="CU325" s="146"/>
      <c r="CV325" s="146"/>
      <c r="CW325" s="146"/>
      <c r="CX325" s="146"/>
      <c r="CY325" s="146"/>
      <c r="CZ325" s="146"/>
      <c r="DA325" s="201"/>
    </row>
    <row r="326" spans="2:105" x14ac:dyDescent="0.25">
      <c r="B326" s="200"/>
      <c r="C326" s="146"/>
      <c r="D326" s="146"/>
      <c r="E326" s="146"/>
      <c r="F326" s="146"/>
      <c r="G326" s="146"/>
      <c r="H326" s="146"/>
      <c r="I326" s="146"/>
      <c r="J326" s="146"/>
      <c r="K326" s="146"/>
      <c r="L326" s="146"/>
      <c r="M326" s="146"/>
      <c r="N326" s="146"/>
      <c r="O326" s="146"/>
      <c r="P326" s="146"/>
      <c r="Q326" s="146"/>
      <c r="R326" s="146"/>
      <c r="S326" s="146"/>
      <c r="T326" s="146"/>
      <c r="U326" s="146"/>
      <c r="V326" s="146"/>
      <c r="W326" s="146"/>
      <c r="X326" s="146"/>
      <c r="Y326" s="146"/>
      <c r="Z326" s="146"/>
      <c r="AA326" s="146"/>
      <c r="AB326" s="146"/>
      <c r="AC326" s="146"/>
      <c r="AD326" s="146"/>
      <c r="AE326" s="146"/>
      <c r="AF326" s="146"/>
      <c r="AG326" s="146"/>
      <c r="AH326" s="146"/>
      <c r="AI326" s="146"/>
      <c r="AJ326" s="146"/>
      <c r="AK326" s="146"/>
      <c r="AL326" s="146"/>
      <c r="AM326" s="146"/>
      <c r="AN326" s="146"/>
      <c r="AO326" s="146"/>
      <c r="AP326" s="146"/>
      <c r="AQ326" s="146"/>
      <c r="AR326" s="146"/>
      <c r="AS326" s="146"/>
      <c r="AT326" s="146"/>
      <c r="AU326" s="146"/>
      <c r="AV326" s="146"/>
      <c r="AW326" s="146"/>
      <c r="AX326" s="146"/>
      <c r="AY326" s="146"/>
      <c r="AZ326" s="146"/>
      <c r="BA326" s="146"/>
      <c r="BB326" s="146"/>
      <c r="BC326" s="146"/>
      <c r="BD326" s="146"/>
      <c r="BE326" s="146"/>
      <c r="BF326" s="146"/>
      <c r="BG326" s="146"/>
      <c r="BH326" s="146"/>
      <c r="BI326" s="146"/>
      <c r="BJ326" s="146"/>
      <c r="BK326" s="146"/>
      <c r="BL326" s="146"/>
      <c r="BM326" s="146"/>
      <c r="BN326" s="146"/>
      <c r="BO326" s="146"/>
      <c r="BP326" s="146"/>
      <c r="BQ326" s="146"/>
      <c r="BR326" s="146"/>
      <c r="BS326" s="146"/>
      <c r="BT326" s="146"/>
      <c r="BU326" s="146"/>
      <c r="BV326" s="146"/>
      <c r="BW326" s="146"/>
      <c r="BX326" s="146"/>
      <c r="BY326" s="146"/>
      <c r="BZ326" s="146"/>
      <c r="CA326" s="146"/>
      <c r="CB326" s="146"/>
      <c r="CC326" s="146"/>
      <c r="CD326" s="146"/>
      <c r="CE326" s="146"/>
      <c r="CF326" s="146"/>
      <c r="CG326" s="146"/>
      <c r="CH326" s="146"/>
      <c r="CI326" s="146"/>
      <c r="CJ326" s="146"/>
      <c r="CK326" s="146"/>
      <c r="CL326" s="146"/>
      <c r="CM326" s="146"/>
      <c r="CN326" s="146"/>
      <c r="CO326" s="146"/>
      <c r="CP326" s="146"/>
      <c r="CQ326" s="146"/>
      <c r="CR326" s="146"/>
      <c r="CS326" s="146"/>
      <c r="CT326" s="146"/>
      <c r="CU326" s="146"/>
      <c r="CV326" s="146"/>
      <c r="CW326" s="146"/>
      <c r="CX326" s="146"/>
      <c r="CY326" s="146"/>
      <c r="CZ326" s="146"/>
      <c r="DA326" s="201"/>
    </row>
    <row r="327" spans="2:105" x14ac:dyDescent="0.25">
      <c r="B327" s="200"/>
      <c r="C327" s="146"/>
      <c r="D327" s="146"/>
      <c r="E327" s="146"/>
      <c r="F327" s="146"/>
      <c r="G327" s="146"/>
      <c r="H327" s="146"/>
      <c r="I327" s="146"/>
      <c r="J327" s="146"/>
      <c r="K327" s="146"/>
      <c r="L327" s="146"/>
      <c r="M327" s="146"/>
      <c r="N327" s="146"/>
      <c r="O327" s="146"/>
      <c r="P327" s="146"/>
      <c r="Q327" s="146"/>
      <c r="R327" s="146"/>
      <c r="S327" s="146"/>
      <c r="T327" s="146"/>
      <c r="U327" s="146"/>
      <c r="V327" s="146"/>
      <c r="W327" s="146"/>
      <c r="X327" s="146"/>
      <c r="Y327" s="146"/>
      <c r="Z327" s="146"/>
      <c r="AA327" s="146"/>
      <c r="AB327" s="146"/>
      <c r="AC327" s="146"/>
      <c r="AD327" s="146"/>
      <c r="AE327" s="146"/>
      <c r="AF327" s="146"/>
      <c r="AG327" s="146"/>
      <c r="AH327" s="146"/>
      <c r="AI327" s="146"/>
      <c r="AJ327" s="146"/>
      <c r="AK327" s="146"/>
      <c r="AL327" s="146"/>
      <c r="AM327" s="146"/>
      <c r="AN327" s="146"/>
      <c r="AO327" s="146"/>
      <c r="AP327" s="146"/>
      <c r="AQ327" s="146"/>
      <c r="AR327" s="146"/>
      <c r="AS327" s="146"/>
      <c r="AT327" s="146"/>
      <c r="AU327" s="146"/>
      <c r="AV327" s="146"/>
      <c r="AW327" s="146"/>
      <c r="AX327" s="146"/>
      <c r="AY327" s="146"/>
      <c r="AZ327" s="146"/>
      <c r="BA327" s="146"/>
      <c r="BB327" s="146"/>
      <c r="BC327" s="146"/>
      <c r="BD327" s="146"/>
      <c r="BE327" s="146"/>
      <c r="BF327" s="146"/>
      <c r="BG327" s="146"/>
      <c r="BH327" s="146"/>
      <c r="BI327" s="146"/>
      <c r="BJ327" s="146"/>
      <c r="BK327" s="146"/>
      <c r="BL327" s="146"/>
      <c r="BM327" s="146"/>
      <c r="BN327" s="146"/>
      <c r="BO327" s="146"/>
      <c r="BP327" s="146"/>
      <c r="BQ327" s="146"/>
      <c r="BR327" s="146"/>
      <c r="BS327" s="146"/>
      <c r="BT327" s="146"/>
      <c r="BU327" s="146"/>
      <c r="BV327" s="146"/>
      <c r="BW327" s="146"/>
      <c r="BX327" s="146"/>
      <c r="BY327" s="146"/>
      <c r="BZ327" s="146"/>
      <c r="CA327" s="146"/>
      <c r="CB327" s="146"/>
      <c r="CC327" s="146"/>
      <c r="CD327" s="146"/>
      <c r="CE327" s="146"/>
      <c r="CF327" s="146"/>
      <c r="CG327" s="146"/>
      <c r="CH327" s="146"/>
      <c r="CI327" s="146"/>
      <c r="CJ327" s="146"/>
      <c r="CK327" s="146"/>
      <c r="CL327" s="146"/>
      <c r="CM327" s="146"/>
      <c r="CN327" s="146"/>
      <c r="CO327" s="146"/>
      <c r="CP327" s="146"/>
      <c r="CQ327" s="146"/>
      <c r="CR327" s="146"/>
      <c r="CS327" s="146"/>
      <c r="CT327" s="146"/>
      <c r="CU327" s="146"/>
      <c r="CV327" s="146"/>
      <c r="CW327" s="146"/>
      <c r="CX327" s="146"/>
      <c r="CY327" s="146"/>
      <c r="CZ327" s="146"/>
      <c r="DA327" s="201"/>
    </row>
    <row r="328" spans="2:105" x14ac:dyDescent="0.25">
      <c r="B328" s="200"/>
      <c r="C328" s="146"/>
      <c r="D328" s="146"/>
      <c r="E328" s="146"/>
      <c r="F328" s="146"/>
      <c r="G328" s="146"/>
      <c r="H328" s="146"/>
      <c r="I328" s="146"/>
      <c r="J328" s="146"/>
      <c r="K328" s="146"/>
      <c r="L328" s="146"/>
      <c r="M328" s="146"/>
      <c r="N328" s="146"/>
      <c r="O328" s="146"/>
      <c r="P328" s="146"/>
      <c r="Q328" s="146"/>
      <c r="R328" s="146"/>
      <c r="S328" s="146"/>
      <c r="T328" s="146"/>
      <c r="U328" s="146"/>
      <c r="V328" s="146"/>
      <c r="W328" s="146"/>
      <c r="X328" s="146"/>
      <c r="Y328" s="146"/>
      <c r="Z328" s="146"/>
      <c r="AA328" s="146"/>
      <c r="AB328" s="146"/>
      <c r="AC328" s="146"/>
      <c r="AD328" s="146"/>
      <c r="AE328" s="146"/>
      <c r="AF328" s="146"/>
      <c r="AG328" s="146"/>
      <c r="AH328" s="146"/>
      <c r="AI328" s="146"/>
      <c r="AJ328" s="146"/>
      <c r="AK328" s="146"/>
      <c r="AL328" s="146"/>
      <c r="AM328" s="146"/>
      <c r="AN328" s="146"/>
      <c r="AO328" s="146"/>
      <c r="AP328" s="146"/>
      <c r="AQ328" s="146"/>
      <c r="AR328" s="146"/>
      <c r="AS328" s="146"/>
      <c r="AT328" s="146"/>
      <c r="AU328" s="146"/>
      <c r="AV328" s="146"/>
      <c r="AW328" s="146"/>
      <c r="AX328" s="146"/>
      <c r="AY328" s="146"/>
      <c r="AZ328" s="146"/>
      <c r="BA328" s="146"/>
      <c r="BB328" s="146"/>
      <c r="BC328" s="146"/>
      <c r="BD328" s="146"/>
      <c r="BE328" s="146"/>
      <c r="BF328" s="146"/>
      <c r="BG328" s="146"/>
      <c r="BH328" s="146"/>
      <c r="BI328" s="146"/>
      <c r="BJ328" s="146"/>
      <c r="BK328" s="146"/>
      <c r="BL328" s="146"/>
      <c r="BM328" s="146"/>
      <c r="BN328" s="146"/>
      <c r="BO328" s="146"/>
      <c r="BP328" s="146"/>
      <c r="BQ328" s="146"/>
      <c r="BR328" s="146"/>
      <c r="BS328" s="146"/>
      <c r="BT328" s="146"/>
      <c r="BU328" s="146"/>
      <c r="BV328" s="146"/>
      <c r="BW328" s="146"/>
      <c r="BX328" s="146"/>
      <c r="BY328" s="146"/>
      <c r="BZ328" s="146"/>
      <c r="CA328" s="146"/>
      <c r="CB328" s="146"/>
      <c r="CC328" s="146"/>
      <c r="CD328" s="146"/>
      <c r="CE328" s="146"/>
      <c r="CF328" s="146"/>
      <c r="CG328" s="146"/>
      <c r="CH328" s="146"/>
      <c r="CI328" s="146"/>
      <c r="CJ328" s="146"/>
      <c r="CK328" s="146"/>
      <c r="CL328" s="146"/>
      <c r="CM328" s="146"/>
      <c r="CN328" s="146"/>
      <c r="CO328" s="146"/>
      <c r="CP328" s="146"/>
      <c r="CQ328" s="146"/>
      <c r="CR328" s="146"/>
      <c r="CS328" s="146"/>
      <c r="CT328" s="146"/>
      <c r="CU328" s="146"/>
      <c r="CV328" s="146"/>
      <c r="CW328" s="146"/>
      <c r="CX328" s="146"/>
      <c r="CY328" s="146"/>
      <c r="CZ328" s="146"/>
      <c r="DA328" s="201"/>
    </row>
    <row r="329" spans="2:105" x14ac:dyDescent="0.25">
      <c r="B329" s="200"/>
      <c r="C329" s="146"/>
      <c r="D329" s="146"/>
      <c r="E329" s="146"/>
      <c r="F329" s="146"/>
      <c r="G329" s="146"/>
      <c r="H329" s="146"/>
      <c r="I329" s="146"/>
      <c r="J329" s="146"/>
      <c r="K329" s="146"/>
      <c r="L329" s="146"/>
      <c r="M329" s="146"/>
      <c r="N329" s="146"/>
      <c r="O329" s="146"/>
      <c r="P329" s="146"/>
      <c r="Q329" s="146"/>
      <c r="R329" s="146"/>
      <c r="S329" s="146"/>
      <c r="T329" s="146"/>
      <c r="U329" s="146"/>
      <c r="V329" s="146"/>
      <c r="W329" s="146"/>
      <c r="X329" s="146"/>
      <c r="Y329" s="146"/>
      <c r="Z329" s="146"/>
      <c r="AA329" s="146"/>
      <c r="AB329" s="146"/>
      <c r="AC329" s="146"/>
      <c r="AD329" s="146"/>
      <c r="AE329" s="146"/>
      <c r="AF329" s="146"/>
      <c r="AG329" s="146"/>
      <c r="AH329" s="146"/>
      <c r="AI329" s="146"/>
      <c r="AJ329" s="146"/>
      <c r="AK329" s="146"/>
      <c r="AL329" s="146"/>
      <c r="AM329" s="146"/>
      <c r="AN329" s="146"/>
      <c r="AO329" s="146"/>
      <c r="AP329" s="146"/>
      <c r="AQ329" s="146"/>
      <c r="AR329" s="146"/>
      <c r="AS329" s="146"/>
      <c r="AT329" s="146"/>
      <c r="AU329" s="146"/>
      <c r="AV329" s="146"/>
      <c r="AW329" s="146"/>
      <c r="AX329" s="146"/>
      <c r="AY329" s="146"/>
      <c r="AZ329" s="146"/>
      <c r="BA329" s="146"/>
      <c r="BB329" s="146"/>
      <c r="BC329" s="146"/>
      <c r="BD329" s="146"/>
      <c r="BE329" s="146"/>
      <c r="BF329" s="146"/>
      <c r="BG329" s="146"/>
      <c r="BH329" s="146"/>
      <c r="BI329" s="146"/>
      <c r="BJ329" s="146"/>
      <c r="BK329" s="146"/>
      <c r="BL329" s="146"/>
      <c r="BM329" s="146"/>
      <c r="BN329" s="146"/>
      <c r="BO329" s="146"/>
      <c r="BP329" s="146"/>
      <c r="BQ329" s="146"/>
      <c r="BR329" s="146"/>
      <c r="BS329" s="146"/>
      <c r="BT329" s="146"/>
      <c r="BU329" s="146"/>
      <c r="BV329" s="146"/>
      <c r="BW329" s="146"/>
      <c r="BX329" s="146"/>
      <c r="BY329" s="146"/>
      <c r="BZ329" s="146"/>
      <c r="CA329" s="146"/>
      <c r="CB329" s="146"/>
      <c r="CC329" s="146"/>
      <c r="CD329" s="146"/>
      <c r="CE329" s="146"/>
      <c r="CF329" s="146"/>
      <c r="CG329" s="146"/>
      <c r="CH329" s="146"/>
      <c r="CI329" s="146"/>
      <c r="CJ329" s="146"/>
      <c r="CK329" s="146"/>
      <c r="CL329" s="146"/>
      <c r="CM329" s="146"/>
      <c r="CN329" s="146"/>
      <c r="CO329" s="146"/>
      <c r="CP329" s="146"/>
      <c r="CQ329" s="146"/>
      <c r="CR329" s="146"/>
      <c r="CS329" s="146"/>
      <c r="CT329" s="146"/>
      <c r="CU329" s="146"/>
      <c r="CV329" s="146"/>
      <c r="CW329" s="146"/>
      <c r="CX329" s="146"/>
      <c r="CY329" s="146"/>
      <c r="CZ329" s="146"/>
      <c r="DA329" s="201"/>
    </row>
    <row r="330" spans="2:105" x14ac:dyDescent="0.25">
      <c r="B330" s="200"/>
      <c r="C330" s="146"/>
      <c r="D330" s="146"/>
      <c r="E330" s="146"/>
      <c r="F330" s="146"/>
      <c r="G330" s="146"/>
      <c r="H330" s="146"/>
      <c r="I330" s="146"/>
      <c r="J330" s="146"/>
      <c r="K330" s="146"/>
      <c r="L330" s="146"/>
      <c r="M330" s="146"/>
      <c r="N330" s="146"/>
      <c r="O330" s="146"/>
      <c r="P330" s="146"/>
      <c r="Q330" s="146"/>
      <c r="R330" s="146"/>
      <c r="S330" s="146"/>
      <c r="T330" s="146"/>
      <c r="U330" s="146"/>
      <c r="V330" s="146"/>
      <c r="W330" s="146"/>
      <c r="X330" s="146"/>
      <c r="Y330" s="146"/>
      <c r="Z330" s="146"/>
      <c r="AA330" s="146"/>
      <c r="AB330" s="146"/>
      <c r="AC330" s="146"/>
      <c r="AD330" s="146"/>
      <c r="AE330" s="146"/>
      <c r="AF330" s="146"/>
      <c r="AG330" s="146"/>
      <c r="AH330" s="146"/>
      <c r="AI330" s="146"/>
      <c r="AJ330" s="146"/>
      <c r="AK330" s="146"/>
      <c r="AL330" s="146"/>
      <c r="AM330" s="146"/>
      <c r="AN330" s="146"/>
      <c r="AO330" s="146"/>
      <c r="AP330" s="146"/>
      <c r="AQ330" s="146"/>
      <c r="AR330" s="146"/>
      <c r="AS330" s="146"/>
      <c r="AT330" s="146"/>
      <c r="AU330" s="146"/>
      <c r="AV330" s="146"/>
      <c r="AW330" s="146"/>
      <c r="AX330" s="146"/>
      <c r="AY330" s="146"/>
      <c r="AZ330" s="146"/>
      <c r="BA330" s="146"/>
      <c r="BB330" s="146"/>
      <c r="BC330" s="146"/>
      <c r="BD330" s="146"/>
      <c r="BE330" s="146"/>
      <c r="BF330" s="146"/>
      <c r="BG330" s="146"/>
      <c r="BH330" s="146"/>
      <c r="BI330" s="146"/>
      <c r="BJ330" s="146"/>
      <c r="BK330" s="146"/>
      <c r="BL330" s="146"/>
      <c r="BM330" s="146"/>
      <c r="BN330" s="146"/>
      <c r="BO330" s="146"/>
      <c r="BP330" s="146"/>
      <c r="BQ330" s="146"/>
      <c r="BR330" s="146"/>
      <c r="BS330" s="146"/>
      <c r="BT330" s="146"/>
      <c r="BU330" s="146"/>
      <c r="BV330" s="146"/>
      <c r="BW330" s="146"/>
      <c r="BX330" s="146"/>
      <c r="BY330" s="146"/>
      <c r="BZ330" s="146"/>
      <c r="CA330" s="146"/>
      <c r="CB330" s="146"/>
      <c r="CC330" s="146"/>
      <c r="CD330" s="146"/>
      <c r="CE330" s="146"/>
      <c r="CF330" s="146"/>
      <c r="CG330" s="146"/>
      <c r="CH330" s="146"/>
      <c r="CI330" s="146"/>
      <c r="CJ330" s="146"/>
      <c r="CK330" s="146"/>
      <c r="CL330" s="146"/>
      <c r="CM330" s="146"/>
      <c r="CN330" s="146"/>
      <c r="CO330" s="146"/>
      <c r="CP330" s="146"/>
      <c r="CQ330" s="146"/>
      <c r="CR330" s="146"/>
      <c r="CS330" s="146"/>
      <c r="CT330" s="146"/>
      <c r="CU330" s="146"/>
      <c r="CV330" s="146"/>
      <c r="CW330" s="146"/>
      <c r="CX330" s="146"/>
      <c r="CY330" s="146"/>
      <c r="CZ330" s="146"/>
      <c r="DA330" s="201"/>
    </row>
    <row r="331" spans="2:105" x14ac:dyDescent="0.25">
      <c r="B331" s="200"/>
      <c r="C331" s="146"/>
      <c r="D331" s="146"/>
      <c r="E331" s="146"/>
      <c r="F331" s="146"/>
      <c r="G331" s="146"/>
      <c r="H331" s="146"/>
      <c r="I331" s="146"/>
      <c r="J331" s="146"/>
      <c r="K331" s="146"/>
      <c r="L331" s="146"/>
      <c r="M331" s="146"/>
      <c r="N331" s="146"/>
      <c r="O331" s="146"/>
      <c r="P331" s="146"/>
      <c r="Q331" s="146"/>
      <c r="R331" s="146"/>
      <c r="S331" s="146"/>
      <c r="T331" s="146"/>
      <c r="U331" s="146"/>
      <c r="V331" s="146"/>
      <c r="W331" s="146"/>
      <c r="X331" s="146"/>
      <c r="Y331" s="146"/>
      <c r="Z331" s="146"/>
      <c r="AA331" s="146"/>
      <c r="AB331" s="146"/>
      <c r="AC331" s="146"/>
      <c r="AD331" s="146"/>
      <c r="AE331" s="146"/>
      <c r="AF331" s="146"/>
      <c r="AG331" s="146"/>
      <c r="AH331" s="146"/>
      <c r="AI331" s="146"/>
      <c r="AJ331" s="146"/>
      <c r="AK331" s="146"/>
      <c r="AL331" s="146"/>
      <c r="AM331" s="146"/>
      <c r="AN331" s="146"/>
      <c r="AO331" s="146"/>
      <c r="AP331" s="146"/>
      <c r="AQ331" s="146"/>
      <c r="AR331" s="146"/>
      <c r="AS331" s="146"/>
      <c r="AT331" s="146"/>
      <c r="AU331" s="146"/>
      <c r="AV331" s="146"/>
      <c r="AW331" s="146"/>
      <c r="AX331" s="146"/>
      <c r="AY331" s="146"/>
      <c r="AZ331" s="146"/>
      <c r="BA331" s="146"/>
      <c r="BB331" s="146"/>
      <c r="BC331" s="146"/>
      <c r="BD331" s="146"/>
      <c r="BE331" s="146"/>
      <c r="BF331" s="146"/>
      <c r="BG331" s="146"/>
      <c r="BH331" s="146"/>
      <c r="BI331" s="146"/>
      <c r="BJ331" s="146"/>
      <c r="BK331" s="146"/>
      <c r="BL331" s="146"/>
      <c r="BM331" s="146"/>
      <c r="BN331" s="146"/>
      <c r="BO331" s="146"/>
      <c r="BP331" s="146"/>
      <c r="BQ331" s="146"/>
      <c r="BR331" s="146"/>
      <c r="BS331" s="146"/>
      <c r="BT331" s="146"/>
      <c r="BU331" s="146"/>
      <c r="BV331" s="146"/>
      <c r="BW331" s="146"/>
      <c r="BX331" s="146"/>
      <c r="BY331" s="146"/>
      <c r="BZ331" s="146"/>
      <c r="CA331" s="146"/>
      <c r="CB331" s="146"/>
      <c r="CC331" s="146"/>
      <c r="CD331" s="146"/>
      <c r="CE331" s="146"/>
      <c r="CF331" s="146"/>
      <c r="CG331" s="146"/>
      <c r="CH331" s="146"/>
      <c r="CI331" s="146"/>
      <c r="CJ331" s="146"/>
      <c r="CK331" s="146"/>
      <c r="CL331" s="146"/>
      <c r="CM331" s="146"/>
      <c r="CN331" s="146"/>
      <c r="CO331" s="146"/>
      <c r="CP331" s="146"/>
      <c r="CQ331" s="146"/>
      <c r="CR331" s="146"/>
      <c r="CS331" s="146"/>
      <c r="CT331" s="146"/>
      <c r="CU331" s="146"/>
      <c r="CV331" s="146"/>
      <c r="CW331" s="146"/>
      <c r="CX331" s="146"/>
      <c r="CY331" s="146"/>
      <c r="CZ331" s="146"/>
      <c r="DA331" s="201"/>
    </row>
    <row r="332" spans="2:105" x14ac:dyDescent="0.25">
      <c r="B332" s="200"/>
      <c r="C332" s="146"/>
      <c r="D332" s="146"/>
      <c r="E332" s="146"/>
      <c r="F332" s="146"/>
      <c r="G332" s="146"/>
      <c r="H332" s="146"/>
      <c r="I332" s="146"/>
      <c r="J332" s="146"/>
      <c r="K332" s="146"/>
      <c r="L332" s="146"/>
      <c r="M332" s="146"/>
      <c r="N332" s="146"/>
      <c r="O332" s="146"/>
      <c r="P332" s="146"/>
      <c r="Q332" s="146"/>
      <c r="R332" s="146"/>
      <c r="S332" s="146"/>
      <c r="T332" s="146"/>
      <c r="U332" s="146"/>
      <c r="V332" s="146"/>
      <c r="W332" s="146"/>
      <c r="X332" s="146"/>
      <c r="Y332" s="146"/>
      <c r="Z332" s="146"/>
      <c r="AA332" s="146"/>
      <c r="AB332" s="146"/>
      <c r="AC332" s="146"/>
      <c r="AD332" s="146"/>
      <c r="AE332" s="146"/>
      <c r="AF332" s="146"/>
      <c r="AG332" s="146"/>
      <c r="AH332" s="146"/>
      <c r="AI332" s="146"/>
      <c r="AJ332" s="146"/>
      <c r="AK332" s="146"/>
      <c r="AL332" s="146"/>
      <c r="AM332" s="146"/>
      <c r="AN332" s="146"/>
      <c r="AO332" s="146"/>
      <c r="AP332" s="146"/>
      <c r="AQ332" s="146"/>
      <c r="AR332" s="146"/>
      <c r="AS332" s="146"/>
      <c r="AT332" s="146"/>
      <c r="AU332" s="146"/>
      <c r="AV332" s="146"/>
      <c r="AW332" s="146"/>
      <c r="AX332" s="146"/>
      <c r="AY332" s="146"/>
      <c r="AZ332" s="146"/>
      <c r="BA332" s="146"/>
      <c r="BB332" s="146"/>
      <c r="BC332" s="146"/>
      <c r="BD332" s="146"/>
      <c r="BE332" s="146"/>
      <c r="BF332" s="146"/>
      <c r="BG332" s="146"/>
      <c r="BH332" s="146"/>
      <c r="BI332" s="146"/>
      <c r="BJ332" s="146"/>
      <c r="BK332" s="146"/>
      <c r="BL332" s="146"/>
      <c r="BM332" s="146"/>
      <c r="BN332" s="146"/>
      <c r="BO332" s="146"/>
      <c r="BP332" s="146"/>
      <c r="BQ332" s="146"/>
      <c r="BR332" s="146"/>
      <c r="BS332" s="146"/>
      <c r="BT332" s="146"/>
      <c r="BU332" s="146"/>
      <c r="BV332" s="146"/>
      <c r="BW332" s="146"/>
      <c r="BX332" s="146"/>
      <c r="BY332" s="146"/>
      <c r="BZ332" s="146"/>
      <c r="CA332" s="146"/>
      <c r="CB332" s="146"/>
      <c r="CC332" s="146"/>
      <c r="CD332" s="146"/>
      <c r="CE332" s="146"/>
      <c r="CF332" s="146"/>
      <c r="CG332" s="146"/>
      <c r="CH332" s="146"/>
      <c r="CI332" s="146"/>
      <c r="CJ332" s="146"/>
      <c r="CK332" s="146"/>
      <c r="CL332" s="146"/>
      <c r="CM332" s="146"/>
      <c r="CN332" s="146"/>
      <c r="CO332" s="146"/>
      <c r="CP332" s="146"/>
      <c r="CQ332" s="146"/>
      <c r="CR332" s="146"/>
      <c r="CS332" s="146"/>
      <c r="CT332" s="146"/>
      <c r="CU332" s="146"/>
      <c r="CV332" s="146"/>
      <c r="CW332" s="146"/>
      <c r="CX332" s="146"/>
      <c r="CY332" s="146"/>
      <c r="CZ332" s="146"/>
      <c r="DA332" s="201"/>
    </row>
    <row r="333" spans="2:105" x14ac:dyDescent="0.25">
      <c r="B333" s="200"/>
      <c r="C333" s="146"/>
      <c r="D333" s="146"/>
      <c r="E333" s="146"/>
      <c r="F333" s="146"/>
      <c r="G333" s="146"/>
      <c r="H333" s="146"/>
      <c r="I333" s="146"/>
      <c r="J333" s="146"/>
      <c r="K333" s="146"/>
      <c r="L333" s="146"/>
      <c r="M333" s="146"/>
      <c r="N333" s="146"/>
      <c r="O333" s="146"/>
      <c r="P333" s="146"/>
      <c r="Q333" s="146"/>
      <c r="R333" s="146"/>
      <c r="S333" s="146"/>
      <c r="T333" s="146"/>
      <c r="U333" s="146"/>
      <c r="V333" s="146"/>
      <c r="W333" s="146"/>
      <c r="X333" s="146"/>
      <c r="Y333" s="146"/>
      <c r="Z333" s="146"/>
      <c r="AA333" s="146"/>
      <c r="AB333" s="146"/>
      <c r="AC333" s="146"/>
      <c r="AD333" s="146"/>
      <c r="AE333" s="146"/>
      <c r="AF333" s="146"/>
      <c r="AG333" s="146"/>
      <c r="AH333" s="146"/>
      <c r="AI333" s="146"/>
      <c r="AJ333" s="146"/>
      <c r="AK333" s="146"/>
      <c r="AL333" s="146"/>
      <c r="AM333" s="146"/>
      <c r="AN333" s="146"/>
      <c r="AO333" s="146"/>
      <c r="AP333" s="146"/>
      <c r="AQ333" s="146"/>
      <c r="AR333" s="146"/>
      <c r="AS333" s="146"/>
      <c r="AT333" s="146"/>
      <c r="AU333" s="146"/>
      <c r="AV333" s="146"/>
      <c r="AW333" s="146"/>
      <c r="AX333" s="146"/>
      <c r="AY333" s="146"/>
      <c r="AZ333" s="146"/>
      <c r="BA333" s="146"/>
      <c r="BB333" s="146"/>
      <c r="BC333" s="146"/>
      <c r="BD333" s="146"/>
      <c r="BE333" s="146"/>
      <c r="BF333" s="146"/>
      <c r="BG333" s="146"/>
      <c r="BH333" s="146"/>
      <c r="BI333" s="146"/>
      <c r="BJ333" s="146"/>
      <c r="BK333" s="146"/>
      <c r="BL333" s="146"/>
      <c r="BM333" s="146"/>
      <c r="BN333" s="146"/>
      <c r="BO333" s="146"/>
      <c r="BP333" s="146"/>
      <c r="BQ333" s="146"/>
      <c r="BR333" s="146"/>
      <c r="BS333" s="146"/>
      <c r="BT333" s="146"/>
      <c r="BU333" s="146"/>
      <c r="BV333" s="146"/>
      <c r="BW333" s="146"/>
      <c r="BX333" s="146"/>
      <c r="BY333" s="146"/>
      <c r="BZ333" s="146"/>
      <c r="CA333" s="146"/>
      <c r="CB333" s="146"/>
      <c r="CC333" s="146"/>
      <c r="CD333" s="146"/>
      <c r="CE333" s="146"/>
      <c r="CF333" s="146"/>
      <c r="CG333" s="146"/>
      <c r="CH333" s="146"/>
      <c r="CI333" s="146"/>
      <c r="CJ333" s="146"/>
      <c r="CK333" s="146"/>
      <c r="CL333" s="146"/>
      <c r="CM333" s="146"/>
      <c r="CN333" s="146"/>
      <c r="CO333" s="146"/>
      <c r="CP333" s="146"/>
      <c r="CQ333" s="146"/>
      <c r="CR333" s="146"/>
      <c r="CS333" s="146"/>
      <c r="CT333" s="146"/>
      <c r="CU333" s="146"/>
      <c r="CV333" s="146"/>
      <c r="CW333" s="146"/>
      <c r="CX333" s="146"/>
      <c r="CY333" s="146"/>
      <c r="CZ333" s="146"/>
      <c r="DA333" s="201"/>
    </row>
    <row r="334" spans="2:105" x14ac:dyDescent="0.25">
      <c r="B334" s="200"/>
      <c r="C334" s="146"/>
      <c r="D334" s="146"/>
      <c r="E334" s="146"/>
      <c r="F334" s="146"/>
      <c r="G334" s="146"/>
      <c r="H334" s="146"/>
      <c r="I334" s="146"/>
      <c r="J334" s="146"/>
      <c r="K334" s="146"/>
      <c r="L334" s="146"/>
      <c r="M334" s="146"/>
      <c r="N334" s="146"/>
      <c r="O334" s="146"/>
      <c r="P334" s="146"/>
      <c r="Q334" s="146"/>
      <c r="R334" s="146"/>
      <c r="S334" s="146"/>
      <c r="T334" s="146"/>
      <c r="U334" s="146"/>
      <c r="V334" s="146"/>
      <c r="W334" s="146"/>
      <c r="X334" s="146"/>
      <c r="Y334" s="146"/>
      <c r="Z334" s="146"/>
      <c r="AA334" s="146"/>
      <c r="AB334" s="146"/>
      <c r="AC334" s="146"/>
      <c r="AD334" s="146"/>
      <c r="AE334" s="146"/>
      <c r="AF334" s="146"/>
      <c r="AG334" s="146"/>
      <c r="AH334" s="146"/>
      <c r="AI334" s="146"/>
      <c r="AJ334" s="146"/>
      <c r="AK334" s="146"/>
      <c r="AL334" s="146"/>
      <c r="AM334" s="146"/>
      <c r="AN334" s="146"/>
      <c r="AO334" s="146"/>
      <c r="AP334" s="146"/>
      <c r="AQ334" s="146"/>
      <c r="AR334" s="146"/>
      <c r="AS334" s="146"/>
      <c r="AT334" s="146"/>
      <c r="AU334" s="146"/>
      <c r="AV334" s="146"/>
      <c r="AW334" s="146"/>
      <c r="AX334" s="146"/>
      <c r="AY334" s="146"/>
      <c r="AZ334" s="146"/>
      <c r="BA334" s="146"/>
      <c r="BB334" s="146"/>
      <c r="BC334" s="146"/>
      <c r="BD334" s="146"/>
      <c r="BE334" s="146"/>
      <c r="BF334" s="146"/>
      <c r="BG334" s="146"/>
      <c r="BH334" s="146"/>
      <c r="BI334" s="146"/>
      <c r="BJ334" s="146"/>
      <c r="BK334" s="146"/>
      <c r="BL334" s="146"/>
      <c r="BM334" s="146"/>
      <c r="BN334" s="146"/>
      <c r="BO334" s="146"/>
      <c r="BP334" s="146"/>
      <c r="BQ334" s="146"/>
      <c r="BR334" s="146"/>
      <c r="BS334" s="146"/>
      <c r="BT334" s="146"/>
      <c r="BU334" s="146"/>
      <c r="BV334" s="146"/>
      <c r="BW334" s="146"/>
      <c r="BX334" s="146"/>
      <c r="BY334" s="146"/>
      <c r="BZ334" s="146"/>
      <c r="CA334" s="146"/>
      <c r="CB334" s="146"/>
      <c r="CC334" s="146"/>
      <c r="CD334" s="146"/>
      <c r="CE334" s="146"/>
      <c r="CF334" s="146"/>
      <c r="CG334" s="146"/>
      <c r="CH334" s="146"/>
      <c r="CI334" s="146"/>
      <c r="CJ334" s="146"/>
      <c r="CK334" s="146"/>
      <c r="CL334" s="146"/>
      <c r="CM334" s="146"/>
      <c r="CN334" s="146"/>
      <c r="CO334" s="146"/>
      <c r="CP334" s="146"/>
      <c r="CQ334" s="146"/>
      <c r="CR334" s="146"/>
      <c r="CS334" s="146"/>
      <c r="CT334" s="146"/>
      <c r="CU334" s="146"/>
      <c r="CV334" s="146"/>
      <c r="CW334" s="146"/>
      <c r="CX334" s="146"/>
      <c r="CY334" s="146"/>
      <c r="CZ334" s="146"/>
      <c r="DA334" s="201"/>
    </row>
    <row r="335" spans="2:105" x14ac:dyDescent="0.25">
      <c r="B335" s="200"/>
      <c r="C335" s="146"/>
      <c r="D335" s="146"/>
      <c r="E335" s="146"/>
      <c r="F335" s="146"/>
      <c r="G335" s="146"/>
      <c r="H335" s="146"/>
      <c r="I335" s="146"/>
      <c r="J335" s="146"/>
      <c r="K335" s="146"/>
      <c r="L335" s="146"/>
      <c r="M335" s="146"/>
      <c r="N335" s="146"/>
      <c r="O335" s="146"/>
      <c r="P335" s="146"/>
      <c r="Q335" s="146"/>
      <c r="R335" s="146"/>
      <c r="S335" s="146"/>
      <c r="T335" s="146"/>
      <c r="U335" s="146"/>
      <c r="V335" s="146"/>
      <c r="W335" s="146"/>
      <c r="X335" s="146"/>
      <c r="Y335" s="146"/>
      <c r="Z335" s="146"/>
      <c r="AA335" s="146"/>
      <c r="AB335" s="146"/>
      <c r="AC335" s="146"/>
      <c r="AD335" s="146"/>
      <c r="AE335" s="146"/>
      <c r="AF335" s="146"/>
      <c r="AG335" s="146"/>
      <c r="AH335" s="146"/>
      <c r="AI335" s="146"/>
      <c r="AJ335" s="146"/>
      <c r="AK335" s="146"/>
      <c r="AL335" s="146"/>
      <c r="AM335" s="146"/>
      <c r="AN335" s="146"/>
      <c r="AO335" s="146"/>
      <c r="AP335" s="146"/>
      <c r="AQ335" s="146"/>
      <c r="AR335" s="146"/>
      <c r="AS335" s="146"/>
      <c r="AT335" s="146"/>
      <c r="AU335" s="146"/>
      <c r="AV335" s="146"/>
      <c r="AW335" s="146"/>
      <c r="AX335" s="146"/>
      <c r="AY335" s="146"/>
      <c r="AZ335" s="146"/>
      <c r="BA335" s="146"/>
      <c r="BB335" s="146"/>
      <c r="BC335" s="146"/>
      <c r="BD335" s="146"/>
      <c r="BE335" s="146"/>
      <c r="BF335" s="146"/>
      <c r="BG335" s="146"/>
      <c r="BH335" s="146"/>
      <c r="BI335" s="146"/>
      <c r="BJ335" s="146"/>
      <c r="BK335" s="146"/>
      <c r="BL335" s="146"/>
      <c r="BM335" s="146"/>
      <c r="BN335" s="146"/>
      <c r="BO335" s="146"/>
      <c r="BP335" s="146"/>
      <c r="BQ335" s="146"/>
      <c r="BR335" s="146"/>
      <c r="BS335" s="146"/>
      <c r="BT335" s="146"/>
      <c r="BU335" s="146"/>
      <c r="BV335" s="146"/>
      <c r="BW335" s="146"/>
      <c r="BX335" s="146"/>
      <c r="BY335" s="146"/>
      <c r="BZ335" s="146"/>
      <c r="CA335" s="146"/>
      <c r="CB335" s="146"/>
      <c r="CC335" s="146"/>
      <c r="CD335" s="146"/>
      <c r="CE335" s="146"/>
      <c r="CF335" s="146"/>
      <c r="CG335" s="146"/>
      <c r="CH335" s="146"/>
      <c r="CI335" s="146"/>
      <c r="CJ335" s="146"/>
      <c r="CK335" s="146"/>
      <c r="CL335" s="146"/>
      <c r="CM335" s="146"/>
      <c r="CN335" s="146"/>
      <c r="CO335" s="146"/>
      <c r="CP335" s="146"/>
      <c r="CQ335" s="146"/>
      <c r="CR335" s="146"/>
      <c r="CS335" s="146"/>
      <c r="CT335" s="146"/>
      <c r="CU335" s="146"/>
      <c r="CV335" s="146"/>
      <c r="CW335" s="146"/>
      <c r="CX335" s="146"/>
      <c r="CY335" s="146"/>
      <c r="CZ335" s="146"/>
      <c r="DA335" s="201"/>
    </row>
    <row r="336" spans="2:105" x14ac:dyDescent="0.25">
      <c r="B336" s="200"/>
      <c r="C336" s="146"/>
      <c r="D336" s="146"/>
      <c r="E336" s="146"/>
      <c r="F336" s="146"/>
      <c r="G336" s="146"/>
      <c r="H336" s="146"/>
      <c r="I336" s="146"/>
      <c r="J336" s="146"/>
      <c r="K336" s="146"/>
      <c r="L336" s="146"/>
      <c r="M336" s="146"/>
      <c r="N336" s="146"/>
      <c r="O336" s="146"/>
      <c r="P336" s="146"/>
      <c r="Q336" s="146"/>
      <c r="R336" s="146"/>
      <c r="S336" s="146"/>
      <c r="T336" s="146"/>
      <c r="U336" s="146"/>
      <c r="V336" s="146"/>
      <c r="W336" s="146"/>
      <c r="X336" s="146"/>
      <c r="Y336" s="146"/>
      <c r="Z336" s="146"/>
      <c r="AA336" s="146"/>
      <c r="AB336" s="146"/>
      <c r="AC336" s="146"/>
      <c r="AD336" s="146"/>
      <c r="AE336" s="146"/>
      <c r="AF336" s="146"/>
      <c r="AG336" s="146"/>
      <c r="AH336" s="146"/>
      <c r="AI336" s="146"/>
      <c r="AJ336" s="146"/>
      <c r="AK336" s="146"/>
      <c r="AL336" s="146"/>
      <c r="AM336" s="146"/>
      <c r="AN336" s="146"/>
      <c r="AO336" s="146"/>
      <c r="AP336" s="146"/>
      <c r="AQ336" s="146"/>
      <c r="AR336" s="146"/>
      <c r="AS336" s="146"/>
      <c r="AT336" s="146"/>
      <c r="AU336" s="146"/>
      <c r="AV336" s="146"/>
      <c r="AW336" s="146"/>
      <c r="AX336" s="146"/>
      <c r="AY336" s="146"/>
      <c r="AZ336" s="146"/>
      <c r="BA336" s="146"/>
      <c r="BB336" s="146"/>
      <c r="BC336" s="146"/>
      <c r="BD336" s="146"/>
      <c r="BE336" s="146"/>
      <c r="BF336" s="146"/>
      <c r="BG336" s="146"/>
      <c r="BH336" s="146"/>
      <c r="BI336" s="146"/>
      <c r="BJ336" s="146"/>
      <c r="BK336" s="146"/>
      <c r="BL336" s="146"/>
      <c r="BM336" s="146"/>
      <c r="BN336" s="146"/>
      <c r="BO336" s="146"/>
      <c r="BP336" s="146"/>
      <c r="BQ336" s="146"/>
      <c r="BR336" s="146"/>
      <c r="BS336" s="146"/>
      <c r="BT336" s="146"/>
      <c r="BU336" s="146"/>
      <c r="BV336" s="146"/>
      <c r="BW336" s="146"/>
      <c r="BX336" s="146"/>
      <c r="BY336" s="146"/>
      <c r="BZ336" s="146"/>
      <c r="CA336" s="146"/>
      <c r="CB336" s="146"/>
      <c r="CC336" s="146"/>
      <c r="CD336" s="146"/>
      <c r="CE336" s="146"/>
      <c r="CF336" s="146"/>
      <c r="CG336" s="146"/>
      <c r="CH336" s="146"/>
      <c r="CI336" s="146"/>
      <c r="CJ336" s="146"/>
      <c r="CK336" s="146"/>
      <c r="CL336" s="146"/>
      <c r="CM336" s="146"/>
      <c r="CN336" s="146"/>
      <c r="CO336" s="146"/>
      <c r="CP336" s="146"/>
      <c r="CQ336" s="146"/>
      <c r="CR336" s="146"/>
      <c r="CS336" s="146"/>
      <c r="CT336" s="146"/>
      <c r="CU336" s="146"/>
      <c r="CV336" s="146"/>
      <c r="CW336" s="146"/>
      <c r="CX336" s="146"/>
      <c r="CY336" s="146"/>
      <c r="CZ336" s="146"/>
      <c r="DA336" s="201"/>
    </row>
    <row r="337" spans="2:105" x14ac:dyDescent="0.25">
      <c r="B337" s="200"/>
      <c r="C337" s="146"/>
      <c r="D337" s="146"/>
      <c r="E337" s="146"/>
      <c r="F337" s="146"/>
      <c r="G337" s="146"/>
      <c r="H337" s="146"/>
      <c r="I337" s="146"/>
      <c r="J337" s="146"/>
      <c r="K337" s="146"/>
      <c r="L337" s="146"/>
      <c r="M337" s="146"/>
      <c r="N337" s="146"/>
      <c r="O337" s="146"/>
      <c r="P337" s="146"/>
      <c r="Q337" s="146"/>
      <c r="R337" s="146"/>
      <c r="S337" s="146"/>
      <c r="T337" s="146"/>
      <c r="U337" s="146"/>
      <c r="V337" s="146"/>
      <c r="W337" s="146"/>
      <c r="X337" s="146"/>
      <c r="Y337" s="146"/>
      <c r="Z337" s="146"/>
      <c r="AA337" s="146"/>
      <c r="AB337" s="146"/>
      <c r="AC337" s="146"/>
      <c r="AD337" s="146"/>
      <c r="AE337" s="146"/>
      <c r="AF337" s="146"/>
      <c r="AG337" s="146"/>
      <c r="AH337" s="146"/>
      <c r="AI337" s="146"/>
      <c r="AJ337" s="146"/>
      <c r="AK337" s="146"/>
      <c r="AL337" s="146"/>
      <c r="AM337" s="146"/>
      <c r="AN337" s="146"/>
      <c r="AO337" s="146"/>
      <c r="AP337" s="146"/>
      <c r="AQ337" s="146"/>
      <c r="AR337" s="146"/>
      <c r="AS337" s="146"/>
      <c r="AT337" s="146"/>
      <c r="AU337" s="146"/>
      <c r="AV337" s="146"/>
      <c r="AW337" s="146"/>
      <c r="AX337" s="146"/>
      <c r="AY337" s="146"/>
      <c r="AZ337" s="146"/>
      <c r="BA337" s="146"/>
      <c r="BB337" s="146"/>
      <c r="BC337" s="146"/>
      <c r="BD337" s="146"/>
      <c r="BE337" s="146"/>
      <c r="BF337" s="146"/>
      <c r="BG337" s="146"/>
      <c r="BH337" s="146"/>
      <c r="BI337" s="146"/>
      <c r="BJ337" s="146"/>
      <c r="BK337" s="146"/>
      <c r="BL337" s="146"/>
      <c r="BM337" s="146"/>
      <c r="BN337" s="146"/>
      <c r="BO337" s="146"/>
      <c r="BP337" s="146"/>
      <c r="BQ337" s="146"/>
      <c r="BR337" s="146"/>
      <c r="BS337" s="146"/>
      <c r="BT337" s="146"/>
      <c r="BU337" s="146"/>
      <c r="BV337" s="146"/>
      <c r="BW337" s="146"/>
      <c r="BX337" s="146"/>
      <c r="BY337" s="146"/>
      <c r="BZ337" s="146"/>
      <c r="CA337" s="146"/>
      <c r="CB337" s="146"/>
      <c r="CC337" s="146"/>
      <c r="CD337" s="146"/>
      <c r="CE337" s="146"/>
      <c r="CF337" s="146"/>
      <c r="CG337" s="146"/>
      <c r="CH337" s="146"/>
      <c r="CI337" s="146"/>
      <c r="CJ337" s="146"/>
      <c r="CK337" s="146"/>
      <c r="CL337" s="146"/>
      <c r="CM337" s="146"/>
      <c r="CN337" s="146"/>
      <c r="CO337" s="146"/>
      <c r="CP337" s="146"/>
      <c r="CQ337" s="146"/>
      <c r="CR337" s="146"/>
      <c r="CS337" s="146"/>
      <c r="CT337" s="146"/>
      <c r="CU337" s="146"/>
      <c r="CV337" s="146"/>
      <c r="CW337" s="146"/>
      <c r="CX337" s="146"/>
      <c r="CY337" s="146"/>
      <c r="CZ337" s="146"/>
      <c r="DA337" s="201"/>
    </row>
    <row r="338" spans="2:105" x14ac:dyDescent="0.25">
      <c r="B338" s="200"/>
      <c r="C338" s="146"/>
      <c r="D338" s="146"/>
      <c r="E338" s="146"/>
      <c r="F338" s="146"/>
      <c r="G338" s="146"/>
      <c r="H338" s="146"/>
      <c r="I338" s="146"/>
      <c r="J338" s="146"/>
      <c r="K338" s="146"/>
      <c r="L338" s="146"/>
      <c r="M338" s="146"/>
      <c r="N338" s="146"/>
      <c r="O338" s="146"/>
      <c r="P338" s="146"/>
      <c r="Q338" s="146"/>
      <c r="R338" s="146"/>
      <c r="S338" s="146"/>
      <c r="T338" s="146"/>
      <c r="U338" s="146"/>
      <c r="V338" s="146"/>
      <c r="W338" s="146"/>
      <c r="X338" s="146"/>
      <c r="Y338" s="146"/>
      <c r="Z338" s="146"/>
      <c r="AA338" s="146"/>
      <c r="AB338" s="146"/>
      <c r="AC338" s="146"/>
      <c r="AD338" s="146"/>
      <c r="AE338" s="146"/>
      <c r="AF338" s="146"/>
      <c r="AG338" s="146"/>
      <c r="AH338" s="146"/>
      <c r="AI338" s="146"/>
      <c r="AJ338" s="146"/>
      <c r="AK338" s="146"/>
      <c r="AL338" s="146"/>
      <c r="AM338" s="146"/>
      <c r="AN338" s="146"/>
      <c r="AO338" s="146"/>
      <c r="AP338" s="146"/>
      <c r="AQ338" s="146"/>
      <c r="AR338" s="146"/>
      <c r="AS338" s="146"/>
      <c r="AT338" s="146"/>
      <c r="AU338" s="146"/>
      <c r="AV338" s="146"/>
      <c r="AW338" s="146"/>
      <c r="AX338" s="146"/>
      <c r="AY338" s="146"/>
      <c r="AZ338" s="146"/>
      <c r="BA338" s="146"/>
      <c r="BB338" s="146"/>
      <c r="BC338" s="146"/>
      <c r="BD338" s="146"/>
      <c r="BE338" s="146"/>
      <c r="BF338" s="146"/>
      <c r="BG338" s="146"/>
      <c r="BH338" s="146"/>
      <c r="BI338" s="146"/>
      <c r="BJ338" s="146"/>
      <c r="BK338" s="146"/>
      <c r="BL338" s="146"/>
      <c r="BM338" s="146"/>
      <c r="BN338" s="146"/>
      <c r="BO338" s="146"/>
      <c r="BP338" s="146"/>
      <c r="BQ338" s="146"/>
      <c r="BR338" s="146"/>
      <c r="BS338" s="146"/>
      <c r="BT338" s="146"/>
      <c r="BU338" s="146"/>
      <c r="BV338" s="146"/>
      <c r="BW338" s="146"/>
      <c r="BX338" s="146"/>
      <c r="BY338" s="146"/>
      <c r="BZ338" s="146"/>
      <c r="CA338" s="146"/>
      <c r="CB338" s="146"/>
      <c r="CC338" s="146"/>
      <c r="CD338" s="146"/>
      <c r="CE338" s="146"/>
      <c r="CF338" s="146"/>
      <c r="CG338" s="146"/>
      <c r="CH338" s="146"/>
      <c r="CI338" s="146"/>
      <c r="CJ338" s="146"/>
      <c r="CK338" s="146"/>
      <c r="CL338" s="146"/>
      <c r="CM338" s="146"/>
      <c r="CN338" s="146"/>
      <c r="CO338" s="146"/>
      <c r="CP338" s="146"/>
      <c r="CQ338" s="146"/>
      <c r="CR338" s="146"/>
      <c r="CS338" s="146"/>
      <c r="CT338" s="146"/>
      <c r="CU338" s="146"/>
      <c r="CV338" s="146"/>
      <c r="CW338" s="146"/>
      <c r="CX338" s="146"/>
      <c r="CY338" s="146"/>
      <c r="CZ338" s="146"/>
      <c r="DA338" s="201"/>
    </row>
    <row r="339" spans="2:105" x14ac:dyDescent="0.25">
      <c r="B339" s="200"/>
      <c r="C339" s="146"/>
      <c r="D339" s="146"/>
      <c r="E339" s="146"/>
      <c r="F339" s="146"/>
      <c r="G339" s="146"/>
      <c r="H339" s="146"/>
      <c r="I339" s="146"/>
      <c r="J339" s="146"/>
      <c r="K339" s="146"/>
      <c r="L339" s="146"/>
      <c r="M339" s="146"/>
      <c r="N339" s="146"/>
      <c r="O339" s="146"/>
      <c r="P339" s="146"/>
      <c r="Q339" s="146"/>
      <c r="R339" s="146"/>
      <c r="S339" s="146"/>
      <c r="T339" s="146"/>
      <c r="U339" s="146"/>
      <c r="V339" s="146"/>
      <c r="W339" s="146"/>
      <c r="X339" s="146"/>
      <c r="Y339" s="146"/>
      <c r="Z339" s="146"/>
      <c r="AA339" s="146"/>
      <c r="AB339" s="146"/>
      <c r="AC339" s="146"/>
      <c r="AD339" s="146"/>
      <c r="AE339" s="146"/>
      <c r="AF339" s="146"/>
      <c r="AG339" s="146"/>
      <c r="AH339" s="146"/>
      <c r="AI339" s="146"/>
      <c r="AJ339" s="146"/>
      <c r="AK339" s="146"/>
      <c r="AL339" s="146"/>
      <c r="AM339" s="146"/>
      <c r="AN339" s="146"/>
      <c r="AO339" s="146"/>
      <c r="AP339" s="146"/>
      <c r="AQ339" s="146"/>
      <c r="AR339" s="146"/>
      <c r="AS339" s="146"/>
      <c r="AT339" s="146"/>
      <c r="AU339" s="146"/>
      <c r="AV339" s="146"/>
      <c r="AW339" s="146"/>
      <c r="AX339" s="146"/>
      <c r="AY339" s="146"/>
      <c r="AZ339" s="146"/>
      <c r="BA339" s="146"/>
      <c r="BB339" s="146"/>
      <c r="BC339" s="146"/>
      <c r="BD339" s="146"/>
      <c r="BE339" s="146"/>
      <c r="BF339" s="146"/>
      <c r="BG339" s="146"/>
      <c r="BH339" s="146"/>
      <c r="BI339" s="146"/>
      <c r="BJ339" s="146"/>
      <c r="BK339" s="146"/>
      <c r="BL339" s="146"/>
      <c r="BM339" s="146"/>
      <c r="BN339" s="146"/>
      <c r="BO339" s="146"/>
      <c r="BP339" s="146"/>
      <c r="BQ339" s="146"/>
      <c r="BR339" s="146"/>
      <c r="BS339" s="146"/>
      <c r="BT339" s="146"/>
      <c r="BU339" s="146"/>
      <c r="BV339" s="146"/>
      <c r="BW339" s="146"/>
      <c r="BX339" s="146"/>
      <c r="BY339" s="146"/>
      <c r="BZ339" s="146"/>
      <c r="CA339" s="146"/>
      <c r="CB339" s="146"/>
      <c r="CC339" s="146"/>
      <c r="CD339" s="146"/>
      <c r="CE339" s="146"/>
      <c r="CF339" s="146"/>
      <c r="CG339" s="146"/>
      <c r="CH339" s="146"/>
      <c r="CI339" s="146"/>
      <c r="CJ339" s="146"/>
      <c r="CK339" s="146"/>
      <c r="CL339" s="146"/>
      <c r="CM339" s="146"/>
      <c r="CN339" s="146"/>
      <c r="CO339" s="146"/>
      <c r="CP339" s="146"/>
      <c r="CQ339" s="146"/>
      <c r="CR339" s="146"/>
      <c r="CS339" s="146"/>
      <c r="CT339" s="146"/>
      <c r="CU339" s="146"/>
      <c r="CV339" s="146"/>
      <c r="CW339" s="146"/>
      <c r="CX339" s="146"/>
      <c r="CY339" s="146"/>
      <c r="CZ339" s="146"/>
      <c r="DA339" s="201"/>
    </row>
    <row r="340" spans="2:105" x14ac:dyDescent="0.25">
      <c r="B340" s="200"/>
      <c r="C340" s="146"/>
      <c r="D340" s="146"/>
      <c r="E340" s="146"/>
      <c r="F340" s="146"/>
      <c r="G340" s="146"/>
      <c r="H340" s="146"/>
      <c r="I340" s="146"/>
      <c r="J340" s="146"/>
      <c r="K340" s="146"/>
      <c r="L340" s="146"/>
      <c r="M340" s="146"/>
      <c r="N340" s="146"/>
      <c r="O340" s="146"/>
      <c r="P340" s="146"/>
      <c r="Q340" s="146"/>
      <c r="R340" s="146"/>
      <c r="S340" s="146"/>
      <c r="T340" s="146"/>
      <c r="U340" s="146"/>
      <c r="V340" s="146"/>
      <c r="W340" s="146"/>
      <c r="X340" s="146"/>
      <c r="Y340" s="146"/>
      <c r="Z340" s="146"/>
      <c r="AA340" s="146"/>
      <c r="AB340" s="146"/>
      <c r="AC340" s="146"/>
      <c r="AD340" s="146"/>
      <c r="AE340" s="146"/>
      <c r="AF340" s="146"/>
      <c r="AG340" s="146"/>
      <c r="AH340" s="146"/>
      <c r="AI340" s="146"/>
      <c r="AJ340" s="146"/>
      <c r="AK340" s="146"/>
      <c r="AL340" s="146"/>
      <c r="AM340" s="146"/>
      <c r="AN340" s="146"/>
      <c r="AO340" s="146"/>
      <c r="AP340" s="146"/>
      <c r="AQ340" s="146"/>
      <c r="AR340" s="146"/>
      <c r="AS340" s="146"/>
      <c r="AT340" s="146"/>
      <c r="AU340" s="146"/>
      <c r="AV340" s="146"/>
      <c r="AW340" s="146"/>
      <c r="AX340" s="146"/>
      <c r="AY340" s="146"/>
      <c r="AZ340" s="146"/>
      <c r="BA340" s="146"/>
      <c r="BB340" s="146"/>
      <c r="BC340" s="146"/>
      <c r="BD340" s="146"/>
      <c r="BE340" s="146"/>
      <c r="BF340" s="146"/>
      <c r="BG340" s="146"/>
      <c r="BH340" s="146"/>
      <c r="BI340" s="146"/>
      <c r="BJ340" s="146"/>
      <c r="BK340" s="146"/>
      <c r="BL340" s="146"/>
      <c r="BM340" s="146"/>
      <c r="BN340" s="146"/>
      <c r="BO340" s="146"/>
      <c r="BP340" s="146"/>
      <c r="BQ340" s="146"/>
      <c r="BR340" s="146"/>
      <c r="BS340" s="146"/>
      <c r="BT340" s="146"/>
      <c r="BU340" s="146"/>
      <c r="BV340" s="146"/>
      <c r="BW340" s="146"/>
      <c r="BX340" s="146"/>
      <c r="BY340" s="146"/>
      <c r="BZ340" s="146"/>
      <c r="CA340" s="146"/>
      <c r="CB340" s="146"/>
      <c r="CC340" s="146"/>
      <c r="CD340" s="146"/>
      <c r="CE340" s="146"/>
      <c r="CF340" s="146"/>
      <c r="CG340" s="146"/>
      <c r="CH340" s="146"/>
      <c r="CI340" s="146"/>
      <c r="CJ340" s="146"/>
      <c r="CK340" s="146"/>
      <c r="CL340" s="146"/>
      <c r="CM340" s="146"/>
      <c r="CN340" s="146"/>
      <c r="CO340" s="146"/>
      <c r="CP340" s="146"/>
      <c r="CQ340" s="146"/>
      <c r="CR340" s="146"/>
      <c r="CS340" s="146"/>
      <c r="CT340" s="146"/>
      <c r="CU340" s="146"/>
      <c r="CV340" s="146"/>
      <c r="CW340" s="146"/>
      <c r="CX340" s="146"/>
      <c r="CY340" s="146"/>
      <c r="CZ340" s="146"/>
      <c r="DA340" s="201"/>
    </row>
    <row r="341" spans="2:105" x14ac:dyDescent="0.25">
      <c r="B341" s="200"/>
      <c r="C341" s="146"/>
      <c r="D341" s="146"/>
      <c r="E341" s="146"/>
      <c r="F341" s="146"/>
      <c r="G341" s="146"/>
      <c r="H341" s="146"/>
      <c r="I341" s="146"/>
      <c r="J341" s="146"/>
      <c r="K341" s="146"/>
      <c r="L341" s="146"/>
      <c r="M341" s="146"/>
      <c r="N341" s="146"/>
      <c r="O341" s="146"/>
      <c r="P341" s="146"/>
      <c r="Q341" s="146"/>
      <c r="R341" s="146"/>
      <c r="S341" s="146"/>
      <c r="T341" s="146"/>
      <c r="U341" s="146"/>
      <c r="V341" s="146"/>
      <c r="W341" s="146"/>
      <c r="X341" s="146"/>
      <c r="Y341" s="146"/>
      <c r="Z341" s="146"/>
      <c r="AA341" s="146"/>
      <c r="AB341" s="146"/>
      <c r="AC341" s="146"/>
      <c r="AD341" s="146"/>
      <c r="AE341" s="146"/>
      <c r="AF341" s="146"/>
      <c r="AG341" s="146"/>
      <c r="AH341" s="146"/>
      <c r="AI341" s="146"/>
      <c r="AJ341" s="146"/>
      <c r="AK341" s="146"/>
      <c r="AL341" s="146"/>
      <c r="AM341" s="146"/>
      <c r="AN341" s="146"/>
      <c r="AO341" s="146"/>
      <c r="AP341" s="146"/>
      <c r="AQ341" s="146"/>
      <c r="AR341" s="146"/>
      <c r="AS341" s="146"/>
      <c r="AT341" s="146"/>
      <c r="AU341" s="146"/>
      <c r="AV341" s="146"/>
      <c r="AW341" s="146"/>
      <c r="AX341" s="146"/>
      <c r="AY341" s="146"/>
      <c r="AZ341" s="146"/>
      <c r="BA341" s="146"/>
      <c r="BB341" s="146"/>
      <c r="BC341" s="146"/>
      <c r="BD341" s="146"/>
      <c r="BE341" s="146"/>
      <c r="BF341" s="146"/>
      <c r="BG341" s="146"/>
      <c r="BH341" s="146"/>
      <c r="BI341" s="146"/>
      <c r="BJ341" s="146"/>
      <c r="BK341" s="146"/>
      <c r="BL341" s="146"/>
      <c r="BM341" s="146"/>
      <c r="BN341" s="146"/>
      <c r="BO341" s="146"/>
      <c r="BP341" s="146"/>
      <c r="BQ341" s="146"/>
      <c r="BR341" s="146"/>
      <c r="BS341" s="146"/>
      <c r="BT341" s="146"/>
      <c r="BU341" s="146"/>
      <c r="BV341" s="146"/>
      <c r="BW341" s="146"/>
      <c r="BX341" s="146"/>
      <c r="BY341" s="146"/>
      <c r="BZ341" s="146"/>
      <c r="CA341" s="146"/>
      <c r="CB341" s="146"/>
      <c r="CC341" s="146"/>
      <c r="CD341" s="146"/>
      <c r="CE341" s="146"/>
      <c r="CF341" s="146"/>
      <c r="CG341" s="146"/>
      <c r="CH341" s="146"/>
      <c r="CI341" s="146"/>
      <c r="CJ341" s="146"/>
      <c r="CK341" s="146"/>
      <c r="CL341" s="146"/>
      <c r="CM341" s="146"/>
      <c r="CN341" s="146"/>
      <c r="CO341" s="146"/>
      <c r="CP341" s="146"/>
      <c r="CQ341" s="146"/>
      <c r="CR341" s="146"/>
      <c r="CS341" s="146"/>
      <c r="CT341" s="146"/>
      <c r="CU341" s="146"/>
      <c r="CV341" s="146"/>
      <c r="CW341" s="146"/>
      <c r="CX341" s="146"/>
      <c r="CY341" s="146"/>
      <c r="CZ341" s="146"/>
      <c r="DA341" s="201"/>
    </row>
    <row r="342" spans="2:105" x14ac:dyDescent="0.25">
      <c r="B342" s="200"/>
      <c r="C342" s="146"/>
      <c r="D342" s="146"/>
      <c r="E342" s="146"/>
      <c r="F342" s="146"/>
      <c r="G342" s="146"/>
      <c r="H342" s="146"/>
      <c r="I342" s="146"/>
      <c r="J342" s="146"/>
      <c r="K342" s="146"/>
      <c r="L342" s="146"/>
      <c r="M342" s="146"/>
      <c r="N342" s="146"/>
      <c r="O342" s="146"/>
      <c r="P342" s="146"/>
      <c r="Q342" s="146"/>
      <c r="R342" s="146"/>
      <c r="S342" s="146"/>
      <c r="T342" s="146"/>
      <c r="U342" s="146"/>
      <c r="V342" s="146"/>
      <c r="W342" s="146"/>
      <c r="X342" s="146"/>
      <c r="Y342" s="146"/>
      <c r="Z342" s="146"/>
      <c r="AA342" s="146"/>
      <c r="AB342" s="146"/>
      <c r="AC342" s="146"/>
      <c r="AD342" s="146"/>
      <c r="AE342" s="146"/>
      <c r="AF342" s="146"/>
      <c r="AG342" s="146"/>
      <c r="AH342" s="146"/>
      <c r="AI342" s="146"/>
      <c r="AJ342" s="146"/>
      <c r="AK342" s="146"/>
      <c r="AL342" s="146"/>
      <c r="AM342" s="146"/>
      <c r="AN342" s="146"/>
      <c r="AO342" s="146"/>
      <c r="AP342" s="146"/>
      <c r="AQ342" s="146"/>
      <c r="AR342" s="146"/>
      <c r="AS342" s="146"/>
      <c r="AT342" s="146"/>
      <c r="AU342" s="146"/>
      <c r="AV342" s="146"/>
      <c r="AW342" s="146"/>
      <c r="AX342" s="146"/>
      <c r="AY342" s="146"/>
      <c r="AZ342" s="146"/>
      <c r="BA342" s="146"/>
      <c r="BB342" s="146"/>
      <c r="BC342" s="146"/>
      <c r="BD342" s="146"/>
      <c r="BE342" s="146"/>
      <c r="BF342" s="146"/>
      <c r="BG342" s="146"/>
      <c r="BH342" s="146"/>
      <c r="BI342" s="146"/>
      <c r="BJ342" s="146"/>
      <c r="BK342" s="146"/>
      <c r="BL342" s="146"/>
      <c r="BM342" s="146"/>
      <c r="BN342" s="146"/>
      <c r="BO342" s="146"/>
      <c r="BP342" s="146"/>
      <c r="BQ342" s="146"/>
      <c r="BR342" s="146"/>
      <c r="BS342" s="146"/>
      <c r="BT342" s="146"/>
      <c r="BU342" s="146"/>
      <c r="BV342" s="146"/>
      <c r="BW342" s="146"/>
      <c r="BX342" s="146"/>
      <c r="BY342" s="146"/>
      <c r="BZ342" s="146"/>
      <c r="CA342" s="146"/>
      <c r="CB342" s="146"/>
      <c r="CC342" s="146"/>
      <c r="CD342" s="146"/>
      <c r="CE342" s="146"/>
      <c r="CF342" s="146"/>
      <c r="CG342" s="146"/>
      <c r="CH342" s="146"/>
      <c r="CI342" s="146"/>
      <c r="CJ342" s="146"/>
      <c r="CK342" s="146"/>
      <c r="CL342" s="146"/>
      <c r="CM342" s="146"/>
      <c r="CN342" s="146"/>
      <c r="CO342" s="146"/>
      <c r="CP342" s="146"/>
      <c r="CQ342" s="146"/>
      <c r="CR342" s="146"/>
      <c r="CS342" s="146"/>
      <c r="CT342" s="146"/>
      <c r="CU342" s="146"/>
      <c r="CV342" s="146"/>
      <c r="CW342" s="146"/>
      <c r="CX342" s="146"/>
      <c r="CY342" s="146"/>
      <c r="CZ342" s="146"/>
      <c r="DA342" s="201"/>
    </row>
    <row r="343" spans="2:105" x14ac:dyDescent="0.25">
      <c r="B343" s="200"/>
      <c r="C343" s="146"/>
      <c r="D343" s="146"/>
      <c r="E343" s="146"/>
      <c r="F343" s="146"/>
      <c r="G343" s="146"/>
      <c r="H343" s="146"/>
      <c r="I343" s="146"/>
      <c r="J343" s="146"/>
      <c r="K343" s="146"/>
      <c r="L343" s="146"/>
      <c r="M343" s="146"/>
      <c r="N343" s="146"/>
      <c r="O343" s="146"/>
      <c r="P343" s="146"/>
      <c r="Q343" s="146"/>
      <c r="R343" s="146"/>
      <c r="S343" s="146"/>
      <c r="T343" s="146"/>
      <c r="U343" s="146"/>
      <c r="V343" s="146"/>
      <c r="W343" s="146"/>
      <c r="X343" s="146"/>
      <c r="Y343" s="146"/>
      <c r="Z343" s="146"/>
      <c r="AA343" s="146"/>
      <c r="AB343" s="146"/>
      <c r="AC343" s="146"/>
      <c r="AD343" s="146"/>
      <c r="AE343" s="146"/>
      <c r="AF343" s="146"/>
      <c r="AG343" s="146"/>
      <c r="AH343" s="146"/>
      <c r="AI343" s="146"/>
      <c r="AJ343" s="146"/>
      <c r="AK343" s="146"/>
      <c r="AL343" s="146"/>
      <c r="AM343" s="146"/>
      <c r="AN343" s="146"/>
      <c r="AO343" s="146"/>
      <c r="AP343" s="146"/>
      <c r="AQ343" s="146"/>
      <c r="AR343" s="146"/>
      <c r="AS343" s="146"/>
      <c r="AT343" s="146"/>
      <c r="AU343" s="146"/>
      <c r="AV343" s="146"/>
      <c r="AW343" s="146"/>
      <c r="AX343" s="146"/>
      <c r="AY343" s="146"/>
      <c r="AZ343" s="146"/>
      <c r="BA343" s="146"/>
      <c r="BB343" s="146"/>
      <c r="BC343" s="146"/>
      <c r="BD343" s="146"/>
      <c r="BE343" s="146"/>
      <c r="BF343" s="146"/>
      <c r="BG343" s="146"/>
      <c r="BH343" s="146"/>
      <c r="BI343" s="146"/>
      <c r="BJ343" s="146"/>
      <c r="BK343" s="146"/>
      <c r="BL343" s="146"/>
      <c r="BM343" s="146"/>
      <c r="BN343" s="146"/>
      <c r="BO343" s="146"/>
      <c r="BP343" s="146"/>
      <c r="BQ343" s="146"/>
      <c r="BR343" s="146"/>
      <c r="BS343" s="146"/>
      <c r="BT343" s="146"/>
      <c r="BU343" s="146"/>
      <c r="BV343" s="146"/>
      <c r="BW343" s="146"/>
      <c r="BX343" s="146"/>
      <c r="BY343" s="146"/>
      <c r="BZ343" s="146"/>
      <c r="CA343" s="146"/>
      <c r="CB343" s="146"/>
      <c r="CC343" s="146"/>
      <c r="CD343" s="146"/>
      <c r="CE343" s="146"/>
      <c r="CF343" s="146"/>
      <c r="CG343" s="146"/>
      <c r="CH343" s="146"/>
      <c r="CI343" s="146"/>
      <c r="CJ343" s="146"/>
      <c r="CK343" s="146"/>
      <c r="CL343" s="146"/>
      <c r="CM343" s="146"/>
      <c r="CN343" s="146"/>
      <c r="CO343" s="146"/>
      <c r="CP343" s="146"/>
      <c r="CQ343" s="146"/>
      <c r="CR343" s="146"/>
      <c r="CS343" s="146"/>
      <c r="CT343" s="146"/>
      <c r="CU343" s="146"/>
      <c r="CV343" s="146"/>
      <c r="CW343" s="146"/>
      <c r="CX343" s="146"/>
      <c r="CY343" s="146"/>
      <c r="CZ343" s="146"/>
      <c r="DA343" s="201"/>
    </row>
    <row r="344" spans="2:105" x14ac:dyDescent="0.25">
      <c r="B344" s="200"/>
      <c r="C344" s="146"/>
      <c r="D344" s="146"/>
      <c r="E344" s="146"/>
      <c r="F344" s="146"/>
      <c r="G344" s="146"/>
      <c r="H344" s="146"/>
      <c r="I344" s="146"/>
      <c r="J344" s="146"/>
      <c r="K344" s="146"/>
      <c r="L344" s="146"/>
      <c r="M344" s="146"/>
      <c r="N344" s="146"/>
      <c r="O344" s="146"/>
      <c r="P344" s="146"/>
      <c r="Q344" s="146"/>
      <c r="R344" s="146"/>
      <c r="S344" s="146"/>
      <c r="T344" s="146"/>
      <c r="U344" s="146"/>
      <c r="V344" s="146"/>
      <c r="W344" s="146"/>
      <c r="X344" s="146"/>
      <c r="Y344" s="146"/>
      <c r="Z344" s="146"/>
      <c r="AA344" s="146"/>
      <c r="AB344" s="146"/>
      <c r="AC344" s="146"/>
      <c r="AD344" s="146"/>
      <c r="AE344" s="146"/>
      <c r="AF344" s="146"/>
      <c r="AG344" s="146"/>
      <c r="AH344" s="146"/>
      <c r="AI344" s="146"/>
      <c r="AJ344" s="146"/>
      <c r="AK344" s="146"/>
      <c r="AL344" s="146"/>
      <c r="AM344" s="146"/>
      <c r="AN344" s="146"/>
      <c r="AO344" s="146"/>
      <c r="AP344" s="146"/>
      <c r="AQ344" s="146"/>
      <c r="AR344" s="146"/>
      <c r="AS344" s="146"/>
      <c r="AT344" s="146"/>
      <c r="AU344" s="146"/>
      <c r="AV344" s="146"/>
      <c r="AW344" s="146"/>
      <c r="AX344" s="146"/>
      <c r="AY344" s="146"/>
      <c r="AZ344" s="146"/>
      <c r="BA344" s="146"/>
      <c r="BB344" s="146"/>
      <c r="BC344" s="146"/>
      <c r="BD344" s="146"/>
      <c r="BE344" s="146"/>
      <c r="BF344" s="146"/>
      <c r="BG344" s="146"/>
      <c r="BH344" s="146"/>
      <c r="BI344" s="146"/>
      <c r="BJ344" s="146"/>
      <c r="BK344" s="146"/>
      <c r="BL344" s="146"/>
      <c r="BM344" s="146"/>
      <c r="BN344" s="146"/>
      <c r="BO344" s="146"/>
      <c r="BP344" s="146"/>
      <c r="BQ344" s="146"/>
      <c r="BR344" s="146"/>
      <c r="BS344" s="146"/>
      <c r="BT344" s="146"/>
      <c r="BU344" s="146"/>
      <c r="BV344" s="146"/>
      <c r="BW344" s="146"/>
      <c r="BX344" s="146"/>
      <c r="BY344" s="146"/>
      <c r="BZ344" s="146"/>
      <c r="CA344" s="146"/>
      <c r="CB344" s="146"/>
      <c r="CC344" s="146"/>
      <c r="CD344" s="146"/>
      <c r="CE344" s="146"/>
      <c r="CF344" s="146"/>
      <c r="CG344" s="146"/>
      <c r="CH344" s="146"/>
      <c r="CI344" s="146"/>
      <c r="CJ344" s="146"/>
      <c r="CK344" s="146"/>
      <c r="CL344" s="146"/>
      <c r="CM344" s="146"/>
      <c r="CN344" s="146"/>
      <c r="CO344" s="146"/>
      <c r="CP344" s="146"/>
      <c r="CQ344" s="146"/>
      <c r="CR344" s="146"/>
      <c r="CS344" s="146"/>
      <c r="CT344" s="146"/>
      <c r="CU344" s="146"/>
      <c r="CV344" s="146"/>
      <c r="CW344" s="146"/>
      <c r="CX344" s="146"/>
      <c r="CY344" s="146"/>
      <c r="CZ344" s="146"/>
      <c r="DA344" s="201"/>
    </row>
    <row r="345" spans="2:105" x14ac:dyDescent="0.25">
      <c r="B345" s="200"/>
      <c r="C345" s="146"/>
      <c r="D345" s="146"/>
      <c r="E345" s="146"/>
      <c r="F345" s="146"/>
      <c r="G345" s="146"/>
      <c r="H345" s="146"/>
      <c r="I345" s="146"/>
      <c r="J345" s="146"/>
      <c r="K345" s="146"/>
      <c r="L345" s="146"/>
      <c r="M345" s="146"/>
      <c r="N345" s="146"/>
      <c r="O345" s="146"/>
      <c r="P345" s="146"/>
      <c r="Q345" s="146"/>
      <c r="R345" s="146"/>
      <c r="S345" s="146"/>
      <c r="T345" s="146"/>
      <c r="U345" s="146"/>
      <c r="V345" s="146"/>
      <c r="W345" s="146"/>
      <c r="X345" s="146"/>
      <c r="Y345" s="146"/>
      <c r="Z345" s="146"/>
      <c r="AA345" s="146"/>
      <c r="AB345" s="146"/>
      <c r="AC345" s="146"/>
      <c r="AD345" s="146"/>
      <c r="AE345" s="146"/>
      <c r="AF345" s="146"/>
      <c r="AG345" s="146"/>
      <c r="AH345" s="146"/>
      <c r="AI345" s="146"/>
      <c r="AJ345" s="146"/>
      <c r="AK345" s="146"/>
      <c r="AL345" s="146"/>
      <c r="AM345" s="146"/>
      <c r="AN345" s="146"/>
      <c r="AO345" s="146"/>
      <c r="AP345" s="146"/>
      <c r="AQ345" s="146"/>
      <c r="AR345" s="146"/>
      <c r="AS345" s="146"/>
      <c r="AT345" s="146"/>
      <c r="AU345" s="146"/>
      <c r="AV345" s="146"/>
      <c r="AW345" s="146"/>
      <c r="AX345" s="146"/>
      <c r="AY345" s="146"/>
      <c r="AZ345" s="146"/>
      <c r="BA345" s="146"/>
      <c r="BB345" s="146"/>
      <c r="BC345" s="146"/>
      <c r="BD345" s="146"/>
      <c r="BE345" s="146"/>
      <c r="BF345" s="146"/>
      <c r="BG345" s="146"/>
      <c r="BH345" s="146"/>
      <c r="BI345" s="146"/>
      <c r="BJ345" s="146"/>
      <c r="BK345" s="146"/>
      <c r="BL345" s="146"/>
      <c r="BM345" s="146"/>
      <c r="BN345" s="146"/>
      <c r="BO345" s="146"/>
      <c r="BP345" s="146"/>
      <c r="BQ345" s="146"/>
      <c r="BR345" s="146"/>
      <c r="BS345" s="146"/>
      <c r="BT345" s="146"/>
      <c r="BU345" s="146"/>
      <c r="BV345" s="146"/>
      <c r="BW345" s="146"/>
      <c r="BX345" s="146"/>
      <c r="BY345" s="146"/>
      <c r="BZ345" s="146"/>
      <c r="CA345" s="146"/>
      <c r="CB345" s="146"/>
      <c r="CC345" s="146"/>
      <c r="CD345" s="146"/>
      <c r="CE345" s="146"/>
      <c r="CF345" s="146"/>
      <c r="CG345" s="146"/>
      <c r="CH345" s="146"/>
      <c r="CI345" s="146"/>
      <c r="CJ345" s="146"/>
      <c r="CK345" s="146"/>
      <c r="CL345" s="146"/>
      <c r="CM345" s="146"/>
      <c r="CN345" s="146"/>
      <c r="CO345" s="146"/>
      <c r="CP345" s="146"/>
      <c r="CQ345" s="146"/>
      <c r="CR345" s="146"/>
      <c r="CS345" s="146"/>
      <c r="CT345" s="146"/>
      <c r="CU345" s="146"/>
      <c r="CV345" s="146"/>
      <c r="CW345" s="146"/>
      <c r="CX345" s="146"/>
      <c r="CY345" s="146"/>
      <c r="CZ345" s="146"/>
      <c r="DA345" s="201"/>
    </row>
    <row r="346" spans="2:105" x14ac:dyDescent="0.25">
      <c r="B346" s="200"/>
      <c r="C346" s="146"/>
      <c r="D346" s="146"/>
      <c r="E346" s="146"/>
      <c r="F346" s="146"/>
      <c r="G346" s="146"/>
      <c r="H346" s="146"/>
      <c r="I346" s="146"/>
      <c r="J346" s="146"/>
      <c r="K346" s="146"/>
      <c r="L346" s="146"/>
      <c r="M346" s="146"/>
      <c r="N346" s="146"/>
      <c r="O346" s="146"/>
      <c r="P346" s="146"/>
      <c r="Q346" s="146"/>
      <c r="R346" s="146"/>
      <c r="S346" s="146"/>
      <c r="T346" s="146"/>
      <c r="U346" s="146"/>
      <c r="V346" s="146"/>
      <c r="W346" s="146"/>
      <c r="X346" s="146"/>
      <c r="Y346" s="146"/>
      <c r="Z346" s="146"/>
      <c r="AA346" s="146"/>
      <c r="AB346" s="146"/>
      <c r="AC346" s="146"/>
      <c r="AD346" s="146"/>
      <c r="AE346" s="146"/>
      <c r="AF346" s="146"/>
      <c r="AG346" s="146"/>
      <c r="AH346" s="146"/>
      <c r="AI346" s="146"/>
      <c r="AJ346" s="146"/>
      <c r="AK346" s="146"/>
      <c r="AL346" s="146"/>
      <c r="AM346" s="146"/>
      <c r="AN346" s="146"/>
      <c r="AO346" s="146"/>
      <c r="AP346" s="146"/>
      <c r="AQ346" s="146"/>
      <c r="AR346" s="146"/>
      <c r="AS346" s="146"/>
      <c r="AT346" s="146"/>
      <c r="AU346" s="146"/>
      <c r="AV346" s="146"/>
      <c r="AW346" s="146"/>
      <c r="AX346" s="146"/>
      <c r="AY346" s="146"/>
      <c r="AZ346" s="146"/>
      <c r="BA346" s="146"/>
      <c r="BB346" s="146"/>
      <c r="BC346" s="146"/>
      <c r="BD346" s="146"/>
      <c r="BE346" s="146"/>
      <c r="BF346" s="146"/>
      <c r="BG346" s="146"/>
      <c r="BH346" s="146"/>
      <c r="BI346" s="146"/>
      <c r="BJ346" s="146"/>
      <c r="BK346" s="146"/>
      <c r="BL346" s="146"/>
      <c r="BM346" s="146"/>
      <c r="BN346" s="146"/>
      <c r="BO346" s="146"/>
      <c r="BP346" s="146"/>
      <c r="BQ346" s="146"/>
      <c r="BR346" s="146"/>
      <c r="BS346" s="146"/>
      <c r="BT346" s="146"/>
      <c r="BU346" s="146"/>
      <c r="BV346" s="146"/>
      <c r="BW346" s="146"/>
      <c r="BX346" s="146"/>
      <c r="BY346" s="146"/>
      <c r="BZ346" s="146"/>
      <c r="CA346" s="146"/>
      <c r="CB346" s="146"/>
      <c r="CC346" s="146"/>
      <c r="CD346" s="146"/>
      <c r="CE346" s="146"/>
      <c r="CF346" s="146"/>
      <c r="CG346" s="146"/>
      <c r="CH346" s="146"/>
      <c r="CI346" s="146"/>
      <c r="CJ346" s="146"/>
      <c r="CK346" s="146"/>
      <c r="CL346" s="146"/>
      <c r="CM346" s="146"/>
      <c r="CN346" s="146"/>
      <c r="CO346" s="146"/>
      <c r="CP346" s="146"/>
      <c r="CQ346" s="146"/>
      <c r="CR346" s="146"/>
      <c r="CS346" s="146"/>
      <c r="CT346" s="146"/>
      <c r="CU346" s="146"/>
      <c r="CV346" s="146"/>
      <c r="CW346" s="146"/>
      <c r="CX346" s="146"/>
      <c r="CY346" s="146"/>
      <c r="CZ346" s="146"/>
      <c r="DA346" s="201"/>
    </row>
    <row r="347" spans="2:105" x14ac:dyDescent="0.25">
      <c r="B347" s="200"/>
      <c r="C347" s="146"/>
      <c r="D347" s="146"/>
      <c r="E347" s="146"/>
      <c r="F347" s="146"/>
      <c r="G347" s="146"/>
      <c r="H347" s="146"/>
      <c r="I347" s="146"/>
      <c r="J347" s="146"/>
      <c r="K347" s="146"/>
      <c r="L347" s="146"/>
      <c r="M347" s="146"/>
      <c r="N347" s="146"/>
      <c r="O347" s="146"/>
      <c r="P347" s="146"/>
      <c r="Q347" s="146"/>
      <c r="R347" s="146"/>
      <c r="S347" s="146"/>
      <c r="T347" s="146"/>
      <c r="U347" s="146"/>
      <c r="V347" s="146"/>
      <c r="W347" s="146"/>
      <c r="X347" s="146"/>
      <c r="Y347" s="146"/>
      <c r="Z347" s="146"/>
      <c r="AA347" s="146"/>
      <c r="AB347" s="146"/>
      <c r="AC347" s="146"/>
      <c r="AD347" s="146"/>
      <c r="AE347" s="146"/>
      <c r="AF347" s="146"/>
      <c r="AG347" s="146"/>
      <c r="AH347" s="146"/>
      <c r="AI347" s="146"/>
      <c r="AJ347" s="146"/>
      <c r="AK347" s="146"/>
      <c r="AL347" s="146"/>
      <c r="AM347" s="146"/>
      <c r="AN347" s="146"/>
      <c r="AO347" s="146"/>
      <c r="AP347" s="146"/>
      <c r="AQ347" s="146"/>
      <c r="AR347" s="146"/>
      <c r="AS347" s="146"/>
      <c r="AT347" s="146"/>
      <c r="AU347" s="146"/>
      <c r="AV347" s="146"/>
      <c r="AW347" s="146"/>
      <c r="AX347" s="146"/>
      <c r="AY347" s="146"/>
      <c r="AZ347" s="146"/>
      <c r="BA347" s="146"/>
      <c r="BB347" s="146"/>
      <c r="BC347" s="146"/>
      <c r="BD347" s="146"/>
      <c r="BE347" s="146"/>
      <c r="BF347" s="146"/>
      <c r="BG347" s="146"/>
      <c r="BH347" s="146"/>
      <c r="BI347" s="146"/>
      <c r="BJ347" s="146"/>
      <c r="BK347" s="146"/>
      <c r="BL347" s="146"/>
      <c r="BM347" s="146"/>
      <c r="BN347" s="146"/>
      <c r="BO347" s="146"/>
      <c r="BP347" s="146"/>
      <c r="BQ347" s="146"/>
      <c r="BR347" s="146"/>
      <c r="BS347" s="146"/>
      <c r="BT347" s="146"/>
      <c r="BU347" s="146"/>
      <c r="BV347" s="146"/>
      <c r="BW347" s="146"/>
      <c r="BX347" s="146"/>
      <c r="BY347" s="146"/>
      <c r="BZ347" s="146"/>
      <c r="CA347" s="146"/>
      <c r="CB347" s="146"/>
      <c r="CC347" s="146"/>
      <c r="CD347" s="146"/>
      <c r="CE347" s="146"/>
      <c r="CF347" s="146"/>
      <c r="CG347" s="146"/>
      <c r="CH347" s="146"/>
      <c r="CI347" s="146"/>
      <c r="CJ347" s="146"/>
      <c r="CK347" s="146"/>
      <c r="CL347" s="146"/>
      <c r="CM347" s="146"/>
      <c r="CN347" s="146"/>
      <c r="CO347" s="146"/>
      <c r="CP347" s="146"/>
      <c r="CQ347" s="146"/>
      <c r="CR347" s="146"/>
      <c r="CS347" s="146"/>
      <c r="CT347" s="146"/>
      <c r="CU347" s="146"/>
      <c r="CV347" s="146"/>
      <c r="CW347" s="146"/>
      <c r="CX347" s="146"/>
      <c r="CY347" s="146"/>
      <c r="CZ347" s="146"/>
      <c r="DA347" s="201"/>
    </row>
    <row r="348" spans="2:105" x14ac:dyDescent="0.25">
      <c r="B348" s="200"/>
      <c r="C348" s="146"/>
      <c r="D348" s="146"/>
      <c r="E348" s="146"/>
      <c r="F348" s="146"/>
      <c r="G348" s="146"/>
      <c r="H348" s="146"/>
      <c r="I348" s="146"/>
      <c r="J348" s="146"/>
      <c r="K348" s="146"/>
      <c r="L348" s="146"/>
      <c r="M348" s="146"/>
      <c r="N348" s="146"/>
      <c r="O348" s="146"/>
      <c r="P348" s="146"/>
      <c r="Q348" s="146"/>
      <c r="R348" s="146"/>
      <c r="S348" s="146"/>
      <c r="T348" s="146"/>
      <c r="U348" s="146"/>
      <c r="V348" s="146"/>
      <c r="W348" s="146"/>
      <c r="X348" s="146"/>
      <c r="Y348" s="146"/>
      <c r="Z348" s="146"/>
      <c r="AA348" s="146"/>
      <c r="AB348" s="146"/>
      <c r="AC348" s="146"/>
      <c r="AD348" s="146"/>
      <c r="AE348" s="146"/>
      <c r="AF348" s="146"/>
      <c r="AG348" s="146"/>
      <c r="AH348" s="146"/>
      <c r="AI348" s="146"/>
      <c r="AJ348" s="146"/>
      <c r="AK348" s="146"/>
      <c r="AL348" s="146"/>
      <c r="AM348" s="146"/>
      <c r="AN348" s="146"/>
      <c r="AO348" s="146"/>
      <c r="AP348" s="146"/>
      <c r="AQ348" s="146"/>
      <c r="AR348" s="146"/>
      <c r="AS348" s="146"/>
      <c r="AT348" s="146"/>
      <c r="AU348" s="146"/>
      <c r="AV348" s="146"/>
      <c r="AW348" s="146"/>
      <c r="AX348" s="146"/>
      <c r="AY348" s="146"/>
      <c r="AZ348" s="146"/>
      <c r="BA348" s="146"/>
      <c r="BB348" s="146"/>
      <c r="BC348" s="146"/>
      <c r="BD348" s="146"/>
      <c r="BE348" s="146"/>
      <c r="BF348" s="146"/>
      <c r="BG348" s="146"/>
      <c r="BH348" s="146"/>
      <c r="BI348" s="146"/>
      <c r="BJ348" s="146"/>
      <c r="BK348" s="146"/>
      <c r="BL348" s="146"/>
      <c r="BM348" s="146"/>
      <c r="BN348" s="146"/>
      <c r="BO348" s="146"/>
      <c r="BP348" s="146"/>
      <c r="BQ348" s="146"/>
      <c r="BR348" s="146"/>
      <c r="BS348" s="146"/>
      <c r="BT348" s="146"/>
      <c r="BU348" s="146"/>
      <c r="BV348" s="146"/>
      <c r="BW348" s="146"/>
      <c r="BX348" s="146"/>
      <c r="BY348" s="146"/>
      <c r="BZ348" s="146"/>
      <c r="CA348" s="146"/>
      <c r="CB348" s="146"/>
      <c r="CC348" s="146"/>
      <c r="CD348" s="146"/>
      <c r="CE348" s="146"/>
      <c r="CF348" s="146"/>
      <c r="CG348" s="146"/>
      <c r="CH348" s="146"/>
      <c r="CI348" s="146"/>
      <c r="CJ348" s="146"/>
      <c r="CK348" s="146"/>
      <c r="CL348" s="146"/>
      <c r="CM348" s="146"/>
      <c r="CN348" s="146"/>
      <c r="CO348" s="146"/>
      <c r="CP348" s="146"/>
      <c r="CQ348" s="146"/>
      <c r="CR348" s="146"/>
      <c r="CS348" s="146"/>
      <c r="CT348" s="146"/>
      <c r="CU348" s="146"/>
      <c r="CV348" s="146"/>
      <c r="CW348" s="146"/>
      <c r="CX348" s="146"/>
      <c r="CY348" s="146"/>
      <c r="CZ348" s="146"/>
      <c r="DA348" s="201"/>
    </row>
    <row r="349" spans="2:105" x14ac:dyDescent="0.25">
      <c r="B349" s="200"/>
      <c r="C349" s="146"/>
      <c r="D349" s="146"/>
      <c r="E349" s="146"/>
      <c r="F349" s="146"/>
      <c r="G349" s="146"/>
      <c r="H349" s="146"/>
      <c r="I349" s="146"/>
      <c r="J349" s="146"/>
      <c r="K349" s="146"/>
      <c r="L349" s="146"/>
      <c r="M349" s="146"/>
      <c r="N349" s="146"/>
      <c r="O349" s="146"/>
      <c r="P349" s="146"/>
      <c r="Q349" s="146"/>
      <c r="R349" s="146"/>
      <c r="S349" s="146"/>
      <c r="T349" s="146"/>
      <c r="U349" s="146"/>
      <c r="V349" s="146"/>
      <c r="W349" s="146"/>
      <c r="X349" s="146"/>
      <c r="Y349" s="146"/>
      <c r="Z349" s="146"/>
      <c r="AA349" s="146"/>
      <c r="AB349" s="146"/>
      <c r="AC349" s="146"/>
      <c r="AD349" s="146"/>
      <c r="AE349" s="146"/>
      <c r="AF349" s="146"/>
      <c r="AG349" s="146"/>
      <c r="AH349" s="146"/>
      <c r="AI349" s="146"/>
      <c r="AJ349" s="146"/>
      <c r="AK349" s="146"/>
      <c r="AL349" s="146"/>
      <c r="AM349" s="146"/>
      <c r="AN349" s="146"/>
      <c r="AO349" s="146"/>
      <c r="AP349" s="146"/>
      <c r="AQ349" s="146"/>
      <c r="AR349" s="146"/>
      <c r="AS349" s="146"/>
      <c r="AT349" s="146"/>
      <c r="AU349" s="146"/>
      <c r="AV349" s="146"/>
      <c r="AW349" s="146"/>
      <c r="AX349" s="146"/>
      <c r="AY349" s="146"/>
      <c r="AZ349" s="146"/>
      <c r="BA349" s="146"/>
      <c r="BB349" s="146"/>
      <c r="BC349" s="146"/>
      <c r="BD349" s="146"/>
      <c r="BE349" s="146"/>
      <c r="BF349" s="146"/>
      <c r="BG349" s="146"/>
      <c r="BH349" s="146"/>
      <c r="BI349" s="146"/>
      <c r="BJ349" s="146"/>
      <c r="BK349" s="146"/>
      <c r="BL349" s="146"/>
      <c r="BM349" s="146"/>
      <c r="BN349" s="146"/>
      <c r="BO349" s="146"/>
      <c r="BP349" s="146"/>
      <c r="BQ349" s="146"/>
      <c r="BR349" s="146"/>
      <c r="BS349" s="146"/>
      <c r="BT349" s="146"/>
      <c r="BU349" s="146"/>
      <c r="BV349" s="146"/>
      <c r="BW349" s="146"/>
      <c r="BX349" s="146"/>
      <c r="BY349" s="146"/>
      <c r="BZ349" s="146"/>
      <c r="CA349" s="146"/>
      <c r="CB349" s="146"/>
      <c r="CC349" s="146"/>
      <c r="CD349" s="146"/>
      <c r="CE349" s="146"/>
      <c r="CF349" s="146"/>
      <c r="CG349" s="146"/>
      <c r="CH349" s="146"/>
      <c r="CI349" s="146"/>
      <c r="CJ349" s="146"/>
      <c r="CK349" s="146"/>
      <c r="CL349" s="146"/>
      <c r="CM349" s="146"/>
      <c r="CN349" s="146"/>
      <c r="CO349" s="146"/>
      <c r="CP349" s="146"/>
      <c r="CQ349" s="146"/>
      <c r="CR349" s="146"/>
      <c r="CS349" s="146"/>
      <c r="CT349" s="146"/>
      <c r="CU349" s="146"/>
      <c r="CV349" s="146"/>
      <c r="CW349" s="146"/>
      <c r="CX349" s="146"/>
      <c r="CY349" s="146"/>
      <c r="CZ349" s="146"/>
      <c r="DA349" s="201"/>
    </row>
    <row r="350" spans="2:105" x14ac:dyDescent="0.25">
      <c r="B350" s="200"/>
      <c r="C350" s="146"/>
      <c r="D350" s="146"/>
      <c r="E350" s="146"/>
      <c r="F350" s="146"/>
      <c r="G350" s="146"/>
      <c r="H350" s="146"/>
      <c r="I350" s="146"/>
      <c r="J350" s="146"/>
      <c r="K350" s="146"/>
      <c r="L350" s="146"/>
      <c r="M350" s="146"/>
      <c r="N350" s="146"/>
      <c r="O350" s="146"/>
      <c r="P350" s="146"/>
      <c r="Q350" s="146"/>
      <c r="R350" s="146"/>
      <c r="S350" s="146"/>
      <c r="T350" s="146"/>
      <c r="U350" s="146"/>
      <c r="V350" s="146"/>
      <c r="W350" s="146"/>
      <c r="X350" s="146"/>
      <c r="Y350" s="146"/>
      <c r="Z350" s="146"/>
      <c r="AA350" s="146"/>
      <c r="AB350" s="146"/>
      <c r="AC350" s="146"/>
      <c r="AD350" s="146"/>
      <c r="AE350" s="146"/>
      <c r="AF350" s="146"/>
      <c r="AG350" s="146"/>
      <c r="AH350" s="146"/>
      <c r="AI350" s="146"/>
      <c r="AJ350" s="146"/>
      <c r="AK350" s="146"/>
      <c r="AL350" s="146"/>
      <c r="AM350" s="146"/>
      <c r="AN350" s="146"/>
      <c r="AO350" s="146"/>
      <c r="AP350" s="146"/>
      <c r="AQ350" s="146"/>
      <c r="AR350" s="146"/>
      <c r="AS350" s="146"/>
      <c r="AT350" s="146"/>
      <c r="AU350" s="146"/>
      <c r="AV350" s="146"/>
      <c r="AW350" s="146"/>
      <c r="AX350" s="146"/>
      <c r="AY350" s="146"/>
      <c r="AZ350" s="146"/>
      <c r="BA350" s="146"/>
      <c r="BB350" s="146"/>
      <c r="BC350" s="146"/>
      <c r="BD350" s="146"/>
      <c r="BE350" s="146"/>
      <c r="BF350" s="146"/>
      <c r="BG350" s="146"/>
      <c r="BH350" s="146"/>
      <c r="BI350" s="146"/>
      <c r="BJ350" s="146"/>
      <c r="BK350" s="146"/>
      <c r="BL350" s="146"/>
      <c r="BM350" s="146"/>
      <c r="BN350" s="146"/>
      <c r="BO350" s="146"/>
      <c r="BP350" s="146"/>
      <c r="BQ350" s="146"/>
      <c r="BR350" s="146"/>
      <c r="BS350" s="146"/>
      <c r="BT350" s="146"/>
      <c r="BU350" s="146"/>
      <c r="BV350" s="146"/>
      <c r="BW350" s="146"/>
      <c r="BX350" s="146"/>
      <c r="BY350" s="146"/>
      <c r="BZ350" s="146"/>
      <c r="CA350" s="146"/>
      <c r="CB350" s="146"/>
      <c r="CC350" s="146"/>
      <c r="CD350" s="146"/>
      <c r="CE350" s="146"/>
      <c r="CF350" s="146"/>
      <c r="CG350" s="146"/>
      <c r="CH350" s="146"/>
      <c r="CI350" s="146"/>
      <c r="CJ350" s="146"/>
      <c r="CK350" s="146"/>
      <c r="CL350" s="146"/>
      <c r="CM350" s="146"/>
      <c r="CN350" s="146"/>
      <c r="CO350" s="146"/>
      <c r="CP350" s="146"/>
      <c r="CQ350" s="146"/>
      <c r="CR350" s="146"/>
      <c r="CS350" s="146"/>
      <c r="CT350" s="146"/>
      <c r="CU350" s="146"/>
      <c r="CV350" s="146"/>
      <c r="CW350" s="146"/>
      <c r="CX350" s="146"/>
      <c r="CY350" s="146"/>
      <c r="CZ350" s="146"/>
      <c r="DA350" s="201"/>
    </row>
    <row r="351" spans="2:105" x14ac:dyDescent="0.25">
      <c r="B351" s="200"/>
      <c r="C351" s="146"/>
      <c r="D351" s="146"/>
      <c r="E351" s="146"/>
      <c r="F351" s="146"/>
      <c r="G351" s="146"/>
      <c r="H351" s="146"/>
      <c r="I351" s="146"/>
      <c r="J351" s="146"/>
      <c r="K351" s="146"/>
      <c r="L351" s="146"/>
      <c r="M351" s="146"/>
      <c r="N351" s="146"/>
      <c r="O351" s="146"/>
      <c r="P351" s="146"/>
      <c r="Q351" s="146"/>
      <c r="R351" s="146"/>
      <c r="S351" s="146"/>
      <c r="T351" s="146"/>
      <c r="U351" s="146"/>
      <c r="V351" s="146"/>
      <c r="W351" s="146"/>
      <c r="X351" s="146"/>
      <c r="Y351" s="146"/>
      <c r="Z351" s="146"/>
      <c r="AA351" s="146"/>
      <c r="AB351" s="146"/>
      <c r="AC351" s="146"/>
      <c r="AD351" s="146"/>
      <c r="AE351" s="146"/>
      <c r="AF351" s="146"/>
      <c r="AG351" s="146"/>
      <c r="AH351" s="146"/>
      <c r="AI351" s="146"/>
      <c r="AJ351" s="146"/>
      <c r="AK351" s="146"/>
      <c r="AL351" s="146"/>
      <c r="AM351" s="146"/>
      <c r="AN351" s="146"/>
      <c r="AO351" s="146"/>
      <c r="AP351" s="146"/>
      <c r="AQ351" s="146"/>
      <c r="AR351" s="146"/>
      <c r="AS351" s="146"/>
      <c r="AT351" s="146"/>
      <c r="AU351" s="146"/>
      <c r="AV351" s="146"/>
      <c r="AW351" s="146"/>
      <c r="AX351" s="146"/>
      <c r="AY351" s="146"/>
      <c r="AZ351" s="146"/>
      <c r="BA351" s="146"/>
      <c r="BB351" s="146"/>
      <c r="BC351" s="146"/>
      <c r="BD351" s="146"/>
      <c r="BE351" s="146"/>
      <c r="BF351" s="146"/>
      <c r="BG351" s="146"/>
      <c r="BH351" s="146"/>
      <c r="BI351" s="146"/>
      <c r="BJ351" s="146"/>
      <c r="BK351" s="146"/>
      <c r="BL351" s="146"/>
      <c r="BM351" s="146"/>
      <c r="BN351" s="146"/>
      <c r="BO351" s="146"/>
      <c r="BP351" s="146"/>
      <c r="BQ351" s="146"/>
      <c r="BR351" s="146"/>
      <c r="BS351" s="146"/>
      <c r="BT351" s="146"/>
      <c r="BU351" s="146"/>
      <c r="BV351" s="146"/>
      <c r="BW351" s="146"/>
      <c r="BX351" s="146"/>
      <c r="BY351" s="146"/>
      <c r="BZ351" s="146"/>
      <c r="CA351" s="146"/>
      <c r="CB351" s="146"/>
      <c r="CC351" s="146"/>
      <c r="CD351" s="146"/>
      <c r="CE351" s="146"/>
      <c r="CF351" s="146"/>
      <c r="CG351" s="146"/>
      <c r="CH351" s="146"/>
      <c r="CI351" s="146"/>
      <c r="CJ351" s="146"/>
      <c r="CK351" s="146"/>
      <c r="CL351" s="146"/>
      <c r="CM351" s="146"/>
      <c r="CN351" s="146"/>
      <c r="CO351" s="146"/>
      <c r="CP351" s="146"/>
      <c r="CQ351" s="146"/>
      <c r="CR351" s="146"/>
      <c r="CS351" s="146"/>
      <c r="CT351" s="146"/>
      <c r="CU351" s="146"/>
      <c r="CV351" s="146"/>
      <c r="CW351" s="146"/>
      <c r="CX351" s="146"/>
      <c r="CY351" s="146"/>
      <c r="CZ351" s="146"/>
      <c r="DA351" s="201"/>
    </row>
    <row r="352" spans="2:105" x14ac:dyDescent="0.25">
      <c r="B352" s="200"/>
      <c r="C352" s="146"/>
      <c r="D352" s="146"/>
      <c r="E352" s="146"/>
      <c r="F352" s="146"/>
      <c r="G352" s="146"/>
      <c r="H352" s="146"/>
      <c r="I352" s="146"/>
      <c r="J352" s="146"/>
      <c r="K352" s="146"/>
      <c r="L352" s="146"/>
      <c r="M352" s="146"/>
      <c r="N352" s="146"/>
      <c r="O352" s="146"/>
      <c r="P352" s="146"/>
      <c r="Q352" s="146"/>
      <c r="R352" s="146"/>
      <c r="S352" s="146"/>
      <c r="T352" s="146"/>
      <c r="U352" s="146"/>
      <c r="V352" s="146"/>
      <c r="W352" s="146"/>
      <c r="X352" s="146"/>
      <c r="Y352" s="146"/>
      <c r="Z352" s="146"/>
      <c r="AA352" s="146"/>
      <c r="AB352" s="146"/>
      <c r="AC352" s="146"/>
      <c r="AD352" s="146"/>
      <c r="AE352" s="146"/>
      <c r="AF352" s="146"/>
      <c r="AG352" s="146"/>
      <c r="AH352" s="146"/>
      <c r="AI352" s="146"/>
      <c r="AJ352" s="146"/>
      <c r="AK352" s="146"/>
      <c r="AL352" s="146"/>
      <c r="AM352" s="146"/>
      <c r="AN352" s="146"/>
      <c r="AO352" s="146"/>
      <c r="AP352" s="146"/>
      <c r="AQ352" s="146"/>
      <c r="AR352" s="146"/>
      <c r="AS352" s="146"/>
      <c r="AT352" s="146"/>
      <c r="AU352" s="146"/>
      <c r="AV352" s="146"/>
      <c r="AW352" s="146"/>
      <c r="AX352" s="146"/>
      <c r="AY352" s="146"/>
      <c r="AZ352" s="146"/>
      <c r="BA352" s="146"/>
      <c r="BB352" s="146"/>
      <c r="BC352" s="146"/>
      <c r="BD352" s="146"/>
      <c r="BE352" s="146"/>
      <c r="BF352" s="146"/>
      <c r="BG352" s="146"/>
      <c r="BH352" s="146"/>
      <c r="BI352" s="146"/>
      <c r="BJ352" s="146"/>
      <c r="BK352" s="146"/>
      <c r="BL352" s="146"/>
      <c r="BM352" s="146"/>
      <c r="BN352" s="146"/>
      <c r="BO352" s="146"/>
      <c r="BP352" s="146"/>
      <c r="BQ352" s="146"/>
      <c r="BR352" s="146"/>
      <c r="BS352" s="146"/>
      <c r="BT352" s="146"/>
      <c r="BU352" s="146"/>
      <c r="BV352" s="146"/>
      <c r="BW352" s="146"/>
      <c r="BX352" s="146"/>
      <c r="BY352" s="146"/>
      <c r="BZ352" s="146"/>
      <c r="CA352" s="146"/>
      <c r="CB352" s="146"/>
      <c r="CC352" s="146"/>
      <c r="CD352" s="146"/>
      <c r="CE352" s="146"/>
      <c r="CF352" s="146"/>
      <c r="CG352" s="146"/>
      <c r="CH352" s="146"/>
      <c r="CI352" s="146"/>
      <c r="CJ352" s="146"/>
      <c r="CK352" s="146"/>
      <c r="CL352" s="146"/>
      <c r="CM352" s="146"/>
      <c r="CN352" s="146"/>
      <c r="CO352" s="146"/>
      <c r="CP352" s="146"/>
      <c r="CQ352" s="146"/>
      <c r="CR352" s="146"/>
      <c r="CS352" s="146"/>
      <c r="CT352" s="146"/>
      <c r="CU352" s="146"/>
      <c r="CV352" s="146"/>
      <c r="CW352" s="146"/>
      <c r="CX352" s="146"/>
      <c r="CY352" s="146"/>
      <c r="CZ352" s="146"/>
      <c r="DA352" s="201"/>
    </row>
    <row r="353" spans="2:105" x14ac:dyDescent="0.25">
      <c r="B353" s="200"/>
      <c r="C353" s="146"/>
      <c r="D353" s="146"/>
      <c r="E353" s="146"/>
      <c r="F353" s="146"/>
      <c r="G353" s="146"/>
      <c r="H353" s="146"/>
      <c r="I353" s="146"/>
      <c r="J353" s="146"/>
      <c r="K353" s="146"/>
      <c r="L353" s="146"/>
      <c r="M353" s="146"/>
      <c r="N353" s="146"/>
      <c r="O353" s="146"/>
      <c r="P353" s="146"/>
      <c r="Q353" s="146"/>
      <c r="R353" s="146"/>
      <c r="S353" s="146"/>
      <c r="T353" s="146"/>
      <c r="U353" s="146"/>
      <c r="V353" s="146"/>
      <c r="W353" s="146"/>
      <c r="X353" s="146"/>
      <c r="Y353" s="146"/>
      <c r="Z353" s="146"/>
      <c r="AA353" s="146"/>
      <c r="AB353" s="146"/>
      <c r="AC353" s="146"/>
      <c r="AD353" s="146"/>
      <c r="AE353" s="146"/>
      <c r="AF353" s="146"/>
      <c r="AG353" s="146"/>
      <c r="AH353" s="146"/>
      <c r="AI353" s="146"/>
      <c r="AJ353" s="146"/>
      <c r="AK353" s="146"/>
      <c r="AL353" s="146"/>
      <c r="AM353" s="146"/>
      <c r="AN353" s="146"/>
      <c r="AO353" s="146"/>
      <c r="AP353" s="146"/>
      <c r="AQ353" s="146"/>
      <c r="AR353" s="146"/>
      <c r="AS353" s="146"/>
      <c r="AT353" s="146"/>
      <c r="AU353" s="146"/>
      <c r="AV353" s="146"/>
      <c r="AW353" s="146"/>
      <c r="AX353" s="146"/>
      <c r="AY353" s="146"/>
      <c r="AZ353" s="146"/>
      <c r="BA353" s="146"/>
      <c r="BB353" s="146"/>
      <c r="BC353" s="146"/>
      <c r="BD353" s="146"/>
      <c r="BE353" s="146"/>
      <c r="BF353" s="146"/>
      <c r="BG353" s="146"/>
      <c r="BH353" s="146"/>
      <c r="BI353" s="146"/>
      <c r="BJ353" s="146"/>
      <c r="BK353" s="146"/>
      <c r="BL353" s="146"/>
      <c r="BM353" s="146"/>
      <c r="BN353" s="146"/>
      <c r="BO353" s="146"/>
      <c r="BP353" s="146"/>
      <c r="BQ353" s="146"/>
      <c r="BR353" s="146"/>
      <c r="BS353" s="146"/>
      <c r="BT353" s="146"/>
      <c r="BU353" s="146"/>
      <c r="BV353" s="146"/>
      <c r="BW353" s="146"/>
      <c r="BX353" s="146"/>
      <c r="BY353" s="146"/>
      <c r="BZ353" s="146"/>
      <c r="CA353" s="146"/>
      <c r="CB353" s="146"/>
      <c r="CC353" s="146"/>
      <c r="CD353" s="146"/>
      <c r="CE353" s="146"/>
      <c r="CF353" s="146"/>
      <c r="CG353" s="146"/>
      <c r="CH353" s="146"/>
      <c r="CI353" s="146"/>
      <c r="CJ353" s="146"/>
      <c r="CK353" s="146"/>
      <c r="CL353" s="146"/>
      <c r="CM353" s="146"/>
      <c r="CN353" s="146"/>
      <c r="CO353" s="146"/>
      <c r="CP353" s="146"/>
      <c r="CQ353" s="146"/>
      <c r="CR353" s="146"/>
      <c r="CS353" s="146"/>
      <c r="CT353" s="146"/>
      <c r="CU353" s="146"/>
      <c r="CV353" s="146"/>
      <c r="CW353" s="146"/>
      <c r="CX353" s="146"/>
      <c r="CY353" s="146"/>
      <c r="CZ353" s="146"/>
      <c r="DA353" s="201"/>
    </row>
    <row r="354" spans="2:105" x14ac:dyDescent="0.25">
      <c r="B354" s="200"/>
      <c r="C354" s="146"/>
      <c r="D354" s="146"/>
      <c r="E354" s="146"/>
      <c r="F354" s="146"/>
      <c r="G354" s="146"/>
      <c r="H354" s="146"/>
      <c r="I354" s="146"/>
      <c r="J354" s="146"/>
      <c r="K354" s="146"/>
      <c r="L354" s="146"/>
      <c r="M354" s="146"/>
      <c r="N354" s="146"/>
      <c r="O354" s="146"/>
      <c r="P354" s="146"/>
      <c r="Q354" s="146"/>
      <c r="R354" s="146"/>
      <c r="S354" s="146"/>
      <c r="T354" s="146"/>
      <c r="U354" s="146"/>
      <c r="V354" s="146"/>
      <c r="W354" s="146"/>
      <c r="X354" s="146"/>
      <c r="Y354" s="146"/>
      <c r="Z354" s="146"/>
      <c r="AA354" s="146"/>
      <c r="AB354" s="146"/>
      <c r="AC354" s="146"/>
      <c r="AD354" s="146"/>
      <c r="AE354" s="146"/>
      <c r="AF354" s="146"/>
      <c r="AG354" s="146"/>
      <c r="AH354" s="146"/>
      <c r="AI354" s="146"/>
      <c r="AJ354" s="146"/>
      <c r="AK354" s="146"/>
      <c r="AL354" s="146"/>
      <c r="AM354" s="146"/>
      <c r="AN354" s="146"/>
      <c r="AO354" s="146"/>
      <c r="AP354" s="146"/>
      <c r="AQ354" s="146"/>
      <c r="AR354" s="146"/>
      <c r="AS354" s="146"/>
      <c r="AT354" s="146"/>
      <c r="AU354" s="146"/>
      <c r="AV354" s="146"/>
      <c r="AW354" s="146"/>
      <c r="AX354" s="146"/>
      <c r="AY354" s="146"/>
      <c r="AZ354" s="146"/>
      <c r="BA354" s="146"/>
      <c r="BB354" s="146"/>
      <c r="BC354" s="146"/>
      <c r="BD354" s="146"/>
      <c r="BE354" s="146"/>
      <c r="BF354" s="146"/>
      <c r="BG354" s="146"/>
      <c r="BH354" s="146"/>
      <c r="BI354" s="146"/>
      <c r="BJ354" s="146"/>
      <c r="BK354" s="146"/>
      <c r="BL354" s="146"/>
      <c r="BM354" s="146"/>
      <c r="BN354" s="146"/>
      <c r="BO354" s="146"/>
      <c r="BP354" s="146"/>
      <c r="BQ354" s="146"/>
      <c r="BR354" s="146"/>
      <c r="BS354" s="146"/>
      <c r="BT354" s="146"/>
      <c r="BU354" s="146"/>
      <c r="BV354" s="146"/>
      <c r="BW354" s="146"/>
      <c r="BX354" s="146"/>
      <c r="BY354" s="146"/>
      <c r="BZ354" s="146"/>
      <c r="CA354" s="146"/>
      <c r="CB354" s="146"/>
      <c r="CC354" s="146"/>
      <c r="CD354" s="146"/>
      <c r="CE354" s="146"/>
      <c r="CF354" s="146"/>
      <c r="CG354" s="146"/>
      <c r="CH354" s="146"/>
      <c r="CI354" s="146"/>
      <c r="CJ354" s="146"/>
      <c r="CK354" s="146"/>
      <c r="CL354" s="146"/>
      <c r="CM354" s="146"/>
      <c r="CN354" s="146"/>
      <c r="CO354" s="146"/>
      <c r="CP354" s="146"/>
      <c r="CQ354" s="146"/>
      <c r="CR354" s="146"/>
      <c r="CS354" s="146"/>
      <c r="CT354" s="146"/>
      <c r="CU354" s="146"/>
      <c r="CV354" s="146"/>
      <c r="CW354" s="146"/>
      <c r="CX354" s="146"/>
      <c r="CY354" s="146"/>
      <c r="CZ354" s="146"/>
      <c r="DA354" s="201"/>
    </row>
    <row r="355" spans="2:105" x14ac:dyDescent="0.25">
      <c r="B355" s="200"/>
      <c r="C355" s="146"/>
      <c r="D355" s="146"/>
      <c r="E355" s="146"/>
      <c r="F355" s="146"/>
      <c r="G355" s="146"/>
      <c r="H355" s="146"/>
      <c r="I355" s="146"/>
      <c r="J355" s="146"/>
      <c r="K355" s="146"/>
      <c r="L355" s="146"/>
      <c r="M355" s="146"/>
      <c r="N355" s="146"/>
      <c r="O355" s="146"/>
      <c r="P355" s="146"/>
      <c r="Q355" s="146"/>
      <c r="R355" s="146"/>
      <c r="S355" s="146"/>
      <c r="T355" s="146"/>
      <c r="U355" s="146"/>
      <c r="V355" s="146"/>
      <c r="W355" s="146"/>
      <c r="X355" s="146"/>
      <c r="Y355" s="146"/>
      <c r="Z355" s="146"/>
      <c r="AA355" s="146"/>
      <c r="AB355" s="146"/>
      <c r="AC355" s="146"/>
      <c r="AD355" s="146"/>
      <c r="AE355" s="146"/>
      <c r="AF355" s="146"/>
      <c r="AG355" s="146"/>
      <c r="AH355" s="146"/>
      <c r="AI355" s="146"/>
      <c r="AJ355" s="146"/>
      <c r="AK355" s="146"/>
      <c r="AL355" s="146"/>
      <c r="AM355" s="146"/>
      <c r="AN355" s="146"/>
      <c r="AO355" s="146"/>
      <c r="AP355" s="146"/>
      <c r="AQ355" s="146"/>
      <c r="AR355" s="146"/>
      <c r="AS355" s="146"/>
      <c r="AT355" s="146"/>
      <c r="AU355" s="146"/>
      <c r="AV355" s="146"/>
      <c r="AW355" s="146"/>
      <c r="AX355" s="146"/>
      <c r="AY355" s="146"/>
      <c r="AZ355" s="146"/>
      <c r="BA355" s="146"/>
      <c r="BB355" s="146"/>
      <c r="BC355" s="146"/>
      <c r="BD355" s="146"/>
      <c r="BE355" s="146"/>
      <c r="BF355" s="146"/>
      <c r="BG355" s="146"/>
      <c r="BH355" s="146"/>
      <c r="BI355" s="146"/>
      <c r="BJ355" s="146"/>
      <c r="BK355" s="146"/>
      <c r="BL355" s="146"/>
      <c r="BM355" s="146"/>
      <c r="BN355" s="146"/>
      <c r="BO355" s="146"/>
      <c r="BP355" s="146"/>
      <c r="BQ355" s="146"/>
      <c r="BR355" s="146"/>
      <c r="BS355" s="146"/>
      <c r="BT355" s="146"/>
      <c r="BU355" s="146"/>
      <c r="BV355" s="146"/>
      <c r="BW355" s="146"/>
      <c r="BX355" s="146"/>
      <c r="BY355" s="146"/>
      <c r="BZ355" s="146"/>
      <c r="CA355" s="146"/>
      <c r="CB355" s="146"/>
      <c r="CC355" s="146"/>
      <c r="CD355" s="146"/>
      <c r="CE355" s="146"/>
      <c r="CF355" s="146"/>
      <c r="CG355" s="146"/>
      <c r="CH355" s="146"/>
      <c r="CI355" s="146"/>
      <c r="CJ355" s="146"/>
      <c r="CK355" s="146"/>
      <c r="CL355" s="146"/>
      <c r="CM355" s="146"/>
      <c r="CN355" s="146"/>
      <c r="CO355" s="146"/>
      <c r="CP355" s="146"/>
      <c r="CQ355" s="146"/>
      <c r="CR355" s="146"/>
      <c r="CS355" s="146"/>
      <c r="CT355" s="146"/>
      <c r="CU355" s="146"/>
      <c r="CV355" s="146"/>
      <c r="CW355" s="146"/>
      <c r="CX355" s="146"/>
      <c r="CY355" s="146"/>
      <c r="CZ355" s="146"/>
      <c r="DA355" s="201"/>
    </row>
    <row r="356" spans="2:105" x14ac:dyDescent="0.25">
      <c r="B356" s="200"/>
      <c r="C356" s="146"/>
      <c r="D356" s="146"/>
      <c r="E356" s="146"/>
      <c r="F356" s="146"/>
      <c r="G356" s="146"/>
      <c r="H356" s="146"/>
      <c r="I356" s="146"/>
      <c r="J356" s="146"/>
      <c r="K356" s="146"/>
      <c r="L356" s="146"/>
      <c r="M356" s="146"/>
      <c r="N356" s="146"/>
      <c r="O356" s="146"/>
      <c r="P356" s="146"/>
      <c r="Q356" s="146"/>
      <c r="R356" s="146"/>
      <c r="S356" s="146"/>
      <c r="T356" s="146"/>
      <c r="U356" s="146"/>
      <c r="V356" s="146"/>
      <c r="W356" s="146"/>
      <c r="X356" s="146"/>
      <c r="Y356" s="146"/>
      <c r="Z356" s="146"/>
      <c r="AA356" s="146"/>
      <c r="AB356" s="146"/>
      <c r="AC356" s="146"/>
      <c r="AD356" s="146"/>
      <c r="AE356" s="146"/>
      <c r="AF356" s="146"/>
      <c r="AG356" s="146"/>
      <c r="AH356" s="146"/>
      <c r="AI356" s="146"/>
      <c r="AJ356" s="146"/>
      <c r="AK356" s="146"/>
      <c r="AL356" s="146"/>
      <c r="AM356" s="146"/>
      <c r="AN356" s="146"/>
      <c r="AO356" s="146"/>
      <c r="AP356" s="146"/>
      <c r="AQ356" s="146"/>
      <c r="AR356" s="146"/>
      <c r="AS356" s="146"/>
      <c r="AT356" s="146"/>
      <c r="AU356" s="146"/>
      <c r="AV356" s="146"/>
      <c r="AW356" s="146"/>
      <c r="AX356" s="146"/>
      <c r="AY356" s="146"/>
      <c r="AZ356" s="146"/>
      <c r="BA356" s="146"/>
      <c r="BB356" s="146"/>
      <c r="BC356" s="146"/>
      <c r="BD356" s="146"/>
      <c r="BE356" s="146"/>
      <c r="BF356" s="146"/>
      <c r="BG356" s="146"/>
      <c r="BH356" s="146"/>
      <c r="BI356" s="146"/>
      <c r="BJ356" s="146"/>
      <c r="BK356" s="146"/>
      <c r="BL356" s="146"/>
      <c r="BM356" s="146"/>
      <c r="BN356" s="146"/>
      <c r="BO356" s="146"/>
      <c r="BP356" s="146"/>
      <c r="BQ356" s="146"/>
      <c r="BR356" s="146"/>
      <c r="BS356" s="146"/>
      <c r="BT356" s="146"/>
      <c r="BU356" s="146"/>
      <c r="BV356" s="146"/>
      <c r="BW356" s="146"/>
      <c r="BX356" s="146"/>
      <c r="BY356" s="146"/>
      <c r="BZ356" s="146"/>
      <c r="CA356" s="146"/>
      <c r="CB356" s="146"/>
      <c r="CC356" s="146"/>
      <c r="CD356" s="146"/>
      <c r="CE356" s="146"/>
      <c r="CF356" s="146"/>
      <c r="CG356" s="146"/>
      <c r="CH356" s="146"/>
      <c r="CI356" s="146"/>
      <c r="CJ356" s="146"/>
      <c r="CK356" s="146"/>
      <c r="CL356" s="146"/>
      <c r="CM356" s="146"/>
      <c r="CN356" s="146"/>
      <c r="CO356" s="146"/>
      <c r="CP356" s="146"/>
      <c r="CQ356" s="146"/>
      <c r="CR356" s="146"/>
      <c r="CS356" s="146"/>
      <c r="CT356" s="146"/>
      <c r="CU356" s="146"/>
      <c r="CV356" s="146"/>
      <c r="CW356" s="146"/>
      <c r="CX356" s="146"/>
      <c r="CY356" s="146"/>
      <c r="CZ356" s="146"/>
      <c r="DA356" s="201"/>
    </row>
    <row r="357" spans="2:105" x14ac:dyDescent="0.25">
      <c r="B357" s="200"/>
      <c r="C357" s="146"/>
      <c r="D357" s="146"/>
      <c r="E357" s="146"/>
      <c r="F357" s="146"/>
      <c r="G357" s="146"/>
      <c r="H357" s="146"/>
      <c r="I357" s="146"/>
      <c r="J357" s="146"/>
      <c r="K357" s="146"/>
      <c r="L357" s="146"/>
      <c r="M357" s="146"/>
      <c r="N357" s="146"/>
      <c r="O357" s="146"/>
      <c r="P357" s="146"/>
      <c r="Q357" s="146"/>
      <c r="R357" s="146"/>
      <c r="S357" s="146"/>
      <c r="T357" s="146"/>
      <c r="U357" s="146"/>
      <c r="V357" s="146"/>
      <c r="W357" s="146"/>
      <c r="X357" s="146"/>
      <c r="Y357" s="146"/>
      <c r="Z357" s="146"/>
      <c r="AA357" s="146"/>
      <c r="AB357" s="146"/>
      <c r="AC357" s="146"/>
      <c r="AD357" s="146"/>
      <c r="AE357" s="146"/>
      <c r="AF357" s="146"/>
      <c r="AG357" s="146"/>
      <c r="AH357" s="146"/>
      <c r="AI357" s="146"/>
      <c r="AJ357" s="146"/>
      <c r="AK357" s="146"/>
      <c r="AL357" s="146"/>
      <c r="AM357" s="146"/>
      <c r="AN357" s="146"/>
      <c r="AO357" s="146"/>
      <c r="AP357" s="146"/>
      <c r="AQ357" s="146"/>
      <c r="AR357" s="146"/>
      <c r="AS357" s="146"/>
      <c r="AT357" s="146"/>
      <c r="AU357" s="146"/>
      <c r="AV357" s="146"/>
      <c r="AW357" s="146"/>
      <c r="AX357" s="146"/>
      <c r="AY357" s="146"/>
      <c r="AZ357" s="146"/>
      <c r="BA357" s="146"/>
      <c r="BB357" s="146"/>
      <c r="BC357" s="146"/>
      <c r="BD357" s="146"/>
      <c r="BE357" s="146"/>
      <c r="BF357" s="146"/>
      <c r="BG357" s="146"/>
      <c r="BH357" s="146"/>
      <c r="BI357" s="146"/>
      <c r="BJ357" s="146"/>
      <c r="BK357" s="146"/>
      <c r="BL357" s="146"/>
      <c r="BM357" s="146"/>
      <c r="BN357" s="146"/>
      <c r="BO357" s="146"/>
      <c r="BP357" s="146"/>
      <c r="BQ357" s="146"/>
      <c r="BR357" s="146"/>
      <c r="BS357" s="146"/>
      <c r="BT357" s="146"/>
      <c r="BU357" s="146"/>
      <c r="BV357" s="146"/>
      <c r="BW357" s="146"/>
      <c r="BX357" s="146"/>
      <c r="BY357" s="146"/>
      <c r="BZ357" s="146"/>
      <c r="CA357" s="146"/>
      <c r="CB357" s="146"/>
      <c r="CC357" s="146"/>
      <c r="CD357" s="146"/>
      <c r="CE357" s="146"/>
      <c r="CF357" s="146"/>
      <c r="CG357" s="146"/>
      <c r="CH357" s="146"/>
      <c r="CI357" s="146"/>
      <c r="CJ357" s="146"/>
      <c r="CK357" s="146"/>
      <c r="CL357" s="146"/>
      <c r="CM357" s="146"/>
      <c r="CN357" s="146"/>
      <c r="CO357" s="146"/>
      <c r="CP357" s="146"/>
      <c r="CQ357" s="146"/>
      <c r="CR357" s="146"/>
      <c r="CS357" s="146"/>
      <c r="CT357" s="146"/>
      <c r="CU357" s="146"/>
      <c r="CV357" s="146"/>
      <c r="CW357" s="146"/>
      <c r="CX357" s="146"/>
      <c r="CY357" s="146"/>
      <c r="CZ357" s="146"/>
      <c r="DA357" s="201"/>
    </row>
    <row r="358" spans="2:105" x14ac:dyDescent="0.25">
      <c r="B358" s="200"/>
      <c r="C358" s="146"/>
      <c r="D358" s="146"/>
      <c r="E358" s="146"/>
      <c r="F358" s="146"/>
      <c r="G358" s="146"/>
      <c r="H358" s="146"/>
      <c r="I358" s="146"/>
      <c r="J358" s="146"/>
      <c r="K358" s="146"/>
      <c r="L358" s="146"/>
      <c r="M358" s="146"/>
      <c r="N358" s="146"/>
      <c r="O358" s="146"/>
      <c r="P358" s="146"/>
      <c r="Q358" s="146"/>
      <c r="R358" s="146"/>
      <c r="S358" s="146"/>
      <c r="T358" s="146"/>
      <c r="U358" s="146"/>
      <c r="V358" s="146"/>
      <c r="W358" s="146"/>
      <c r="X358" s="146"/>
      <c r="Y358" s="146"/>
      <c r="Z358" s="146"/>
      <c r="AA358" s="146"/>
      <c r="AB358" s="146"/>
      <c r="AC358" s="146"/>
      <c r="AD358" s="146"/>
      <c r="AE358" s="146"/>
      <c r="AF358" s="146"/>
      <c r="AG358" s="146"/>
      <c r="AH358" s="146"/>
      <c r="AI358" s="146"/>
      <c r="AJ358" s="146"/>
      <c r="AK358" s="146"/>
      <c r="AL358" s="146"/>
      <c r="AM358" s="146"/>
      <c r="AN358" s="146"/>
      <c r="AO358" s="146"/>
      <c r="AP358" s="146"/>
      <c r="AQ358" s="146"/>
      <c r="AR358" s="146"/>
      <c r="AS358" s="146"/>
      <c r="AT358" s="146"/>
      <c r="AU358" s="146"/>
      <c r="AV358" s="146"/>
      <c r="AW358" s="146"/>
      <c r="AX358" s="146"/>
      <c r="AY358" s="146"/>
      <c r="AZ358" s="146"/>
      <c r="BA358" s="146"/>
      <c r="BB358" s="146"/>
      <c r="BC358" s="146"/>
      <c r="BD358" s="146"/>
      <c r="BE358" s="146"/>
      <c r="BF358" s="146"/>
      <c r="BG358" s="146"/>
      <c r="BH358" s="146"/>
      <c r="BI358" s="146"/>
      <c r="BJ358" s="146"/>
      <c r="BK358" s="146"/>
      <c r="BL358" s="146"/>
      <c r="BM358" s="146"/>
      <c r="BN358" s="146"/>
      <c r="BO358" s="146"/>
      <c r="BP358" s="146"/>
      <c r="BQ358" s="146"/>
      <c r="BR358" s="146"/>
      <c r="BS358" s="146"/>
      <c r="BT358" s="146"/>
      <c r="BU358" s="146"/>
      <c r="BV358" s="146"/>
      <c r="BW358" s="146"/>
      <c r="BX358" s="146"/>
      <c r="BY358" s="146"/>
      <c r="BZ358" s="146"/>
      <c r="CA358" s="146"/>
      <c r="CB358" s="146"/>
      <c r="CC358" s="146"/>
      <c r="CD358" s="146"/>
      <c r="CE358" s="146"/>
      <c r="CF358" s="146"/>
      <c r="CG358" s="146"/>
      <c r="CH358" s="146"/>
      <c r="CI358" s="146"/>
      <c r="CJ358" s="146"/>
      <c r="CK358" s="146"/>
      <c r="CL358" s="146"/>
      <c r="CM358" s="146"/>
      <c r="CN358" s="146"/>
      <c r="CO358" s="146"/>
      <c r="CP358" s="146"/>
      <c r="CQ358" s="146"/>
      <c r="CR358" s="146"/>
      <c r="CS358" s="146"/>
      <c r="CT358" s="146"/>
      <c r="CU358" s="146"/>
      <c r="CV358" s="146"/>
      <c r="CW358" s="146"/>
      <c r="CX358" s="146"/>
      <c r="CY358" s="146"/>
      <c r="CZ358" s="146"/>
      <c r="DA358" s="201"/>
    </row>
    <row r="359" spans="2:105" x14ac:dyDescent="0.25">
      <c r="B359" s="200"/>
      <c r="C359" s="146"/>
      <c r="D359" s="146"/>
      <c r="E359" s="146"/>
      <c r="F359" s="146"/>
      <c r="G359" s="146"/>
      <c r="H359" s="146"/>
      <c r="I359" s="146"/>
      <c r="J359" s="146"/>
      <c r="K359" s="146"/>
      <c r="L359" s="146"/>
      <c r="M359" s="146"/>
      <c r="N359" s="146"/>
      <c r="O359" s="146"/>
      <c r="P359" s="146"/>
      <c r="Q359" s="146"/>
      <c r="R359" s="146"/>
      <c r="S359" s="146"/>
      <c r="T359" s="146"/>
      <c r="U359" s="146"/>
      <c r="V359" s="146"/>
      <c r="W359" s="146"/>
      <c r="X359" s="146"/>
      <c r="Y359" s="146"/>
      <c r="Z359" s="146"/>
      <c r="AA359" s="146"/>
      <c r="AB359" s="146"/>
      <c r="AC359" s="146"/>
      <c r="AD359" s="146"/>
      <c r="AE359" s="146"/>
      <c r="AF359" s="146"/>
      <c r="AG359" s="146"/>
      <c r="AH359" s="146"/>
      <c r="AI359" s="146"/>
      <c r="AJ359" s="146"/>
      <c r="AK359" s="146"/>
      <c r="AL359" s="146"/>
      <c r="AM359" s="146"/>
      <c r="AN359" s="146"/>
      <c r="AO359" s="146"/>
      <c r="AP359" s="146"/>
      <c r="AQ359" s="146"/>
      <c r="AR359" s="146"/>
      <c r="AS359" s="146"/>
      <c r="AT359" s="146"/>
      <c r="AU359" s="146"/>
      <c r="AV359" s="146"/>
      <c r="AW359" s="146"/>
      <c r="AX359" s="146"/>
      <c r="AY359" s="146"/>
      <c r="AZ359" s="146"/>
      <c r="BA359" s="146"/>
      <c r="BB359" s="146"/>
      <c r="BC359" s="146"/>
      <c r="BD359" s="146"/>
      <c r="BE359" s="146"/>
      <c r="BF359" s="146"/>
      <c r="BG359" s="146"/>
      <c r="BH359" s="146"/>
      <c r="BI359" s="146"/>
      <c r="BJ359" s="146"/>
      <c r="BK359" s="146"/>
      <c r="BL359" s="146"/>
      <c r="BM359" s="146"/>
      <c r="BN359" s="146"/>
      <c r="BO359" s="146"/>
      <c r="BP359" s="146"/>
      <c r="BQ359" s="146"/>
      <c r="BR359" s="146"/>
      <c r="BS359" s="146"/>
      <c r="BT359" s="146"/>
      <c r="BU359" s="146"/>
      <c r="BV359" s="146"/>
      <c r="BW359" s="146"/>
      <c r="BX359" s="146"/>
      <c r="BY359" s="146"/>
      <c r="BZ359" s="146"/>
      <c r="CA359" s="146"/>
      <c r="CB359" s="146"/>
      <c r="CC359" s="146"/>
      <c r="CD359" s="146"/>
      <c r="CE359" s="146"/>
      <c r="CF359" s="146"/>
      <c r="CG359" s="146"/>
      <c r="CH359" s="146"/>
      <c r="CI359" s="146"/>
      <c r="CJ359" s="146"/>
      <c r="CK359" s="146"/>
      <c r="CL359" s="146"/>
      <c r="CM359" s="146"/>
      <c r="CN359" s="146"/>
      <c r="CO359" s="146"/>
      <c r="CP359" s="146"/>
      <c r="CQ359" s="146"/>
      <c r="CR359" s="146"/>
      <c r="CS359" s="146"/>
      <c r="CT359" s="146"/>
      <c r="CU359" s="146"/>
      <c r="CV359" s="146"/>
      <c r="CW359" s="146"/>
      <c r="CX359" s="146"/>
      <c r="CY359" s="146"/>
      <c r="CZ359" s="146"/>
      <c r="DA359" s="201"/>
    </row>
    <row r="360" spans="2:105" x14ac:dyDescent="0.25">
      <c r="B360" s="200"/>
      <c r="C360" s="146"/>
      <c r="D360" s="146"/>
      <c r="E360" s="146"/>
      <c r="F360" s="146"/>
      <c r="G360" s="146"/>
      <c r="H360" s="146"/>
      <c r="I360" s="146"/>
      <c r="J360" s="146"/>
      <c r="K360" s="146"/>
      <c r="L360" s="146"/>
      <c r="M360" s="146"/>
      <c r="N360" s="146"/>
      <c r="O360" s="146"/>
      <c r="P360" s="146"/>
      <c r="Q360" s="146"/>
      <c r="R360" s="146"/>
      <c r="S360" s="146"/>
      <c r="T360" s="146"/>
      <c r="U360" s="146"/>
      <c r="V360" s="146"/>
      <c r="W360" s="146"/>
      <c r="X360" s="146"/>
      <c r="Y360" s="146"/>
      <c r="Z360" s="146"/>
      <c r="AA360" s="146"/>
      <c r="AB360" s="146"/>
      <c r="AC360" s="146"/>
      <c r="AD360" s="146"/>
      <c r="AE360" s="146"/>
      <c r="AF360" s="146"/>
      <c r="AG360" s="146"/>
      <c r="AH360" s="146"/>
      <c r="AI360" s="146"/>
      <c r="AJ360" s="146"/>
      <c r="AK360" s="146"/>
      <c r="AL360" s="146"/>
      <c r="AM360" s="146"/>
      <c r="AN360" s="146"/>
      <c r="AO360" s="146"/>
      <c r="AP360" s="146"/>
      <c r="AQ360" s="146"/>
      <c r="AR360" s="146"/>
      <c r="AS360" s="146"/>
      <c r="AT360" s="146"/>
      <c r="AU360" s="146"/>
      <c r="AV360" s="146"/>
      <c r="AW360" s="146"/>
      <c r="AX360" s="146"/>
      <c r="AY360" s="146"/>
      <c r="AZ360" s="146"/>
      <c r="BA360" s="146"/>
      <c r="BB360" s="146"/>
      <c r="BC360" s="146"/>
      <c r="BD360" s="146"/>
      <c r="BE360" s="146"/>
      <c r="BF360" s="146"/>
      <c r="BG360" s="146"/>
      <c r="BH360" s="146"/>
      <c r="BI360" s="146"/>
      <c r="BJ360" s="146"/>
      <c r="BK360" s="146"/>
      <c r="BL360" s="146"/>
      <c r="BM360" s="146"/>
      <c r="BN360" s="146"/>
      <c r="BO360" s="146"/>
      <c r="BP360" s="146"/>
      <c r="BQ360" s="146"/>
      <c r="BR360" s="146"/>
      <c r="BS360" s="146"/>
      <c r="BT360" s="146"/>
      <c r="BU360" s="146"/>
      <c r="BV360" s="146"/>
      <c r="BW360" s="146"/>
      <c r="BX360" s="146"/>
      <c r="BY360" s="146"/>
      <c r="BZ360" s="146"/>
      <c r="CA360" s="146"/>
      <c r="CB360" s="146"/>
      <c r="CC360" s="146"/>
      <c r="CD360" s="146"/>
      <c r="CE360" s="146"/>
      <c r="CF360" s="146"/>
      <c r="CG360" s="146"/>
      <c r="CH360" s="146"/>
      <c r="CI360" s="146"/>
      <c r="CJ360" s="146"/>
      <c r="CK360" s="146"/>
      <c r="CL360" s="146"/>
      <c r="CM360" s="146"/>
      <c r="CN360" s="146"/>
      <c r="CO360" s="146"/>
      <c r="CP360" s="146"/>
      <c r="CQ360" s="146"/>
      <c r="CR360" s="146"/>
      <c r="CS360" s="146"/>
      <c r="CT360" s="146"/>
      <c r="CU360" s="146"/>
      <c r="CV360" s="146"/>
      <c r="CW360" s="146"/>
      <c r="CX360" s="146"/>
      <c r="CY360" s="146"/>
      <c r="CZ360" s="146"/>
      <c r="DA360" s="201"/>
    </row>
    <row r="361" spans="2:105" x14ac:dyDescent="0.25">
      <c r="B361" s="200"/>
      <c r="C361" s="146"/>
      <c r="D361" s="146"/>
      <c r="E361" s="146"/>
      <c r="F361" s="146"/>
      <c r="G361" s="146"/>
      <c r="H361" s="146"/>
      <c r="I361" s="146"/>
      <c r="J361" s="146"/>
      <c r="K361" s="146"/>
      <c r="L361" s="146"/>
      <c r="M361" s="146"/>
      <c r="N361" s="146"/>
      <c r="O361" s="146"/>
      <c r="P361" s="146"/>
      <c r="Q361" s="146"/>
      <c r="R361" s="146"/>
      <c r="S361" s="146"/>
      <c r="T361" s="146"/>
      <c r="U361" s="146"/>
      <c r="V361" s="146"/>
      <c r="W361" s="146"/>
      <c r="X361" s="146"/>
      <c r="Y361" s="146"/>
      <c r="Z361" s="146"/>
      <c r="AA361" s="146"/>
      <c r="AB361" s="146"/>
      <c r="AC361" s="146"/>
      <c r="AD361" s="146"/>
      <c r="AE361" s="146"/>
      <c r="AF361" s="146"/>
      <c r="AG361" s="146"/>
      <c r="AH361" s="146"/>
      <c r="AI361" s="146"/>
      <c r="AJ361" s="146"/>
      <c r="AK361" s="146"/>
      <c r="AL361" s="146"/>
      <c r="AM361" s="146"/>
      <c r="AN361" s="146"/>
      <c r="AO361" s="146"/>
      <c r="AP361" s="146"/>
      <c r="AQ361" s="146"/>
      <c r="AR361" s="146"/>
      <c r="AS361" s="146"/>
      <c r="AT361" s="146"/>
      <c r="AU361" s="146"/>
      <c r="AV361" s="146"/>
      <c r="AW361" s="146"/>
      <c r="AX361" s="146"/>
      <c r="AY361" s="146"/>
      <c r="AZ361" s="146"/>
      <c r="BA361" s="146"/>
      <c r="BB361" s="146"/>
      <c r="BC361" s="146"/>
      <c r="BD361" s="146"/>
      <c r="BE361" s="146"/>
      <c r="BF361" s="146"/>
      <c r="BG361" s="146"/>
      <c r="BH361" s="146"/>
      <c r="BI361" s="146"/>
      <c r="BJ361" s="146"/>
      <c r="BK361" s="146"/>
      <c r="BL361" s="146"/>
      <c r="BM361" s="146"/>
      <c r="BN361" s="146"/>
      <c r="BO361" s="146"/>
      <c r="BP361" s="146"/>
      <c r="BQ361" s="146"/>
      <c r="BR361" s="146"/>
      <c r="BS361" s="146"/>
      <c r="BT361" s="146"/>
      <c r="BU361" s="146"/>
      <c r="BV361" s="146"/>
      <c r="BW361" s="146"/>
      <c r="BX361" s="146"/>
      <c r="BY361" s="146"/>
      <c r="BZ361" s="146"/>
      <c r="CA361" s="146"/>
      <c r="CB361" s="146"/>
      <c r="CC361" s="146"/>
      <c r="CD361" s="146"/>
      <c r="CE361" s="146"/>
      <c r="CF361" s="146"/>
      <c r="CG361" s="146"/>
      <c r="CH361" s="146"/>
      <c r="CI361" s="146"/>
      <c r="CJ361" s="146"/>
      <c r="CK361" s="146"/>
      <c r="CL361" s="146"/>
      <c r="CM361" s="146"/>
      <c r="CN361" s="146"/>
      <c r="CO361" s="146"/>
      <c r="CP361" s="146"/>
      <c r="CQ361" s="146"/>
      <c r="CR361" s="146"/>
      <c r="CS361" s="146"/>
      <c r="CT361" s="146"/>
      <c r="CU361" s="146"/>
      <c r="CV361" s="146"/>
      <c r="CW361" s="146"/>
      <c r="CX361" s="146"/>
      <c r="CY361" s="146"/>
      <c r="CZ361" s="146"/>
      <c r="DA361" s="201"/>
    </row>
    <row r="362" spans="2:105" x14ac:dyDescent="0.25">
      <c r="B362" s="200"/>
      <c r="C362" s="146"/>
      <c r="D362" s="146"/>
      <c r="E362" s="146"/>
      <c r="F362" s="146"/>
      <c r="G362" s="146"/>
      <c r="H362" s="146"/>
      <c r="I362" s="146"/>
      <c r="J362" s="146"/>
      <c r="K362" s="146"/>
      <c r="L362" s="146"/>
      <c r="M362" s="146"/>
      <c r="N362" s="146"/>
      <c r="O362" s="146"/>
      <c r="P362" s="146"/>
      <c r="Q362" s="146"/>
      <c r="R362" s="146"/>
      <c r="S362" s="146"/>
      <c r="T362" s="146"/>
      <c r="U362" s="146"/>
      <c r="V362" s="146"/>
      <c r="W362" s="146"/>
      <c r="X362" s="146"/>
      <c r="Y362" s="146"/>
      <c r="Z362" s="146"/>
      <c r="AA362" s="146"/>
      <c r="AB362" s="146"/>
      <c r="AC362" s="146"/>
      <c r="AD362" s="146"/>
      <c r="AE362" s="146"/>
      <c r="AF362" s="146"/>
      <c r="AG362" s="146"/>
      <c r="AH362" s="146"/>
      <c r="AI362" s="146"/>
      <c r="AJ362" s="146"/>
      <c r="AK362" s="146"/>
      <c r="AL362" s="146"/>
      <c r="AM362" s="146"/>
      <c r="AN362" s="146"/>
      <c r="AO362" s="146"/>
      <c r="AP362" s="146"/>
      <c r="AQ362" s="146"/>
      <c r="AR362" s="146"/>
      <c r="AS362" s="146"/>
      <c r="AT362" s="146"/>
      <c r="AU362" s="146"/>
      <c r="AV362" s="146"/>
      <c r="AW362" s="146"/>
      <c r="AX362" s="146"/>
      <c r="AY362" s="146"/>
      <c r="AZ362" s="146"/>
      <c r="BA362" s="146"/>
      <c r="BB362" s="146"/>
      <c r="BC362" s="146"/>
      <c r="BD362" s="146"/>
      <c r="BE362" s="146"/>
      <c r="BF362" s="146"/>
      <c r="BG362" s="146"/>
      <c r="BH362" s="146"/>
      <c r="BI362" s="146"/>
      <c r="BJ362" s="146"/>
      <c r="BK362" s="146"/>
      <c r="BL362" s="146"/>
      <c r="BM362" s="146"/>
      <c r="BN362" s="146"/>
      <c r="BO362" s="146"/>
      <c r="BP362" s="146"/>
      <c r="BQ362" s="146"/>
      <c r="BR362" s="146"/>
      <c r="BS362" s="146"/>
      <c r="BT362" s="146"/>
      <c r="BU362" s="146"/>
      <c r="BV362" s="146"/>
      <c r="BW362" s="146"/>
      <c r="BX362" s="146"/>
      <c r="BY362" s="146"/>
      <c r="BZ362" s="146"/>
      <c r="CA362" s="146"/>
      <c r="CB362" s="146"/>
      <c r="CC362" s="146"/>
      <c r="CD362" s="146"/>
      <c r="CE362" s="146"/>
      <c r="CF362" s="146"/>
      <c r="CG362" s="146"/>
      <c r="CH362" s="146"/>
      <c r="CI362" s="146"/>
      <c r="CJ362" s="146"/>
      <c r="CK362" s="146"/>
      <c r="CL362" s="146"/>
      <c r="CM362" s="146"/>
      <c r="CN362" s="146"/>
      <c r="CO362" s="146"/>
      <c r="CP362" s="146"/>
      <c r="CQ362" s="146"/>
      <c r="CR362" s="146"/>
      <c r="CS362" s="146"/>
      <c r="CT362" s="146"/>
      <c r="CU362" s="146"/>
      <c r="CV362" s="146"/>
      <c r="CW362" s="146"/>
      <c r="CX362" s="146"/>
      <c r="CY362" s="146"/>
      <c r="CZ362" s="146"/>
      <c r="DA362" s="201"/>
    </row>
    <row r="363" spans="2:105" x14ac:dyDescent="0.25">
      <c r="B363" s="200"/>
      <c r="C363" s="146"/>
      <c r="D363" s="146"/>
      <c r="E363" s="146"/>
      <c r="F363" s="146"/>
      <c r="G363" s="146"/>
      <c r="H363" s="146"/>
      <c r="I363" s="146"/>
      <c r="J363" s="146"/>
      <c r="K363" s="146"/>
      <c r="L363" s="146"/>
      <c r="M363" s="146"/>
      <c r="N363" s="146"/>
      <c r="O363" s="146"/>
      <c r="P363" s="146"/>
      <c r="Q363" s="146"/>
      <c r="R363" s="146"/>
      <c r="S363" s="146"/>
      <c r="T363" s="146"/>
      <c r="U363" s="146"/>
      <c r="V363" s="146"/>
      <c r="W363" s="146"/>
      <c r="X363" s="146"/>
      <c r="Y363" s="146"/>
      <c r="Z363" s="146"/>
      <c r="AA363" s="146"/>
      <c r="AB363" s="146"/>
      <c r="AC363" s="146"/>
      <c r="AD363" s="146"/>
      <c r="AE363" s="146"/>
      <c r="AF363" s="146"/>
      <c r="AG363" s="146"/>
      <c r="AH363" s="146"/>
      <c r="AI363" s="146"/>
      <c r="AJ363" s="146"/>
      <c r="AK363" s="146"/>
      <c r="AL363" s="146"/>
      <c r="AM363" s="146"/>
      <c r="AN363" s="146"/>
      <c r="AO363" s="146"/>
      <c r="AP363" s="146"/>
      <c r="AQ363" s="146"/>
      <c r="AR363" s="146"/>
      <c r="AS363" s="146"/>
      <c r="AT363" s="146"/>
      <c r="AU363" s="146"/>
      <c r="AV363" s="146"/>
      <c r="AW363" s="146"/>
      <c r="AX363" s="146"/>
      <c r="AY363" s="146"/>
      <c r="AZ363" s="146"/>
      <c r="BA363" s="146"/>
      <c r="BB363" s="146"/>
      <c r="BC363" s="146"/>
      <c r="BD363" s="146"/>
      <c r="BE363" s="146"/>
      <c r="BF363" s="146"/>
      <c r="BG363" s="146"/>
      <c r="BH363" s="146"/>
      <c r="BI363" s="146"/>
      <c r="BJ363" s="146"/>
      <c r="BK363" s="146"/>
      <c r="BL363" s="146"/>
      <c r="BM363" s="146"/>
      <c r="BN363" s="146"/>
      <c r="BO363" s="146"/>
      <c r="BP363" s="146"/>
      <c r="BQ363" s="146"/>
      <c r="BR363" s="146"/>
      <c r="BS363" s="146"/>
      <c r="BT363" s="146"/>
      <c r="BU363" s="146"/>
      <c r="BV363" s="146"/>
      <c r="BW363" s="146"/>
      <c r="BX363" s="146"/>
      <c r="BY363" s="146"/>
      <c r="BZ363" s="146"/>
      <c r="CA363" s="146"/>
      <c r="CB363" s="146"/>
      <c r="CC363" s="146"/>
      <c r="CD363" s="146"/>
      <c r="CE363" s="146"/>
      <c r="CF363" s="146"/>
      <c r="CG363" s="146"/>
      <c r="CH363" s="146"/>
      <c r="CI363" s="146"/>
      <c r="CJ363" s="146"/>
      <c r="CK363" s="146"/>
      <c r="CL363" s="146"/>
      <c r="CM363" s="146"/>
      <c r="CN363" s="146"/>
      <c r="CO363" s="146"/>
      <c r="CP363" s="146"/>
      <c r="CQ363" s="146"/>
      <c r="CR363" s="146"/>
      <c r="CS363" s="146"/>
      <c r="CT363" s="146"/>
      <c r="CU363" s="146"/>
      <c r="CV363" s="146"/>
      <c r="CW363" s="146"/>
      <c r="CX363" s="146"/>
      <c r="CY363" s="146"/>
      <c r="CZ363" s="146"/>
      <c r="DA363" s="201"/>
    </row>
    <row r="364" spans="2:105" x14ac:dyDescent="0.25">
      <c r="B364" s="200"/>
      <c r="C364" s="146"/>
      <c r="D364" s="146"/>
      <c r="E364" s="146"/>
      <c r="F364" s="146"/>
      <c r="G364" s="146"/>
      <c r="H364" s="146"/>
      <c r="I364" s="146"/>
      <c r="J364" s="146"/>
      <c r="K364" s="146"/>
      <c r="L364" s="146"/>
      <c r="M364" s="146"/>
      <c r="N364" s="146"/>
      <c r="O364" s="146"/>
      <c r="P364" s="146"/>
      <c r="Q364" s="146"/>
      <c r="R364" s="146"/>
      <c r="S364" s="146"/>
      <c r="T364" s="146"/>
      <c r="U364" s="146"/>
      <c r="V364" s="146"/>
      <c r="W364" s="146"/>
      <c r="X364" s="146"/>
      <c r="Y364" s="146"/>
      <c r="Z364" s="146"/>
      <c r="AA364" s="146"/>
      <c r="AB364" s="146"/>
      <c r="AC364" s="146"/>
      <c r="AD364" s="146"/>
      <c r="AE364" s="146"/>
      <c r="AF364" s="146"/>
      <c r="AG364" s="146"/>
      <c r="AH364" s="146"/>
      <c r="AI364" s="146"/>
      <c r="AJ364" s="146"/>
      <c r="AK364" s="146"/>
      <c r="AL364" s="146"/>
      <c r="AM364" s="146"/>
      <c r="AN364" s="146"/>
      <c r="AO364" s="146"/>
      <c r="AP364" s="146"/>
      <c r="AQ364" s="146"/>
      <c r="AR364" s="146"/>
      <c r="AS364" s="146"/>
      <c r="AT364" s="146"/>
      <c r="AU364" s="146"/>
      <c r="AV364" s="146"/>
      <c r="AW364" s="146"/>
      <c r="AX364" s="146"/>
      <c r="AY364" s="146"/>
      <c r="AZ364" s="146"/>
      <c r="BA364" s="146"/>
      <c r="BB364" s="146"/>
      <c r="BC364" s="146"/>
      <c r="BD364" s="146"/>
      <c r="BE364" s="146"/>
      <c r="BF364" s="146"/>
      <c r="BG364" s="146"/>
      <c r="BH364" s="146"/>
      <c r="BI364" s="146"/>
      <c r="BJ364" s="146"/>
      <c r="BK364" s="146"/>
      <c r="BL364" s="146"/>
      <c r="BM364" s="146"/>
      <c r="BN364" s="146"/>
      <c r="BO364" s="146"/>
      <c r="BP364" s="146"/>
      <c r="BQ364" s="146"/>
      <c r="BR364" s="146"/>
      <c r="BS364" s="146"/>
      <c r="BT364" s="146"/>
      <c r="BU364" s="146"/>
      <c r="BV364" s="146"/>
      <c r="BW364" s="146"/>
      <c r="BX364" s="146"/>
      <c r="BY364" s="146"/>
      <c r="BZ364" s="146"/>
      <c r="CA364" s="146"/>
      <c r="CB364" s="146"/>
      <c r="CC364" s="146"/>
      <c r="CD364" s="146"/>
      <c r="CE364" s="146"/>
      <c r="CF364" s="146"/>
      <c r="CG364" s="146"/>
      <c r="CH364" s="146"/>
      <c r="CI364" s="146"/>
      <c r="CJ364" s="146"/>
      <c r="CK364" s="146"/>
      <c r="CL364" s="146"/>
      <c r="CM364" s="146"/>
      <c r="CN364" s="146"/>
      <c r="CO364" s="146"/>
      <c r="CP364" s="146"/>
      <c r="CQ364" s="146"/>
      <c r="CR364" s="146"/>
      <c r="CS364" s="146"/>
      <c r="CT364" s="146"/>
      <c r="CU364" s="146"/>
      <c r="CV364" s="146"/>
      <c r="CW364" s="146"/>
      <c r="CX364" s="146"/>
      <c r="CY364" s="146"/>
      <c r="CZ364" s="146"/>
      <c r="DA364" s="201"/>
    </row>
    <row r="365" spans="2:105" x14ac:dyDescent="0.25">
      <c r="B365" s="200"/>
      <c r="C365" s="146"/>
      <c r="D365" s="146"/>
      <c r="E365" s="146"/>
      <c r="F365" s="146"/>
      <c r="G365" s="146"/>
      <c r="H365" s="146"/>
      <c r="I365" s="146"/>
      <c r="J365" s="146"/>
      <c r="K365" s="146"/>
      <c r="L365" s="146"/>
      <c r="M365" s="146"/>
      <c r="N365" s="146"/>
      <c r="O365" s="146"/>
      <c r="P365" s="146"/>
      <c r="Q365" s="146"/>
      <c r="R365" s="146"/>
      <c r="S365" s="146"/>
      <c r="T365" s="146"/>
      <c r="U365" s="146"/>
      <c r="V365" s="146"/>
      <c r="W365" s="146"/>
      <c r="X365" s="146"/>
      <c r="Y365" s="146"/>
      <c r="Z365" s="146"/>
      <c r="AA365" s="146"/>
      <c r="AB365" s="146"/>
      <c r="AC365" s="146"/>
      <c r="AD365" s="146"/>
      <c r="AE365" s="146"/>
      <c r="AF365" s="146"/>
      <c r="AG365" s="146"/>
      <c r="AH365" s="146"/>
      <c r="AI365" s="146"/>
      <c r="AJ365" s="146"/>
      <c r="AK365" s="146"/>
      <c r="AL365" s="146"/>
      <c r="AM365" s="146"/>
      <c r="AN365" s="146"/>
      <c r="AO365" s="146"/>
      <c r="AP365" s="146"/>
      <c r="AQ365" s="146"/>
      <c r="AR365" s="146"/>
      <c r="AS365" s="146"/>
      <c r="AT365" s="146"/>
      <c r="AU365" s="146"/>
      <c r="AV365" s="146"/>
      <c r="AW365" s="146"/>
      <c r="AX365" s="146"/>
      <c r="AY365" s="146"/>
      <c r="AZ365" s="146"/>
      <c r="BA365" s="146"/>
      <c r="BB365" s="146"/>
      <c r="BC365" s="146"/>
      <c r="BD365" s="146"/>
      <c r="BE365" s="146"/>
      <c r="BF365" s="146"/>
      <c r="BG365" s="146"/>
      <c r="BH365" s="146"/>
      <c r="BI365" s="146"/>
      <c r="BJ365" s="146"/>
      <c r="BK365" s="146"/>
      <c r="BL365" s="146"/>
      <c r="BM365" s="146"/>
      <c r="BN365" s="146"/>
      <c r="BO365" s="146"/>
      <c r="BP365" s="146"/>
      <c r="BQ365" s="146"/>
      <c r="BR365" s="146"/>
      <c r="BS365" s="146"/>
      <c r="BT365" s="146"/>
      <c r="BU365" s="146"/>
      <c r="BV365" s="146"/>
      <c r="BW365" s="146"/>
      <c r="BX365" s="146"/>
      <c r="BY365" s="146"/>
      <c r="BZ365" s="146"/>
      <c r="CA365" s="146"/>
      <c r="CB365" s="146"/>
      <c r="CC365" s="146"/>
      <c r="CD365" s="146"/>
      <c r="CE365" s="146"/>
      <c r="CF365" s="146"/>
      <c r="CG365" s="146"/>
      <c r="CH365" s="146"/>
      <c r="CI365" s="146"/>
      <c r="CJ365" s="146"/>
      <c r="CK365" s="146"/>
      <c r="CL365" s="146"/>
      <c r="CM365" s="146"/>
      <c r="CN365" s="146"/>
      <c r="CO365" s="146"/>
      <c r="CP365" s="146"/>
      <c r="CQ365" s="146"/>
      <c r="CR365" s="146"/>
      <c r="CS365" s="146"/>
      <c r="CT365" s="146"/>
      <c r="CU365" s="146"/>
      <c r="CV365" s="146"/>
      <c r="CW365" s="146"/>
      <c r="CX365" s="146"/>
      <c r="CY365" s="146"/>
      <c r="CZ365" s="146"/>
      <c r="DA365" s="201"/>
    </row>
    <row r="366" spans="2:105" x14ac:dyDescent="0.25">
      <c r="B366" s="200"/>
      <c r="C366" s="146"/>
      <c r="D366" s="146"/>
      <c r="E366" s="146"/>
      <c r="F366" s="146"/>
      <c r="G366" s="146"/>
      <c r="H366" s="146"/>
      <c r="I366" s="146"/>
      <c r="J366" s="146"/>
      <c r="K366" s="146"/>
      <c r="L366" s="146"/>
      <c r="M366" s="146"/>
      <c r="N366" s="146"/>
      <c r="O366" s="146"/>
      <c r="P366" s="146"/>
      <c r="Q366" s="146"/>
      <c r="R366" s="146"/>
      <c r="S366" s="146"/>
      <c r="T366" s="146"/>
      <c r="U366" s="146"/>
      <c r="V366" s="146"/>
      <c r="W366" s="146"/>
      <c r="X366" s="146"/>
      <c r="Y366" s="146"/>
      <c r="Z366" s="146"/>
      <c r="AA366" s="146"/>
      <c r="AB366" s="146"/>
      <c r="AC366" s="146"/>
      <c r="AD366" s="146"/>
      <c r="AE366" s="146"/>
      <c r="AF366" s="146"/>
      <c r="AG366" s="146"/>
      <c r="AH366" s="146"/>
      <c r="AI366" s="146"/>
      <c r="AJ366" s="146"/>
      <c r="AK366" s="146"/>
      <c r="AL366" s="146"/>
      <c r="AM366" s="146"/>
      <c r="AN366" s="146"/>
      <c r="AO366" s="146"/>
      <c r="AP366" s="146"/>
      <c r="AQ366" s="146"/>
      <c r="AR366" s="146"/>
      <c r="AS366" s="146"/>
      <c r="AT366" s="146"/>
      <c r="AU366" s="146"/>
      <c r="AV366" s="146"/>
      <c r="AW366" s="146"/>
      <c r="AX366" s="146"/>
      <c r="AY366" s="146"/>
      <c r="AZ366" s="146"/>
      <c r="BA366" s="146"/>
      <c r="BB366" s="146"/>
      <c r="BC366" s="146"/>
      <c r="BD366" s="146"/>
      <c r="BE366" s="146"/>
      <c r="BF366" s="146"/>
      <c r="BG366" s="146"/>
      <c r="BH366" s="146"/>
      <c r="BI366" s="146"/>
      <c r="BJ366" s="146"/>
      <c r="BK366" s="146"/>
      <c r="BL366" s="146"/>
      <c r="BM366" s="146"/>
      <c r="BN366" s="146"/>
      <c r="BO366" s="146"/>
      <c r="BP366" s="146"/>
      <c r="BQ366" s="146"/>
      <c r="BR366" s="146"/>
      <c r="BS366" s="146"/>
      <c r="BT366" s="146"/>
      <c r="BU366" s="146"/>
      <c r="BV366" s="146"/>
      <c r="BW366" s="146"/>
      <c r="BX366" s="146"/>
      <c r="BY366" s="146"/>
      <c r="BZ366" s="146"/>
      <c r="CA366" s="146"/>
      <c r="CB366" s="146"/>
      <c r="CC366" s="146"/>
      <c r="CD366" s="146"/>
      <c r="CE366" s="146"/>
      <c r="CF366" s="146"/>
      <c r="CG366" s="146"/>
      <c r="CH366" s="146"/>
      <c r="CI366" s="146"/>
      <c r="CJ366" s="146"/>
      <c r="CK366" s="146"/>
      <c r="CL366" s="146"/>
      <c r="CM366" s="146"/>
      <c r="CN366" s="146"/>
      <c r="CO366" s="146"/>
      <c r="CP366" s="146"/>
      <c r="CQ366" s="146"/>
      <c r="CR366" s="146"/>
      <c r="CS366" s="146"/>
      <c r="CT366" s="146"/>
      <c r="CU366" s="146"/>
      <c r="CV366" s="146"/>
      <c r="CW366" s="146"/>
      <c r="CX366" s="146"/>
      <c r="CY366" s="146"/>
      <c r="CZ366" s="146"/>
      <c r="DA366" s="201"/>
    </row>
    <row r="367" spans="2:105" x14ac:dyDescent="0.25">
      <c r="B367" s="200"/>
      <c r="C367" s="146"/>
      <c r="D367" s="146"/>
      <c r="E367" s="146"/>
      <c r="F367" s="146"/>
      <c r="G367" s="146"/>
      <c r="H367" s="146"/>
      <c r="I367" s="146"/>
      <c r="J367" s="146"/>
      <c r="K367" s="146"/>
      <c r="L367" s="146"/>
      <c r="M367" s="146"/>
      <c r="N367" s="146"/>
      <c r="O367" s="146"/>
      <c r="P367" s="146"/>
      <c r="Q367" s="146"/>
      <c r="R367" s="146"/>
      <c r="S367" s="146"/>
      <c r="T367" s="146"/>
      <c r="U367" s="146"/>
      <c r="V367" s="146"/>
      <c r="W367" s="146"/>
      <c r="X367" s="146"/>
      <c r="Y367" s="146"/>
      <c r="Z367" s="146"/>
      <c r="AA367" s="146"/>
      <c r="AB367" s="146"/>
      <c r="AC367" s="146"/>
      <c r="AD367" s="146"/>
      <c r="AE367" s="146"/>
      <c r="AF367" s="146"/>
      <c r="AG367" s="146"/>
      <c r="AH367" s="146"/>
      <c r="AI367" s="146"/>
      <c r="AJ367" s="146"/>
      <c r="AK367" s="146"/>
      <c r="AL367" s="146"/>
      <c r="AM367" s="146"/>
      <c r="AN367" s="146"/>
      <c r="AO367" s="146"/>
      <c r="AP367" s="146"/>
      <c r="AQ367" s="146"/>
      <c r="AR367" s="146"/>
      <c r="AS367" s="146"/>
      <c r="AT367" s="146"/>
      <c r="AU367" s="146"/>
      <c r="AV367" s="146"/>
      <c r="AW367" s="146"/>
      <c r="AX367" s="146"/>
      <c r="AY367" s="146"/>
      <c r="AZ367" s="146"/>
      <c r="BA367" s="146"/>
      <c r="BB367" s="146"/>
      <c r="BC367" s="146"/>
      <c r="BD367" s="146"/>
      <c r="BE367" s="146"/>
      <c r="BF367" s="146"/>
      <c r="BG367" s="146"/>
      <c r="BH367" s="146"/>
      <c r="BI367" s="146"/>
      <c r="BJ367" s="146"/>
      <c r="BK367" s="146"/>
      <c r="BL367" s="146"/>
      <c r="BM367" s="146"/>
      <c r="BN367" s="146"/>
      <c r="BO367" s="146"/>
      <c r="BP367" s="146"/>
      <c r="BQ367" s="146"/>
      <c r="BR367" s="146"/>
      <c r="BS367" s="146"/>
      <c r="BT367" s="146"/>
      <c r="BU367" s="146"/>
      <c r="BV367" s="146"/>
      <c r="BW367" s="146"/>
      <c r="BX367" s="146"/>
      <c r="BY367" s="146"/>
      <c r="BZ367" s="146"/>
      <c r="CA367" s="146"/>
      <c r="CB367" s="146"/>
      <c r="CC367" s="146"/>
      <c r="CD367" s="146"/>
      <c r="CE367" s="146"/>
      <c r="CF367" s="146"/>
      <c r="CG367" s="146"/>
      <c r="CH367" s="146"/>
      <c r="CI367" s="146"/>
      <c r="CJ367" s="146"/>
      <c r="CK367" s="146"/>
      <c r="CL367" s="146"/>
      <c r="CM367" s="146"/>
      <c r="CN367" s="146"/>
      <c r="CO367" s="146"/>
      <c r="CP367" s="146"/>
      <c r="CQ367" s="146"/>
      <c r="CR367" s="146"/>
      <c r="CS367" s="146"/>
      <c r="CT367" s="146"/>
      <c r="CU367" s="146"/>
      <c r="CV367" s="146"/>
      <c r="CW367" s="146"/>
      <c r="CX367" s="146"/>
      <c r="CY367" s="146"/>
      <c r="CZ367" s="146"/>
      <c r="DA367" s="201"/>
    </row>
    <row r="368" spans="2:105" x14ac:dyDescent="0.25">
      <c r="B368" s="200"/>
      <c r="C368" s="146"/>
      <c r="D368" s="146"/>
      <c r="E368" s="146"/>
      <c r="F368" s="146"/>
      <c r="G368" s="146"/>
      <c r="H368" s="146"/>
      <c r="I368" s="146"/>
      <c r="J368" s="146"/>
      <c r="K368" s="146"/>
      <c r="L368" s="146"/>
      <c r="M368" s="146"/>
      <c r="N368" s="146"/>
      <c r="O368" s="146"/>
      <c r="P368" s="146"/>
      <c r="Q368" s="146"/>
      <c r="R368" s="146"/>
      <c r="S368" s="146"/>
      <c r="T368" s="146"/>
      <c r="U368" s="146"/>
      <c r="V368" s="146"/>
      <c r="W368" s="146"/>
      <c r="X368" s="146"/>
      <c r="Y368" s="146"/>
      <c r="Z368" s="146"/>
      <c r="AA368" s="146"/>
      <c r="AB368" s="146"/>
      <c r="AC368" s="146"/>
      <c r="AD368" s="146"/>
      <c r="AE368" s="146"/>
      <c r="AF368" s="146"/>
      <c r="AG368" s="146"/>
      <c r="AH368" s="146"/>
      <c r="AI368" s="146"/>
      <c r="AJ368" s="146"/>
      <c r="AK368" s="146"/>
      <c r="AL368" s="146"/>
      <c r="AM368" s="146"/>
      <c r="AN368" s="146"/>
      <c r="AO368" s="146"/>
      <c r="AP368" s="146"/>
      <c r="AQ368" s="146"/>
      <c r="AR368" s="146"/>
      <c r="AS368" s="146"/>
      <c r="AT368" s="146"/>
      <c r="AU368" s="146"/>
      <c r="AV368" s="146"/>
      <c r="AW368" s="146"/>
      <c r="AX368" s="146"/>
      <c r="AY368" s="146"/>
      <c r="AZ368" s="146"/>
      <c r="BA368" s="146"/>
      <c r="BB368" s="146"/>
      <c r="BC368" s="146"/>
      <c r="BD368" s="146"/>
      <c r="BE368" s="146"/>
      <c r="BF368" s="146"/>
      <c r="BG368" s="146"/>
      <c r="BH368" s="146"/>
      <c r="BI368" s="146"/>
      <c r="BJ368" s="146"/>
      <c r="BK368" s="146"/>
      <c r="BL368" s="146"/>
      <c r="BM368" s="146"/>
      <c r="BN368" s="146"/>
      <c r="BO368" s="146"/>
      <c r="BP368" s="146"/>
      <c r="BQ368" s="146"/>
      <c r="BR368" s="146"/>
      <c r="BS368" s="146"/>
      <c r="BT368" s="146"/>
      <c r="BU368" s="146"/>
      <c r="BV368" s="146"/>
      <c r="BW368" s="146"/>
      <c r="BX368" s="146"/>
      <c r="BY368" s="146"/>
      <c r="BZ368" s="146"/>
      <c r="CA368" s="146"/>
      <c r="CB368" s="146"/>
      <c r="CC368" s="146"/>
      <c r="CD368" s="146"/>
      <c r="CE368" s="146"/>
      <c r="CF368" s="146"/>
      <c r="CG368" s="146"/>
      <c r="CH368" s="146"/>
      <c r="CI368" s="146"/>
      <c r="CJ368" s="146"/>
      <c r="CK368" s="146"/>
      <c r="CL368" s="146"/>
      <c r="CM368" s="146"/>
      <c r="CN368" s="146"/>
      <c r="CO368" s="146"/>
      <c r="CP368" s="146"/>
      <c r="CQ368" s="146"/>
      <c r="CR368" s="146"/>
      <c r="CS368" s="146"/>
      <c r="CT368" s="146"/>
      <c r="CU368" s="146"/>
      <c r="CV368" s="146"/>
      <c r="CW368" s="146"/>
      <c r="CX368" s="146"/>
      <c r="CY368" s="146"/>
      <c r="CZ368" s="146"/>
      <c r="DA368" s="201"/>
    </row>
    <row r="369" spans="2:105" x14ac:dyDescent="0.25">
      <c r="B369" s="200"/>
      <c r="C369" s="146"/>
      <c r="D369" s="146"/>
      <c r="E369" s="146"/>
      <c r="F369" s="146"/>
      <c r="G369" s="146"/>
      <c r="H369" s="146"/>
      <c r="I369" s="146"/>
      <c r="J369" s="146"/>
      <c r="K369" s="146"/>
      <c r="L369" s="146"/>
      <c r="M369" s="146"/>
      <c r="N369" s="146"/>
      <c r="O369" s="146"/>
      <c r="P369" s="146"/>
      <c r="Q369" s="146"/>
      <c r="R369" s="146"/>
      <c r="S369" s="146"/>
      <c r="T369" s="146"/>
      <c r="U369" s="146"/>
      <c r="V369" s="146"/>
      <c r="W369" s="146"/>
      <c r="X369" s="146"/>
      <c r="Y369" s="146"/>
      <c r="Z369" s="146"/>
      <c r="AA369" s="146"/>
      <c r="AB369" s="146"/>
      <c r="AC369" s="146"/>
      <c r="AD369" s="146"/>
      <c r="AE369" s="146"/>
      <c r="AF369" s="146"/>
      <c r="AG369" s="146"/>
      <c r="AH369" s="146"/>
      <c r="AI369" s="146"/>
      <c r="AJ369" s="146"/>
      <c r="AK369" s="146"/>
      <c r="AL369" s="146"/>
      <c r="AM369" s="146"/>
      <c r="AN369" s="146"/>
      <c r="AO369" s="146"/>
      <c r="AP369" s="146"/>
      <c r="AQ369" s="146"/>
      <c r="AR369" s="146"/>
      <c r="AS369" s="146"/>
      <c r="AT369" s="146"/>
      <c r="AU369" s="146"/>
      <c r="AV369" s="146"/>
      <c r="AW369" s="146"/>
      <c r="AX369" s="146"/>
      <c r="AY369" s="146"/>
      <c r="AZ369" s="146"/>
      <c r="BA369" s="146"/>
      <c r="BB369" s="146"/>
      <c r="BC369" s="146"/>
      <c r="BD369" s="146"/>
      <c r="BE369" s="146"/>
      <c r="BF369" s="146"/>
      <c r="BG369" s="146"/>
      <c r="BH369" s="146"/>
      <c r="BI369" s="146"/>
      <c r="BJ369" s="146"/>
      <c r="BK369" s="146"/>
      <c r="BL369" s="146"/>
      <c r="BM369" s="146"/>
      <c r="BN369" s="146"/>
      <c r="BO369" s="146"/>
      <c r="BP369" s="146"/>
      <c r="BQ369" s="146"/>
      <c r="BR369" s="146"/>
      <c r="BS369" s="146"/>
      <c r="BT369" s="146"/>
      <c r="BU369" s="146"/>
      <c r="BV369" s="146"/>
      <c r="BW369" s="146"/>
      <c r="BX369" s="146"/>
      <c r="BY369" s="146"/>
      <c r="BZ369" s="146"/>
      <c r="CA369" s="146"/>
      <c r="CB369" s="146"/>
      <c r="CC369" s="146"/>
      <c r="CD369" s="146"/>
      <c r="CE369" s="146"/>
      <c r="CF369" s="146"/>
      <c r="CG369" s="146"/>
      <c r="CH369" s="146"/>
      <c r="CI369" s="146"/>
      <c r="CJ369" s="146"/>
      <c r="CK369" s="146"/>
      <c r="CL369" s="146"/>
      <c r="CM369" s="146"/>
      <c r="CN369" s="146"/>
      <c r="CO369" s="146"/>
      <c r="CP369" s="146"/>
      <c r="CQ369" s="146"/>
      <c r="CR369" s="146"/>
      <c r="CS369" s="146"/>
      <c r="CT369" s="146"/>
      <c r="CU369" s="146"/>
      <c r="CV369" s="146"/>
      <c r="CW369" s="146"/>
      <c r="CX369" s="146"/>
      <c r="CY369" s="146"/>
      <c r="CZ369" s="146"/>
      <c r="DA369" s="201"/>
    </row>
    <row r="370" spans="2:105" x14ac:dyDescent="0.25">
      <c r="B370" s="200"/>
      <c r="C370" s="146"/>
      <c r="D370" s="146"/>
      <c r="E370" s="146"/>
      <c r="F370" s="146"/>
      <c r="G370" s="146"/>
      <c r="H370" s="146"/>
      <c r="I370" s="146"/>
      <c r="J370" s="146"/>
      <c r="K370" s="146"/>
      <c r="L370" s="146"/>
      <c r="M370" s="146"/>
      <c r="N370" s="146"/>
      <c r="O370" s="146"/>
      <c r="P370" s="146"/>
      <c r="Q370" s="146"/>
      <c r="R370" s="146"/>
      <c r="S370" s="146"/>
      <c r="T370" s="146"/>
      <c r="U370" s="146"/>
      <c r="V370" s="146"/>
      <c r="W370" s="146"/>
      <c r="X370" s="146"/>
      <c r="Y370" s="146"/>
      <c r="Z370" s="146"/>
      <c r="AA370" s="146"/>
      <c r="AB370" s="146"/>
      <c r="AC370" s="146"/>
      <c r="AD370" s="146"/>
      <c r="AE370" s="146"/>
      <c r="AF370" s="146"/>
      <c r="AG370" s="146"/>
      <c r="AH370" s="146"/>
      <c r="AI370" s="146"/>
      <c r="AJ370" s="146"/>
      <c r="AK370" s="146"/>
      <c r="AL370" s="146"/>
      <c r="AM370" s="146"/>
      <c r="AN370" s="146"/>
      <c r="AO370" s="146"/>
      <c r="AP370" s="146"/>
      <c r="AQ370" s="146"/>
      <c r="AR370" s="146"/>
      <c r="AS370" s="146"/>
      <c r="AT370" s="146"/>
      <c r="AU370" s="146"/>
      <c r="AV370" s="146"/>
      <c r="AW370" s="146"/>
      <c r="AX370" s="146"/>
      <c r="AY370" s="146"/>
      <c r="AZ370" s="146"/>
      <c r="BA370" s="146"/>
      <c r="BB370" s="146"/>
      <c r="BC370" s="146"/>
      <c r="BD370" s="146"/>
      <c r="BE370" s="146"/>
      <c r="BF370" s="146"/>
      <c r="BG370" s="146"/>
      <c r="BH370" s="146"/>
      <c r="BI370" s="146"/>
      <c r="BJ370" s="146"/>
      <c r="BK370" s="146"/>
      <c r="BL370" s="146"/>
      <c r="BM370" s="146"/>
      <c r="BN370" s="146"/>
      <c r="BO370" s="146"/>
      <c r="BP370" s="146"/>
      <c r="BQ370" s="146"/>
      <c r="BR370" s="146"/>
      <c r="BS370" s="146"/>
      <c r="BT370" s="146"/>
      <c r="BU370" s="146"/>
      <c r="BV370" s="146"/>
      <c r="BW370" s="146"/>
      <c r="BX370" s="146"/>
      <c r="BY370" s="146"/>
      <c r="BZ370" s="146"/>
      <c r="CA370" s="146"/>
      <c r="CB370" s="146"/>
      <c r="CC370" s="146"/>
      <c r="CD370" s="146"/>
      <c r="CE370" s="146"/>
      <c r="CF370" s="146"/>
      <c r="CG370" s="146"/>
      <c r="CH370" s="146"/>
      <c r="CI370" s="146"/>
      <c r="CJ370" s="146"/>
      <c r="CK370" s="146"/>
      <c r="CL370" s="146"/>
      <c r="CM370" s="146"/>
      <c r="CN370" s="146"/>
      <c r="CO370" s="146"/>
      <c r="CP370" s="146"/>
      <c r="CQ370" s="146"/>
      <c r="CR370" s="146"/>
      <c r="CS370" s="146"/>
      <c r="CT370" s="146"/>
      <c r="CU370" s="146"/>
      <c r="CV370" s="146"/>
      <c r="CW370" s="146"/>
      <c r="CX370" s="146"/>
      <c r="CY370" s="146"/>
      <c r="CZ370" s="146"/>
      <c r="DA370" s="201"/>
    </row>
    <row r="371" spans="2:105" x14ac:dyDescent="0.25">
      <c r="B371" s="200"/>
      <c r="C371" s="146"/>
      <c r="D371" s="146"/>
      <c r="E371" s="146"/>
      <c r="F371" s="146"/>
      <c r="G371" s="146"/>
      <c r="H371" s="146"/>
      <c r="I371" s="146"/>
      <c r="J371" s="146"/>
      <c r="K371" s="146"/>
      <c r="L371" s="146"/>
      <c r="M371" s="146"/>
      <c r="N371" s="146"/>
      <c r="O371" s="146"/>
      <c r="P371" s="146"/>
      <c r="Q371" s="146"/>
      <c r="R371" s="146"/>
      <c r="S371" s="146"/>
      <c r="T371" s="146"/>
      <c r="U371" s="146"/>
      <c r="V371" s="146"/>
      <c r="W371" s="146"/>
      <c r="X371" s="146"/>
      <c r="Y371" s="146"/>
      <c r="Z371" s="146"/>
      <c r="AA371" s="146"/>
      <c r="AB371" s="146"/>
      <c r="AC371" s="146"/>
      <c r="AD371" s="146"/>
      <c r="AE371" s="146"/>
      <c r="AF371" s="146"/>
      <c r="AG371" s="146"/>
      <c r="AH371" s="146"/>
      <c r="AI371" s="146"/>
      <c r="AJ371" s="146"/>
      <c r="AK371" s="146"/>
      <c r="AL371" s="146"/>
      <c r="AM371" s="146"/>
      <c r="AN371" s="146"/>
      <c r="AO371" s="146"/>
      <c r="AP371" s="146"/>
      <c r="AQ371" s="146"/>
      <c r="AR371" s="146"/>
      <c r="AS371" s="146"/>
      <c r="AT371" s="146"/>
      <c r="AU371" s="146"/>
      <c r="AV371" s="146"/>
      <c r="AW371" s="146"/>
      <c r="AX371" s="146"/>
      <c r="AY371" s="146"/>
      <c r="AZ371" s="146"/>
      <c r="BA371" s="146"/>
      <c r="BB371" s="146"/>
      <c r="BC371" s="146"/>
      <c r="BD371" s="146"/>
      <c r="BE371" s="146"/>
      <c r="BF371" s="146"/>
      <c r="BG371" s="146"/>
      <c r="BH371" s="146"/>
      <c r="BI371" s="146"/>
      <c r="BJ371" s="146"/>
      <c r="BK371" s="146"/>
      <c r="BL371" s="146"/>
      <c r="BM371" s="146"/>
      <c r="BN371" s="146"/>
      <c r="BO371" s="146"/>
      <c r="BP371" s="146"/>
      <c r="BQ371" s="146"/>
      <c r="BR371" s="146"/>
      <c r="BS371" s="146"/>
      <c r="BT371" s="146"/>
      <c r="BU371" s="146"/>
      <c r="BV371" s="146"/>
      <c r="BW371" s="146"/>
      <c r="BX371" s="146"/>
      <c r="BY371" s="146"/>
      <c r="BZ371" s="146"/>
      <c r="CA371" s="146"/>
      <c r="CB371" s="146"/>
      <c r="CC371" s="146"/>
      <c r="CD371" s="146"/>
      <c r="CE371" s="146"/>
      <c r="CF371" s="146"/>
      <c r="CG371" s="146"/>
      <c r="CH371" s="146"/>
      <c r="CI371" s="146"/>
      <c r="CJ371" s="146"/>
      <c r="CK371" s="146"/>
      <c r="CL371" s="146"/>
      <c r="CM371" s="146"/>
      <c r="CN371" s="146"/>
      <c r="CO371" s="146"/>
      <c r="CP371" s="146"/>
      <c r="CQ371" s="146"/>
      <c r="CR371" s="146"/>
      <c r="CS371" s="146"/>
      <c r="CT371" s="146"/>
      <c r="CU371" s="146"/>
      <c r="CV371" s="146"/>
      <c r="CW371" s="146"/>
      <c r="CX371" s="146"/>
      <c r="CY371" s="146"/>
      <c r="CZ371" s="146"/>
      <c r="DA371" s="201"/>
    </row>
    <row r="372" spans="2:105" x14ac:dyDescent="0.25">
      <c r="B372" s="200"/>
      <c r="C372" s="146"/>
      <c r="D372" s="146"/>
      <c r="E372" s="146"/>
      <c r="F372" s="146"/>
      <c r="G372" s="146"/>
      <c r="H372" s="146"/>
      <c r="I372" s="146"/>
      <c r="J372" s="146"/>
      <c r="K372" s="146"/>
      <c r="L372" s="146"/>
      <c r="M372" s="146"/>
      <c r="N372" s="146"/>
      <c r="O372" s="146"/>
      <c r="P372" s="146"/>
      <c r="Q372" s="146"/>
      <c r="R372" s="146"/>
      <c r="S372" s="146"/>
      <c r="T372" s="146"/>
      <c r="U372" s="146"/>
      <c r="V372" s="146"/>
      <c r="W372" s="146"/>
      <c r="X372" s="146"/>
      <c r="Y372" s="146"/>
      <c r="Z372" s="146"/>
      <c r="AA372" s="146"/>
      <c r="AB372" s="146"/>
      <c r="AC372" s="146"/>
      <c r="AD372" s="146"/>
      <c r="AE372" s="146"/>
      <c r="AF372" s="146"/>
      <c r="AG372" s="146"/>
      <c r="AH372" s="146"/>
      <c r="AI372" s="146"/>
      <c r="AJ372" s="146"/>
      <c r="AK372" s="146"/>
      <c r="AL372" s="146"/>
      <c r="AM372" s="146"/>
      <c r="AN372" s="146"/>
      <c r="AO372" s="146"/>
      <c r="AP372" s="146"/>
      <c r="AQ372" s="146"/>
      <c r="AR372" s="146"/>
      <c r="AS372" s="146"/>
      <c r="AT372" s="146"/>
      <c r="AU372" s="146"/>
      <c r="AV372" s="146"/>
      <c r="AW372" s="146"/>
      <c r="AX372" s="146"/>
      <c r="AY372" s="146"/>
      <c r="AZ372" s="146"/>
      <c r="BA372" s="146"/>
      <c r="BB372" s="146"/>
      <c r="BC372" s="146"/>
      <c r="BD372" s="146"/>
      <c r="BE372" s="146"/>
      <c r="BF372" s="146"/>
      <c r="BG372" s="146"/>
      <c r="BH372" s="146"/>
      <c r="BI372" s="146"/>
      <c r="BJ372" s="146"/>
      <c r="BK372" s="146"/>
      <c r="BL372" s="146"/>
      <c r="BM372" s="146"/>
      <c r="BN372" s="146"/>
      <c r="BO372" s="146"/>
      <c r="BP372" s="146"/>
      <c r="BQ372" s="146"/>
      <c r="BR372" s="146"/>
      <c r="BS372" s="146"/>
      <c r="BT372" s="146"/>
      <c r="BU372" s="146"/>
      <c r="BV372" s="146"/>
      <c r="BW372" s="146"/>
      <c r="BX372" s="146"/>
      <c r="BY372" s="146"/>
      <c r="BZ372" s="146"/>
      <c r="CA372" s="146"/>
      <c r="CB372" s="146"/>
      <c r="CC372" s="146"/>
      <c r="CD372" s="146"/>
      <c r="CE372" s="146"/>
      <c r="CF372" s="146"/>
      <c r="CG372" s="146"/>
      <c r="CH372" s="146"/>
      <c r="CI372" s="146"/>
      <c r="CJ372" s="146"/>
      <c r="CK372" s="146"/>
      <c r="CL372" s="146"/>
      <c r="CM372" s="146"/>
      <c r="CN372" s="146"/>
      <c r="CO372" s="146"/>
      <c r="CP372" s="146"/>
      <c r="CQ372" s="146"/>
      <c r="CR372" s="146"/>
      <c r="CS372" s="146"/>
      <c r="CT372" s="146"/>
      <c r="CU372" s="146"/>
      <c r="CV372" s="146"/>
      <c r="CW372" s="146"/>
      <c r="CX372" s="146"/>
      <c r="CY372" s="146"/>
      <c r="CZ372" s="146"/>
      <c r="DA372" s="201"/>
    </row>
    <row r="373" spans="2:105" x14ac:dyDescent="0.25">
      <c r="B373" s="200"/>
      <c r="C373" s="146"/>
      <c r="D373" s="146"/>
      <c r="E373" s="146"/>
      <c r="F373" s="146"/>
      <c r="G373" s="146"/>
      <c r="H373" s="146"/>
      <c r="I373" s="146"/>
      <c r="J373" s="146"/>
      <c r="K373" s="146"/>
      <c r="L373" s="146"/>
      <c r="M373" s="146"/>
      <c r="N373" s="146"/>
      <c r="O373" s="146"/>
      <c r="P373" s="146"/>
      <c r="Q373" s="146"/>
      <c r="R373" s="146"/>
      <c r="S373" s="146"/>
      <c r="T373" s="146"/>
      <c r="U373" s="146"/>
      <c r="V373" s="146"/>
      <c r="W373" s="146"/>
      <c r="X373" s="146"/>
      <c r="Y373" s="146"/>
      <c r="Z373" s="146"/>
      <c r="AA373" s="146"/>
      <c r="AB373" s="146"/>
      <c r="AC373" s="146"/>
      <c r="AD373" s="146"/>
      <c r="AE373" s="146"/>
      <c r="AF373" s="146"/>
      <c r="AG373" s="146"/>
      <c r="AH373" s="146"/>
      <c r="AI373" s="146"/>
      <c r="AJ373" s="146"/>
      <c r="AK373" s="146"/>
      <c r="AL373" s="146"/>
      <c r="AM373" s="146"/>
      <c r="AN373" s="146"/>
      <c r="AO373" s="146"/>
      <c r="AP373" s="146"/>
      <c r="AQ373" s="146"/>
      <c r="AR373" s="146"/>
      <c r="AS373" s="146"/>
      <c r="AT373" s="146"/>
      <c r="AU373" s="146"/>
      <c r="AV373" s="146"/>
      <c r="AW373" s="146"/>
      <c r="AX373" s="146"/>
      <c r="AY373" s="146"/>
      <c r="AZ373" s="146"/>
      <c r="BA373" s="146"/>
      <c r="BB373" s="146"/>
      <c r="BC373" s="146"/>
      <c r="BD373" s="146"/>
      <c r="BE373" s="146"/>
      <c r="BF373" s="146"/>
      <c r="BG373" s="146"/>
      <c r="BH373" s="146"/>
      <c r="BI373" s="146"/>
      <c r="BJ373" s="146"/>
      <c r="BK373" s="146"/>
      <c r="BL373" s="146"/>
      <c r="BM373" s="146"/>
      <c r="BN373" s="146"/>
      <c r="BO373" s="146"/>
      <c r="BP373" s="146"/>
      <c r="BQ373" s="146"/>
      <c r="BR373" s="146"/>
      <c r="BS373" s="146"/>
      <c r="BT373" s="146"/>
      <c r="BU373" s="146"/>
      <c r="BV373" s="146"/>
      <c r="BW373" s="146"/>
      <c r="BX373" s="146"/>
      <c r="BY373" s="146"/>
      <c r="BZ373" s="146"/>
      <c r="CA373" s="146"/>
      <c r="CB373" s="146"/>
      <c r="CC373" s="146"/>
      <c r="CD373" s="146"/>
      <c r="CE373" s="146"/>
      <c r="CF373" s="146"/>
      <c r="CG373" s="146"/>
      <c r="CH373" s="146"/>
      <c r="CI373" s="146"/>
      <c r="CJ373" s="146"/>
      <c r="CK373" s="146"/>
      <c r="CL373" s="146"/>
      <c r="CM373" s="146"/>
      <c r="CN373" s="146"/>
      <c r="CO373" s="146"/>
      <c r="CP373" s="146"/>
      <c r="CQ373" s="146"/>
      <c r="CR373" s="146"/>
      <c r="CS373" s="146"/>
      <c r="CT373" s="146"/>
      <c r="CU373" s="146"/>
      <c r="CV373" s="146"/>
      <c r="CW373" s="146"/>
      <c r="CX373" s="146"/>
      <c r="CY373" s="146"/>
      <c r="CZ373" s="146"/>
      <c r="DA373" s="201"/>
    </row>
    <row r="374" spans="2:105" x14ac:dyDescent="0.25">
      <c r="B374" s="200"/>
      <c r="C374" s="146"/>
      <c r="D374" s="146"/>
      <c r="E374" s="146"/>
      <c r="F374" s="146"/>
      <c r="G374" s="146"/>
      <c r="H374" s="146"/>
      <c r="I374" s="146"/>
      <c r="J374" s="146"/>
      <c r="K374" s="146"/>
      <c r="L374" s="146"/>
      <c r="M374" s="146"/>
      <c r="N374" s="146"/>
      <c r="O374" s="146"/>
      <c r="P374" s="146"/>
      <c r="Q374" s="146"/>
      <c r="R374" s="146"/>
      <c r="S374" s="146"/>
      <c r="T374" s="146"/>
      <c r="U374" s="146"/>
      <c r="V374" s="146"/>
      <c r="W374" s="146"/>
      <c r="X374" s="146"/>
      <c r="Y374" s="146"/>
      <c r="Z374" s="146"/>
      <c r="AA374" s="146"/>
      <c r="AB374" s="146"/>
      <c r="AC374" s="146"/>
      <c r="AD374" s="146"/>
      <c r="AE374" s="146"/>
      <c r="AF374" s="146"/>
      <c r="AG374" s="146"/>
      <c r="AH374" s="146"/>
      <c r="AI374" s="146"/>
      <c r="AJ374" s="146"/>
      <c r="AK374" s="146"/>
      <c r="AL374" s="146"/>
      <c r="AM374" s="146"/>
      <c r="AN374" s="146"/>
      <c r="AO374" s="146"/>
      <c r="AP374" s="146"/>
      <c r="AQ374" s="146"/>
      <c r="AR374" s="146"/>
      <c r="AS374" s="146"/>
      <c r="AT374" s="146"/>
      <c r="AU374" s="146"/>
      <c r="AV374" s="146"/>
      <c r="AW374" s="146"/>
      <c r="AX374" s="146"/>
      <c r="AY374" s="146"/>
      <c r="AZ374" s="146"/>
      <c r="BA374" s="146"/>
      <c r="BB374" s="146"/>
      <c r="BC374" s="146"/>
      <c r="BD374" s="146"/>
      <c r="BE374" s="146"/>
      <c r="BF374" s="146"/>
      <c r="BG374" s="146"/>
      <c r="BH374" s="146"/>
      <c r="BI374" s="146"/>
      <c r="BJ374" s="146"/>
      <c r="BK374" s="146"/>
      <c r="BL374" s="146"/>
      <c r="BM374" s="146"/>
      <c r="BN374" s="146"/>
      <c r="BO374" s="146"/>
      <c r="BP374" s="146"/>
      <c r="BQ374" s="146"/>
      <c r="BR374" s="146"/>
      <c r="BS374" s="146"/>
      <c r="BT374" s="146"/>
      <c r="BU374" s="146"/>
      <c r="BV374" s="146"/>
      <c r="BW374" s="146"/>
      <c r="BX374" s="146"/>
      <c r="BY374" s="146"/>
      <c r="BZ374" s="146"/>
      <c r="CA374" s="146"/>
      <c r="CB374" s="146"/>
      <c r="CC374" s="146"/>
      <c r="CD374" s="146"/>
      <c r="CE374" s="146"/>
      <c r="CF374" s="146"/>
      <c r="CG374" s="146"/>
      <c r="CH374" s="146"/>
      <c r="CI374" s="146"/>
      <c r="CJ374" s="146"/>
      <c r="CK374" s="146"/>
      <c r="CL374" s="146"/>
      <c r="CM374" s="146"/>
      <c r="CN374" s="146"/>
      <c r="CO374" s="146"/>
      <c r="CP374" s="146"/>
      <c r="CQ374" s="146"/>
      <c r="CR374" s="146"/>
      <c r="CS374" s="146"/>
      <c r="CT374" s="146"/>
      <c r="CU374" s="146"/>
      <c r="CV374" s="146"/>
      <c r="CW374" s="146"/>
      <c r="CX374" s="146"/>
      <c r="CY374" s="146"/>
      <c r="CZ374" s="146"/>
      <c r="DA374" s="201"/>
    </row>
    <row r="375" spans="2:105" x14ac:dyDescent="0.25">
      <c r="B375" s="200"/>
      <c r="C375" s="146"/>
      <c r="D375" s="146"/>
      <c r="E375" s="146"/>
      <c r="F375" s="146"/>
      <c r="G375" s="146"/>
      <c r="H375" s="146"/>
      <c r="I375" s="146"/>
      <c r="J375" s="146"/>
      <c r="K375" s="146"/>
      <c r="L375" s="146"/>
      <c r="M375" s="146"/>
      <c r="N375" s="146"/>
      <c r="O375" s="146"/>
      <c r="P375" s="146"/>
      <c r="Q375" s="146"/>
      <c r="R375" s="146"/>
      <c r="S375" s="146"/>
      <c r="T375" s="146"/>
      <c r="U375" s="146"/>
      <c r="V375" s="146"/>
      <c r="W375" s="146"/>
      <c r="X375" s="146"/>
      <c r="Y375" s="146"/>
      <c r="Z375" s="146"/>
      <c r="AA375" s="146"/>
      <c r="AB375" s="146"/>
      <c r="AC375" s="146"/>
      <c r="AD375" s="146"/>
      <c r="AE375" s="146"/>
      <c r="AF375" s="146"/>
      <c r="AG375" s="146"/>
      <c r="AH375" s="146"/>
      <c r="AI375" s="146"/>
      <c r="AJ375" s="146"/>
      <c r="AK375" s="146"/>
      <c r="AL375" s="146"/>
      <c r="AM375" s="146"/>
      <c r="AN375" s="146"/>
      <c r="AO375" s="146"/>
      <c r="AP375" s="146"/>
      <c r="AQ375" s="146"/>
      <c r="AR375" s="146"/>
      <c r="AS375" s="146"/>
      <c r="AT375" s="146"/>
      <c r="AU375" s="146"/>
      <c r="AV375" s="146"/>
      <c r="AW375" s="146"/>
      <c r="AX375" s="146"/>
      <c r="AY375" s="146"/>
      <c r="AZ375" s="146"/>
      <c r="BA375" s="146"/>
      <c r="BB375" s="146"/>
      <c r="BC375" s="146"/>
      <c r="BD375" s="146"/>
      <c r="BE375" s="146"/>
      <c r="BF375" s="146"/>
      <c r="BG375" s="146"/>
      <c r="BH375" s="146"/>
      <c r="BI375" s="146"/>
      <c r="BJ375" s="146"/>
      <c r="BK375" s="146"/>
      <c r="BL375" s="146"/>
      <c r="BM375" s="146"/>
      <c r="BN375" s="146"/>
      <c r="BO375" s="146"/>
      <c r="BP375" s="146"/>
      <c r="BQ375" s="146"/>
      <c r="BR375" s="146"/>
      <c r="BS375" s="146"/>
      <c r="BT375" s="146"/>
      <c r="BU375" s="146"/>
      <c r="BV375" s="146"/>
      <c r="BW375" s="146"/>
      <c r="BX375" s="146"/>
      <c r="BY375" s="146"/>
      <c r="BZ375" s="146"/>
      <c r="CA375" s="146"/>
      <c r="CB375" s="146"/>
      <c r="CC375" s="146"/>
      <c r="CD375" s="146"/>
      <c r="CE375" s="146"/>
      <c r="CF375" s="146"/>
      <c r="CG375" s="146"/>
      <c r="CH375" s="146"/>
      <c r="CI375" s="146"/>
      <c r="CJ375" s="146"/>
      <c r="CK375" s="146"/>
      <c r="CL375" s="146"/>
      <c r="CM375" s="146"/>
      <c r="CN375" s="146"/>
      <c r="CO375" s="146"/>
      <c r="CP375" s="146"/>
      <c r="CQ375" s="146"/>
      <c r="CR375" s="146"/>
      <c r="CS375" s="146"/>
      <c r="CT375" s="146"/>
      <c r="CU375" s="146"/>
      <c r="CV375" s="146"/>
      <c r="CW375" s="146"/>
      <c r="CX375" s="146"/>
      <c r="CY375" s="146"/>
      <c r="CZ375" s="146"/>
      <c r="DA375" s="201"/>
    </row>
    <row r="376" spans="2:105" x14ac:dyDescent="0.25">
      <c r="B376" s="200"/>
      <c r="C376" s="146"/>
      <c r="D376" s="146"/>
      <c r="E376" s="146"/>
      <c r="F376" s="146"/>
      <c r="G376" s="146"/>
      <c r="H376" s="146"/>
      <c r="I376" s="146"/>
      <c r="J376" s="146"/>
      <c r="K376" s="146"/>
      <c r="L376" s="146"/>
      <c r="M376" s="146"/>
      <c r="N376" s="146"/>
      <c r="O376" s="146"/>
      <c r="P376" s="146"/>
      <c r="Q376" s="146"/>
      <c r="R376" s="146"/>
      <c r="S376" s="146"/>
      <c r="T376" s="146"/>
      <c r="U376" s="146"/>
      <c r="V376" s="146"/>
      <c r="W376" s="146"/>
      <c r="X376" s="146"/>
      <c r="Y376" s="146"/>
      <c r="Z376" s="146"/>
      <c r="AA376" s="146"/>
      <c r="AB376" s="146"/>
      <c r="AC376" s="146"/>
      <c r="AD376" s="146"/>
      <c r="AE376" s="146"/>
      <c r="AF376" s="146"/>
      <c r="AG376" s="146"/>
      <c r="AH376" s="146"/>
      <c r="AI376" s="146"/>
      <c r="AJ376" s="146"/>
      <c r="AK376" s="146"/>
      <c r="AL376" s="146"/>
      <c r="AM376" s="146"/>
      <c r="AN376" s="146"/>
      <c r="AO376" s="146"/>
      <c r="AP376" s="146"/>
      <c r="AQ376" s="146"/>
      <c r="AR376" s="146"/>
      <c r="AS376" s="146"/>
      <c r="AT376" s="146"/>
      <c r="AU376" s="146"/>
      <c r="AV376" s="146"/>
      <c r="AW376" s="146"/>
      <c r="AX376" s="146"/>
      <c r="AY376" s="146"/>
      <c r="AZ376" s="146"/>
      <c r="BA376" s="146"/>
      <c r="BB376" s="146"/>
      <c r="BC376" s="146"/>
      <c r="BD376" s="146"/>
      <c r="BE376" s="146"/>
      <c r="BF376" s="146"/>
      <c r="BG376" s="146"/>
      <c r="BH376" s="146"/>
      <c r="BI376" s="146"/>
      <c r="BJ376" s="146"/>
      <c r="BK376" s="146"/>
      <c r="BL376" s="146"/>
      <c r="BM376" s="146"/>
      <c r="BN376" s="146"/>
      <c r="BO376" s="146"/>
      <c r="BP376" s="146"/>
      <c r="BQ376" s="146"/>
      <c r="BR376" s="146"/>
      <c r="BS376" s="146"/>
      <c r="BT376" s="146"/>
      <c r="BU376" s="146"/>
      <c r="BV376" s="146"/>
      <c r="BW376" s="146"/>
      <c r="BX376" s="146"/>
      <c r="BY376" s="146"/>
      <c r="BZ376" s="146"/>
      <c r="CA376" s="146"/>
      <c r="CB376" s="146"/>
      <c r="CC376" s="146"/>
      <c r="CD376" s="146"/>
      <c r="CE376" s="146"/>
      <c r="CF376" s="146"/>
      <c r="CG376" s="146"/>
      <c r="CH376" s="146"/>
      <c r="CI376" s="146"/>
      <c r="CJ376" s="146"/>
      <c r="CK376" s="146"/>
      <c r="CL376" s="146"/>
      <c r="CM376" s="146"/>
      <c r="CN376" s="146"/>
      <c r="CO376" s="146"/>
      <c r="CP376" s="146"/>
      <c r="CQ376" s="146"/>
      <c r="CR376" s="146"/>
      <c r="CS376" s="146"/>
      <c r="CT376" s="146"/>
      <c r="CU376" s="146"/>
      <c r="CV376" s="146"/>
      <c r="CW376" s="146"/>
      <c r="CX376" s="146"/>
      <c r="CY376" s="146"/>
      <c r="CZ376" s="146"/>
      <c r="DA376" s="201"/>
    </row>
    <row r="377" spans="2:105" x14ac:dyDescent="0.25">
      <c r="B377" s="200"/>
      <c r="C377" s="146"/>
      <c r="D377" s="146"/>
      <c r="E377" s="146"/>
      <c r="F377" s="146"/>
      <c r="G377" s="146"/>
      <c r="H377" s="146"/>
      <c r="I377" s="146"/>
      <c r="J377" s="146"/>
      <c r="K377" s="146"/>
      <c r="L377" s="146"/>
      <c r="M377" s="146"/>
      <c r="N377" s="146"/>
      <c r="O377" s="146"/>
      <c r="P377" s="146"/>
      <c r="Q377" s="146"/>
      <c r="R377" s="146"/>
      <c r="S377" s="146"/>
      <c r="T377" s="146"/>
      <c r="U377" s="146"/>
      <c r="V377" s="146"/>
      <c r="W377" s="146"/>
      <c r="X377" s="146"/>
      <c r="Y377" s="146"/>
      <c r="Z377" s="146"/>
      <c r="AA377" s="146"/>
      <c r="AB377" s="146"/>
      <c r="AC377" s="146"/>
      <c r="AD377" s="146"/>
      <c r="AE377" s="146"/>
      <c r="AF377" s="146"/>
      <c r="AG377" s="146"/>
      <c r="AH377" s="146"/>
      <c r="AI377" s="146"/>
      <c r="AJ377" s="146"/>
      <c r="AK377" s="146"/>
      <c r="AL377" s="146"/>
      <c r="AM377" s="146"/>
      <c r="AN377" s="146"/>
      <c r="AO377" s="146"/>
      <c r="AP377" s="146"/>
      <c r="AQ377" s="146"/>
      <c r="AR377" s="146"/>
      <c r="AS377" s="146"/>
      <c r="AT377" s="146"/>
      <c r="AU377" s="146"/>
      <c r="AV377" s="146"/>
      <c r="AW377" s="146"/>
      <c r="AX377" s="146"/>
      <c r="AY377" s="146"/>
      <c r="AZ377" s="146"/>
      <c r="BA377" s="146"/>
      <c r="BB377" s="146"/>
      <c r="BC377" s="146"/>
      <c r="BD377" s="146"/>
      <c r="BE377" s="146"/>
      <c r="BF377" s="146"/>
      <c r="BG377" s="146"/>
      <c r="BH377" s="146"/>
      <c r="BI377" s="146"/>
      <c r="BJ377" s="146"/>
      <c r="BK377" s="146"/>
      <c r="BL377" s="146"/>
      <c r="BM377" s="146"/>
      <c r="BN377" s="146"/>
      <c r="BO377" s="146"/>
      <c r="BP377" s="146"/>
      <c r="BQ377" s="146"/>
      <c r="BR377" s="146"/>
      <c r="BS377" s="146"/>
      <c r="BT377" s="146"/>
      <c r="BU377" s="146"/>
      <c r="BV377" s="146"/>
      <c r="BW377" s="146"/>
      <c r="BX377" s="146"/>
      <c r="BY377" s="146"/>
      <c r="BZ377" s="146"/>
      <c r="CA377" s="146"/>
      <c r="CB377" s="146"/>
      <c r="CC377" s="146"/>
      <c r="CD377" s="146"/>
      <c r="CE377" s="146"/>
      <c r="CF377" s="146"/>
      <c r="CG377" s="146"/>
      <c r="CH377" s="146"/>
      <c r="CI377" s="146"/>
      <c r="CJ377" s="146"/>
      <c r="CK377" s="146"/>
      <c r="CL377" s="146"/>
      <c r="CM377" s="146"/>
      <c r="CN377" s="146"/>
      <c r="CO377" s="146"/>
      <c r="CP377" s="146"/>
      <c r="CQ377" s="146"/>
      <c r="CR377" s="146"/>
      <c r="CS377" s="146"/>
      <c r="CT377" s="146"/>
      <c r="CU377" s="146"/>
      <c r="CV377" s="146"/>
      <c r="CW377" s="146"/>
      <c r="CX377" s="146"/>
      <c r="CY377" s="146"/>
      <c r="CZ377" s="146"/>
      <c r="DA377" s="201"/>
    </row>
    <row r="378" spans="2:105" x14ac:dyDescent="0.25">
      <c r="B378" s="200"/>
      <c r="C378" s="146"/>
      <c r="D378" s="146"/>
      <c r="E378" s="146"/>
      <c r="F378" s="146"/>
      <c r="G378" s="146"/>
      <c r="H378" s="146"/>
      <c r="I378" s="146"/>
      <c r="J378" s="146"/>
      <c r="K378" s="146"/>
      <c r="L378" s="146"/>
      <c r="M378" s="146"/>
      <c r="N378" s="146"/>
      <c r="O378" s="146"/>
      <c r="P378" s="146"/>
      <c r="Q378" s="146"/>
      <c r="R378" s="146"/>
      <c r="S378" s="146"/>
      <c r="T378" s="146"/>
      <c r="U378" s="146"/>
      <c r="V378" s="146"/>
      <c r="W378" s="146"/>
      <c r="X378" s="146"/>
      <c r="Y378" s="146"/>
      <c r="Z378" s="146"/>
      <c r="AA378" s="146"/>
      <c r="AB378" s="146"/>
      <c r="AC378" s="146"/>
      <c r="AD378" s="146"/>
      <c r="AE378" s="146"/>
      <c r="AF378" s="146"/>
      <c r="AG378" s="146"/>
      <c r="AH378" s="146"/>
      <c r="AI378" s="146"/>
      <c r="AJ378" s="146"/>
      <c r="AK378" s="146"/>
      <c r="AL378" s="146"/>
      <c r="AM378" s="146"/>
      <c r="AN378" s="146"/>
      <c r="AO378" s="146"/>
      <c r="AP378" s="146"/>
      <c r="AQ378" s="146"/>
      <c r="AR378" s="146"/>
      <c r="AS378" s="146"/>
      <c r="AT378" s="146"/>
      <c r="AU378" s="146"/>
      <c r="AV378" s="146"/>
      <c r="AW378" s="146"/>
      <c r="AX378" s="146"/>
      <c r="AY378" s="146"/>
      <c r="AZ378" s="146"/>
      <c r="BA378" s="146"/>
      <c r="BB378" s="146"/>
      <c r="BC378" s="146"/>
      <c r="BD378" s="146"/>
      <c r="BE378" s="146"/>
      <c r="BF378" s="146"/>
      <c r="BG378" s="146"/>
      <c r="BH378" s="146"/>
      <c r="BI378" s="146"/>
      <c r="BJ378" s="146"/>
      <c r="BK378" s="146"/>
      <c r="BL378" s="146"/>
      <c r="BM378" s="146"/>
      <c r="BN378" s="146"/>
      <c r="BO378" s="146"/>
      <c r="BP378" s="146"/>
      <c r="BQ378" s="146"/>
      <c r="BR378" s="146"/>
      <c r="BS378" s="146"/>
      <c r="BT378" s="146"/>
      <c r="BU378" s="146"/>
      <c r="BV378" s="146"/>
      <c r="BW378" s="146"/>
      <c r="BX378" s="146"/>
      <c r="BY378" s="146"/>
      <c r="BZ378" s="146"/>
      <c r="CA378" s="146"/>
      <c r="CB378" s="146"/>
      <c r="CC378" s="146"/>
      <c r="CD378" s="146"/>
      <c r="CE378" s="146"/>
      <c r="CF378" s="146"/>
      <c r="CG378" s="146"/>
      <c r="CH378" s="146"/>
      <c r="CI378" s="146"/>
      <c r="CJ378" s="146"/>
      <c r="CK378" s="146"/>
      <c r="CL378" s="146"/>
      <c r="CM378" s="146"/>
      <c r="CN378" s="146"/>
      <c r="CO378" s="146"/>
      <c r="CP378" s="146"/>
      <c r="CQ378" s="146"/>
      <c r="CR378" s="146"/>
      <c r="CS378" s="146"/>
      <c r="CT378" s="146"/>
      <c r="CU378" s="146"/>
      <c r="CV378" s="146"/>
      <c r="CW378" s="146"/>
      <c r="CX378" s="146"/>
      <c r="CY378" s="146"/>
      <c r="CZ378" s="146"/>
      <c r="DA378" s="201"/>
    </row>
    <row r="379" spans="2:105" x14ac:dyDescent="0.25">
      <c r="B379" s="200"/>
      <c r="C379" s="146"/>
      <c r="D379" s="146"/>
      <c r="E379" s="146"/>
      <c r="F379" s="146"/>
      <c r="G379" s="146"/>
      <c r="H379" s="146"/>
      <c r="I379" s="146"/>
      <c r="J379" s="146"/>
      <c r="K379" s="146"/>
      <c r="L379" s="146"/>
      <c r="M379" s="146"/>
      <c r="N379" s="146"/>
      <c r="O379" s="146"/>
      <c r="P379" s="146"/>
      <c r="Q379" s="146"/>
      <c r="R379" s="146"/>
      <c r="S379" s="146"/>
      <c r="T379" s="146"/>
      <c r="U379" s="146"/>
      <c r="V379" s="146"/>
      <c r="W379" s="146"/>
      <c r="X379" s="146"/>
      <c r="Y379" s="146"/>
      <c r="Z379" s="146"/>
      <c r="AA379" s="146"/>
      <c r="AB379" s="146"/>
      <c r="AC379" s="146"/>
      <c r="AD379" s="146"/>
      <c r="AE379" s="146"/>
      <c r="AF379" s="146"/>
      <c r="AG379" s="146"/>
      <c r="AH379" s="146"/>
      <c r="AI379" s="146"/>
      <c r="AJ379" s="146"/>
      <c r="AK379" s="146"/>
      <c r="AL379" s="146"/>
      <c r="AM379" s="146"/>
      <c r="AN379" s="146"/>
      <c r="AO379" s="146"/>
      <c r="AP379" s="146"/>
      <c r="AQ379" s="146"/>
      <c r="AR379" s="146"/>
      <c r="AS379" s="146"/>
      <c r="AT379" s="146"/>
      <c r="AU379" s="146"/>
      <c r="AV379" s="146"/>
      <c r="AW379" s="146"/>
      <c r="AX379" s="146"/>
      <c r="AY379" s="146"/>
      <c r="AZ379" s="146"/>
      <c r="BA379" s="146"/>
      <c r="BB379" s="146"/>
      <c r="BC379" s="146"/>
      <c r="BD379" s="146"/>
      <c r="BE379" s="146"/>
      <c r="BF379" s="146"/>
      <c r="BG379" s="146"/>
      <c r="BH379" s="146"/>
      <c r="BI379" s="146"/>
      <c r="BJ379" s="146"/>
      <c r="BK379" s="146"/>
      <c r="BL379" s="146"/>
      <c r="BM379" s="146"/>
      <c r="BN379" s="146"/>
      <c r="BO379" s="146"/>
      <c r="BP379" s="146"/>
      <c r="BQ379" s="146"/>
      <c r="BR379" s="146"/>
      <c r="BS379" s="146"/>
      <c r="BT379" s="146"/>
      <c r="BU379" s="146"/>
      <c r="BV379" s="146"/>
      <c r="BW379" s="146"/>
      <c r="BX379" s="146"/>
      <c r="BY379" s="146"/>
      <c r="BZ379" s="146"/>
      <c r="CA379" s="146"/>
      <c r="CB379" s="146"/>
      <c r="CC379" s="146"/>
      <c r="CD379" s="146"/>
      <c r="CE379" s="146"/>
      <c r="CF379" s="146"/>
      <c r="CG379" s="146"/>
      <c r="CH379" s="146"/>
      <c r="CI379" s="146"/>
      <c r="CJ379" s="146"/>
      <c r="CK379" s="146"/>
      <c r="CL379" s="146"/>
      <c r="CM379" s="146"/>
      <c r="CN379" s="146"/>
      <c r="CO379" s="146"/>
      <c r="CP379" s="146"/>
      <c r="CQ379" s="146"/>
      <c r="CR379" s="146"/>
      <c r="CS379" s="146"/>
      <c r="CT379" s="146"/>
      <c r="CU379" s="146"/>
      <c r="CV379" s="146"/>
      <c r="CW379" s="146"/>
      <c r="CX379" s="146"/>
      <c r="CY379" s="146"/>
      <c r="CZ379" s="146"/>
      <c r="DA379" s="201"/>
    </row>
    <row r="380" spans="2:105" x14ac:dyDescent="0.25">
      <c r="B380" s="200"/>
      <c r="C380" s="146"/>
      <c r="D380" s="146"/>
      <c r="E380" s="146"/>
      <c r="F380" s="146"/>
      <c r="G380" s="146"/>
      <c r="H380" s="146"/>
      <c r="I380" s="146"/>
      <c r="J380" s="146"/>
      <c r="K380" s="146"/>
      <c r="L380" s="146"/>
      <c r="M380" s="146"/>
      <c r="N380" s="146"/>
      <c r="O380" s="146"/>
      <c r="P380" s="146"/>
      <c r="Q380" s="146"/>
      <c r="R380" s="146"/>
      <c r="S380" s="146"/>
      <c r="T380" s="146"/>
      <c r="U380" s="146"/>
      <c r="V380" s="146"/>
      <c r="W380" s="146"/>
      <c r="X380" s="146"/>
      <c r="Y380" s="146"/>
      <c r="Z380" s="146"/>
      <c r="AA380" s="146"/>
      <c r="AB380" s="146"/>
      <c r="AC380" s="146"/>
      <c r="AD380" s="146"/>
      <c r="AE380" s="146"/>
      <c r="AF380" s="146"/>
      <c r="AG380" s="146"/>
      <c r="AH380" s="146"/>
      <c r="AI380" s="146"/>
      <c r="AJ380" s="146"/>
      <c r="AK380" s="146"/>
      <c r="AL380" s="146"/>
      <c r="AM380" s="146"/>
      <c r="AN380" s="146"/>
      <c r="AO380" s="146"/>
      <c r="AP380" s="146"/>
      <c r="AQ380" s="146"/>
      <c r="AR380" s="146"/>
      <c r="AS380" s="146"/>
      <c r="AT380" s="146"/>
      <c r="AU380" s="146"/>
      <c r="AV380" s="146"/>
      <c r="AW380" s="146"/>
      <c r="AX380" s="146"/>
      <c r="AY380" s="146"/>
      <c r="AZ380" s="146"/>
      <c r="BA380" s="146"/>
      <c r="BB380" s="146"/>
      <c r="BC380" s="146"/>
      <c r="BD380" s="146"/>
      <c r="BE380" s="146"/>
      <c r="BF380" s="146"/>
      <c r="BG380" s="146"/>
      <c r="BH380" s="146"/>
      <c r="BI380" s="146"/>
      <c r="BJ380" s="146"/>
      <c r="BK380" s="146"/>
      <c r="BL380" s="146"/>
      <c r="BM380" s="146"/>
      <c r="BN380" s="146"/>
      <c r="BO380" s="146"/>
      <c r="BP380" s="146"/>
      <c r="BQ380" s="146"/>
      <c r="BR380" s="146"/>
      <c r="BS380" s="146"/>
      <c r="BT380" s="146"/>
      <c r="BU380" s="146"/>
      <c r="BV380" s="146"/>
      <c r="BW380" s="146"/>
      <c r="BX380" s="146"/>
      <c r="BY380" s="146"/>
      <c r="BZ380" s="146"/>
      <c r="CA380" s="146"/>
      <c r="CB380" s="146"/>
      <c r="CC380" s="146"/>
      <c r="CD380" s="146"/>
      <c r="CE380" s="146"/>
      <c r="CF380" s="146"/>
      <c r="CG380" s="146"/>
      <c r="CH380" s="146"/>
      <c r="CI380" s="146"/>
      <c r="CJ380" s="146"/>
      <c r="CK380" s="146"/>
      <c r="CL380" s="146"/>
      <c r="CM380" s="146"/>
      <c r="CN380" s="146"/>
      <c r="CO380" s="146"/>
      <c r="CP380" s="146"/>
      <c r="CQ380" s="146"/>
      <c r="CR380" s="146"/>
      <c r="CS380" s="146"/>
      <c r="CT380" s="146"/>
      <c r="CU380" s="146"/>
      <c r="CV380" s="146"/>
      <c r="CW380" s="146"/>
      <c r="CX380" s="146"/>
      <c r="CY380" s="146"/>
      <c r="CZ380" s="146"/>
      <c r="DA380" s="201"/>
    </row>
    <row r="381" spans="2:105" x14ac:dyDescent="0.25">
      <c r="B381" s="200"/>
      <c r="C381" s="146"/>
      <c r="D381" s="146"/>
      <c r="E381" s="146"/>
      <c r="F381" s="146"/>
      <c r="G381" s="146"/>
      <c r="H381" s="146"/>
      <c r="I381" s="146"/>
      <c r="J381" s="146"/>
      <c r="K381" s="146"/>
      <c r="L381" s="146"/>
      <c r="M381" s="146"/>
      <c r="N381" s="146"/>
      <c r="O381" s="146"/>
      <c r="P381" s="146"/>
      <c r="Q381" s="146"/>
      <c r="R381" s="146"/>
      <c r="S381" s="146"/>
      <c r="T381" s="146"/>
      <c r="U381" s="146"/>
      <c r="V381" s="146"/>
      <c r="W381" s="146"/>
      <c r="X381" s="146"/>
      <c r="Y381" s="146"/>
      <c r="Z381" s="146"/>
      <c r="AA381" s="146"/>
      <c r="AB381" s="146"/>
      <c r="AC381" s="146"/>
      <c r="AD381" s="146"/>
      <c r="AE381" s="146"/>
      <c r="AF381" s="146"/>
      <c r="AG381" s="146"/>
      <c r="AH381" s="146"/>
      <c r="AI381" s="146"/>
      <c r="AJ381" s="146"/>
      <c r="AK381" s="146"/>
      <c r="AL381" s="146"/>
      <c r="AM381" s="146"/>
      <c r="AN381" s="146"/>
      <c r="AO381" s="146"/>
      <c r="AP381" s="146"/>
      <c r="AQ381" s="146"/>
      <c r="AR381" s="146"/>
      <c r="AS381" s="146"/>
      <c r="AT381" s="146"/>
      <c r="AU381" s="146"/>
      <c r="AV381" s="146"/>
      <c r="AW381" s="146"/>
      <c r="AX381" s="146"/>
      <c r="AY381" s="146"/>
      <c r="AZ381" s="146"/>
      <c r="BA381" s="146"/>
      <c r="BB381" s="146"/>
      <c r="BC381" s="146"/>
      <c r="BD381" s="146"/>
      <c r="BE381" s="146"/>
      <c r="BF381" s="146"/>
      <c r="BG381" s="146"/>
      <c r="BH381" s="146"/>
      <c r="BI381" s="146"/>
      <c r="BJ381" s="146"/>
      <c r="BK381" s="146"/>
      <c r="BL381" s="146"/>
      <c r="BM381" s="146"/>
      <c r="BN381" s="146"/>
      <c r="BO381" s="146"/>
      <c r="BP381" s="146"/>
      <c r="BQ381" s="146"/>
      <c r="BR381" s="146"/>
      <c r="BS381" s="146"/>
      <c r="BT381" s="146"/>
      <c r="BU381" s="146"/>
      <c r="BV381" s="146"/>
      <c r="BW381" s="146"/>
      <c r="BX381" s="146"/>
      <c r="BY381" s="146"/>
      <c r="BZ381" s="146"/>
      <c r="CA381" s="146"/>
      <c r="CB381" s="146"/>
      <c r="CC381" s="146"/>
      <c r="CD381" s="146"/>
      <c r="CE381" s="146"/>
      <c r="CF381" s="146"/>
      <c r="CG381" s="146"/>
      <c r="CH381" s="146"/>
      <c r="CI381" s="146"/>
      <c r="CJ381" s="146"/>
      <c r="CK381" s="146"/>
      <c r="CL381" s="146"/>
      <c r="CM381" s="146"/>
      <c r="CN381" s="146"/>
      <c r="CO381" s="146"/>
      <c r="CP381" s="146"/>
      <c r="CQ381" s="146"/>
      <c r="CR381" s="146"/>
      <c r="CS381" s="146"/>
      <c r="CT381" s="146"/>
      <c r="CU381" s="146"/>
      <c r="CV381" s="146"/>
      <c r="CW381" s="146"/>
      <c r="CX381" s="146"/>
      <c r="CY381" s="146"/>
      <c r="CZ381" s="146"/>
      <c r="DA381" s="201"/>
    </row>
    <row r="382" spans="2:105" x14ac:dyDescent="0.25">
      <c r="B382" s="200"/>
      <c r="C382" s="146"/>
      <c r="D382" s="146"/>
      <c r="E382" s="146"/>
      <c r="F382" s="146"/>
      <c r="G382" s="146"/>
      <c r="H382" s="146"/>
      <c r="I382" s="146"/>
      <c r="J382" s="146"/>
      <c r="K382" s="146"/>
      <c r="L382" s="146"/>
      <c r="M382" s="146"/>
      <c r="N382" s="146"/>
      <c r="O382" s="146"/>
      <c r="P382" s="146"/>
      <c r="Q382" s="146"/>
      <c r="R382" s="146"/>
      <c r="S382" s="146"/>
      <c r="T382" s="146"/>
      <c r="U382" s="146"/>
      <c r="V382" s="146"/>
      <c r="W382" s="146"/>
      <c r="X382" s="146"/>
      <c r="Y382" s="146"/>
      <c r="Z382" s="146"/>
      <c r="AA382" s="146"/>
      <c r="AB382" s="146"/>
      <c r="AC382" s="146"/>
      <c r="AD382" s="146"/>
      <c r="AE382" s="146"/>
      <c r="AF382" s="146"/>
      <c r="AG382" s="146"/>
      <c r="AH382" s="146"/>
      <c r="AI382" s="146"/>
      <c r="AJ382" s="146"/>
      <c r="AK382" s="146"/>
      <c r="AL382" s="146"/>
      <c r="AM382" s="146"/>
      <c r="AN382" s="146"/>
      <c r="AO382" s="146"/>
      <c r="AP382" s="146"/>
      <c r="AQ382" s="146"/>
      <c r="AR382" s="146"/>
      <c r="AS382" s="146"/>
      <c r="AT382" s="146"/>
      <c r="AU382" s="146"/>
      <c r="AV382" s="146"/>
      <c r="AW382" s="146"/>
      <c r="AX382" s="146"/>
      <c r="AY382" s="146"/>
      <c r="AZ382" s="146"/>
      <c r="BA382" s="146"/>
      <c r="BB382" s="146"/>
      <c r="BC382" s="146"/>
      <c r="BD382" s="146"/>
      <c r="BE382" s="146"/>
      <c r="BF382" s="146"/>
      <c r="BG382" s="146"/>
      <c r="BH382" s="146"/>
      <c r="BI382" s="146"/>
      <c r="BJ382" s="146"/>
      <c r="BK382" s="146"/>
      <c r="BL382" s="146"/>
      <c r="BM382" s="146"/>
      <c r="BN382" s="146"/>
      <c r="BO382" s="146"/>
      <c r="BP382" s="146"/>
      <c r="BQ382" s="146"/>
      <c r="BR382" s="146"/>
      <c r="BS382" s="146"/>
      <c r="BT382" s="146"/>
      <c r="BU382" s="146"/>
      <c r="BV382" s="146"/>
      <c r="BW382" s="146"/>
      <c r="BX382" s="146"/>
      <c r="BY382" s="146"/>
      <c r="BZ382" s="146"/>
      <c r="CA382" s="146"/>
      <c r="CB382" s="146"/>
      <c r="CC382" s="146"/>
      <c r="CD382" s="146"/>
      <c r="CE382" s="146"/>
      <c r="CF382" s="146"/>
      <c r="CG382" s="146"/>
      <c r="CH382" s="146"/>
      <c r="CI382" s="146"/>
      <c r="CJ382" s="146"/>
      <c r="CK382" s="146"/>
      <c r="CL382" s="146"/>
      <c r="CM382" s="146"/>
      <c r="CN382" s="146"/>
      <c r="CO382" s="146"/>
      <c r="CP382" s="146"/>
      <c r="CQ382" s="146"/>
      <c r="CR382" s="146"/>
      <c r="CS382" s="146"/>
      <c r="CT382" s="146"/>
      <c r="CU382" s="146"/>
      <c r="CV382" s="146"/>
      <c r="CW382" s="146"/>
      <c r="CX382" s="146"/>
      <c r="CY382" s="146"/>
      <c r="CZ382" s="146"/>
      <c r="DA382" s="201"/>
    </row>
    <row r="383" spans="2:105" x14ac:dyDescent="0.25">
      <c r="B383" s="200"/>
      <c r="C383" s="146"/>
      <c r="D383" s="146"/>
      <c r="E383" s="146"/>
      <c r="F383" s="146"/>
      <c r="G383" s="146"/>
      <c r="H383" s="146"/>
      <c r="I383" s="146"/>
      <c r="J383" s="146"/>
      <c r="K383" s="146"/>
      <c r="L383" s="146"/>
      <c r="M383" s="146"/>
      <c r="N383" s="146"/>
      <c r="O383" s="146"/>
      <c r="P383" s="146"/>
      <c r="Q383" s="146"/>
      <c r="R383" s="146"/>
      <c r="S383" s="146"/>
      <c r="T383" s="146"/>
      <c r="U383" s="146"/>
      <c r="V383" s="146"/>
      <c r="W383" s="146"/>
      <c r="X383" s="146"/>
      <c r="Y383" s="146"/>
      <c r="Z383" s="146"/>
      <c r="AA383" s="146"/>
      <c r="AB383" s="146"/>
      <c r="AC383" s="146"/>
      <c r="AD383" s="146"/>
      <c r="AE383" s="146"/>
      <c r="AF383" s="146"/>
      <c r="AG383" s="146"/>
      <c r="AH383" s="146"/>
      <c r="AI383" s="146"/>
      <c r="AJ383" s="146"/>
      <c r="AK383" s="146"/>
      <c r="AL383" s="146"/>
      <c r="AM383" s="146"/>
      <c r="AN383" s="146"/>
      <c r="AO383" s="146"/>
      <c r="AP383" s="146"/>
      <c r="AQ383" s="146"/>
      <c r="AR383" s="146"/>
      <c r="AS383" s="146"/>
      <c r="AT383" s="146"/>
      <c r="AU383" s="146"/>
      <c r="AV383" s="146"/>
      <c r="AW383" s="146"/>
      <c r="AX383" s="146"/>
      <c r="AY383" s="146"/>
      <c r="AZ383" s="146"/>
      <c r="BA383" s="146"/>
      <c r="BB383" s="146"/>
      <c r="BC383" s="146"/>
      <c r="BD383" s="146"/>
      <c r="BE383" s="146"/>
      <c r="BF383" s="146"/>
      <c r="BG383" s="146"/>
      <c r="BH383" s="146"/>
      <c r="BI383" s="146"/>
      <c r="BJ383" s="146"/>
      <c r="BK383" s="146"/>
      <c r="BL383" s="146"/>
      <c r="BM383" s="146"/>
      <c r="BN383" s="146"/>
      <c r="BO383" s="146"/>
      <c r="BP383" s="146"/>
      <c r="BQ383" s="146"/>
      <c r="BR383" s="146"/>
      <c r="BS383" s="146"/>
      <c r="BT383" s="146"/>
      <c r="BU383" s="146"/>
      <c r="BV383" s="146"/>
      <c r="BW383" s="146"/>
      <c r="BX383" s="146"/>
      <c r="BY383" s="146"/>
      <c r="BZ383" s="146"/>
      <c r="CA383" s="146"/>
      <c r="CB383" s="146"/>
      <c r="CC383" s="146"/>
      <c r="CD383" s="146"/>
      <c r="CE383" s="146"/>
      <c r="CF383" s="146"/>
      <c r="CG383" s="146"/>
      <c r="CH383" s="146"/>
      <c r="CI383" s="146"/>
      <c r="CJ383" s="146"/>
      <c r="CK383" s="146"/>
      <c r="CL383" s="146"/>
      <c r="CM383" s="146"/>
      <c r="CN383" s="146"/>
      <c r="CO383" s="146"/>
      <c r="CP383" s="146"/>
      <c r="CQ383" s="146"/>
      <c r="CR383" s="146"/>
      <c r="CS383" s="146"/>
      <c r="CT383" s="146"/>
      <c r="CU383" s="146"/>
      <c r="CV383" s="146"/>
      <c r="CW383" s="146"/>
      <c r="CX383" s="146"/>
      <c r="CY383" s="146"/>
      <c r="CZ383" s="146"/>
      <c r="DA383" s="201"/>
    </row>
    <row r="384" spans="2:105" x14ac:dyDescent="0.25">
      <c r="B384" s="200"/>
      <c r="C384" s="146"/>
      <c r="D384" s="146"/>
      <c r="E384" s="146"/>
      <c r="F384" s="146"/>
      <c r="G384" s="146"/>
      <c r="H384" s="146"/>
      <c r="I384" s="146"/>
      <c r="J384" s="146"/>
      <c r="K384" s="146"/>
      <c r="L384" s="146"/>
      <c r="M384" s="146"/>
      <c r="N384" s="146"/>
      <c r="O384" s="146"/>
      <c r="P384" s="146"/>
      <c r="Q384" s="146"/>
      <c r="R384" s="146"/>
      <c r="S384" s="146"/>
      <c r="T384" s="146"/>
      <c r="U384" s="146"/>
      <c r="V384" s="146"/>
      <c r="W384" s="146"/>
      <c r="X384" s="146"/>
      <c r="Y384" s="146"/>
      <c r="Z384" s="146"/>
      <c r="AA384" s="146"/>
      <c r="AB384" s="146"/>
      <c r="AC384" s="146"/>
      <c r="AD384" s="146"/>
      <c r="AE384" s="146"/>
      <c r="AF384" s="146"/>
      <c r="AG384" s="146"/>
      <c r="AH384" s="146"/>
      <c r="AI384" s="146"/>
      <c r="AJ384" s="146"/>
      <c r="AK384" s="146"/>
      <c r="AL384" s="146"/>
      <c r="AM384" s="146"/>
      <c r="AN384" s="146"/>
      <c r="AO384" s="146"/>
      <c r="AP384" s="146"/>
      <c r="AQ384" s="146"/>
      <c r="AR384" s="146"/>
      <c r="AS384" s="146"/>
      <c r="AT384" s="146"/>
      <c r="AU384" s="146"/>
      <c r="AV384" s="146"/>
      <c r="AW384" s="146"/>
      <c r="AX384" s="146"/>
      <c r="AY384" s="146"/>
      <c r="AZ384" s="146"/>
      <c r="BA384" s="146"/>
      <c r="BB384" s="146"/>
      <c r="BC384" s="146"/>
      <c r="BD384" s="146"/>
      <c r="BE384" s="146"/>
      <c r="BF384" s="146"/>
      <c r="BG384" s="146"/>
      <c r="BH384" s="146"/>
      <c r="BI384" s="146"/>
      <c r="BJ384" s="146"/>
      <c r="BK384" s="146"/>
      <c r="BL384" s="146"/>
      <c r="BM384" s="146"/>
      <c r="BN384" s="146"/>
      <c r="BO384" s="146"/>
      <c r="BP384" s="146"/>
      <c r="BQ384" s="146"/>
      <c r="BR384" s="146"/>
      <c r="BS384" s="146"/>
      <c r="BT384" s="146"/>
      <c r="BU384" s="146"/>
      <c r="BV384" s="146"/>
      <c r="BW384" s="146"/>
      <c r="BX384" s="146"/>
      <c r="BY384" s="146"/>
      <c r="BZ384" s="146"/>
      <c r="CA384" s="146"/>
      <c r="CB384" s="146"/>
      <c r="CC384" s="146"/>
      <c r="CD384" s="146"/>
      <c r="CE384" s="146"/>
      <c r="CF384" s="146"/>
      <c r="CG384" s="146"/>
      <c r="CH384" s="146"/>
      <c r="CI384" s="146"/>
      <c r="CJ384" s="146"/>
      <c r="CK384" s="146"/>
      <c r="CL384" s="146"/>
      <c r="CM384" s="146"/>
      <c r="CN384" s="146"/>
      <c r="CO384" s="146"/>
      <c r="CP384" s="146"/>
      <c r="CQ384" s="146"/>
      <c r="CR384" s="146"/>
      <c r="CS384" s="146"/>
      <c r="CT384" s="146"/>
      <c r="CU384" s="146"/>
      <c r="CV384" s="146"/>
      <c r="CW384" s="146"/>
      <c r="CX384" s="146"/>
      <c r="CY384" s="146"/>
      <c r="CZ384" s="146"/>
      <c r="DA384" s="201"/>
    </row>
    <row r="385" spans="2:105" x14ac:dyDescent="0.25">
      <c r="B385" s="200"/>
      <c r="C385" s="146"/>
      <c r="D385" s="146"/>
      <c r="E385" s="146"/>
      <c r="F385" s="146"/>
      <c r="G385" s="146"/>
      <c r="H385" s="146"/>
      <c r="I385" s="146"/>
      <c r="J385" s="146"/>
      <c r="K385" s="146"/>
      <c r="L385" s="146"/>
      <c r="M385" s="146"/>
      <c r="N385" s="146"/>
      <c r="O385" s="146"/>
      <c r="P385" s="146"/>
      <c r="Q385" s="146"/>
      <c r="R385" s="146"/>
      <c r="S385" s="146"/>
      <c r="T385" s="146"/>
      <c r="U385" s="146"/>
      <c r="V385" s="146"/>
      <c r="W385" s="146"/>
      <c r="X385" s="146"/>
      <c r="Y385" s="146"/>
      <c r="Z385" s="146"/>
      <c r="AA385" s="146"/>
      <c r="AB385" s="146"/>
      <c r="AC385" s="146"/>
      <c r="AD385" s="146"/>
      <c r="AE385" s="146"/>
      <c r="AF385" s="146"/>
      <c r="AG385" s="146"/>
      <c r="AH385" s="146"/>
      <c r="AI385" s="146"/>
      <c r="AJ385" s="146"/>
      <c r="AK385" s="146"/>
      <c r="AL385" s="146"/>
      <c r="AM385" s="146"/>
      <c r="AN385" s="146"/>
      <c r="AO385" s="146"/>
      <c r="AP385" s="146"/>
      <c r="AQ385" s="146"/>
      <c r="AR385" s="146"/>
      <c r="AS385" s="146"/>
      <c r="AT385" s="146"/>
      <c r="AU385" s="146"/>
      <c r="AV385" s="146"/>
      <c r="AW385" s="146"/>
      <c r="AX385" s="146"/>
      <c r="AY385" s="146"/>
      <c r="AZ385" s="146"/>
      <c r="BA385" s="146"/>
      <c r="BB385" s="146"/>
      <c r="BC385" s="146"/>
      <c r="BD385" s="146"/>
      <c r="BE385" s="146"/>
      <c r="BF385" s="146"/>
      <c r="BG385" s="146"/>
      <c r="BH385" s="146"/>
      <c r="BI385" s="146"/>
      <c r="BJ385" s="146"/>
      <c r="BK385" s="146"/>
      <c r="BL385" s="146"/>
      <c r="BM385" s="146"/>
      <c r="BN385" s="146"/>
      <c r="BO385" s="146"/>
      <c r="BP385" s="146"/>
      <c r="BQ385" s="146"/>
      <c r="BR385" s="146"/>
      <c r="BS385" s="146"/>
      <c r="BT385" s="146"/>
      <c r="BU385" s="146"/>
      <c r="BV385" s="146"/>
      <c r="BW385" s="146"/>
      <c r="BX385" s="146"/>
      <c r="BY385" s="146"/>
      <c r="BZ385" s="146"/>
      <c r="CA385" s="146"/>
      <c r="CB385" s="146"/>
      <c r="CC385" s="146"/>
      <c r="CD385" s="146"/>
      <c r="CE385" s="146"/>
      <c r="CF385" s="146"/>
      <c r="CG385" s="146"/>
      <c r="CH385" s="146"/>
      <c r="CI385" s="146"/>
      <c r="CJ385" s="146"/>
      <c r="CK385" s="146"/>
      <c r="CL385" s="146"/>
      <c r="CM385" s="146"/>
      <c r="CN385" s="146"/>
      <c r="CO385" s="146"/>
      <c r="CP385" s="146"/>
      <c r="CQ385" s="146"/>
      <c r="CR385" s="146"/>
      <c r="CS385" s="146"/>
      <c r="CT385" s="146"/>
      <c r="CU385" s="146"/>
      <c r="CV385" s="146"/>
      <c r="CW385" s="146"/>
      <c r="CX385" s="146"/>
      <c r="CY385" s="146"/>
      <c r="CZ385" s="146"/>
      <c r="DA385" s="201"/>
    </row>
    <row r="386" spans="2:105" x14ac:dyDescent="0.25">
      <c r="B386" s="200"/>
      <c r="C386" s="146"/>
      <c r="D386" s="146"/>
      <c r="E386" s="146"/>
      <c r="F386" s="146"/>
      <c r="G386" s="146"/>
      <c r="H386" s="146"/>
      <c r="I386" s="146"/>
      <c r="J386" s="146"/>
      <c r="K386" s="146"/>
      <c r="L386" s="146"/>
      <c r="M386" s="146"/>
      <c r="N386" s="146"/>
      <c r="O386" s="146"/>
      <c r="P386" s="146"/>
      <c r="Q386" s="146"/>
      <c r="R386" s="146"/>
      <c r="S386" s="146"/>
      <c r="T386" s="146"/>
      <c r="U386" s="146"/>
      <c r="V386" s="146"/>
      <c r="W386" s="146"/>
      <c r="X386" s="146"/>
      <c r="Y386" s="146"/>
      <c r="Z386" s="146"/>
      <c r="AA386" s="146"/>
      <c r="AB386" s="146"/>
      <c r="AC386" s="146"/>
      <c r="AD386" s="146"/>
      <c r="AE386" s="146"/>
      <c r="AF386" s="146"/>
      <c r="AG386" s="146"/>
      <c r="AH386" s="146"/>
      <c r="AI386" s="146"/>
      <c r="AJ386" s="146"/>
      <c r="AK386" s="146"/>
      <c r="AL386" s="146"/>
      <c r="AM386" s="146"/>
      <c r="AN386" s="146"/>
      <c r="AO386" s="146"/>
      <c r="AP386" s="146"/>
      <c r="AQ386" s="146"/>
      <c r="AR386" s="146"/>
      <c r="AS386" s="146"/>
      <c r="AT386" s="146"/>
      <c r="AU386" s="146"/>
      <c r="AV386" s="146"/>
      <c r="AW386" s="146"/>
      <c r="AX386" s="146"/>
      <c r="AY386" s="146"/>
      <c r="AZ386" s="146"/>
      <c r="BA386" s="146"/>
      <c r="BB386" s="146"/>
      <c r="BC386" s="146"/>
      <c r="BD386" s="146"/>
      <c r="BE386" s="146"/>
      <c r="BF386" s="146"/>
      <c r="BG386" s="146"/>
      <c r="BH386" s="146"/>
      <c r="BI386" s="146"/>
      <c r="BJ386" s="146"/>
      <c r="BK386" s="146"/>
      <c r="BL386" s="146"/>
      <c r="BM386" s="146"/>
      <c r="BN386" s="146"/>
      <c r="BO386" s="146"/>
      <c r="BP386" s="146"/>
      <c r="BQ386" s="146"/>
      <c r="BR386" s="146"/>
      <c r="BS386" s="146"/>
      <c r="BT386" s="146"/>
      <c r="BU386" s="146"/>
      <c r="BV386" s="146"/>
      <c r="BW386" s="146"/>
      <c r="BX386" s="146"/>
      <c r="BY386" s="146"/>
      <c r="BZ386" s="146"/>
      <c r="CA386" s="146"/>
      <c r="CB386" s="146"/>
      <c r="CC386" s="146"/>
      <c r="CD386" s="146"/>
      <c r="CE386" s="146"/>
      <c r="CF386" s="146"/>
      <c r="CG386" s="146"/>
      <c r="CH386" s="146"/>
      <c r="CI386" s="146"/>
      <c r="CJ386" s="146"/>
      <c r="CK386" s="146"/>
      <c r="CL386" s="146"/>
      <c r="CM386" s="146"/>
      <c r="CN386" s="146"/>
      <c r="CO386" s="146"/>
      <c r="CP386" s="146"/>
      <c r="CQ386" s="146"/>
      <c r="CR386" s="146"/>
      <c r="CS386" s="146"/>
      <c r="CT386" s="146"/>
      <c r="CU386" s="146"/>
      <c r="CV386" s="146"/>
      <c r="CW386" s="146"/>
      <c r="CX386" s="146"/>
      <c r="CY386" s="146"/>
      <c r="CZ386" s="146"/>
      <c r="DA386" s="201"/>
    </row>
    <row r="387" spans="2:105" x14ac:dyDescent="0.25">
      <c r="B387" s="200"/>
      <c r="C387" s="146"/>
      <c r="D387" s="146"/>
      <c r="E387" s="146"/>
      <c r="F387" s="146"/>
      <c r="G387" s="146"/>
      <c r="H387" s="146"/>
      <c r="I387" s="146"/>
      <c r="J387" s="146"/>
      <c r="K387" s="146"/>
      <c r="L387" s="146"/>
      <c r="M387" s="146"/>
      <c r="N387" s="146"/>
      <c r="O387" s="146"/>
      <c r="P387" s="146"/>
      <c r="Q387" s="146"/>
      <c r="R387" s="146"/>
      <c r="S387" s="146"/>
      <c r="T387" s="146"/>
      <c r="U387" s="146"/>
      <c r="V387" s="146"/>
      <c r="W387" s="146"/>
      <c r="X387" s="146"/>
      <c r="Y387" s="146"/>
      <c r="Z387" s="146"/>
      <c r="AA387" s="146"/>
      <c r="AB387" s="146"/>
      <c r="AC387" s="146"/>
      <c r="AD387" s="146"/>
      <c r="AE387" s="146"/>
      <c r="AF387" s="146"/>
      <c r="AG387" s="146"/>
      <c r="AH387" s="146"/>
      <c r="AI387" s="146"/>
      <c r="AJ387" s="146"/>
      <c r="AK387" s="146"/>
      <c r="AL387" s="146"/>
      <c r="AM387" s="146"/>
      <c r="AN387" s="146"/>
      <c r="AO387" s="146"/>
      <c r="AP387" s="146"/>
      <c r="AQ387" s="146"/>
      <c r="AR387" s="146"/>
      <c r="AS387" s="146"/>
      <c r="AT387" s="146"/>
      <c r="AU387" s="146"/>
      <c r="AV387" s="146"/>
      <c r="AW387" s="146"/>
      <c r="AX387" s="146"/>
      <c r="AY387" s="146"/>
      <c r="AZ387" s="146"/>
      <c r="BA387" s="146"/>
      <c r="BB387" s="146"/>
      <c r="BC387" s="146"/>
      <c r="BD387" s="146"/>
      <c r="BE387" s="146"/>
      <c r="BF387" s="146"/>
      <c r="BG387" s="146"/>
      <c r="BH387" s="146"/>
      <c r="BI387" s="146"/>
      <c r="BJ387" s="146"/>
      <c r="BK387" s="146"/>
      <c r="BL387" s="146"/>
      <c r="BM387" s="146"/>
      <c r="BN387" s="146"/>
      <c r="BO387" s="146"/>
      <c r="BP387" s="146"/>
      <c r="BQ387" s="146"/>
      <c r="BR387" s="146"/>
      <c r="BS387" s="146"/>
      <c r="BT387" s="146"/>
      <c r="BU387" s="146"/>
      <c r="BV387" s="146"/>
      <c r="BW387" s="146"/>
      <c r="BX387" s="146"/>
      <c r="BY387" s="146"/>
      <c r="BZ387" s="146"/>
      <c r="CA387" s="146"/>
      <c r="CB387" s="146"/>
      <c r="CC387" s="146"/>
      <c r="CD387" s="146"/>
      <c r="CE387" s="146"/>
      <c r="CF387" s="146"/>
      <c r="CG387" s="146"/>
      <c r="CH387" s="146"/>
      <c r="CI387" s="146"/>
      <c r="CJ387" s="146"/>
      <c r="CK387" s="146"/>
      <c r="CL387" s="146"/>
      <c r="CM387" s="146"/>
      <c r="CN387" s="146"/>
      <c r="CO387" s="146"/>
      <c r="CP387" s="146"/>
      <c r="CQ387" s="146"/>
      <c r="CR387" s="146"/>
      <c r="CS387" s="146"/>
      <c r="CT387" s="146"/>
      <c r="CU387" s="146"/>
      <c r="CV387" s="146"/>
      <c r="CW387" s="146"/>
      <c r="CX387" s="146"/>
      <c r="CY387" s="146"/>
      <c r="CZ387" s="146"/>
      <c r="DA387" s="201"/>
    </row>
    <row r="388" spans="2:105" x14ac:dyDescent="0.25">
      <c r="B388" s="200"/>
      <c r="C388" s="146"/>
      <c r="D388" s="146"/>
      <c r="E388" s="146"/>
      <c r="F388" s="146"/>
      <c r="G388" s="146"/>
      <c r="H388" s="146"/>
      <c r="I388" s="146"/>
      <c r="J388" s="146"/>
      <c r="K388" s="146"/>
      <c r="L388" s="146"/>
      <c r="M388" s="146"/>
      <c r="N388" s="146"/>
      <c r="O388" s="146"/>
      <c r="P388" s="146"/>
      <c r="Q388" s="146"/>
      <c r="R388" s="146"/>
      <c r="S388" s="146"/>
      <c r="T388" s="146"/>
      <c r="U388" s="146"/>
      <c r="V388" s="146"/>
      <c r="W388" s="146"/>
      <c r="X388" s="146"/>
      <c r="Y388" s="146"/>
      <c r="Z388" s="146"/>
      <c r="AA388" s="146"/>
      <c r="AB388" s="146"/>
      <c r="AC388" s="146"/>
      <c r="AD388" s="146"/>
      <c r="AE388" s="146"/>
      <c r="AF388" s="146"/>
      <c r="AG388" s="146"/>
      <c r="AH388" s="146"/>
      <c r="AI388" s="146"/>
      <c r="AJ388" s="146"/>
      <c r="AK388" s="146"/>
      <c r="AL388" s="146"/>
      <c r="AM388" s="146"/>
      <c r="AN388" s="146"/>
      <c r="AO388" s="146"/>
      <c r="AP388" s="146"/>
      <c r="AQ388" s="146"/>
      <c r="AR388" s="146"/>
      <c r="AS388" s="146"/>
      <c r="AT388" s="146"/>
      <c r="AU388" s="146"/>
      <c r="AV388" s="146"/>
      <c r="AW388" s="146"/>
      <c r="AX388" s="146"/>
      <c r="AY388" s="146"/>
      <c r="AZ388" s="146"/>
      <c r="BA388" s="146"/>
      <c r="BB388" s="146"/>
      <c r="BC388" s="146"/>
      <c r="BD388" s="146"/>
      <c r="BE388" s="146"/>
      <c r="BF388" s="146"/>
      <c r="BG388" s="146"/>
      <c r="BH388" s="146"/>
      <c r="BI388" s="146"/>
      <c r="BJ388" s="146"/>
      <c r="BK388" s="146"/>
      <c r="BL388" s="146"/>
      <c r="BM388" s="146"/>
      <c r="BN388" s="146"/>
      <c r="BO388" s="146"/>
      <c r="BP388" s="146"/>
      <c r="BQ388" s="146"/>
      <c r="BR388" s="146"/>
      <c r="BS388" s="146"/>
      <c r="BT388" s="146"/>
      <c r="BU388" s="146"/>
      <c r="BV388" s="146"/>
      <c r="BW388" s="146"/>
      <c r="BX388" s="146"/>
      <c r="BY388" s="146"/>
      <c r="BZ388" s="146"/>
      <c r="CA388" s="146"/>
      <c r="CB388" s="146"/>
      <c r="CC388" s="146"/>
      <c r="CD388" s="146"/>
      <c r="CE388" s="146"/>
      <c r="CF388" s="146"/>
      <c r="CG388" s="146"/>
      <c r="CH388" s="146"/>
      <c r="CI388" s="146"/>
      <c r="CJ388" s="146"/>
      <c r="CK388" s="146"/>
      <c r="CL388" s="146"/>
      <c r="CM388" s="146"/>
      <c r="CN388" s="146"/>
      <c r="CO388" s="146"/>
      <c r="CP388" s="146"/>
      <c r="CQ388" s="146"/>
      <c r="CR388" s="146"/>
      <c r="CS388" s="146"/>
      <c r="CT388" s="146"/>
      <c r="CU388" s="146"/>
      <c r="CV388" s="146"/>
      <c r="CW388" s="146"/>
      <c r="CX388" s="146"/>
      <c r="CY388" s="146"/>
      <c r="CZ388" s="146"/>
      <c r="DA388" s="201"/>
    </row>
    <row r="389" spans="2:105" x14ac:dyDescent="0.25">
      <c r="B389" s="200"/>
      <c r="C389" s="146"/>
      <c r="D389" s="146"/>
      <c r="E389" s="146"/>
      <c r="F389" s="146"/>
      <c r="G389" s="146"/>
      <c r="H389" s="146"/>
      <c r="I389" s="146"/>
      <c r="J389" s="146"/>
      <c r="K389" s="146"/>
      <c r="L389" s="146"/>
      <c r="M389" s="146"/>
      <c r="N389" s="146"/>
      <c r="O389" s="146"/>
      <c r="P389" s="146"/>
      <c r="Q389" s="146"/>
      <c r="R389" s="146"/>
      <c r="S389" s="146"/>
      <c r="T389" s="146"/>
      <c r="U389" s="146"/>
      <c r="V389" s="146"/>
      <c r="W389" s="146"/>
      <c r="X389" s="146"/>
      <c r="Y389" s="146"/>
      <c r="Z389" s="146"/>
      <c r="AA389" s="146"/>
      <c r="AB389" s="146"/>
      <c r="AC389" s="146"/>
      <c r="AD389" s="146"/>
      <c r="AE389" s="146"/>
      <c r="AF389" s="146"/>
      <c r="AG389" s="146"/>
      <c r="AH389" s="146"/>
      <c r="AI389" s="146"/>
      <c r="AJ389" s="146"/>
      <c r="AK389" s="146"/>
      <c r="AL389" s="146"/>
      <c r="AM389" s="146"/>
      <c r="AN389" s="146"/>
      <c r="AO389" s="146"/>
      <c r="AP389" s="146"/>
      <c r="AQ389" s="146"/>
      <c r="AR389" s="146"/>
      <c r="AS389" s="146"/>
      <c r="AT389" s="146"/>
      <c r="AU389" s="146"/>
      <c r="AV389" s="146"/>
      <c r="AW389" s="146"/>
      <c r="AX389" s="146"/>
      <c r="AY389" s="146"/>
      <c r="AZ389" s="146"/>
      <c r="BA389" s="146"/>
      <c r="BB389" s="146"/>
      <c r="BC389" s="146"/>
      <c r="BD389" s="146"/>
      <c r="BE389" s="146"/>
      <c r="BF389" s="146"/>
      <c r="BG389" s="146"/>
      <c r="BH389" s="146"/>
      <c r="BI389" s="146"/>
      <c r="BJ389" s="146"/>
      <c r="BK389" s="146"/>
      <c r="BL389" s="146"/>
      <c r="BM389" s="146"/>
      <c r="BN389" s="146"/>
      <c r="BO389" s="146"/>
      <c r="BP389" s="146"/>
      <c r="BQ389" s="146"/>
      <c r="BR389" s="146"/>
      <c r="BS389" s="146"/>
      <c r="BT389" s="146"/>
      <c r="BU389" s="146"/>
      <c r="BV389" s="146"/>
      <c r="BW389" s="146"/>
      <c r="BX389" s="146"/>
      <c r="BY389" s="146"/>
      <c r="BZ389" s="146"/>
      <c r="CA389" s="146"/>
      <c r="CB389" s="146"/>
      <c r="CC389" s="146"/>
      <c r="CD389" s="146"/>
      <c r="CE389" s="146"/>
      <c r="CF389" s="146"/>
      <c r="CG389" s="146"/>
      <c r="CH389" s="146"/>
      <c r="CI389" s="146"/>
      <c r="CJ389" s="146"/>
      <c r="CK389" s="146"/>
      <c r="CL389" s="146"/>
      <c r="CM389" s="146"/>
      <c r="CN389" s="146"/>
      <c r="CO389" s="146"/>
      <c r="CP389" s="146"/>
      <c r="CQ389" s="146"/>
      <c r="CR389" s="146"/>
      <c r="CS389" s="146"/>
      <c r="CT389" s="146"/>
      <c r="CU389" s="146"/>
      <c r="CV389" s="146"/>
      <c r="CW389" s="146"/>
      <c r="CX389" s="146"/>
      <c r="CY389" s="146"/>
      <c r="CZ389" s="146"/>
      <c r="DA389" s="201"/>
    </row>
    <row r="390" spans="2:105" x14ac:dyDescent="0.25">
      <c r="B390" s="200"/>
      <c r="C390" s="146"/>
      <c r="D390" s="146"/>
      <c r="E390" s="146"/>
      <c r="F390" s="146"/>
      <c r="G390" s="146"/>
      <c r="H390" s="146"/>
      <c r="I390" s="146"/>
      <c r="J390" s="146"/>
      <c r="K390" s="146"/>
      <c r="L390" s="146"/>
      <c r="M390" s="146"/>
      <c r="N390" s="146"/>
      <c r="O390" s="146"/>
      <c r="P390" s="146"/>
      <c r="Q390" s="146"/>
      <c r="R390" s="146"/>
      <c r="S390" s="146"/>
      <c r="T390" s="146"/>
      <c r="U390" s="146"/>
      <c r="V390" s="146"/>
      <c r="W390" s="146"/>
      <c r="X390" s="146"/>
      <c r="Y390" s="146"/>
      <c r="Z390" s="146"/>
      <c r="AA390" s="146"/>
      <c r="AB390" s="146"/>
      <c r="AC390" s="146"/>
      <c r="AD390" s="146"/>
      <c r="AE390" s="146"/>
      <c r="AF390" s="146"/>
      <c r="AG390" s="146"/>
      <c r="AH390" s="146"/>
      <c r="AI390" s="146"/>
      <c r="AJ390" s="146"/>
      <c r="AK390" s="146"/>
      <c r="AL390" s="146"/>
      <c r="AM390" s="146"/>
      <c r="AN390" s="146"/>
      <c r="AO390" s="146"/>
      <c r="AP390" s="146"/>
      <c r="AQ390" s="146"/>
      <c r="AR390" s="146"/>
      <c r="AS390" s="146"/>
      <c r="AT390" s="146"/>
      <c r="AU390" s="146"/>
      <c r="AV390" s="146"/>
      <c r="AW390" s="146"/>
      <c r="AX390" s="146"/>
      <c r="AY390" s="146"/>
      <c r="AZ390" s="146"/>
      <c r="BA390" s="146"/>
      <c r="BB390" s="146"/>
      <c r="BC390" s="146"/>
      <c r="BD390" s="146"/>
      <c r="BE390" s="146"/>
      <c r="BF390" s="146"/>
      <c r="BG390" s="146"/>
      <c r="BH390" s="146"/>
      <c r="BI390" s="146"/>
      <c r="BJ390" s="146"/>
      <c r="BK390" s="146"/>
      <c r="BL390" s="146"/>
      <c r="BM390" s="146"/>
      <c r="BN390" s="146"/>
      <c r="BO390" s="146"/>
      <c r="BP390" s="146"/>
      <c r="BQ390" s="146"/>
      <c r="BR390" s="146"/>
      <c r="BS390" s="146"/>
      <c r="BT390" s="146"/>
      <c r="BU390" s="146"/>
      <c r="BV390" s="146"/>
      <c r="BW390" s="146"/>
      <c r="BX390" s="146"/>
      <c r="BY390" s="146"/>
      <c r="BZ390" s="146"/>
      <c r="CA390" s="146"/>
      <c r="CB390" s="146"/>
      <c r="CC390" s="146"/>
      <c r="CD390" s="146"/>
      <c r="CE390" s="146"/>
      <c r="CF390" s="146"/>
      <c r="CG390" s="146"/>
      <c r="CH390" s="146"/>
      <c r="CI390" s="146"/>
      <c r="CJ390" s="146"/>
      <c r="CK390" s="146"/>
      <c r="CL390" s="146"/>
      <c r="CM390" s="146"/>
      <c r="CN390" s="146"/>
      <c r="CO390" s="146"/>
      <c r="CP390" s="146"/>
      <c r="CQ390" s="146"/>
      <c r="CR390" s="146"/>
      <c r="CS390" s="146"/>
      <c r="CT390" s="146"/>
      <c r="CU390" s="146"/>
      <c r="CV390" s="146"/>
      <c r="CW390" s="146"/>
      <c r="CX390" s="146"/>
      <c r="CY390" s="146"/>
      <c r="CZ390" s="146"/>
      <c r="DA390" s="201"/>
    </row>
    <row r="391" spans="2:105" x14ac:dyDescent="0.25">
      <c r="B391" s="200"/>
      <c r="C391" s="146"/>
      <c r="D391" s="146"/>
      <c r="E391" s="146"/>
      <c r="F391" s="146"/>
      <c r="G391" s="146"/>
      <c r="H391" s="146"/>
      <c r="I391" s="146"/>
      <c r="J391" s="146"/>
      <c r="K391" s="146"/>
      <c r="L391" s="146"/>
      <c r="M391" s="146"/>
      <c r="N391" s="146"/>
      <c r="O391" s="146"/>
      <c r="P391" s="146"/>
      <c r="Q391" s="146"/>
      <c r="R391" s="146"/>
      <c r="S391" s="146"/>
      <c r="T391" s="146"/>
      <c r="U391" s="146"/>
      <c r="V391" s="146"/>
      <c r="W391" s="146"/>
      <c r="X391" s="146"/>
      <c r="Y391" s="146"/>
      <c r="Z391" s="146"/>
      <c r="AA391" s="146"/>
      <c r="AB391" s="146"/>
      <c r="AC391" s="146"/>
      <c r="AD391" s="146"/>
      <c r="AE391" s="146"/>
      <c r="AF391" s="146"/>
      <c r="AG391" s="146"/>
      <c r="AH391" s="146"/>
      <c r="AI391" s="146"/>
      <c r="AJ391" s="146"/>
      <c r="AK391" s="146"/>
      <c r="AL391" s="146"/>
      <c r="AM391" s="146"/>
      <c r="AN391" s="146"/>
      <c r="AO391" s="146"/>
      <c r="AP391" s="146"/>
      <c r="AQ391" s="146"/>
      <c r="AR391" s="146"/>
      <c r="AS391" s="146"/>
      <c r="AT391" s="146"/>
      <c r="AU391" s="146"/>
      <c r="AV391" s="146"/>
      <c r="AW391" s="146"/>
      <c r="AX391" s="146"/>
      <c r="AY391" s="146"/>
      <c r="AZ391" s="146"/>
      <c r="BA391" s="146"/>
      <c r="BB391" s="146"/>
      <c r="BC391" s="146"/>
      <c r="BD391" s="146"/>
      <c r="BE391" s="146"/>
      <c r="BF391" s="146"/>
      <c r="BG391" s="146"/>
      <c r="BH391" s="146"/>
      <c r="BI391" s="146"/>
      <c r="BJ391" s="146"/>
      <c r="BK391" s="146"/>
      <c r="BL391" s="146"/>
      <c r="BM391" s="146"/>
      <c r="BN391" s="146"/>
      <c r="BO391" s="146"/>
      <c r="BP391" s="146"/>
      <c r="BQ391" s="146"/>
      <c r="BR391" s="146"/>
      <c r="BS391" s="146"/>
      <c r="BT391" s="146"/>
      <c r="BU391" s="146"/>
      <c r="BV391" s="146"/>
      <c r="BW391" s="146"/>
      <c r="BX391" s="146"/>
      <c r="BY391" s="146"/>
      <c r="BZ391" s="146"/>
      <c r="CA391" s="146"/>
      <c r="CB391" s="146"/>
      <c r="CC391" s="146"/>
      <c r="CD391" s="146"/>
      <c r="CE391" s="146"/>
      <c r="CF391" s="146"/>
      <c r="CG391" s="146"/>
      <c r="CH391" s="146"/>
      <c r="CI391" s="146"/>
      <c r="CJ391" s="146"/>
      <c r="CK391" s="146"/>
      <c r="CL391" s="146"/>
      <c r="CM391" s="146"/>
      <c r="CN391" s="146"/>
      <c r="CO391" s="146"/>
      <c r="CP391" s="146"/>
      <c r="CQ391" s="146"/>
      <c r="CR391" s="146"/>
      <c r="CS391" s="146"/>
      <c r="CT391" s="146"/>
      <c r="CU391" s="146"/>
      <c r="CV391" s="146"/>
      <c r="CW391" s="146"/>
      <c r="CX391" s="146"/>
      <c r="CY391" s="146"/>
      <c r="CZ391" s="146"/>
      <c r="DA391" s="201"/>
    </row>
    <row r="392" spans="2:105" x14ac:dyDescent="0.25">
      <c r="B392" s="200"/>
      <c r="C392" s="146"/>
      <c r="D392" s="146"/>
      <c r="E392" s="146"/>
      <c r="F392" s="146"/>
      <c r="G392" s="146"/>
      <c r="H392" s="146"/>
      <c r="I392" s="146"/>
      <c r="J392" s="146"/>
      <c r="K392" s="146"/>
      <c r="L392" s="146"/>
      <c r="M392" s="146"/>
      <c r="N392" s="146"/>
      <c r="O392" s="146"/>
      <c r="P392" s="146"/>
      <c r="Q392" s="146"/>
      <c r="R392" s="146"/>
      <c r="S392" s="146"/>
      <c r="T392" s="146"/>
      <c r="U392" s="146"/>
      <c r="V392" s="146"/>
      <c r="W392" s="146"/>
      <c r="X392" s="146"/>
      <c r="Y392" s="146"/>
      <c r="Z392" s="146"/>
      <c r="AA392" s="146"/>
      <c r="AB392" s="146"/>
      <c r="AC392" s="146"/>
      <c r="AD392" s="146"/>
      <c r="AE392" s="146"/>
      <c r="AF392" s="146"/>
      <c r="AG392" s="146"/>
      <c r="AH392" s="146"/>
      <c r="AI392" s="146"/>
      <c r="AJ392" s="146"/>
      <c r="AK392" s="146"/>
      <c r="AL392" s="146"/>
      <c r="AM392" s="146"/>
      <c r="AN392" s="146"/>
      <c r="AO392" s="146"/>
      <c r="AP392" s="146"/>
      <c r="AQ392" s="146"/>
      <c r="AR392" s="146"/>
      <c r="AS392" s="146"/>
      <c r="AT392" s="146"/>
      <c r="AU392" s="146"/>
      <c r="AV392" s="146"/>
      <c r="AW392" s="146"/>
      <c r="AX392" s="146"/>
      <c r="AY392" s="146"/>
      <c r="AZ392" s="146"/>
      <c r="BA392" s="146"/>
      <c r="BB392" s="146"/>
      <c r="BC392" s="146"/>
      <c r="BD392" s="146"/>
      <c r="BE392" s="146"/>
      <c r="BF392" s="146"/>
      <c r="BG392" s="146"/>
      <c r="BH392" s="146"/>
      <c r="BI392" s="146"/>
      <c r="BJ392" s="146"/>
      <c r="BK392" s="146"/>
      <c r="BL392" s="146"/>
      <c r="BM392" s="146"/>
      <c r="BN392" s="146"/>
      <c r="BO392" s="146"/>
      <c r="BP392" s="146"/>
      <c r="BQ392" s="146"/>
      <c r="BR392" s="146"/>
      <c r="BS392" s="146"/>
      <c r="BT392" s="146"/>
      <c r="BU392" s="146"/>
      <c r="BV392" s="146"/>
      <c r="BW392" s="146"/>
      <c r="BX392" s="146"/>
      <c r="BY392" s="146"/>
      <c r="BZ392" s="146"/>
      <c r="CA392" s="146"/>
      <c r="CB392" s="146"/>
      <c r="CC392" s="146"/>
      <c r="CD392" s="146"/>
      <c r="CE392" s="146"/>
      <c r="CF392" s="146"/>
      <c r="CG392" s="146"/>
      <c r="CH392" s="146"/>
      <c r="CI392" s="146"/>
      <c r="CJ392" s="146"/>
      <c r="CK392" s="146"/>
      <c r="CL392" s="146"/>
      <c r="CM392" s="146"/>
      <c r="CN392" s="146"/>
      <c r="CO392" s="146"/>
      <c r="CP392" s="146"/>
      <c r="CQ392" s="146"/>
      <c r="CR392" s="146"/>
      <c r="CS392" s="146"/>
      <c r="CT392" s="146"/>
      <c r="CU392" s="146"/>
      <c r="CV392" s="146"/>
      <c r="CW392" s="146"/>
      <c r="CX392" s="146"/>
      <c r="CY392" s="146"/>
      <c r="CZ392" s="146"/>
      <c r="DA392" s="201"/>
    </row>
    <row r="393" spans="2:105" x14ac:dyDescent="0.25">
      <c r="B393" s="200"/>
      <c r="C393" s="146"/>
      <c r="D393" s="146"/>
      <c r="E393" s="146"/>
      <c r="F393" s="146"/>
      <c r="G393" s="146"/>
      <c r="H393" s="146"/>
      <c r="I393" s="146"/>
      <c r="J393" s="146"/>
      <c r="K393" s="146"/>
      <c r="L393" s="146"/>
      <c r="M393" s="146"/>
      <c r="N393" s="146"/>
      <c r="O393" s="146"/>
      <c r="P393" s="146"/>
      <c r="Q393" s="146"/>
      <c r="R393" s="146"/>
      <c r="S393" s="146"/>
      <c r="T393" s="146"/>
      <c r="U393" s="146"/>
      <c r="V393" s="146"/>
      <c r="W393" s="146"/>
      <c r="X393" s="146"/>
      <c r="Y393" s="146"/>
      <c r="Z393" s="146"/>
      <c r="AA393" s="146"/>
      <c r="AB393" s="146"/>
      <c r="AC393" s="146"/>
      <c r="AD393" s="146"/>
      <c r="AE393" s="146"/>
      <c r="AF393" s="146"/>
      <c r="AG393" s="146"/>
      <c r="AH393" s="146"/>
      <c r="AI393" s="146"/>
      <c r="AJ393" s="146"/>
      <c r="AK393" s="146"/>
      <c r="AL393" s="146"/>
      <c r="AM393" s="146"/>
      <c r="AN393" s="146"/>
      <c r="AO393" s="146"/>
      <c r="AP393" s="146"/>
      <c r="AQ393" s="146"/>
      <c r="AR393" s="146"/>
      <c r="AS393" s="146"/>
      <c r="AT393" s="146"/>
      <c r="AU393" s="146"/>
      <c r="AV393" s="146"/>
      <c r="AW393" s="146"/>
      <c r="AX393" s="146"/>
      <c r="AY393" s="146"/>
      <c r="AZ393" s="146"/>
      <c r="BA393" s="146"/>
      <c r="BB393" s="146"/>
      <c r="BC393" s="146"/>
      <c r="BD393" s="146"/>
      <c r="BE393" s="146"/>
      <c r="BF393" s="146"/>
      <c r="BG393" s="146"/>
      <c r="BH393" s="146"/>
      <c r="BI393" s="146"/>
      <c r="BJ393" s="146"/>
      <c r="BK393" s="146"/>
      <c r="BL393" s="146"/>
      <c r="BM393" s="146"/>
      <c r="BN393" s="146"/>
      <c r="BO393" s="146"/>
      <c r="BP393" s="146"/>
      <c r="BQ393" s="146"/>
      <c r="BR393" s="146"/>
      <c r="BS393" s="146"/>
      <c r="BT393" s="146"/>
      <c r="BU393" s="146"/>
      <c r="BV393" s="146"/>
      <c r="BW393" s="146"/>
      <c r="BX393" s="146"/>
      <c r="BY393" s="146"/>
      <c r="BZ393" s="146"/>
      <c r="CA393" s="146"/>
      <c r="CB393" s="146"/>
      <c r="CC393" s="146"/>
      <c r="CD393" s="146"/>
      <c r="CE393" s="146"/>
      <c r="CF393" s="146"/>
      <c r="CG393" s="146"/>
      <c r="CH393" s="146"/>
      <c r="CI393" s="146"/>
      <c r="CJ393" s="146"/>
      <c r="CK393" s="146"/>
      <c r="CL393" s="146"/>
      <c r="CM393" s="146"/>
      <c r="CN393" s="146"/>
      <c r="CO393" s="146"/>
      <c r="CP393" s="146"/>
      <c r="CQ393" s="146"/>
      <c r="CR393" s="146"/>
      <c r="CS393" s="146"/>
      <c r="CT393" s="146"/>
      <c r="CU393" s="146"/>
      <c r="CV393" s="146"/>
      <c r="CW393" s="146"/>
      <c r="CX393" s="146"/>
      <c r="CY393" s="146"/>
      <c r="CZ393" s="146"/>
      <c r="DA393" s="201"/>
    </row>
    <row r="394" spans="2:105" x14ac:dyDescent="0.25">
      <c r="B394" s="200"/>
      <c r="C394" s="146"/>
      <c r="D394" s="146"/>
      <c r="E394" s="146"/>
      <c r="F394" s="146"/>
      <c r="G394" s="146"/>
      <c r="H394" s="146"/>
      <c r="I394" s="146"/>
      <c r="J394" s="146"/>
      <c r="K394" s="146"/>
      <c r="L394" s="146"/>
      <c r="M394" s="146"/>
      <c r="N394" s="146"/>
      <c r="O394" s="146"/>
      <c r="P394" s="146"/>
      <c r="Q394" s="146"/>
      <c r="R394" s="146"/>
      <c r="S394" s="146"/>
      <c r="T394" s="146"/>
      <c r="U394" s="146"/>
      <c r="V394" s="146"/>
      <c r="W394" s="146"/>
      <c r="X394" s="146"/>
      <c r="Y394" s="146"/>
      <c r="Z394" s="146"/>
      <c r="AA394" s="146"/>
      <c r="AB394" s="146"/>
      <c r="AC394" s="146"/>
      <c r="AD394" s="146"/>
      <c r="AE394" s="146"/>
      <c r="AF394" s="146"/>
      <c r="AG394" s="146"/>
      <c r="AH394" s="146"/>
      <c r="AI394" s="146"/>
      <c r="AJ394" s="146"/>
      <c r="AK394" s="146"/>
      <c r="AL394" s="146"/>
      <c r="AM394" s="146"/>
      <c r="AN394" s="146"/>
      <c r="AO394" s="146"/>
      <c r="AP394" s="146"/>
      <c r="AQ394" s="146"/>
      <c r="AR394" s="146"/>
      <c r="AS394" s="146"/>
      <c r="AT394" s="146"/>
      <c r="AU394" s="146"/>
      <c r="AV394" s="146"/>
      <c r="AW394" s="146"/>
      <c r="AX394" s="146"/>
      <c r="AY394" s="146"/>
      <c r="AZ394" s="146"/>
      <c r="BA394" s="146"/>
      <c r="BB394" s="146"/>
      <c r="BC394" s="146"/>
      <c r="BD394" s="146"/>
      <c r="BE394" s="146"/>
      <c r="BF394" s="146"/>
      <c r="BG394" s="146"/>
      <c r="BH394" s="146"/>
      <c r="BI394" s="146"/>
      <c r="BJ394" s="146"/>
      <c r="BK394" s="146"/>
      <c r="BL394" s="146"/>
      <c r="BM394" s="146"/>
      <c r="BN394" s="146"/>
      <c r="BO394" s="146"/>
      <c r="BP394" s="146"/>
      <c r="BQ394" s="146"/>
      <c r="BR394" s="146"/>
      <c r="BS394" s="146"/>
      <c r="BT394" s="146"/>
      <c r="BU394" s="146"/>
      <c r="BV394" s="146"/>
      <c r="BW394" s="146"/>
      <c r="BX394" s="146"/>
      <c r="BY394" s="146"/>
      <c r="BZ394" s="146"/>
      <c r="CA394" s="146"/>
      <c r="CB394" s="146"/>
      <c r="CC394" s="146"/>
      <c r="CD394" s="146"/>
      <c r="CE394" s="146"/>
      <c r="CF394" s="146"/>
      <c r="CG394" s="146"/>
      <c r="CH394" s="146"/>
      <c r="CI394" s="146"/>
      <c r="CJ394" s="146"/>
      <c r="CK394" s="146"/>
      <c r="CL394" s="146"/>
      <c r="CM394" s="146"/>
      <c r="CN394" s="146"/>
      <c r="CO394" s="146"/>
      <c r="CP394" s="146"/>
      <c r="CQ394" s="146"/>
      <c r="CR394" s="146"/>
      <c r="CS394" s="146"/>
      <c r="CT394" s="146"/>
      <c r="CU394" s="146"/>
      <c r="CV394" s="146"/>
      <c r="CW394" s="146"/>
      <c r="CX394" s="146"/>
      <c r="CY394" s="146"/>
      <c r="CZ394" s="146"/>
      <c r="DA394" s="201"/>
    </row>
    <row r="395" spans="2:105" x14ac:dyDescent="0.25">
      <c r="B395" s="200"/>
      <c r="C395" s="146"/>
      <c r="D395" s="146"/>
      <c r="E395" s="146"/>
      <c r="F395" s="146"/>
      <c r="G395" s="146"/>
      <c r="H395" s="146"/>
      <c r="I395" s="146"/>
      <c r="J395" s="146"/>
      <c r="K395" s="146"/>
      <c r="L395" s="146"/>
      <c r="M395" s="146"/>
      <c r="N395" s="146"/>
      <c r="O395" s="146"/>
      <c r="P395" s="146"/>
      <c r="Q395" s="146"/>
      <c r="R395" s="146"/>
      <c r="S395" s="146"/>
      <c r="T395" s="146"/>
      <c r="U395" s="146"/>
      <c r="V395" s="146"/>
      <c r="W395" s="146"/>
      <c r="X395" s="146"/>
      <c r="Y395" s="146"/>
      <c r="Z395" s="146"/>
      <c r="AA395" s="146"/>
      <c r="AB395" s="146"/>
      <c r="AC395" s="146"/>
      <c r="AD395" s="146"/>
      <c r="AE395" s="146"/>
      <c r="AF395" s="146"/>
      <c r="AG395" s="146"/>
      <c r="AH395" s="146"/>
      <c r="AI395" s="146"/>
      <c r="AJ395" s="146"/>
      <c r="AK395" s="146"/>
      <c r="AL395" s="146"/>
      <c r="AM395" s="146"/>
      <c r="AN395" s="146"/>
      <c r="AO395" s="146"/>
      <c r="AP395" s="146"/>
      <c r="AQ395" s="146"/>
      <c r="AR395" s="146"/>
      <c r="AS395" s="146"/>
      <c r="AT395" s="146"/>
      <c r="AU395" s="146"/>
      <c r="AV395" s="146"/>
      <c r="AW395" s="146"/>
      <c r="AX395" s="146"/>
      <c r="AY395" s="146"/>
      <c r="AZ395" s="146"/>
      <c r="BA395" s="146"/>
      <c r="BB395" s="146"/>
      <c r="BC395" s="146"/>
      <c r="BD395" s="146"/>
      <c r="BE395" s="146"/>
      <c r="BF395" s="146"/>
      <c r="BG395" s="146"/>
      <c r="BH395" s="146"/>
      <c r="BI395" s="146"/>
      <c r="BJ395" s="146"/>
      <c r="BK395" s="146"/>
      <c r="BL395" s="146"/>
      <c r="BM395" s="146"/>
      <c r="BN395" s="146"/>
      <c r="BO395" s="146"/>
      <c r="BP395" s="146"/>
      <c r="BQ395" s="146"/>
      <c r="BR395" s="146"/>
      <c r="BS395" s="146"/>
      <c r="BT395" s="146"/>
      <c r="BU395" s="146"/>
      <c r="BV395" s="146"/>
      <c r="BW395" s="146"/>
      <c r="BX395" s="146"/>
      <c r="BY395" s="146"/>
      <c r="BZ395" s="146"/>
      <c r="CA395" s="146"/>
      <c r="CB395" s="146"/>
      <c r="CC395" s="146"/>
      <c r="CD395" s="146"/>
      <c r="CE395" s="146"/>
      <c r="CF395" s="146"/>
      <c r="CG395" s="146"/>
      <c r="CH395" s="146"/>
      <c r="CI395" s="146"/>
      <c r="CJ395" s="146"/>
      <c r="CK395" s="146"/>
      <c r="CL395" s="146"/>
      <c r="CM395" s="146"/>
      <c r="CN395" s="146"/>
      <c r="CO395" s="146"/>
      <c r="CP395" s="146"/>
      <c r="CQ395" s="146"/>
      <c r="CR395" s="146"/>
      <c r="CS395" s="146"/>
      <c r="CT395" s="146"/>
      <c r="CU395" s="146"/>
      <c r="CV395" s="146"/>
      <c r="CW395" s="146"/>
      <c r="CX395" s="146"/>
      <c r="CY395" s="146"/>
      <c r="CZ395" s="146"/>
      <c r="DA395" s="201"/>
    </row>
    <row r="396" spans="2:105" x14ac:dyDescent="0.25">
      <c r="B396" s="200"/>
      <c r="C396" s="146"/>
      <c r="D396" s="146"/>
      <c r="E396" s="146"/>
      <c r="F396" s="146"/>
      <c r="G396" s="146"/>
      <c r="H396" s="146"/>
      <c r="I396" s="146"/>
      <c r="J396" s="146"/>
      <c r="K396" s="146"/>
      <c r="L396" s="146"/>
      <c r="M396" s="146"/>
      <c r="N396" s="146"/>
      <c r="O396" s="146"/>
      <c r="P396" s="146"/>
      <c r="Q396" s="146"/>
      <c r="R396" s="146"/>
      <c r="S396" s="146"/>
      <c r="T396" s="146"/>
      <c r="U396" s="146"/>
      <c r="V396" s="146"/>
      <c r="W396" s="146"/>
      <c r="X396" s="146"/>
      <c r="Y396" s="146"/>
      <c r="Z396" s="146"/>
      <c r="AA396" s="146"/>
      <c r="AB396" s="146"/>
      <c r="AC396" s="146"/>
      <c r="AD396" s="146"/>
      <c r="AE396" s="146"/>
      <c r="AF396" s="146"/>
      <c r="AG396" s="146"/>
      <c r="AH396" s="146"/>
      <c r="AI396" s="146"/>
      <c r="AJ396" s="146"/>
      <c r="AK396" s="146"/>
      <c r="AL396" s="146"/>
      <c r="AM396" s="146"/>
      <c r="AN396" s="146"/>
      <c r="AO396" s="146"/>
      <c r="AP396" s="146"/>
      <c r="AQ396" s="146"/>
      <c r="AR396" s="146"/>
      <c r="AS396" s="146"/>
      <c r="AT396" s="146"/>
      <c r="AU396" s="146"/>
      <c r="AV396" s="146"/>
      <c r="AW396" s="146"/>
      <c r="AX396" s="146"/>
      <c r="AY396" s="146"/>
      <c r="AZ396" s="146"/>
      <c r="BA396" s="146"/>
      <c r="BB396" s="146"/>
      <c r="BC396" s="146"/>
      <c r="BD396" s="146"/>
      <c r="BE396" s="146"/>
      <c r="BF396" s="146"/>
      <c r="BG396" s="146"/>
      <c r="BH396" s="146"/>
      <c r="BI396" s="146"/>
      <c r="BJ396" s="146"/>
      <c r="BK396" s="146"/>
      <c r="BL396" s="146"/>
      <c r="BM396" s="146"/>
      <c r="BN396" s="146"/>
      <c r="BO396" s="146"/>
      <c r="BP396" s="146"/>
      <c r="BQ396" s="146"/>
      <c r="BR396" s="146"/>
      <c r="BS396" s="146"/>
      <c r="BT396" s="146"/>
      <c r="BU396" s="146"/>
      <c r="BV396" s="146"/>
      <c r="BW396" s="146"/>
      <c r="BX396" s="146"/>
      <c r="BY396" s="146"/>
      <c r="BZ396" s="146"/>
      <c r="CA396" s="146"/>
      <c r="CB396" s="146"/>
      <c r="CC396" s="146"/>
      <c r="CD396" s="146"/>
      <c r="CE396" s="146"/>
      <c r="CF396" s="146"/>
      <c r="CG396" s="146"/>
      <c r="CH396" s="146"/>
      <c r="CI396" s="146"/>
      <c r="CJ396" s="146"/>
      <c r="CK396" s="146"/>
      <c r="CL396" s="146"/>
      <c r="CM396" s="146"/>
      <c r="CN396" s="146"/>
      <c r="CO396" s="146"/>
      <c r="CP396" s="146"/>
      <c r="CQ396" s="146"/>
      <c r="CR396" s="146"/>
      <c r="CS396" s="146"/>
      <c r="CT396" s="146"/>
      <c r="CU396" s="146"/>
      <c r="CV396" s="146"/>
      <c r="CW396" s="146"/>
      <c r="CX396" s="146"/>
      <c r="CY396" s="146"/>
      <c r="CZ396" s="146"/>
      <c r="DA396" s="201"/>
    </row>
    <row r="397" spans="2:105" x14ac:dyDescent="0.25">
      <c r="B397" s="200"/>
      <c r="C397" s="146"/>
      <c r="D397" s="146"/>
      <c r="E397" s="146"/>
      <c r="F397" s="146"/>
      <c r="G397" s="146"/>
      <c r="H397" s="146"/>
      <c r="I397" s="146"/>
      <c r="J397" s="146"/>
      <c r="K397" s="146"/>
      <c r="L397" s="146"/>
      <c r="M397" s="146"/>
      <c r="N397" s="146"/>
      <c r="O397" s="146"/>
      <c r="P397" s="146"/>
      <c r="Q397" s="146"/>
      <c r="R397" s="146"/>
      <c r="S397" s="146"/>
      <c r="T397" s="146"/>
      <c r="U397" s="146"/>
      <c r="V397" s="146"/>
      <c r="W397" s="146"/>
      <c r="X397" s="146"/>
      <c r="Y397" s="146"/>
      <c r="Z397" s="146"/>
      <c r="AA397" s="146"/>
      <c r="AB397" s="146"/>
      <c r="AC397" s="146"/>
      <c r="AD397" s="146"/>
      <c r="AE397" s="146"/>
      <c r="AF397" s="146"/>
      <c r="AG397" s="146"/>
      <c r="AH397" s="146"/>
      <c r="AI397" s="146"/>
      <c r="AJ397" s="146"/>
      <c r="AK397" s="146"/>
      <c r="AL397" s="146"/>
      <c r="AM397" s="146"/>
      <c r="AN397" s="146"/>
      <c r="AO397" s="146"/>
      <c r="AP397" s="146"/>
      <c r="AQ397" s="146"/>
      <c r="AR397" s="146"/>
      <c r="AS397" s="146"/>
      <c r="AT397" s="146"/>
      <c r="AU397" s="146"/>
      <c r="AV397" s="146"/>
      <c r="AW397" s="146"/>
      <c r="AX397" s="146"/>
      <c r="AY397" s="146"/>
      <c r="AZ397" s="146"/>
      <c r="BA397" s="146"/>
      <c r="BB397" s="146"/>
      <c r="BC397" s="146"/>
      <c r="BD397" s="146"/>
      <c r="BE397" s="146"/>
      <c r="BF397" s="146"/>
      <c r="BG397" s="146"/>
      <c r="BH397" s="146"/>
      <c r="BI397" s="146"/>
      <c r="BJ397" s="146"/>
      <c r="BK397" s="146"/>
      <c r="BL397" s="146"/>
      <c r="BM397" s="146"/>
      <c r="BN397" s="146"/>
      <c r="BO397" s="146"/>
      <c r="BP397" s="146"/>
      <c r="BQ397" s="146"/>
      <c r="BR397" s="146"/>
      <c r="BS397" s="146"/>
      <c r="BT397" s="146"/>
      <c r="BU397" s="146"/>
      <c r="BV397" s="146"/>
      <c r="BW397" s="146"/>
      <c r="BX397" s="146"/>
      <c r="BY397" s="146"/>
      <c r="BZ397" s="146"/>
      <c r="CA397" s="146"/>
      <c r="CB397" s="146"/>
      <c r="CC397" s="146"/>
      <c r="CD397" s="146"/>
      <c r="CE397" s="146"/>
      <c r="CF397" s="146"/>
      <c r="CG397" s="146"/>
      <c r="CH397" s="146"/>
      <c r="CI397" s="146"/>
      <c r="CJ397" s="146"/>
      <c r="CK397" s="146"/>
      <c r="CL397" s="146"/>
      <c r="CM397" s="146"/>
      <c r="CN397" s="146"/>
      <c r="CO397" s="146"/>
      <c r="CP397" s="146"/>
      <c r="CQ397" s="146"/>
      <c r="CR397" s="146"/>
      <c r="CS397" s="146"/>
      <c r="CT397" s="146"/>
      <c r="CU397" s="146"/>
      <c r="CV397" s="146"/>
      <c r="CW397" s="146"/>
      <c r="CX397" s="146"/>
      <c r="CY397" s="146"/>
      <c r="CZ397" s="146"/>
      <c r="DA397" s="201"/>
    </row>
    <row r="398" spans="2:105" x14ac:dyDescent="0.25">
      <c r="B398" s="200"/>
      <c r="C398" s="146"/>
      <c r="D398" s="146"/>
      <c r="E398" s="146"/>
      <c r="F398" s="146"/>
      <c r="G398" s="146"/>
      <c r="H398" s="146"/>
      <c r="I398" s="146"/>
      <c r="J398" s="146"/>
      <c r="K398" s="146"/>
      <c r="L398" s="146"/>
      <c r="M398" s="146"/>
      <c r="N398" s="146"/>
      <c r="O398" s="146"/>
      <c r="P398" s="146"/>
      <c r="Q398" s="146"/>
      <c r="R398" s="146"/>
      <c r="S398" s="146"/>
      <c r="T398" s="146"/>
      <c r="U398" s="146"/>
      <c r="V398" s="146"/>
      <c r="W398" s="146"/>
      <c r="X398" s="146"/>
      <c r="Y398" s="146"/>
      <c r="Z398" s="146"/>
      <c r="AA398" s="146"/>
      <c r="AB398" s="146"/>
      <c r="AC398" s="146"/>
      <c r="AD398" s="146"/>
      <c r="AE398" s="146"/>
      <c r="AF398" s="146"/>
      <c r="AG398" s="146"/>
      <c r="AH398" s="146"/>
      <c r="AI398" s="146"/>
      <c r="AJ398" s="146"/>
      <c r="AK398" s="146"/>
      <c r="AL398" s="146"/>
      <c r="AM398" s="146"/>
      <c r="AN398" s="146"/>
      <c r="AO398" s="146"/>
      <c r="AP398" s="146"/>
      <c r="AQ398" s="146"/>
      <c r="AR398" s="146"/>
      <c r="AS398" s="146"/>
      <c r="AT398" s="146"/>
      <c r="AU398" s="146"/>
      <c r="AV398" s="146"/>
      <c r="AW398" s="146"/>
      <c r="AX398" s="146"/>
      <c r="AY398" s="146"/>
      <c r="AZ398" s="146"/>
      <c r="BA398" s="146"/>
      <c r="BB398" s="146"/>
      <c r="BC398" s="146"/>
      <c r="BD398" s="146"/>
      <c r="BE398" s="146"/>
      <c r="BF398" s="146"/>
      <c r="BG398" s="146"/>
      <c r="BH398" s="146"/>
      <c r="BI398" s="146"/>
      <c r="BJ398" s="146"/>
      <c r="BK398" s="146"/>
      <c r="BL398" s="146"/>
      <c r="BM398" s="146"/>
      <c r="BN398" s="146"/>
      <c r="BO398" s="146"/>
      <c r="BP398" s="146"/>
      <c r="BQ398" s="146"/>
      <c r="BR398" s="146"/>
      <c r="BS398" s="146"/>
      <c r="BT398" s="146"/>
      <c r="BU398" s="146"/>
      <c r="BV398" s="146"/>
      <c r="BW398" s="146"/>
      <c r="BX398" s="146"/>
      <c r="BY398" s="146"/>
      <c r="BZ398" s="146"/>
      <c r="CA398" s="146"/>
      <c r="CB398" s="146"/>
      <c r="CC398" s="146"/>
      <c r="CD398" s="146"/>
      <c r="CE398" s="146"/>
      <c r="CF398" s="146"/>
      <c r="CG398" s="146"/>
      <c r="CH398" s="146"/>
      <c r="CI398" s="146"/>
      <c r="CJ398" s="146"/>
      <c r="CK398" s="146"/>
      <c r="CL398" s="146"/>
      <c r="CM398" s="146"/>
      <c r="CN398" s="146"/>
      <c r="CO398" s="146"/>
      <c r="CP398" s="146"/>
      <c r="CQ398" s="146"/>
      <c r="CR398" s="146"/>
      <c r="CS398" s="146"/>
      <c r="CT398" s="146"/>
      <c r="CU398" s="146"/>
      <c r="CV398" s="146"/>
      <c r="CW398" s="146"/>
      <c r="CX398" s="146"/>
      <c r="CY398" s="146"/>
      <c r="CZ398" s="146"/>
      <c r="DA398" s="201"/>
    </row>
    <row r="399" spans="2:105" x14ac:dyDescent="0.25">
      <c r="B399" s="200"/>
      <c r="C399" s="146"/>
      <c r="D399" s="146"/>
      <c r="E399" s="146"/>
      <c r="F399" s="146"/>
      <c r="G399" s="146"/>
      <c r="H399" s="146"/>
      <c r="I399" s="146"/>
      <c r="J399" s="146"/>
      <c r="K399" s="146"/>
      <c r="L399" s="146"/>
      <c r="M399" s="146"/>
      <c r="N399" s="146"/>
      <c r="O399" s="146"/>
      <c r="P399" s="146"/>
      <c r="Q399" s="146"/>
      <c r="R399" s="146"/>
      <c r="S399" s="146"/>
      <c r="T399" s="146"/>
      <c r="U399" s="146"/>
      <c r="V399" s="146"/>
      <c r="W399" s="146"/>
      <c r="X399" s="146"/>
      <c r="Y399" s="146"/>
      <c r="Z399" s="146"/>
      <c r="AA399" s="146"/>
      <c r="AB399" s="146"/>
      <c r="AC399" s="146"/>
      <c r="AD399" s="146"/>
      <c r="AE399" s="146"/>
      <c r="AF399" s="146"/>
      <c r="AG399" s="146"/>
      <c r="AH399" s="146"/>
      <c r="AI399" s="146"/>
      <c r="AJ399" s="146"/>
      <c r="AK399" s="146"/>
      <c r="AL399" s="146"/>
      <c r="AM399" s="146"/>
      <c r="AN399" s="146"/>
      <c r="AO399" s="146"/>
      <c r="AP399" s="146"/>
      <c r="AQ399" s="146"/>
      <c r="AR399" s="146"/>
      <c r="AS399" s="146"/>
      <c r="AT399" s="146"/>
      <c r="AU399" s="146"/>
      <c r="AV399" s="146"/>
      <c r="AW399" s="146"/>
      <c r="AX399" s="146"/>
      <c r="AY399" s="146"/>
      <c r="AZ399" s="146"/>
      <c r="BA399" s="146"/>
      <c r="BB399" s="146"/>
      <c r="BC399" s="146"/>
      <c r="BD399" s="146"/>
      <c r="BE399" s="146"/>
      <c r="BF399" s="146"/>
      <c r="BG399" s="146"/>
      <c r="BH399" s="146"/>
      <c r="BI399" s="146"/>
      <c r="BJ399" s="146"/>
      <c r="BK399" s="146"/>
      <c r="BL399" s="146"/>
      <c r="BM399" s="146"/>
      <c r="BN399" s="146"/>
      <c r="BO399" s="146"/>
      <c r="BP399" s="146"/>
      <c r="BQ399" s="146"/>
      <c r="BR399" s="146"/>
      <c r="BS399" s="146"/>
      <c r="BT399" s="146"/>
      <c r="BU399" s="146"/>
      <c r="BV399" s="146"/>
      <c r="BW399" s="146"/>
      <c r="BX399" s="146"/>
      <c r="BY399" s="146"/>
      <c r="BZ399" s="146"/>
      <c r="CA399" s="146"/>
      <c r="CB399" s="146"/>
      <c r="CC399" s="146"/>
      <c r="CD399" s="146"/>
      <c r="CE399" s="146"/>
      <c r="CF399" s="146"/>
      <c r="CG399" s="146"/>
      <c r="CH399" s="146"/>
      <c r="CI399" s="146"/>
      <c r="CJ399" s="146"/>
      <c r="CK399" s="146"/>
      <c r="CL399" s="146"/>
      <c r="CM399" s="146"/>
      <c r="CN399" s="146"/>
      <c r="CO399" s="146"/>
      <c r="CP399" s="146"/>
      <c r="CQ399" s="146"/>
      <c r="CR399" s="146"/>
      <c r="CS399" s="146"/>
      <c r="CT399" s="146"/>
      <c r="CU399" s="146"/>
      <c r="CV399" s="146"/>
      <c r="CW399" s="146"/>
      <c r="CX399" s="146"/>
      <c r="CY399" s="146"/>
      <c r="CZ399" s="146"/>
      <c r="DA399" s="201"/>
    </row>
    <row r="400" spans="2:105" x14ac:dyDescent="0.25">
      <c r="B400" s="200"/>
      <c r="C400" s="146"/>
      <c r="D400" s="146"/>
      <c r="E400" s="146"/>
      <c r="F400" s="146"/>
      <c r="G400" s="146"/>
      <c r="H400" s="146"/>
      <c r="I400" s="146"/>
      <c r="J400" s="146"/>
      <c r="K400" s="146"/>
      <c r="L400" s="146"/>
      <c r="M400" s="146"/>
      <c r="N400" s="146"/>
      <c r="O400" s="146"/>
      <c r="P400" s="146"/>
      <c r="Q400" s="146"/>
      <c r="R400" s="146"/>
      <c r="S400" s="146"/>
      <c r="T400" s="146"/>
      <c r="U400" s="146"/>
      <c r="V400" s="146"/>
      <c r="W400" s="146"/>
      <c r="X400" s="146"/>
      <c r="Y400" s="146"/>
      <c r="Z400" s="146"/>
      <c r="AA400" s="146"/>
      <c r="AB400" s="146"/>
      <c r="AC400" s="146"/>
      <c r="AD400" s="146"/>
      <c r="AE400" s="146"/>
      <c r="AF400" s="146"/>
      <c r="AG400" s="146"/>
      <c r="AH400" s="146"/>
      <c r="AI400" s="146"/>
      <c r="AJ400" s="146"/>
      <c r="AK400" s="146"/>
      <c r="AL400" s="146"/>
      <c r="AM400" s="146"/>
      <c r="AN400" s="146"/>
      <c r="AO400" s="146"/>
      <c r="AP400" s="146"/>
      <c r="AQ400" s="146"/>
      <c r="AR400" s="146"/>
      <c r="AS400" s="146"/>
      <c r="AT400" s="146"/>
      <c r="AU400" s="146"/>
      <c r="AV400" s="146"/>
      <c r="AW400" s="146"/>
      <c r="AX400" s="146"/>
      <c r="AY400" s="146"/>
      <c r="AZ400" s="146"/>
      <c r="BA400" s="146"/>
      <c r="BB400" s="146"/>
      <c r="BC400" s="146"/>
      <c r="BD400" s="146"/>
      <c r="BE400" s="146"/>
      <c r="BF400" s="146"/>
      <c r="BG400" s="146"/>
      <c r="BH400" s="146"/>
      <c r="BI400" s="146"/>
      <c r="BJ400" s="146"/>
      <c r="BK400" s="146"/>
      <c r="BL400" s="146"/>
      <c r="BM400" s="146"/>
      <c r="BN400" s="146"/>
      <c r="BO400" s="146"/>
      <c r="BP400" s="146"/>
      <c r="BQ400" s="146"/>
      <c r="BR400" s="146"/>
      <c r="BS400" s="146"/>
      <c r="BT400" s="146"/>
      <c r="BU400" s="146"/>
      <c r="BV400" s="146"/>
      <c r="BW400" s="146"/>
      <c r="BX400" s="146"/>
      <c r="BY400" s="146"/>
      <c r="BZ400" s="146"/>
      <c r="CA400" s="146"/>
      <c r="CB400" s="146"/>
      <c r="CC400" s="146"/>
      <c r="CD400" s="146"/>
      <c r="CE400" s="146"/>
      <c r="CF400" s="146"/>
      <c r="CG400" s="146"/>
      <c r="CH400" s="146"/>
      <c r="CI400" s="146"/>
      <c r="CJ400" s="146"/>
      <c r="CK400" s="146"/>
      <c r="CL400" s="146"/>
      <c r="CM400" s="146"/>
      <c r="CN400" s="146"/>
      <c r="CO400" s="146"/>
      <c r="CP400" s="146"/>
      <c r="CQ400" s="146"/>
      <c r="CR400" s="146"/>
      <c r="CS400" s="146"/>
      <c r="CT400" s="146"/>
      <c r="CU400" s="146"/>
      <c r="CV400" s="146"/>
      <c r="CW400" s="146"/>
      <c r="CX400" s="146"/>
      <c r="CY400" s="146"/>
      <c r="CZ400" s="146"/>
      <c r="DA400" s="201"/>
    </row>
    <row r="401" spans="2:105" x14ac:dyDescent="0.25">
      <c r="B401" s="200"/>
      <c r="C401" s="146"/>
      <c r="D401" s="146"/>
      <c r="E401" s="146"/>
      <c r="F401" s="146"/>
      <c r="G401" s="146"/>
      <c r="H401" s="146"/>
      <c r="I401" s="146"/>
      <c r="J401" s="146"/>
      <c r="K401" s="146"/>
      <c r="L401" s="146"/>
      <c r="M401" s="146"/>
      <c r="N401" s="146"/>
      <c r="O401" s="146"/>
      <c r="P401" s="146"/>
      <c r="Q401" s="146"/>
      <c r="R401" s="146"/>
      <c r="S401" s="146"/>
      <c r="T401" s="146"/>
      <c r="U401" s="146"/>
      <c r="V401" s="146"/>
      <c r="W401" s="146"/>
      <c r="X401" s="146"/>
      <c r="Y401" s="146"/>
      <c r="Z401" s="146"/>
      <c r="AA401" s="146"/>
      <c r="AB401" s="146"/>
      <c r="AC401" s="146"/>
      <c r="AD401" s="146"/>
      <c r="AE401" s="146"/>
      <c r="AF401" s="146"/>
      <c r="AG401" s="146"/>
      <c r="AH401" s="146"/>
      <c r="AI401" s="146"/>
      <c r="AJ401" s="146"/>
      <c r="AK401" s="146"/>
      <c r="AL401" s="146"/>
      <c r="AM401" s="146"/>
      <c r="AN401" s="146"/>
      <c r="AO401" s="146"/>
      <c r="AP401" s="146"/>
      <c r="AQ401" s="146"/>
      <c r="AR401" s="146"/>
      <c r="AS401" s="146"/>
      <c r="AT401" s="146"/>
      <c r="AU401" s="146"/>
      <c r="AV401" s="146"/>
      <c r="AW401" s="146"/>
      <c r="AX401" s="146"/>
      <c r="AY401" s="146"/>
      <c r="AZ401" s="146"/>
      <c r="BA401" s="146"/>
      <c r="BB401" s="146"/>
      <c r="BC401" s="146"/>
      <c r="BD401" s="146"/>
      <c r="BE401" s="146"/>
      <c r="BF401" s="146"/>
      <c r="BG401" s="146"/>
      <c r="BH401" s="146"/>
      <c r="BI401" s="146"/>
      <c r="BJ401" s="146"/>
      <c r="BK401" s="146"/>
      <c r="BL401" s="146"/>
      <c r="BM401" s="146"/>
      <c r="BN401" s="146"/>
      <c r="BO401" s="146"/>
      <c r="BP401" s="146"/>
      <c r="BQ401" s="146"/>
      <c r="BR401" s="146"/>
      <c r="BS401" s="146"/>
      <c r="BT401" s="146"/>
      <c r="BU401" s="146"/>
      <c r="BV401" s="146"/>
      <c r="BW401" s="146"/>
      <c r="BX401" s="146"/>
      <c r="BY401" s="146"/>
      <c r="BZ401" s="146"/>
      <c r="CA401" s="146"/>
      <c r="CB401" s="146"/>
      <c r="CC401" s="146"/>
      <c r="CD401" s="146"/>
      <c r="CE401" s="146"/>
      <c r="CF401" s="146"/>
      <c r="CG401" s="146"/>
      <c r="CH401" s="146"/>
      <c r="CI401" s="146"/>
      <c r="CJ401" s="146"/>
      <c r="CK401" s="146"/>
      <c r="CL401" s="146"/>
      <c r="CM401" s="146"/>
      <c r="CN401" s="146"/>
      <c r="CO401" s="146"/>
      <c r="CP401" s="146"/>
      <c r="CQ401" s="146"/>
      <c r="CR401" s="146"/>
      <c r="CS401" s="146"/>
      <c r="CT401" s="146"/>
      <c r="CU401" s="146"/>
      <c r="CV401" s="146"/>
      <c r="CW401" s="146"/>
      <c r="CX401" s="146"/>
      <c r="CY401" s="146"/>
      <c r="CZ401" s="146"/>
      <c r="DA401" s="201"/>
    </row>
    <row r="402" spans="2:105" ht="15.75" thickBot="1" x14ac:dyDescent="0.3">
      <c r="B402" s="202"/>
      <c r="C402" s="203"/>
      <c r="D402" s="203"/>
      <c r="E402" s="203"/>
      <c r="F402" s="203"/>
      <c r="G402" s="203"/>
      <c r="H402" s="203"/>
      <c r="I402" s="203"/>
      <c r="J402" s="203"/>
      <c r="K402" s="203"/>
      <c r="L402" s="203"/>
      <c r="M402" s="203"/>
      <c r="N402" s="203"/>
      <c r="O402" s="203"/>
      <c r="P402" s="203"/>
      <c r="Q402" s="203"/>
      <c r="R402" s="203"/>
      <c r="S402" s="203"/>
      <c r="T402" s="203"/>
      <c r="U402" s="203"/>
      <c r="V402" s="203"/>
      <c r="W402" s="203"/>
      <c r="X402" s="203"/>
      <c r="Y402" s="203"/>
      <c r="Z402" s="203"/>
      <c r="AA402" s="203"/>
      <c r="AB402" s="203"/>
      <c r="AC402" s="203"/>
      <c r="AD402" s="203"/>
      <c r="AE402" s="203"/>
      <c r="AF402" s="203"/>
      <c r="AG402" s="203"/>
      <c r="AH402" s="203"/>
      <c r="AI402" s="203"/>
      <c r="AJ402" s="203"/>
      <c r="AK402" s="203"/>
      <c r="AL402" s="203"/>
      <c r="AM402" s="203"/>
      <c r="AN402" s="203"/>
      <c r="AO402" s="203"/>
      <c r="AP402" s="203"/>
      <c r="AQ402" s="203"/>
      <c r="AR402" s="203"/>
      <c r="AS402" s="203"/>
      <c r="AT402" s="203"/>
      <c r="AU402" s="203"/>
      <c r="AV402" s="203"/>
      <c r="AW402" s="203"/>
      <c r="AX402" s="203"/>
      <c r="AY402" s="203"/>
      <c r="AZ402" s="203"/>
      <c r="BA402" s="203"/>
      <c r="BB402" s="203"/>
      <c r="BC402" s="203"/>
      <c r="BD402" s="203"/>
      <c r="BE402" s="203"/>
      <c r="BF402" s="203"/>
      <c r="BG402" s="203"/>
      <c r="BH402" s="203"/>
      <c r="BI402" s="203"/>
      <c r="BJ402" s="203"/>
      <c r="BK402" s="203"/>
      <c r="BL402" s="203"/>
      <c r="BM402" s="203"/>
      <c r="BN402" s="203"/>
      <c r="BO402" s="203"/>
      <c r="BP402" s="203"/>
      <c r="BQ402" s="203"/>
      <c r="BR402" s="203"/>
      <c r="BS402" s="203"/>
      <c r="BT402" s="203"/>
      <c r="BU402" s="203"/>
      <c r="BV402" s="203"/>
      <c r="BW402" s="203"/>
      <c r="BX402" s="203"/>
      <c r="BY402" s="203"/>
      <c r="BZ402" s="203"/>
      <c r="CA402" s="203"/>
      <c r="CB402" s="203"/>
      <c r="CC402" s="203"/>
      <c r="CD402" s="203"/>
      <c r="CE402" s="203"/>
      <c r="CF402" s="203"/>
      <c r="CG402" s="203"/>
      <c r="CH402" s="203"/>
      <c r="CI402" s="203"/>
      <c r="CJ402" s="203"/>
      <c r="CK402" s="203"/>
      <c r="CL402" s="203"/>
      <c r="CM402" s="203"/>
      <c r="CN402" s="203"/>
      <c r="CO402" s="203"/>
      <c r="CP402" s="203"/>
      <c r="CQ402" s="203"/>
      <c r="CR402" s="203"/>
      <c r="CS402" s="203"/>
      <c r="CT402" s="203"/>
      <c r="CU402" s="203"/>
      <c r="CV402" s="203"/>
      <c r="CW402" s="203"/>
      <c r="CX402" s="203"/>
      <c r="CY402" s="203"/>
      <c r="CZ402" s="203"/>
      <c r="DA402" s="204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11</vt:i4>
      </vt:variant>
      <vt:variant>
        <vt:lpstr>Imenovani rasponi</vt:lpstr>
      </vt:variant>
      <vt:variant>
        <vt:i4>57</vt:i4>
      </vt:variant>
    </vt:vector>
  </HeadingPairs>
  <TitlesOfParts>
    <vt:vector size="68" baseType="lpstr">
      <vt:lpstr>data</vt:lpstr>
      <vt:lpstr>natjecanje</vt:lpstr>
      <vt:lpstr>natjecanje-staze</vt:lpstr>
      <vt:lpstr>natjecanje-kategorije</vt:lpstr>
      <vt:lpstr>registar-natjecatelji</vt:lpstr>
      <vt:lpstr>registar-klubovi</vt:lpstr>
      <vt:lpstr>registar-države</vt:lpstr>
      <vt:lpstr>registar-kategorije</vt:lpstr>
      <vt:lpstr>registar-uparivanje</vt:lpstr>
      <vt:lpstr>registar-status-rezultat</vt:lpstr>
      <vt:lpstr>csv</vt:lpstr>
      <vt:lpstr>csv</vt:lpstr>
      <vt:lpstr>datum_natjecanja</vt:lpstr>
      <vt:lpstr>dnevnik_id</vt:lpstr>
      <vt:lpstr>drzava_id</vt:lpstr>
      <vt:lpstr>drzava_oznaka</vt:lpstr>
      <vt:lpstr>grana_id</vt:lpstr>
      <vt:lpstr>imePrezime_id</vt:lpstr>
      <vt:lpstr>imePrezime_ime</vt:lpstr>
      <vt:lpstr>imePrezime_imePrezime</vt:lpstr>
      <vt:lpstr>imePrezime_imePrezimeKlub</vt:lpstr>
      <vt:lpstr>imePrezime_klub</vt:lpstr>
      <vt:lpstr>imePrezime_prezime</vt:lpstr>
      <vt:lpstr>imePrezimeAlias_alias</vt:lpstr>
      <vt:lpstr>imePrezimeAlias_id</vt:lpstr>
      <vt:lpstr>imePrezimeAlias_imePrezimeId</vt:lpstr>
      <vt:lpstr>kategorija_id</vt:lpstr>
      <vt:lpstr>kategorija_oznaka</vt:lpstr>
      <vt:lpstr>kategorija_rbr</vt:lpstr>
      <vt:lpstr>kategorijaAlias_id</vt:lpstr>
      <vt:lpstr>kategorijaAlias_oznaka</vt:lpstr>
      <vt:lpstr>klub_id</vt:lpstr>
      <vt:lpstr>klub_naziv</vt:lpstr>
      <vt:lpstr>klubAlias_alias</vt:lpstr>
      <vt:lpstr>klubAlias_id</vt:lpstr>
      <vt:lpstr>klubAlias_klubId</vt:lpstr>
      <vt:lpstr>liga_id</vt:lpstr>
      <vt:lpstr>max_imePrezime_id</vt:lpstr>
      <vt:lpstr>max_kategorijaAlias_id</vt:lpstr>
      <vt:lpstr>max_minuta</vt:lpstr>
      <vt:lpstr>max_osoba_id</vt:lpstr>
      <vt:lpstr>max_rezultat_id</vt:lpstr>
      <vt:lpstr>max_staza_id</vt:lpstr>
      <vt:lpstr>max_stazaKategorija_id</vt:lpstr>
      <vt:lpstr>natjecanje_aliasZaKlub</vt:lpstr>
      <vt:lpstr>natjecanje_kategorija</vt:lpstr>
      <vt:lpstr>natjecanje_katnatid</vt:lpstr>
      <vt:lpstr>natjecanje_klubAliasId</vt:lpstr>
      <vt:lpstr>natjecanje_kluboviAliasi</vt:lpstr>
      <vt:lpstr>natjecanje_noviKluboviAliasi</vt:lpstr>
      <vt:lpstr>natjecanjeKategorija_stazaKatId</vt:lpstr>
      <vt:lpstr>natjecanjeKategorije_katAliasId</vt:lpstr>
      <vt:lpstr>natjecanjeKategorije_kategorija</vt:lpstr>
      <vt:lpstr>natjecanjeKategorije_katRegId</vt:lpstr>
      <vt:lpstr>natjecanjeStaze_kategorija</vt:lpstr>
      <vt:lpstr>natjecanjeStaze_naziv</vt:lpstr>
      <vt:lpstr>natjecanjeStaze_stazaId</vt:lpstr>
      <vt:lpstr>registar</vt:lpstr>
      <vt:lpstr>registarNatjecatelji</vt:lpstr>
      <vt:lpstr>statusRezultat_id</vt:lpstr>
      <vt:lpstr>statusRezultat_oEvent</vt:lpstr>
      <vt:lpstr>staza_alias</vt:lpstr>
      <vt:lpstr>staza_id</vt:lpstr>
      <vt:lpstr>staza_trka</vt:lpstr>
      <vt:lpstr>trka_id</vt:lpstr>
      <vt:lpstr>trka_je_rangirana</vt:lpstr>
      <vt:lpstr>uparivanje_id</vt:lpstr>
      <vt:lpstr>uparivanje_oznaka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2021-04-12T17:25:19Z</dcterms:created>
  <dcterms:modified xsi:type="dcterms:W3CDTF">2021-05-07T10:47:58Z</dcterms:modified>
</cp:coreProperties>
</file>