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2.xml" ContentType="application/vnd.openxmlformats-officedocument.spreadsheetml.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4.xml" ContentType="application/vnd.openxmlformats-officedocument.drawing+xml"/>
  <Override PartName="/xl/charts/chartEx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2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3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72af69f36c1ad7/Self-learn/Data Analyst/"/>
    </mc:Choice>
  </mc:AlternateContent>
  <xr:revisionPtr revIDLastSave="1034" documentId="8_{F70306DC-5F16-47B2-816B-1C9619792095}" xr6:coauthVersionLast="47" xr6:coauthVersionMax="47" xr10:uidLastSave="{BCE9FF7D-440F-427F-99AF-FE09FA98BA3B}"/>
  <bookViews>
    <workbookView xWindow="28680" yWindow="-120" windowWidth="29040" windowHeight="15720" tabRatio="832" activeTab="6" xr2:uid="{6F2C202E-831A-48D5-9BA2-9E211E111F1C}"/>
  </bookViews>
  <sheets>
    <sheet name="Marketing - Original" sheetId="9" r:id="rId1"/>
    <sheet name="Sales - Original" sheetId="8" r:id="rId2"/>
    <sheet name="Marketing Table" sheetId="3" r:id="rId3"/>
    <sheet name="Marketing Pivots Profitability" sheetId="4" r:id="rId4"/>
    <sheet name="Marketing Pivots Efficiency" sheetId="5" r:id="rId5"/>
    <sheet name="Marketing Efficiency-Profit" sheetId="6" r:id="rId6"/>
    <sheet name="Sales Table" sheetId="2" r:id="rId7"/>
    <sheet name="Sales Pivot" sheetId="7" r:id="rId8"/>
  </sheets>
  <definedNames>
    <definedName name="_xlchart.v1.0" hidden="1">'Sales Pivot'!$A$38:$A$62</definedName>
    <definedName name="_xlchart.v1.1" hidden="1">'Sales Pivot'!$B$38:$B$62</definedName>
    <definedName name="_xlchart.v1.4" hidden="1">'Sales Pivot'!$A$38:$A$62</definedName>
    <definedName name="_xlchart.v1.5" hidden="1">'Sales Pivot'!$B$38:$B$62</definedName>
    <definedName name="_xlchart.v2.2" hidden="1">'Sales Pivot'!$A$29:$A$32</definedName>
    <definedName name="_xlchart.v2.3" hidden="1">'Sales Pivot'!$C$29:$C$32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5" i="7" l="1"/>
  <c r="H126" i="7"/>
  <c r="H127" i="7"/>
  <c r="H128" i="7"/>
  <c r="H129" i="7"/>
  <c r="H130" i="7"/>
  <c r="H131" i="7"/>
  <c r="H132" i="7"/>
  <c r="H133" i="7"/>
  <c r="H134" i="7"/>
  <c r="H135" i="7"/>
  <c r="H136" i="7"/>
  <c r="H137" i="7"/>
  <c r="H124" i="7"/>
  <c r="H110" i="7"/>
  <c r="H111" i="7"/>
  <c r="H112" i="7"/>
  <c r="H113" i="7"/>
  <c r="H114" i="7"/>
  <c r="H115" i="7"/>
  <c r="H116" i="7"/>
  <c r="H117" i="7"/>
  <c r="H118" i="7"/>
  <c r="H119" i="7"/>
  <c r="H109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24" i="7"/>
  <c r="G110" i="7"/>
  <c r="G111" i="7"/>
  <c r="G112" i="7"/>
  <c r="G113" i="7"/>
  <c r="G114" i="7"/>
  <c r="G115" i="7"/>
  <c r="G116" i="7"/>
  <c r="G117" i="7"/>
  <c r="G118" i="7"/>
  <c r="G119" i="7"/>
  <c r="G109" i="7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E32" i="7"/>
  <c r="E31" i="7"/>
  <c r="B32" i="7"/>
  <c r="D31" i="7"/>
  <c r="D32" i="7"/>
  <c r="D30" i="7"/>
  <c r="E30" i="7"/>
  <c r="H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J3" i="3"/>
  <c r="J6" i="3"/>
  <c r="J10" i="3"/>
  <c r="J12" i="3"/>
  <c r="J14" i="3"/>
  <c r="J16" i="3"/>
  <c r="J22" i="3"/>
  <c r="J26" i="3"/>
  <c r="J28" i="3"/>
  <c r="I3" i="3"/>
  <c r="F32" i="3"/>
  <c r="E32" i="3"/>
  <c r="D32" i="3"/>
  <c r="C32" i="3"/>
  <c r="F31" i="3"/>
  <c r="E31" i="3"/>
  <c r="D31" i="3"/>
  <c r="C31" i="3"/>
  <c r="G4" i="3"/>
  <c r="H4" i="3"/>
  <c r="I4" i="3"/>
  <c r="J4" i="3" s="1"/>
  <c r="K4" i="3"/>
  <c r="G5" i="3"/>
  <c r="H5" i="3"/>
  <c r="I5" i="3"/>
  <c r="J5" i="3" s="1"/>
  <c r="K5" i="3"/>
  <c r="G6" i="3"/>
  <c r="H6" i="3"/>
  <c r="I6" i="3"/>
  <c r="K6" i="3"/>
  <c r="G7" i="3"/>
  <c r="H7" i="3"/>
  <c r="I7" i="3"/>
  <c r="J7" i="3" s="1"/>
  <c r="K7" i="3"/>
  <c r="G8" i="3"/>
  <c r="H8" i="3"/>
  <c r="I8" i="3"/>
  <c r="J8" i="3" s="1"/>
  <c r="K8" i="3"/>
  <c r="G9" i="3"/>
  <c r="H9" i="3"/>
  <c r="I9" i="3"/>
  <c r="J9" i="3" s="1"/>
  <c r="K9" i="3"/>
  <c r="G10" i="3"/>
  <c r="H10" i="3"/>
  <c r="I10" i="3"/>
  <c r="K10" i="3"/>
  <c r="G11" i="3"/>
  <c r="H11" i="3"/>
  <c r="I11" i="3"/>
  <c r="J11" i="3" s="1"/>
  <c r="K11" i="3"/>
  <c r="G12" i="3"/>
  <c r="H12" i="3"/>
  <c r="I12" i="3"/>
  <c r="K12" i="3"/>
  <c r="G13" i="3"/>
  <c r="H13" i="3"/>
  <c r="I13" i="3"/>
  <c r="J13" i="3" s="1"/>
  <c r="K13" i="3"/>
  <c r="G14" i="3"/>
  <c r="H14" i="3"/>
  <c r="I14" i="3"/>
  <c r="K14" i="3"/>
  <c r="G15" i="3"/>
  <c r="H15" i="3"/>
  <c r="I15" i="3"/>
  <c r="J15" i="3" s="1"/>
  <c r="K15" i="3"/>
  <c r="G16" i="3"/>
  <c r="H16" i="3"/>
  <c r="I16" i="3"/>
  <c r="K16" i="3"/>
  <c r="G17" i="3"/>
  <c r="H17" i="3"/>
  <c r="I17" i="3"/>
  <c r="J17" i="3" s="1"/>
  <c r="K17" i="3"/>
  <c r="G18" i="3"/>
  <c r="H18" i="3"/>
  <c r="I18" i="3"/>
  <c r="J18" i="3" s="1"/>
  <c r="K18" i="3"/>
  <c r="G19" i="3"/>
  <c r="H19" i="3"/>
  <c r="I19" i="3"/>
  <c r="J19" i="3" s="1"/>
  <c r="K19" i="3"/>
  <c r="G20" i="3"/>
  <c r="H20" i="3"/>
  <c r="I20" i="3"/>
  <c r="J20" i="3" s="1"/>
  <c r="K20" i="3"/>
  <c r="G21" i="3"/>
  <c r="H21" i="3"/>
  <c r="I21" i="3"/>
  <c r="J21" i="3" s="1"/>
  <c r="K21" i="3"/>
  <c r="G22" i="3"/>
  <c r="H22" i="3"/>
  <c r="I22" i="3"/>
  <c r="K22" i="3"/>
  <c r="G23" i="3"/>
  <c r="H23" i="3"/>
  <c r="I23" i="3"/>
  <c r="J23" i="3" s="1"/>
  <c r="K23" i="3"/>
  <c r="G24" i="3"/>
  <c r="H24" i="3"/>
  <c r="I24" i="3"/>
  <c r="J24" i="3" s="1"/>
  <c r="K24" i="3"/>
  <c r="G25" i="3"/>
  <c r="H25" i="3"/>
  <c r="I25" i="3"/>
  <c r="J25" i="3" s="1"/>
  <c r="K25" i="3"/>
  <c r="G26" i="3"/>
  <c r="H26" i="3"/>
  <c r="I26" i="3"/>
  <c r="K26" i="3"/>
  <c r="G27" i="3"/>
  <c r="H27" i="3"/>
  <c r="I27" i="3"/>
  <c r="J27" i="3" s="1"/>
  <c r="K27" i="3"/>
  <c r="G28" i="3"/>
  <c r="H28" i="3"/>
  <c r="I28" i="3"/>
  <c r="K28" i="3"/>
  <c r="G29" i="3"/>
  <c r="H29" i="3"/>
  <c r="I29" i="3"/>
  <c r="J29" i="3" s="1"/>
  <c r="K29" i="3"/>
  <c r="K3" i="3"/>
  <c r="H3" i="3"/>
  <c r="H32" i="3" s="1"/>
  <c r="G3" i="3"/>
  <c r="L27" i="3" l="1"/>
  <c r="L11" i="3"/>
  <c r="I32" i="3"/>
  <c r="J32" i="3" s="1"/>
  <c r="L25" i="3"/>
  <c r="L17" i="3"/>
  <c r="K32" i="3"/>
  <c r="G32" i="3"/>
  <c r="L20" i="3"/>
  <c r="L28" i="3"/>
  <c r="L12" i="3"/>
  <c r="L7" i="3"/>
  <c r="L15" i="3"/>
  <c r="L19" i="3"/>
  <c r="L24" i="3"/>
  <c r="L8" i="3"/>
  <c r="L4" i="3"/>
  <c r="L22" i="3"/>
  <c r="L9" i="3"/>
  <c r="L5" i="3"/>
  <c r="L23" i="3"/>
  <c r="L3" i="3"/>
  <c r="L26" i="3"/>
  <c r="L14" i="3"/>
  <c r="L18" i="3"/>
  <c r="L10" i="3"/>
  <c r="L16" i="3"/>
  <c r="L13" i="3"/>
  <c r="L6" i="3"/>
  <c r="L29" i="3"/>
  <c r="L21" i="3"/>
  <c r="L32" i="3" l="1"/>
</calcChain>
</file>

<file path=xl/sharedStrings.xml><?xml version="1.0" encoding="utf-8"?>
<sst xmlns="http://schemas.openxmlformats.org/spreadsheetml/2006/main" count="545" uniqueCount="110">
  <si>
    <t>Row Labels</t>
  </si>
  <si>
    <t>11/2021</t>
  </si>
  <si>
    <t>12/2021</t>
  </si>
  <si>
    <t>01/2022</t>
  </si>
  <si>
    <t>02/2022</t>
  </si>
  <si>
    <t>Campaign 1</t>
  </si>
  <si>
    <t>Costs</t>
  </si>
  <si>
    <t>Leads</t>
  </si>
  <si>
    <t>New clients</t>
  </si>
  <si>
    <t>Deposit amount</t>
  </si>
  <si>
    <t>Campaing / Month</t>
  </si>
  <si>
    <t>Platform</t>
  </si>
  <si>
    <t>Deposit page</t>
  </si>
  <si>
    <t>Deposit failure</t>
  </si>
  <si>
    <t>new clients - deposit</t>
  </si>
  <si>
    <t>Agent 1</t>
  </si>
  <si>
    <t>Agent 2</t>
  </si>
  <si>
    <t>Agent 3</t>
  </si>
  <si>
    <t>Agent 4</t>
  </si>
  <si>
    <t>Agent 5</t>
  </si>
  <si>
    <t>Agent 6</t>
  </si>
  <si>
    <t>Agent 7</t>
  </si>
  <si>
    <t>Agent 8</t>
  </si>
  <si>
    <t>Agent 9</t>
  </si>
  <si>
    <t>Agent 10</t>
  </si>
  <si>
    <t>Agent 11</t>
  </si>
  <si>
    <t>Agent 12</t>
  </si>
  <si>
    <t>Agent 13</t>
  </si>
  <si>
    <t>Agent 14</t>
  </si>
  <si>
    <t>Agent 15</t>
  </si>
  <si>
    <t>Agent 16</t>
  </si>
  <si>
    <t>Agent 17</t>
  </si>
  <si>
    <t>Agent 18</t>
  </si>
  <si>
    <t>Agent 19</t>
  </si>
  <si>
    <t>Agent 20</t>
  </si>
  <si>
    <t>Agent 21</t>
  </si>
  <si>
    <t>Agent 22</t>
  </si>
  <si>
    <t>Agent 23</t>
  </si>
  <si>
    <t>Agent 24</t>
  </si>
  <si>
    <t>Agent 25</t>
  </si>
  <si>
    <t>Campaign 2</t>
  </si>
  <si>
    <t>Campaign 3</t>
  </si>
  <si>
    <t>Campaign 4</t>
  </si>
  <si>
    <t>Campaign 5</t>
  </si>
  <si>
    <t>Campaign 6</t>
  </si>
  <si>
    <t>Campaign 7</t>
  </si>
  <si>
    <t>Cost/lead</t>
  </si>
  <si>
    <t>Cost/client</t>
  </si>
  <si>
    <t xml:space="preserve">AVG Deposit per Client </t>
  </si>
  <si>
    <t>Metric</t>
  </si>
  <si>
    <t>KPI</t>
  </si>
  <si>
    <t>AVG Deposit-to-Cost per Client</t>
  </si>
  <si>
    <t>Information needed:</t>
  </si>
  <si>
    <t>Regions</t>
  </si>
  <si>
    <t>Channels</t>
  </si>
  <si>
    <t>for better segmentation and overview;</t>
  </si>
  <si>
    <t>shows the responsiveness of leads through different means of comms</t>
  </si>
  <si>
    <t># Leads who accepted meeting/call</t>
  </si>
  <si>
    <t># Leads who declined meeting/call</t>
  </si>
  <si>
    <t># Leads who didn't respond</t>
  </si>
  <si>
    <t xml:space="preserve"> Month</t>
  </si>
  <si>
    <t>Campaign</t>
  </si>
  <si>
    <t>TOTAL AVGs</t>
  </si>
  <si>
    <t>TOTAL SUMs</t>
  </si>
  <si>
    <t>Grand Total</t>
  </si>
  <si>
    <t>(Multiple Items)</t>
  </si>
  <si>
    <t>Campaign Costs</t>
  </si>
  <si>
    <t>Average of AVG Deposit-to-Cost per Client</t>
  </si>
  <si>
    <t xml:space="preserve">AVG Deposit / Client </t>
  </si>
  <si>
    <t>AVG Cost / client</t>
  </si>
  <si>
    <t>AVG Deposit-to-Cost / Client</t>
  </si>
  <si>
    <t>Target (150%)</t>
  </si>
  <si>
    <t xml:space="preserve">% of successful reachout can be derived which would provide overview on clients' sentiment </t>
  </si>
  <si>
    <t>Leads-2-clients %
conversion</t>
  </si>
  <si>
    <t>1 in X Leads to become Client</t>
  </si>
  <si>
    <t>Leads-2-clients % Conversion</t>
  </si>
  <si>
    <t>1 in X Leads becoming a Client</t>
  </si>
  <si>
    <t>(All)</t>
  </si>
  <si>
    <t>Profitability Target (150%)</t>
  </si>
  <si>
    <t>Leads-to-Platform %</t>
  </si>
  <si>
    <t>Platform-to-Deposit %</t>
  </si>
  <si>
    <t>Failed Deposit %</t>
  </si>
  <si>
    <t>Leads-to-deposit %</t>
  </si>
  <si>
    <t>1 in X Leads would deposit</t>
  </si>
  <si>
    <t>Agents</t>
  </si>
  <si>
    <t>CONCAT(TEXTAFTER([@Agents]," ")," ", LEFT([@Agents],5))</t>
  </si>
  <si>
    <t>Agents-id</t>
  </si>
  <si>
    <t>Successful Deposit %</t>
  </si>
  <si>
    <t>Average of Leads-to-Platform %</t>
  </si>
  <si>
    <t>Average of Platform-to-Deposit %</t>
  </si>
  <si>
    <t>Average of Failed Deposit %</t>
  </si>
  <si>
    <t>Average of Successful Deposit %</t>
  </si>
  <si>
    <t>Average of Leads-to-deposit %</t>
  </si>
  <si>
    <t>Values</t>
  </si>
  <si>
    <t>Average of Leads</t>
  </si>
  <si>
    <t>Average of Platform</t>
  </si>
  <si>
    <t>Average of Deposit page</t>
  </si>
  <si>
    <t>Average of new clients - deposit</t>
  </si>
  <si>
    <t>AVG Leads</t>
  </si>
  <si>
    <t>AVG Leads-to-Platform</t>
  </si>
  <si>
    <t>AVG Platform-to-Deposit</t>
  </si>
  <si>
    <t>AVG Leads-to-deposit</t>
  </si>
  <si>
    <t>Leads Failed Deposit %</t>
  </si>
  <si>
    <t>Average of Leads Failed Deposit %</t>
  </si>
  <si>
    <t>Ratio - Successful - Failed Deposit</t>
  </si>
  <si>
    <t>Ratio - Successful / Failed Deposit</t>
  </si>
  <si>
    <t>Ratio - Leads - Successful/Failed</t>
  </si>
  <si>
    <t>Underperformers</t>
  </si>
  <si>
    <t>On or above target</t>
  </si>
  <si>
    <t>#Leads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</si>
</sst>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\$#,##0;\(\$#,##0\);\$#,##0"/>
    <numFmt numFmtId="165" formatCode="0.0%"/>
    <numFmt numFmtId="166" formatCode="\$#,##0.00;\(\$#,##0.00\);\$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0" xfId="0" applyAlignment="1">
      <alignment horizontal="left" indent="1"/>
    </xf>
    <xf numFmtId="3" fontId="0" fillId="0" borderId="0" xfId="0" applyNumberFormat="1"/>
    <xf numFmtId="164" fontId="0" fillId="0" borderId="0" xfId="0" applyNumberFormat="1"/>
    <xf numFmtId="164" fontId="1" fillId="0" borderId="1" xfId="0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2" applyFont="1"/>
    <xf numFmtId="44" fontId="0" fillId="0" borderId="0" xfId="1" applyFont="1"/>
    <xf numFmtId="10" fontId="0" fillId="0" borderId="0" xfId="2" applyNumberFormat="1" applyFont="1"/>
    <xf numFmtId="0" fontId="1" fillId="0" borderId="0" xfId="0" applyFont="1" applyAlignment="1">
      <alignment horizontal="left"/>
    </xf>
    <xf numFmtId="44" fontId="0" fillId="0" borderId="0" xfId="1" applyFont="1" applyBorder="1"/>
    <xf numFmtId="10" fontId="0" fillId="0" borderId="0" xfId="2" applyNumberFormat="1" applyFont="1" applyBorder="1"/>
    <xf numFmtId="166" fontId="0" fillId="0" borderId="0" xfId="0" applyNumberFormat="1"/>
    <xf numFmtId="0" fontId="0" fillId="0" borderId="0" xfId="0" pivotButton="1"/>
    <xf numFmtId="9" fontId="0" fillId="0" borderId="0" xfId="0" applyNumberFormat="1"/>
    <xf numFmtId="165" fontId="0" fillId="0" borderId="0" xfId="0" applyNumberFormat="1"/>
    <xf numFmtId="44" fontId="0" fillId="0" borderId="0" xfId="0" applyNumberFormat="1"/>
    <xf numFmtId="0" fontId="1" fillId="2" borderId="0" xfId="0" applyFont="1" applyFill="1" applyAlignment="1">
      <alignment wrapText="1"/>
    </xf>
    <xf numFmtId="2" fontId="0" fillId="0" borderId="0" xfId="2" applyNumberFormat="1" applyFont="1" applyBorder="1"/>
    <xf numFmtId="1" fontId="0" fillId="0" borderId="0" xfId="2" applyNumberFormat="1" applyFont="1"/>
    <xf numFmtId="2" fontId="0" fillId="0" borderId="0" xfId="0" applyNumberFormat="1"/>
    <xf numFmtId="1" fontId="0" fillId="0" borderId="0" xfId="0" applyNumberFormat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0" borderId="0" xfId="0" applyFont="1"/>
    <xf numFmtId="9" fontId="0" fillId="0" borderId="0" xfId="2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65">
    <dxf>
      <numFmt numFmtId="1" formatCode="0"/>
    </dxf>
    <dxf>
      <numFmt numFmtId="165" formatCode="0.0%"/>
    </dxf>
    <dxf>
      <numFmt numFmtId="165" formatCode="0.0%"/>
    </dxf>
    <dxf>
      <numFmt numFmtId="1" formatCode="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165" formatCode="0.0%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\$#,##0;\(\$#,##0\);\$#,##0"/>
    </dxf>
    <dxf>
      <numFmt numFmtId="3" formatCode="#,##0"/>
    </dxf>
    <dxf>
      <numFmt numFmtId="3" formatCode="#,##0"/>
    </dxf>
    <dxf>
      <numFmt numFmtId="164" formatCode="\$#,##0;\(\$#,##0\);\$#,##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task workings.xlsx]Marketing Pivots Profitability!PivotTable1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11/2021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'Marketing Pivots Profitability'!$B$3</c:f>
              <c:strCache>
                <c:ptCount val="1"/>
                <c:pt idx="0">
                  <c:v>AVG Cost / client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'Marketing Pivots Profitability'!$A$4:$A$10</c:f>
              <c:strCache>
                <c:ptCount val="6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7</c:v>
                </c:pt>
              </c:strCache>
            </c:strRef>
          </c:cat>
          <c:val>
            <c:numRef>
              <c:f>'Marketing Pivots Profitability'!$B$4:$B$10</c:f>
              <c:numCache>
                <c:formatCode>_("$"* #,##0.00_);_("$"* \(#,##0.00\);_("$"* "-"??_);_(@_)</c:formatCode>
                <c:ptCount val="6"/>
                <c:pt idx="0">
                  <c:v>161.46973333333344</c:v>
                </c:pt>
                <c:pt idx="1">
                  <c:v>164.90556458333347</c:v>
                </c:pt>
                <c:pt idx="2">
                  <c:v>179.11229980444693</c:v>
                </c:pt>
                <c:pt idx="3">
                  <c:v>77.31813333333335</c:v>
                </c:pt>
                <c:pt idx="4">
                  <c:v>127.37669767441891</c:v>
                </c:pt>
                <c:pt idx="5">
                  <c:v>140.59850000000029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B-42EA-A25F-2E447C66E11A}"/>
            </c:ext>
          </c:extLst>
        </c:ser>
        <c:ser>
          <c:idx val="1"/>
          <c:order val="1"/>
          <c:tx>
            <c:strRef>
              <c:f>'Marketing Pivots Profitability'!$C$3</c:f>
              <c:strCache>
                <c:ptCount val="1"/>
                <c:pt idx="0">
                  <c:v>AVG Deposit / Client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'Marketing Pivots Profitability'!$A$4:$A$10</c:f>
              <c:strCache>
                <c:ptCount val="6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7</c:v>
                </c:pt>
              </c:strCache>
            </c:strRef>
          </c:cat>
          <c:val>
            <c:numRef>
              <c:f>'Marketing Pivots Profitability'!$C$4:$C$10</c:f>
              <c:numCache>
                <c:formatCode>_("$"* #,##0.00_);_("$"* \(#,##0.00\);_("$"* "-"??_);_(@_)</c:formatCode>
                <c:ptCount val="6"/>
                <c:pt idx="0">
                  <c:v>198.768115942029</c:v>
                </c:pt>
                <c:pt idx="1">
                  <c:v>195.84833333333336</c:v>
                </c:pt>
                <c:pt idx="2">
                  <c:v>194.2597777777778</c:v>
                </c:pt>
                <c:pt idx="3">
                  <c:v>204.64366666666666</c:v>
                </c:pt>
                <c:pt idx="4">
                  <c:v>271.74418604651163</c:v>
                </c:pt>
                <c:pt idx="5">
                  <c:v>197.22222222222223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B-42EA-A25F-2E447C66E1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6055023"/>
        <c:axId val="1726061263"/>
      </c:barChart>
      <c:lineChart>
        <c:grouping val="standard"/>
        <c:varyColors val="0"/>
        <c:ser>
          <c:idx val="2"/>
          <c:order val="2"/>
          <c:tx>
            <c:strRef>
              <c:f>'Marketing Pivots Profitability'!$D$3</c:f>
              <c:strCache>
                <c:ptCount val="1"/>
                <c:pt idx="0">
                  <c:v>AVG Deposit-to-Cost / Client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'Marketing Pivots Profitability'!$A$4:$A$10</c:f>
              <c:strCache>
                <c:ptCount val="6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7</c:v>
                </c:pt>
              </c:strCache>
            </c:strRef>
          </c:cat>
          <c:val>
            <c:numRef>
              <c:f>'Marketing Pivots Profitability'!$D$4:$D$10</c:f>
              <c:numCache>
                <c:formatCode>0%</c:formatCode>
                <c:ptCount val="6"/>
                <c:pt idx="0">
                  <c:v>1.2309930278493608</c:v>
                </c:pt>
                <c:pt idx="1">
                  <c:v>1.1876393245320915</c:v>
                </c:pt>
                <c:pt idx="2">
                  <c:v>1.0845697251940192</c:v>
                </c:pt>
                <c:pt idx="3">
                  <c:v>2.6467745384437626</c:v>
                </c:pt>
                <c:pt idx="4">
                  <c:v>2.133390102019312</c:v>
                </c:pt>
                <c:pt idx="5">
                  <c:v>1.4027334731325145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B-42EA-A25F-2E447C66E1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6057903"/>
        <c:axId val="1726048303"/>
      </c:lineChart>
      <c:catAx>
        <c:axId val="172605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61263"/>
        <c:crosses val="autoZero"/>
        <c:auto val="1"/>
        <c:lblAlgn val="ctr"/>
        <c:lblOffset val="100"/>
        <c:noMultiLvlLbl val="0"/>
      </c:catAx>
      <c:valAx>
        <c:axId val="172606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55023"/>
        <c:crosses val="autoZero"/>
        <c:crossBetween val="between"/>
      </c:valAx>
      <c:valAx>
        <c:axId val="172604830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57903"/>
        <c:crosses val="max"/>
        <c:crossBetween val="between"/>
      </c:valAx>
      <c:catAx>
        <c:axId val="1726057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60483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task workings.xlsx]Marketing Pivots Efficiency!PivotTable9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- all 4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'Marketing Pivots Efficiency'!$C$70</c:f>
              <c:strCache>
                <c:ptCount val="1"/>
                <c:pt idx="0">
                  <c:v>1 in X Leads becoming a Client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'Marketing Pivots Efficiency'!$A$71:$A$78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Pivots Efficiency'!$C$71:$C$78</c:f>
              <c:numCache>
                <c:formatCode>0</c:formatCode>
                <c:ptCount val="7"/>
                <c:pt idx="0">
                  <c:v>30.477591082837986</c:v>
                </c:pt>
                <c:pt idx="1">
                  <c:v>44.817778510741817</c:v>
                </c:pt>
                <c:pt idx="2">
                  <c:v>45.328294936176263</c:v>
                </c:pt>
                <c:pt idx="3">
                  <c:v>57.735835365145704</c:v>
                </c:pt>
                <c:pt idx="4">
                  <c:v>37.151474943372861</c:v>
                </c:pt>
                <c:pt idx="5">
                  <c:v>67.145622895622893</c:v>
                </c:pt>
                <c:pt idx="6">
                  <c:v>43.460218416335437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4-4030-9B85-032B8F159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4491007"/>
        <c:axId val="1084491487"/>
      </c:barChart>
      <c:lineChart>
        <c:grouping val="standard"/>
        <c:varyColors val="0"/>
        <c:ser>
          <c:idx val="0"/>
          <c:order val="0"/>
          <c:tx>
            <c:strRef>
              <c:f>'Marketing Pivots Efficiency'!$B$70</c:f>
              <c:strCache>
                <c:ptCount val="1"/>
                <c:pt idx="0">
                  <c:v>Leads-2-clients % Conversion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'Marketing Pivots Efficiency'!$A$71:$A$78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Pivots Efficiency'!$B$71:$B$78</c:f>
              <c:numCache>
                <c:formatCode>0.0%</c:formatCode>
                <c:ptCount val="7"/>
                <c:pt idx="0">
                  <c:v>3.3506489106895992E-2</c:v>
                </c:pt>
                <c:pt idx="1">
                  <c:v>2.2393032777821256E-2</c:v>
                </c:pt>
                <c:pt idx="2">
                  <c:v>2.2713074417884213E-2</c:v>
                </c:pt>
                <c:pt idx="3">
                  <c:v>1.7996101030587849E-2</c:v>
                </c:pt>
                <c:pt idx="4">
                  <c:v>2.6999659399465841E-2</c:v>
                </c:pt>
                <c:pt idx="5">
                  <c:v>1.4947933998477827E-2</c:v>
                </c:pt>
                <c:pt idx="6">
                  <c:v>2.3494121256116891E-2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4-4030-9B85-032B8F159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131263"/>
        <c:axId val="1183132703"/>
      </c:lineChart>
      <c:catAx>
        <c:axId val="108449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91487"/>
        <c:crosses val="autoZero"/>
        <c:auto val="1"/>
        <c:lblAlgn val="ctr"/>
        <c:lblOffset val="100"/>
        <c:noMultiLvlLbl val="0"/>
      </c:catAx>
      <c:valAx>
        <c:axId val="10844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91007"/>
        <c:crosses val="autoZero"/>
        <c:crossBetween val="between"/>
      </c:valAx>
      <c:valAx>
        <c:axId val="1183132703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31263"/>
        <c:crosses val="max"/>
        <c:crossBetween val="between"/>
      </c:valAx>
      <c:catAx>
        <c:axId val="1183131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3132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task workings.xlsx]Marketing Efficiency-Profit!PivotTable1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11/2021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'Marketing Efficiency-Profit'!$B$3</c:f>
              <c:strCache>
                <c:ptCount val="1"/>
                <c:pt idx="0">
                  <c:v>Average of AVG Deposit-to-Cost per Client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'Marketing Efficiency-Profit'!$A$4:$A$10</c:f>
              <c:strCache>
                <c:ptCount val="6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7</c:v>
                </c:pt>
              </c:strCache>
            </c:strRef>
          </c:cat>
          <c:val>
            <c:numRef>
              <c:f>'Marketing Efficiency-Profit'!$B$4:$B$10</c:f>
              <c:numCache>
                <c:formatCode>0%</c:formatCode>
                <c:ptCount val="6"/>
                <c:pt idx="0">
                  <c:v>1.2309930278493608</c:v>
                </c:pt>
                <c:pt idx="1">
                  <c:v>1.1876393245320915</c:v>
                </c:pt>
                <c:pt idx="2">
                  <c:v>1.0845697251940192</c:v>
                </c:pt>
                <c:pt idx="3">
                  <c:v>2.6467745384437626</c:v>
                </c:pt>
                <c:pt idx="4">
                  <c:v>2.133390102019312</c:v>
                </c:pt>
                <c:pt idx="5">
                  <c:v>1.4027334731325145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9-47A2-ABF2-8D3487DF5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3485727"/>
        <c:axId val="1283486687"/>
      </c:barChart>
      <c:lineChart>
        <c:grouping val="standard"/>
        <c:varyColors val="0"/>
        <c:ser>
          <c:idx val="1"/>
          <c:order val="1"/>
          <c:tx>
            <c:strRef>
              <c:f>'Marketing Efficiency-Profit'!$C$3</c:f>
              <c:strCache>
                <c:ptCount val="1"/>
                <c:pt idx="0">
                  <c:v>Leads-2-clients % Conversion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'Marketing Efficiency-Profit'!$A$4:$A$10</c:f>
              <c:strCache>
                <c:ptCount val="6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7</c:v>
                </c:pt>
              </c:strCache>
            </c:strRef>
          </c:cat>
          <c:val>
            <c:numRef>
              <c:f>'Marketing Efficiency-Profit'!$C$4:$C$10</c:f>
              <c:numCache>
                <c:formatCode>0.0%</c:formatCode>
                <c:ptCount val="6"/>
                <c:pt idx="0">
                  <c:v>3.951890034364261E-2</c:v>
                </c:pt>
                <c:pt idx="1">
                  <c:v>2.0752269779507133E-2</c:v>
                </c:pt>
                <c:pt idx="2">
                  <c:v>2.3376623376623377E-2</c:v>
                </c:pt>
                <c:pt idx="3">
                  <c:v>2.0689655172413793E-2</c:v>
                </c:pt>
                <c:pt idx="4">
                  <c:v>2.7564102564102563E-2</c:v>
                </c:pt>
                <c:pt idx="5">
                  <c:v>2.9268292682926831E-2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9-47A2-ABF2-8D3487DF5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605167"/>
        <c:axId val="1327603727"/>
      </c:lineChart>
      <c:catAx>
        <c:axId val="128348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86687"/>
        <c:crosses val="autoZero"/>
        <c:auto val="1"/>
        <c:lblAlgn val="ctr"/>
        <c:lblOffset val="100"/>
        <c:noMultiLvlLbl val="0"/>
      </c:catAx>
      <c:valAx>
        <c:axId val="12834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85727"/>
        <c:crosses val="autoZero"/>
        <c:crossBetween val="between"/>
      </c:valAx>
      <c:valAx>
        <c:axId val="1327603727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05167"/>
        <c:crosses val="max"/>
        <c:crossBetween val="between"/>
      </c:valAx>
      <c:catAx>
        <c:axId val="1327605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7603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task workings.xlsx]Marketing Efficiency-Profit!PivotTable10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12/2021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'Marketing Efficiency-Profit'!$B$20</c:f>
              <c:strCache>
                <c:ptCount val="1"/>
                <c:pt idx="0">
                  <c:v>Average of AVG Deposit-to-Cost per Client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'Marketing Efficiency-Profit'!$A$21:$A$28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Efficiency-Profit'!$B$21:$B$28</c:f>
              <c:numCache>
                <c:formatCode>0%</c:formatCode>
                <c:ptCount val="7"/>
                <c:pt idx="0">
                  <c:v>0.84778039548969197</c:v>
                </c:pt>
                <c:pt idx="1">
                  <c:v>0.93660735980612619</c:v>
                </c:pt>
                <c:pt idx="2">
                  <c:v>0.95601318704548133</c:v>
                </c:pt>
                <c:pt idx="3">
                  <c:v>2.8151282457518296</c:v>
                </c:pt>
                <c:pt idx="4">
                  <c:v>2.6255966456945692</c:v>
                </c:pt>
                <c:pt idx="5">
                  <c:v>3.5507896068388192</c:v>
                </c:pt>
                <c:pt idx="6">
                  <c:v>1.1875947961574085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5-4B6F-8B17-EA1C22F6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5979391"/>
        <c:axId val="1076069295"/>
      </c:barChart>
      <c:lineChart>
        <c:grouping val="standard"/>
        <c:varyColors val="0"/>
        <c:ser>
          <c:idx val="1"/>
          <c:order val="1"/>
          <c:tx>
            <c:strRef>
              <c:f>'Marketing Efficiency-Profit'!$C$20</c:f>
              <c:strCache>
                <c:ptCount val="1"/>
                <c:pt idx="0">
                  <c:v>Leads-2-clients % Conversion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'Marketing Efficiency-Profit'!$A$21:$A$28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Efficiency-Profit'!$C$21:$C$28</c:f>
              <c:numCache>
                <c:formatCode>0.0%</c:formatCode>
                <c:ptCount val="7"/>
                <c:pt idx="0">
                  <c:v>2.7904616945712835E-2</c:v>
                </c:pt>
                <c:pt idx="1">
                  <c:v>2.2934338674206724E-2</c:v>
                </c:pt>
                <c:pt idx="2">
                  <c:v>2.0446096654275093E-2</c:v>
                </c:pt>
                <c:pt idx="3">
                  <c:v>2.1359223300970873E-2</c:v>
                </c:pt>
                <c:pt idx="4">
                  <c:v>2.9197080291970802E-2</c:v>
                </c:pt>
                <c:pt idx="5">
                  <c:v>1.3698630136986301E-2</c:v>
                </c:pt>
                <c:pt idx="6">
                  <c:v>2.3430962343096235E-2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5-4B6F-8B17-EA1C22F6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654143"/>
        <c:axId val="1164655583"/>
      </c:lineChart>
      <c:catAx>
        <c:axId val="129597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69295"/>
        <c:crosses val="autoZero"/>
        <c:auto val="1"/>
        <c:lblAlgn val="ctr"/>
        <c:lblOffset val="100"/>
        <c:noMultiLvlLbl val="0"/>
      </c:catAx>
      <c:valAx>
        <c:axId val="107606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79391"/>
        <c:crosses val="autoZero"/>
        <c:crossBetween val="between"/>
      </c:valAx>
      <c:valAx>
        <c:axId val="1164655583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54143"/>
        <c:crosses val="max"/>
        <c:crossBetween val="between"/>
      </c:valAx>
      <c:catAx>
        <c:axId val="1164654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4655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task workings.xlsx]Marketing Efficiency-Profit!PivotTable11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01/2022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'Marketing Efficiency-Profit'!$B$37</c:f>
              <c:strCache>
                <c:ptCount val="1"/>
                <c:pt idx="0">
                  <c:v>Average of AVG Deposit-to-Cost per Client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'Marketing Efficiency-Profit'!$A$38:$A$45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Efficiency-Profit'!$B$38:$B$45</c:f>
              <c:numCache>
                <c:formatCode>0%</c:formatCode>
                <c:ptCount val="7"/>
                <c:pt idx="0">
                  <c:v>1.8357697539394819</c:v>
                </c:pt>
                <c:pt idx="1">
                  <c:v>1.5979417989481377</c:v>
                </c:pt>
                <c:pt idx="2">
                  <c:v>0.99609767654556025</c:v>
                </c:pt>
                <c:pt idx="3">
                  <c:v>2.8829176577904416</c:v>
                </c:pt>
                <c:pt idx="4">
                  <c:v>2.0343918158797134</c:v>
                </c:pt>
                <c:pt idx="5">
                  <c:v>4.3440486533449221</c:v>
                </c:pt>
                <c:pt idx="6">
                  <c:v>1.4143611042937536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B-4568-B9BF-FCC74E4C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754303"/>
        <c:axId val="1170758143"/>
      </c:barChart>
      <c:lineChart>
        <c:grouping val="standard"/>
        <c:varyColors val="0"/>
        <c:ser>
          <c:idx val="1"/>
          <c:order val="1"/>
          <c:tx>
            <c:strRef>
              <c:f>'Marketing Efficiency-Profit'!$C$37</c:f>
              <c:strCache>
                <c:ptCount val="1"/>
                <c:pt idx="0">
                  <c:v>Leads-2-clients % Conversion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'Marketing Efficiency-Profit'!$A$38:$A$45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Efficiency-Profit'!$C$38:$C$45</c:f>
              <c:numCache>
                <c:formatCode>0.0%</c:formatCode>
                <c:ptCount val="7"/>
                <c:pt idx="0">
                  <c:v>2.9697147897677155E-2</c:v>
                </c:pt>
                <c:pt idx="1">
                  <c:v>2.4302788844621514E-2</c:v>
                </c:pt>
                <c:pt idx="2">
                  <c:v>1.8202943454686291E-2</c:v>
                </c:pt>
                <c:pt idx="3">
                  <c:v>1.6860465116279071E-2</c:v>
                </c:pt>
                <c:pt idx="4">
                  <c:v>2.5344597598932858E-2</c:v>
                </c:pt>
                <c:pt idx="5">
                  <c:v>1.5679442508710801E-2</c:v>
                </c:pt>
                <c:pt idx="6">
                  <c:v>2.0010261672652643E-2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B-4568-B9BF-FCC74E4C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653183"/>
        <c:axId val="1164656063"/>
      </c:lineChart>
      <c:catAx>
        <c:axId val="117075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58143"/>
        <c:crosses val="autoZero"/>
        <c:auto val="1"/>
        <c:lblAlgn val="ctr"/>
        <c:lblOffset val="100"/>
        <c:noMultiLvlLbl val="0"/>
      </c:catAx>
      <c:valAx>
        <c:axId val="117075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54303"/>
        <c:crosses val="autoZero"/>
        <c:crossBetween val="between"/>
      </c:valAx>
      <c:valAx>
        <c:axId val="1164656063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53183"/>
        <c:crosses val="max"/>
        <c:crossBetween val="between"/>
      </c:valAx>
      <c:catAx>
        <c:axId val="116465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4656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task workings.xlsx]Marketing Efficiency-Profit!PivotTable12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02/2022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'Marketing Efficiency-Profit'!$B$54</c:f>
              <c:strCache>
                <c:ptCount val="1"/>
                <c:pt idx="0">
                  <c:v>Average of AVG Deposit-to-Cost per Client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'Marketing Efficiency-Profit'!$A$55:$A$62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Efficiency-Profit'!$B$55:$B$62</c:f>
              <c:numCache>
                <c:formatCode>0%</c:formatCode>
                <c:ptCount val="7"/>
                <c:pt idx="0">
                  <c:v>2.2894423851977455</c:v>
                </c:pt>
                <c:pt idx="1">
                  <c:v>1.8335783741407246</c:v>
                </c:pt>
                <c:pt idx="2">
                  <c:v>1.4314234649870812</c:v>
                </c:pt>
                <c:pt idx="3">
                  <c:v>1.7848522615884714</c:v>
                </c:pt>
                <c:pt idx="4">
                  <c:v>1.6841363280474502</c:v>
                </c:pt>
                <c:pt idx="5">
                  <c:v>2.1673940337834794</c:v>
                </c:pt>
                <c:pt idx="6">
                  <c:v>1.2734327792988347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4-4222-B0A4-F6304E414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201391"/>
        <c:axId val="1309203791"/>
      </c:barChart>
      <c:lineChart>
        <c:grouping val="standard"/>
        <c:varyColors val="0"/>
        <c:ser>
          <c:idx val="1"/>
          <c:order val="1"/>
          <c:tx>
            <c:strRef>
              <c:f>'Marketing Efficiency-Profit'!$C$54</c:f>
              <c:strCache>
                <c:ptCount val="1"/>
                <c:pt idx="0">
                  <c:v>Leads-2-clients % Conversion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'Marketing Efficiency-Profit'!$A$55:$A$62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Efficiency-Profit'!$C$55:$C$62</c:f>
              <c:numCache>
                <c:formatCode>0.0%</c:formatCode>
                <c:ptCount val="7"/>
                <c:pt idx="0">
                  <c:v>3.6905291240551356E-2</c:v>
                </c:pt>
                <c:pt idx="1">
                  <c:v>2.1582733812949641E-2</c:v>
                </c:pt>
                <c:pt idx="2">
                  <c:v>2.8826634185952091E-2</c:v>
                </c:pt>
                <c:pt idx="3">
                  <c:v>1.3075060532687652E-2</c:v>
                </c:pt>
                <c:pt idx="4">
                  <c:v>2.5892857142857145E-2</c:v>
                </c:pt>
                <c:pt idx="5">
                  <c:v>1.546572934973638E-2</c:v>
                </c:pt>
                <c:pt idx="6">
                  <c:v>2.1266968325791856E-2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4-4222-B0A4-F6304E414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201871"/>
        <c:axId val="1309199951"/>
      </c:lineChart>
      <c:catAx>
        <c:axId val="130920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03791"/>
        <c:crosses val="autoZero"/>
        <c:auto val="1"/>
        <c:lblAlgn val="ctr"/>
        <c:lblOffset val="100"/>
        <c:noMultiLvlLbl val="0"/>
      </c:catAx>
      <c:valAx>
        <c:axId val="13092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01391"/>
        <c:crosses val="autoZero"/>
        <c:crossBetween val="between"/>
      </c:valAx>
      <c:valAx>
        <c:axId val="1309199951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01871"/>
        <c:crosses val="max"/>
        <c:crossBetween val="between"/>
      </c:valAx>
      <c:catAx>
        <c:axId val="1309201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9199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task workings.xlsx]Marketing Efficiency-Profit!PivotTable13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/ Profitability all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'Marketing Efficiency-Profit'!$B$71</c:f>
              <c:strCache>
                <c:ptCount val="1"/>
                <c:pt idx="0">
                  <c:v>Average of AVG Deposit-to-Cost per Client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'Marketing Efficiency-Profit'!$A$72:$A$79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Efficiency-Profit'!$B$72:$B$79</c:f>
              <c:numCache>
                <c:formatCode>0%</c:formatCode>
                <c:ptCount val="7"/>
                <c:pt idx="0">
                  <c:v>1.55099639061907</c:v>
                </c:pt>
                <c:pt idx="1">
                  <c:v>1.3889417143567699</c:v>
                </c:pt>
                <c:pt idx="2">
                  <c:v>1.1170260134430354</c:v>
                </c:pt>
                <c:pt idx="3">
                  <c:v>2.5324181758936262</c:v>
                </c:pt>
                <c:pt idx="4">
                  <c:v>2.1193787229102612</c:v>
                </c:pt>
                <c:pt idx="5">
                  <c:v>3.3540774313224069</c:v>
                </c:pt>
                <c:pt idx="6">
                  <c:v>1.3195305382206279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4-439B-88FE-7E8D954E4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83487167"/>
        <c:axId val="1283488127"/>
      </c:barChart>
      <c:lineChart>
        <c:grouping val="standard"/>
        <c:varyColors val="0"/>
        <c:ser>
          <c:idx val="2"/>
          <c:order val="2"/>
          <c:tx>
            <c:strRef>
              <c:f>'Marketing Efficiency-Profit'!$D$71</c:f>
              <c:strCache>
                <c:ptCount val="1"/>
                <c:pt idx="0">
                  <c:v>Profitability Target (150%)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'Marketing Efficiency-Profit'!$A$72:$A$79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Efficiency-Profit'!$D$72:$D$79</c:f>
              <c:numCache>
                <c:formatCode>0%</c:formatCode>
                <c:ptCount val="7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44-439B-88FE-7E8D954E4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487167"/>
        <c:axId val="1283488127"/>
      </c:lineChart>
      <c:lineChart>
        <c:grouping val="standard"/>
        <c:varyColors val="0"/>
        <c:ser>
          <c:idx val="1"/>
          <c:order val="1"/>
          <c:tx>
            <c:strRef>
              <c:f>'Marketing Efficiency-Profit'!$C$71</c:f>
              <c:strCache>
                <c:ptCount val="1"/>
                <c:pt idx="0">
                  <c:v>Leads-2-clients % Conversion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'Marketing Efficiency-Profit'!$A$72:$A$79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Efficiency-Profit'!$C$72:$C$79</c:f>
              <c:numCache>
                <c:formatCode>0.0%</c:formatCode>
                <c:ptCount val="7"/>
                <c:pt idx="0">
                  <c:v>3.3506489106895992E-2</c:v>
                </c:pt>
                <c:pt idx="1">
                  <c:v>2.2393032777821256E-2</c:v>
                </c:pt>
                <c:pt idx="2">
                  <c:v>2.2713074417884213E-2</c:v>
                </c:pt>
                <c:pt idx="3">
                  <c:v>1.7996101030587849E-2</c:v>
                </c:pt>
                <c:pt idx="4">
                  <c:v>2.6999659399465841E-2</c:v>
                </c:pt>
                <c:pt idx="5">
                  <c:v>1.4947933998477827E-2</c:v>
                </c:pt>
                <c:pt idx="6">
                  <c:v>2.3494121256116891E-2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4-439B-88FE-7E8D954E4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10335"/>
        <c:axId val="1202006975"/>
      </c:lineChart>
      <c:catAx>
        <c:axId val="128348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88127"/>
        <c:crosses val="autoZero"/>
        <c:auto val="1"/>
        <c:lblAlgn val="ctr"/>
        <c:lblOffset val="100"/>
        <c:noMultiLvlLbl val="0"/>
      </c:catAx>
      <c:valAx>
        <c:axId val="12834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87167"/>
        <c:crosses val="autoZero"/>
        <c:crossBetween val="between"/>
      </c:valAx>
      <c:valAx>
        <c:axId val="1202006975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10335"/>
        <c:crosses val="max"/>
        <c:crossBetween val="between"/>
      </c:valAx>
      <c:catAx>
        <c:axId val="1202010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2006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Pivot'!$F$79</c:f>
              <c:strCache>
                <c:ptCount val="1"/>
                <c:pt idx="0">
                  <c:v>#Leads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Pivot'!$A$80:$A$104</c:f>
              <c:strCache>
                <c:ptCount val="25"/>
                <c:pt idx="0">
                  <c:v>Agent 22</c:v>
                </c:pt>
                <c:pt idx="1">
                  <c:v>Agent 11</c:v>
                </c:pt>
                <c:pt idx="2">
                  <c:v>Agent 20</c:v>
                </c:pt>
                <c:pt idx="3">
                  <c:v>Agent 15</c:v>
                </c:pt>
                <c:pt idx="4">
                  <c:v>Agent 19</c:v>
                </c:pt>
                <c:pt idx="5">
                  <c:v>Agent 24</c:v>
                </c:pt>
                <c:pt idx="6">
                  <c:v>Agent 13</c:v>
                </c:pt>
                <c:pt idx="7">
                  <c:v>Agent 18</c:v>
                </c:pt>
                <c:pt idx="8">
                  <c:v>Agent 21</c:v>
                </c:pt>
                <c:pt idx="9">
                  <c:v>Agent 7</c:v>
                </c:pt>
                <c:pt idx="10">
                  <c:v>Agent 10</c:v>
                </c:pt>
                <c:pt idx="11">
                  <c:v>Agent 12</c:v>
                </c:pt>
                <c:pt idx="12">
                  <c:v>Agent 4</c:v>
                </c:pt>
                <c:pt idx="13">
                  <c:v>Agent 14</c:v>
                </c:pt>
                <c:pt idx="14">
                  <c:v>Agent 5</c:v>
                </c:pt>
                <c:pt idx="15">
                  <c:v>Agent 16</c:v>
                </c:pt>
                <c:pt idx="16">
                  <c:v>Agent 23</c:v>
                </c:pt>
                <c:pt idx="17">
                  <c:v>Agent 8</c:v>
                </c:pt>
                <c:pt idx="18">
                  <c:v>Agent 9</c:v>
                </c:pt>
                <c:pt idx="19">
                  <c:v>Agent 1</c:v>
                </c:pt>
                <c:pt idx="20">
                  <c:v>Agent 25</c:v>
                </c:pt>
                <c:pt idx="21">
                  <c:v>Agent 6</c:v>
                </c:pt>
                <c:pt idx="22">
                  <c:v>Agent 17</c:v>
                </c:pt>
                <c:pt idx="23">
                  <c:v>Agent 2</c:v>
                </c:pt>
                <c:pt idx="24">
                  <c:v>Agent 3</c:v>
                </c:pt>
              </c:strCache>
            </c:strRef>
          </c:cat>
          <c:val>
            <c:numRef>
              <c:f>'Sales Pivot'!$F$80:$F$104</c:f>
              <c:numCache>
                <c:formatCode>General</c:formatCode>
                <c:ptCount val="25"/>
                <c:pt idx="0">
                  <c:v>670</c:v>
                </c:pt>
                <c:pt idx="1">
                  <c:v>717</c:v>
                </c:pt>
                <c:pt idx="2">
                  <c:v>676</c:v>
                </c:pt>
                <c:pt idx="3">
                  <c:v>692</c:v>
                </c:pt>
                <c:pt idx="4">
                  <c:v>677</c:v>
                </c:pt>
                <c:pt idx="5">
                  <c:v>667</c:v>
                </c:pt>
                <c:pt idx="6">
                  <c:v>704</c:v>
                </c:pt>
                <c:pt idx="7">
                  <c:v>688</c:v>
                </c:pt>
                <c:pt idx="8">
                  <c:v>671</c:v>
                </c:pt>
                <c:pt idx="9">
                  <c:v>745</c:v>
                </c:pt>
                <c:pt idx="10">
                  <c:v>718</c:v>
                </c:pt>
                <c:pt idx="11">
                  <c:v>706</c:v>
                </c:pt>
                <c:pt idx="12">
                  <c:v>770</c:v>
                </c:pt>
                <c:pt idx="13">
                  <c:v>697</c:v>
                </c:pt>
                <c:pt idx="14">
                  <c:v>759</c:v>
                </c:pt>
                <c:pt idx="15">
                  <c:v>689</c:v>
                </c:pt>
                <c:pt idx="16">
                  <c:v>670</c:v>
                </c:pt>
                <c:pt idx="17">
                  <c:v>742</c:v>
                </c:pt>
                <c:pt idx="18">
                  <c:v>731</c:v>
                </c:pt>
                <c:pt idx="19">
                  <c:v>880</c:v>
                </c:pt>
                <c:pt idx="20">
                  <c:v>662</c:v>
                </c:pt>
                <c:pt idx="21">
                  <c:v>748</c:v>
                </c:pt>
                <c:pt idx="22">
                  <c:v>688</c:v>
                </c:pt>
                <c:pt idx="23">
                  <c:v>874</c:v>
                </c:pt>
                <c:pt idx="24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A-4AD1-9706-2F0E77590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9871695"/>
        <c:axId val="1179874095"/>
      </c:barChart>
      <c:lineChart>
        <c:grouping val="standard"/>
        <c:varyColors val="0"/>
        <c:ser>
          <c:idx val="0"/>
          <c:order val="0"/>
          <c:tx>
            <c:strRef>
              <c:f>'Sales Pivot'!$B$79</c:f>
              <c:strCache>
                <c:ptCount val="1"/>
                <c:pt idx="0">
                  <c:v>Average of Leads-to-deposit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Pivot'!$A$80:$A$104</c:f>
              <c:strCache>
                <c:ptCount val="25"/>
                <c:pt idx="0">
                  <c:v>Agent 22</c:v>
                </c:pt>
                <c:pt idx="1">
                  <c:v>Agent 11</c:v>
                </c:pt>
                <c:pt idx="2">
                  <c:v>Agent 20</c:v>
                </c:pt>
                <c:pt idx="3">
                  <c:v>Agent 15</c:v>
                </c:pt>
                <c:pt idx="4">
                  <c:v>Agent 19</c:v>
                </c:pt>
                <c:pt idx="5">
                  <c:v>Agent 24</c:v>
                </c:pt>
                <c:pt idx="6">
                  <c:v>Agent 13</c:v>
                </c:pt>
                <c:pt idx="7">
                  <c:v>Agent 18</c:v>
                </c:pt>
                <c:pt idx="8">
                  <c:v>Agent 21</c:v>
                </c:pt>
                <c:pt idx="9">
                  <c:v>Agent 7</c:v>
                </c:pt>
                <c:pt idx="10">
                  <c:v>Agent 10</c:v>
                </c:pt>
                <c:pt idx="11">
                  <c:v>Agent 12</c:v>
                </c:pt>
                <c:pt idx="12">
                  <c:v>Agent 4</c:v>
                </c:pt>
                <c:pt idx="13">
                  <c:v>Agent 14</c:v>
                </c:pt>
                <c:pt idx="14">
                  <c:v>Agent 5</c:v>
                </c:pt>
                <c:pt idx="15">
                  <c:v>Agent 16</c:v>
                </c:pt>
                <c:pt idx="16">
                  <c:v>Agent 23</c:v>
                </c:pt>
                <c:pt idx="17">
                  <c:v>Agent 8</c:v>
                </c:pt>
                <c:pt idx="18">
                  <c:v>Agent 9</c:v>
                </c:pt>
                <c:pt idx="19">
                  <c:v>Agent 1</c:v>
                </c:pt>
                <c:pt idx="20">
                  <c:v>Agent 25</c:v>
                </c:pt>
                <c:pt idx="21">
                  <c:v>Agent 6</c:v>
                </c:pt>
                <c:pt idx="22">
                  <c:v>Agent 17</c:v>
                </c:pt>
                <c:pt idx="23">
                  <c:v>Agent 2</c:v>
                </c:pt>
                <c:pt idx="24">
                  <c:v>Agent 3</c:v>
                </c:pt>
              </c:strCache>
            </c:strRef>
          </c:cat>
          <c:val>
            <c:numRef>
              <c:f>'Sales Pivot'!$B$80:$B$104</c:f>
              <c:numCache>
                <c:formatCode>0.0%</c:formatCode>
                <c:ptCount val="25"/>
                <c:pt idx="0">
                  <c:v>2.0895522388059702E-2</c:v>
                </c:pt>
                <c:pt idx="1">
                  <c:v>2.0920502092050208E-2</c:v>
                </c:pt>
                <c:pt idx="2">
                  <c:v>2.2189349112426034E-2</c:v>
                </c:pt>
                <c:pt idx="3">
                  <c:v>2.4566473988439308E-2</c:v>
                </c:pt>
                <c:pt idx="4">
                  <c:v>2.5110782865583457E-2</c:v>
                </c:pt>
                <c:pt idx="5">
                  <c:v>2.5487256371814093E-2</c:v>
                </c:pt>
                <c:pt idx="6">
                  <c:v>2.556818181818182E-2</c:v>
                </c:pt>
                <c:pt idx="7">
                  <c:v>2.616279069767442E-2</c:v>
                </c:pt>
                <c:pt idx="8">
                  <c:v>2.6825633383010434E-2</c:v>
                </c:pt>
                <c:pt idx="9">
                  <c:v>2.6845637583892617E-2</c:v>
                </c:pt>
                <c:pt idx="10">
                  <c:v>2.9247910863509748E-2</c:v>
                </c:pt>
                <c:pt idx="11">
                  <c:v>2.9745042492917848E-2</c:v>
                </c:pt>
                <c:pt idx="12">
                  <c:v>2.987012987012987E-2</c:v>
                </c:pt>
                <c:pt idx="13">
                  <c:v>3.1563845050215207E-2</c:v>
                </c:pt>
                <c:pt idx="14">
                  <c:v>3.1620553359683792E-2</c:v>
                </c:pt>
                <c:pt idx="15">
                  <c:v>3.1930333817126268E-2</c:v>
                </c:pt>
                <c:pt idx="16">
                  <c:v>3.2835820895522387E-2</c:v>
                </c:pt>
                <c:pt idx="17">
                  <c:v>3.638814016172507E-2</c:v>
                </c:pt>
                <c:pt idx="18">
                  <c:v>3.6935704514363885E-2</c:v>
                </c:pt>
                <c:pt idx="19">
                  <c:v>3.7499999999999999E-2</c:v>
                </c:pt>
                <c:pt idx="20">
                  <c:v>3.7764350453172203E-2</c:v>
                </c:pt>
                <c:pt idx="21">
                  <c:v>3.8770053475935831E-2</c:v>
                </c:pt>
                <c:pt idx="22">
                  <c:v>3.9244186046511628E-2</c:v>
                </c:pt>
                <c:pt idx="23">
                  <c:v>4.3478260869565216E-2</c:v>
                </c:pt>
                <c:pt idx="24">
                  <c:v>4.5627376425855515E-2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A-4AD1-9706-2F0E77590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188175"/>
        <c:axId val="1188189615"/>
      </c:lineChart>
      <c:catAx>
        <c:axId val="117987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874095"/>
        <c:crosses val="autoZero"/>
        <c:auto val="1"/>
        <c:lblAlgn val="ctr"/>
        <c:lblOffset val="100"/>
        <c:noMultiLvlLbl val="0"/>
      </c:catAx>
      <c:valAx>
        <c:axId val="11798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871695"/>
        <c:crosses val="autoZero"/>
        <c:crossBetween val="between"/>
      </c:valAx>
      <c:valAx>
        <c:axId val="1188189615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88175"/>
        <c:crosses val="max"/>
        <c:crossBetween val="between"/>
      </c:valAx>
      <c:catAx>
        <c:axId val="1188188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8189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Pivot'!$C$79</c:f>
              <c:strCache>
                <c:ptCount val="1"/>
                <c:pt idx="0">
                  <c:v>Average of Failed Deposit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Pivot'!$A$80:$A$104</c:f>
              <c:strCache>
                <c:ptCount val="25"/>
                <c:pt idx="0">
                  <c:v>Agent 22</c:v>
                </c:pt>
                <c:pt idx="1">
                  <c:v>Agent 11</c:v>
                </c:pt>
                <c:pt idx="2">
                  <c:v>Agent 20</c:v>
                </c:pt>
                <c:pt idx="3">
                  <c:v>Agent 15</c:v>
                </c:pt>
                <c:pt idx="4">
                  <c:v>Agent 19</c:v>
                </c:pt>
                <c:pt idx="5">
                  <c:v>Agent 24</c:v>
                </c:pt>
                <c:pt idx="6">
                  <c:v>Agent 13</c:v>
                </c:pt>
                <c:pt idx="7">
                  <c:v>Agent 18</c:v>
                </c:pt>
                <c:pt idx="8">
                  <c:v>Agent 21</c:v>
                </c:pt>
                <c:pt idx="9">
                  <c:v>Agent 7</c:v>
                </c:pt>
                <c:pt idx="10">
                  <c:v>Agent 10</c:v>
                </c:pt>
                <c:pt idx="11">
                  <c:v>Agent 12</c:v>
                </c:pt>
                <c:pt idx="12">
                  <c:v>Agent 4</c:v>
                </c:pt>
                <c:pt idx="13">
                  <c:v>Agent 14</c:v>
                </c:pt>
                <c:pt idx="14">
                  <c:v>Agent 5</c:v>
                </c:pt>
                <c:pt idx="15">
                  <c:v>Agent 16</c:v>
                </c:pt>
                <c:pt idx="16">
                  <c:v>Agent 23</c:v>
                </c:pt>
                <c:pt idx="17">
                  <c:v>Agent 8</c:v>
                </c:pt>
                <c:pt idx="18">
                  <c:v>Agent 9</c:v>
                </c:pt>
                <c:pt idx="19">
                  <c:v>Agent 1</c:v>
                </c:pt>
                <c:pt idx="20">
                  <c:v>Agent 25</c:v>
                </c:pt>
                <c:pt idx="21">
                  <c:v>Agent 6</c:v>
                </c:pt>
                <c:pt idx="22">
                  <c:v>Agent 17</c:v>
                </c:pt>
                <c:pt idx="23">
                  <c:v>Agent 2</c:v>
                </c:pt>
                <c:pt idx="24">
                  <c:v>Agent 3</c:v>
                </c:pt>
              </c:strCache>
            </c:strRef>
          </c:cat>
          <c:val>
            <c:numRef>
              <c:f>'Sales Pivot'!$C$80:$C$104</c:f>
              <c:numCache>
                <c:formatCode>0%</c:formatCode>
                <c:ptCount val="25"/>
                <c:pt idx="0">
                  <c:v>8.1481481481481488E-2</c:v>
                </c:pt>
                <c:pt idx="1">
                  <c:v>0.11851851851851852</c:v>
                </c:pt>
                <c:pt idx="2">
                  <c:v>0.13333333333333333</c:v>
                </c:pt>
                <c:pt idx="3">
                  <c:v>0.15555555555555556</c:v>
                </c:pt>
                <c:pt idx="4">
                  <c:v>0.14074074074074075</c:v>
                </c:pt>
                <c:pt idx="5">
                  <c:v>0.13333333333333333</c:v>
                </c:pt>
                <c:pt idx="6">
                  <c:v>0.14074074074074075</c:v>
                </c:pt>
                <c:pt idx="7">
                  <c:v>0.1037037037037037</c:v>
                </c:pt>
                <c:pt idx="8">
                  <c:v>0.15555555555555556</c:v>
                </c:pt>
                <c:pt idx="9">
                  <c:v>0.1111111111111111</c:v>
                </c:pt>
                <c:pt idx="10">
                  <c:v>0.1111111111111111</c:v>
                </c:pt>
                <c:pt idx="11">
                  <c:v>0.1111111111111111</c:v>
                </c:pt>
                <c:pt idx="12">
                  <c:v>9.6296296296296297E-2</c:v>
                </c:pt>
                <c:pt idx="13">
                  <c:v>9.6296296296296297E-2</c:v>
                </c:pt>
                <c:pt idx="14">
                  <c:v>0.12592592592592591</c:v>
                </c:pt>
                <c:pt idx="15">
                  <c:v>0.22962962962962963</c:v>
                </c:pt>
                <c:pt idx="16">
                  <c:v>0.22962962962962963</c:v>
                </c:pt>
                <c:pt idx="17">
                  <c:v>0.2</c:v>
                </c:pt>
                <c:pt idx="18">
                  <c:v>0.15555555555555556</c:v>
                </c:pt>
                <c:pt idx="19">
                  <c:v>0.19259259259259259</c:v>
                </c:pt>
                <c:pt idx="20">
                  <c:v>0.1111111111111111</c:v>
                </c:pt>
                <c:pt idx="21">
                  <c:v>0.11851851851851852</c:v>
                </c:pt>
                <c:pt idx="22">
                  <c:v>8.1481481481481488E-2</c:v>
                </c:pt>
                <c:pt idx="23">
                  <c:v>0.22962962962962963</c:v>
                </c:pt>
                <c:pt idx="24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E-4925-912C-77D63CBC2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9871695"/>
        <c:axId val="1179874095"/>
      </c:barChart>
      <c:lineChart>
        <c:grouping val="standard"/>
        <c:varyColors val="0"/>
        <c:ser>
          <c:idx val="0"/>
          <c:order val="0"/>
          <c:tx>
            <c:strRef>
              <c:f>'Sales Pivot'!$B$79</c:f>
              <c:strCache>
                <c:ptCount val="1"/>
                <c:pt idx="0">
                  <c:v>Average of Leads-to-deposit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Pivot'!$A$80:$A$104</c:f>
              <c:strCache>
                <c:ptCount val="25"/>
                <c:pt idx="0">
                  <c:v>Agent 22</c:v>
                </c:pt>
                <c:pt idx="1">
                  <c:v>Agent 11</c:v>
                </c:pt>
                <c:pt idx="2">
                  <c:v>Agent 20</c:v>
                </c:pt>
                <c:pt idx="3">
                  <c:v>Agent 15</c:v>
                </c:pt>
                <c:pt idx="4">
                  <c:v>Agent 19</c:v>
                </c:pt>
                <c:pt idx="5">
                  <c:v>Agent 24</c:v>
                </c:pt>
                <c:pt idx="6">
                  <c:v>Agent 13</c:v>
                </c:pt>
                <c:pt idx="7">
                  <c:v>Agent 18</c:v>
                </c:pt>
                <c:pt idx="8">
                  <c:v>Agent 21</c:v>
                </c:pt>
                <c:pt idx="9">
                  <c:v>Agent 7</c:v>
                </c:pt>
                <c:pt idx="10">
                  <c:v>Agent 10</c:v>
                </c:pt>
                <c:pt idx="11">
                  <c:v>Agent 12</c:v>
                </c:pt>
                <c:pt idx="12">
                  <c:v>Agent 4</c:v>
                </c:pt>
                <c:pt idx="13">
                  <c:v>Agent 14</c:v>
                </c:pt>
                <c:pt idx="14">
                  <c:v>Agent 5</c:v>
                </c:pt>
                <c:pt idx="15">
                  <c:v>Agent 16</c:v>
                </c:pt>
                <c:pt idx="16">
                  <c:v>Agent 23</c:v>
                </c:pt>
                <c:pt idx="17">
                  <c:v>Agent 8</c:v>
                </c:pt>
                <c:pt idx="18">
                  <c:v>Agent 9</c:v>
                </c:pt>
                <c:pt idx="19">
                  <c:v>Agent 1</c:v>
                </c:pt>
                <c:pt idx="20">
                  <c:v>Agent 25</c:v>
                </c:pt>
                <c:pt idx="21">
                  <c:v>Agent 6</c:v>
                </c:pt>
                <c:pt idx="22">
                  <c:v>Agent 17</c:v>
                </c:pt>
                <c:pt idx="23">
                  <c:v>Agent 2</c:v>
                </c:pt>
                <c:pt idx="24">
                  <c:v>Agent 3</c:v>
                </c:pt>
              </c:strCache>
            </c:strRef>
          </c:cat>
          <c:val>
            <c:numRef>
              <c:f>'Sales Pivot'!$B$80:$B$104</c:f>
              <c:numCache>
                <c:formatCode>0.0%</c:formatCode>
                <c:ptCount val="25"/>
                <c:pt idx="0">
                  <c:v>2.0895522388059702E-2</c:v>
                </c:pt>
                <c:pt idx="1">
                  <c:v>2.0920502092050208E-2</c:v>
                </c:pt>
                <c:pt idx="2">
                  <c:v>2.2189349112426034E-2</c:v>
                </c:pt>
                <c:pt idx="3">
                  <c:v>2.4566473988439308E-2</c:v>
                </c:pt>
                <c:pt idx="4">
                  <c:v>2.5110782865583457E-2</c:v>
                </c:pt>
                <c:pt idx="5">
                  <c:v>2.5487256371814093E-2</c:v>
                </c:pt>
                <c:pt idx="6">
                  <c:v>2.556818181818182E-2</c:v>
                </c:pt>
                <c:pt idx="7">
                  <c:v>2.616279069767442E-2</c:v>
                </c:pt>
                <c:pt idx="8">
                  <c:v>2.6825633383010434E-2</c:v>
                </c:pt>
                <c:pt idx="9">
                  <c:v>2.6845637583892617E-2</c:v>
                </c:pt>
                <c:pt idx="10">
                  <c:v>2.9247910863509748E-2</c:v>
                </c:pt>
                <c:pt idx="11">
                  <c:v>2.9745042492917848E-2</c:v>
                </c:pt>
                <c:pt idx="12">
                  <c:v>2.987012987012987E-2</c:v>
                </c:pt>
                <c:pt idx="13">
                  <c:v>3.1563845050215207E-2</c:v>
                </c:pt>
                <c:pt idx="14">
                  <c:v>3.1620553359683792E-2</c:v>
                </c:pt>
                <c:pt idx="15">
                  <c:v>3.1930333817126268E-2</c:v>
                </c:pt>
                <c:pt idx="16">
                  <c:v>3.2835820895522387E-2</c:v>
                </c:pt>
                <c:pt idx="17">
                  <c:v>3.638814016172507E-2</c:v>
                </c:pt>
                <c:pt idx="18">
                  <c:v>3.6935704514363885E-2</c:v>
                </c:pt>
                <c:pt idx="19">
                  <c:v>3.7499999999999999E-2</c:v>
                </c:pt>
                <c:pt idx="20">
                  <c:v>3.7764350453172203E-2</c:v>
                </c:pt>
                <c:pt idx="21">
                  <c:v>3.8770053475935831E-2</c:v>
                </c:pt>
                <c:pt idx="22">
                  <c:v>3.9244186046511628E-2</c:v>
                </c:pt>
                <c:pt idx="23">
                  <c:v>4.3478260869565216E-2</c:v>
                </c:pt>
                <c:pt idx="24">
                  <c:v>4.5627376425855515E-2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E-4925-912C-77D63CBC2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188175"/>
        <c:axId val="1188189615"/>
      </c:lineChart>
      <c:catAx>
        <c:axId val="117987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874095"/>
        <c:crosses val="autoZero"/>
        <c:auto val="1"/>
        <c:lblAlgn val="ctr"/>
        <c:lblOffset val="100"/>
        <c:noMultiLvlLbl val="0"/>
      </c:catAx>
      <c:valAx>
        <c:axId val="11798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871695"/>
        <c:crosses val="autoZero"/>
        <c:crossBetween val="between"/>
      </c:valAx>
      <c:valAx>
        <c:axId val="1188189615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88175"/>
        <c:crosses val="max"/>
        <c:crossBetween val="between"/>
      </c:valAx>
      <c:catAx>
        <c:axId val="1188188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8189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Pivot'!$E$79</c:f>
              <c:strCache>
                <c:ptCount val="1"/>
                <c:pt idx="0">
                  <c:v>Average of Leads Failed Deposit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Pivot'!$A$80:$A$104</c:f>
              <c:strCache>
                <c:ptCount val="25"/>
                <c:pt idx="0">
                  <c:v>Agent 22</c:v>
                </c:pt>
                <c:pt idx="1">
                  <c:v>Agent 11</c:v>
                </c:pt>
                <c:pt idx="2">
                  <c:v>Agent 20</c:v>
                </c:pt>
                <c:pt idx="3">
                  <c:v>Agent 15</c:v>
                </c:pt>
                <c:pt idx="4">
                  <c:v>Agent 19</c:v>
                </c:pt>
                <c:pt idx="5">
                  <c:v>Agent 24</c:v>
                </c:pt>
                <c:pt idx="6">
                  <c:v>Agent 13</c:v>
                </c:pt>
                <c:pt idx="7">
                  <c:v>Agent 18</c:v>
                </c:pt>
                <c:pt idx="8">
                  <c:v>Agent 21</c:v>
                </c:pt>
                <c:pt idx="9">
                  <c:v>Agent 7</c:v>
                </c:pt>
                <c:pt idx="10">
                  <c:v>Agent 10</c:v>
                </c:pt>
                <c:pt idx="11">
                  <c:v>Agent 12</c:v>
                </c:pt>
                <c:pt idx="12">
                  <c:v>Agent 4</c:v>
                </c:pt>
                <c:pt idx="13">
                  <c:v>Agent 14</c:v>
                </c:pt>
                <c:pt idx="14">
                  <c:v>Agent 5</c:v>
                </c:pt>
                <c:pt idx="15">
                  <c:v>Agent 16</c:v>
                </c:pt>
                <c:pt idx="16">
                  <c:v>Agent 23</c:v>
                </c:pt>
                <c:pt idx="17">
                  <c:v>Agent 8</c:v>
                </c:pt>
                <c:pt idx="18">
                  <c:v>Agent 9</c:v>
                </c:pt>
                <c:pt idx="19">
                  <c:v>Agent 1</c:v>
                </c:pt>
                <c:pt idx="20">
                  <c:v>Agent 25</c:v>
                </c:pt>
                <c:pt idx="21">
                  <c:v>Agent 6</c:v>
                </c:pt>
                <c:pt idx="22">
                  <c:v>Agent 17</c:v>
                </c:pt>
                <c:pt idx="23">
                  <c:v>Agent 2</c:v>
                </c:pt>
                <c:pt idx="24">
                  <c:v>Agent 3</c:v>
                </c:pt>
              </c:strCache>
            </c:strRef>
          </c:cat>
          <c:val>
            <c:numRef>
              <c:f>'Sales Pivot'!$E$80:$E$104</c:f>
              <c:numCache>
                <c:formatCode>0.0%</c:formatCode>
                <c:ptCount val="25"/>
                <c:pt idx="0">
                  <c:v>1.6417910447761194E-2</c:v>
                </c:pt>
                <c:pt idx="1">
                  <c:v>2.2315202231520222E-2</c:v>
                </c:pt>
                <c:pt idx="2">
                  <c:v>2.6627218934911243E-2</c:v>
                </c:pt>
                <c:pt idx="3">
                  <c:v>3.0346820809248554E-2</c:v>
                </c:pt>
                <c:pt idx="4">
                  <c:v>2.8064992614475627E-2</c:v>
                </c:pt>
                <c:pt idx="5">
                  <c:v>2.6986506746626688E-2</c:v>
                </c:pt>
                <c:pt idx="6">
                  <c:v>2.6988636363636364E-2</c:v>
                </c:pt>
                <c:pt idx="7">
                  <c:v>2.0348837209302327E-2</c:v>
                </c:pt>
                <c:pt idx="8">
                  <c:v>3.129657228017884E-2</c:v>
                </c:pt>
                <c:pt idx="9">
                  <c:v>2.0134228187919462E-2</c:v>
                </c:pt>
                <c:pt idx="10">
                  <c:v>2.0891364902506964E-2</c:v>
                </c:pt>
                <c:pt idx="11">
                  <c:v>2.1246458923512748E-2</c:v>
                </c:pt>
                <c:pt idx="12">
                  <c:v>1.6883116883116882E-2</c:v>
                </c:pt>
                <c:pt idx="13">
                  <c:v>1.8651362984218076E-2</c:v>
                </c:pt>
                <c:pt idx="14">
                  <c:v>2.2397891963109356E-2</c:v>
                </c:pt>
                <c:pt idx="15">
                  <c:v>4.4992743105950653E-2</c:v>
                </c:pt>
                <c:pt idx="16">
                  <c:v>4.6268656716417909E-2</c:v>
                </c:pt>
                <c:pt idx="17">
                  <c:v>3.638814016172507E-2</c:v>
                </c:pt>
                <c:pt idx="18">
                  <c:v>2.8727770177838577E-2</c:v>
                </c:pt>
                <c:pt idx="19">
                  <c:v>2.9545454545454545E-2</c:v>
                </c:pt>
                <c:pt idx="20">
                  <c:v>2.2658610271903322E-2</c:v>
                </c:pt>
                <c:pt idx="21">
                  <c:v>2.1390374331550801E-2</c:v>
                </c:pt>
                <c:pt idx="22">
                  <c:v>1.5988372093023256E-2</c:v>
                </c:pt>
                <c:pt idx="23">
                  <c:v>3.5469107551487411E-2</c:v>
                </c:pt>
                <c:pt idx="24">
                  <c:v>1.9011406844106463E-2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0-48B3-A2B2-160C00A8E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9871695"/>
        <c:axId val="1179874095"/>
      </c:barChart>
      <c:lineChart>
        <c:grouping val="standard"/>
        <c:varyColors val="0"/>
        <c:ser>
          <c:idx val="0"/>
          <c:order val="0"/>
          <c:tx>
            <c:strRef>
              <c:f>'Sales Pivot'!$B$79</c:f>
              <c:strCache>
                <c:ptCount val="1"/>
                <c:pt idx="0">
                  <c:v>Average of Leads-to-deposit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Pivot'!$A$80:$A$104</c:f>
              <c:strCache>
                <c:ptCount val="25"/>
                <c:pt idx="0">
                  <c:v>Agent 22</c:v>
                </c:pt>
                <c:pt idx="1">
                  <c:v>Agent 11</c:v>
                </c:pt>
                <c:pt idx="2">
                  <c:v>Agent 20</c:v>
                </c:pt>
                <c:pt idx="3">
                  <c:v>Agent 15</c:v>
                </c:pt>
                <c:pt idx="4">
                  <c:v>Agent 19</c:v>
                </c:pt>
                <c:pt idx="5">
                  <c:v>Agent 24</c:v>
                </c:pt>
                <c:pt idx="6">
                  <c:v>Agent 13</c:v>
                </c:pt>
                <c:pt idx="7">
                  <c:v>Agent 18</c:v>
                </c:pt>
                <c:pt idx="8">
                  <c:v>Agent 21</c:v>
                </c:pt>
                <c:pt idx="9">
                  <c:v>Agent 7</c:v>
                </c:pt>
                <c:pt idx="10">
                  <c:v>Agent 10</c:v>
                </c:pt>
                <c:pt idx="11">
                  <c:v>Agent 12</c:v>
                </c:pt>
                <c:pt idx="12">
                  <c:v>Agent 4</c:v>
                </c:pt>
                <c:pt idx="13">
                  <c:v>Agent 14</c:v>
                </c:pt>
                <c:pt idx="14">
                  <c:v>Agent 5</c:v>
                </c:pt>
                <c:pt idx="15">
                  <c:v>Agent 16</c:v>
                </c:pt>
                <c:pt idx="16">
                  <c:v>Agent 23</c:v>
                </c:pt>
                <c:pt idx="17">
                  <c:v>Agent 8</c:v>
                </c:pt>
                <c:pt idx="18">
                  <c:v>Agent 9</c:v>
                </c:pt>
                <c:pt idx="19">
                  <c:v>Agent 1</c:v>
                </c:pt>
                <c:pt idx="20">
                  <c:v>Agent 25</c:v>
                </c:pt>
                <c:pt idx="21">
                  <c:v>Agent 6</c:v>
                </c:pt>
                <c:pt idx="22">
                  <c:v>Agent 17</c:v>
                </c:pt>
                <c:pt idx="23">
                  <c:v>Agent 2</c:v>
                </c:pt>
                <c:pt idx="24">
                  <c:v>Agent 3</c:v>
                </c:pt>
              </c:strCache>
            </c:strRef>
          </c:cat>
          <c:val>
            <c:numRef>
              <c:f>'Sales Pivot'!$B$80:$B$104</c:f>
              <c:numCache>
                <c:formatCode>0.0%</c:formatCode>
                <c:ptCount val="25"/>
                <c:pt idx="0">
                  <c:v>2.0895522388059702E-2</c:v>
                </c:pt>
                <c:pt idx="1">
                  <c:v>2.0920502092050208E-2</c:v>
                </c:pt>
                <c:pt idx="2">
                  <c:v>2.2189349112426034E-2</c:v>
                </c:pt>
                <c:pt idx="3">
                  <c:v>2.4566473988439308E-2</c:v>
                </c:pt>
                <c:pt idx="4">
                  <c:v>2.5110782865583457E-2</c:v>
                </c:pt>
                <c:pt idx="5">
                  <c:v>2.5487256371814093E-2</c:v>
                </c:pt>
                <c:pt idx="6">
                  <c:v>2.556818181818182E-2</c:v>
                </c:pt>
                <c:pt idx="7">
                  <c:v>2.616279069767442E-2</c:v>
                </c:pt>
                <c:pt idx="8">
                  <c:v>2.6825633383010434E-2</c:v>
                </c:pt>
                <c:pt idx="9">
                  <c:v>2.6845637583892617E-2</c:v>
                </c:pt>
                <c:pt idx="10">
                  <c:v>2.9247910863509748E-2</c:v>
                </c:pt>
                <c:pt idx="11">
                  <c:v>2.9745042492917848E-2</c:v>
                </c:pt>
                <c:pt idx="12">
                  <c:v>2.987012987012987E-2</c:v>
                </c:pt>
                <c:pt idx="13">
                  <c:v>3.1563845050215207E-2</c:v>
                </c:pt>
                <c:pt idx="14">
                  <c:v>3.1620553359683792E-2</c:v>
                </c:pt>
                <c:pt idx="15">
                  <c:v>3.1930333817126268E-2</c:v>
                </c:pt>
                <c:pt idx="16">
                  <c:v>3.2835820895522387E-2</c:v>
                </c:pt>
                <c:pt idx="17">
                  <c:v>3.638814016172507E-2</c:v>
                </c:pt>
                <c:pt idx="18">
                  <c:v>3.6935704514363885E-2</c:v>
                </c:pt>
                <c:pt idx="19">
                  <c:v>3.7499999999999999E-2</c:v>
                </c:pt>
                <c:pt idx="20">
                  <c:v>3.7764350453172203E-2</c:v>
                </c:pt>
                <c:pt idx="21">
                  <c:v>3.8770053475935831E-2</c:v>
                </c:pt>
                <c:pt idx="22">
                  <c:v>3.9244186046511628E-2</c:v>
                </c:pt>
                <c:pt idx="23">
                  <c:v>4.3478260869565216E-2</c:v>
                </c:pt>
                <c:pt idx="24">
                  <c:v>4.5627376425855515E-2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0-48B3-A2B2-160C00A8E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188175"/>
        <c:axId val="1188189615"/>
      </c:lineChart>
      <c:catAx>
        <c:axId val="117987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874095"/>
        <c:crosses val="autoZero"/>
        <c:auto val="1"/>
        <c:lblAlgn val="ctr"/>
        <c:lblOffset val="100"/>
        <c:noMultiLvlLbl val="0"/>
      </c:catAx>
      <c:valAx>
        <c:axId val="11798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871695"/>
        <c:crosses val="autoZero"/>
        <c:crossBetween val="between"/>
      </c:valAx>
      <c:valAx>
        <c:axId val="1188189615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88175"/>
        <c:crosses val="max"/>
        <c:crossBetween val="between"/>
      </c:valAx>
      <c:catAx>
        <c:axId val="1188188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8189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Pivot'!$G$79</c:f>
              <c:strCache>
                <c:ptCount val="1"/>
                <c:pt idx="0">
                  <c:v>Average of Leads-to-Platform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Pivot'!$A$80:$A$104</c:f>
              <c:strCache>
                <c:ptCount val="25"/>
                <c:pt idx="0">
                  <c:v>Agent 22</c:v>
                </c:pt>
                <c:pt idx="1">
                  <c:v>Agent 11</c:v>
                </c:pt>
                <c:pt idx="2">
                  <c:v>Agent 20</c:v>
                </c:pt>
                <c:pt idx="3">
                  <c:v>Agent 15</c:v>
                </c:pt>
                <c:pt idx="4">
                  <c:v>Agent 19</c:v>
                </c:pt>
                <c:pt idx="5">
                  <c:v>Agent 24</c:v>
                </c:pt>
                <c:pt idx="6">
                  <c:v>Agent 13</c:v>
                </c:pt>
                <c:pt idx="7">
                  <c:v>Agent 18</c:v>
                </c:pt>
                <c:pt idx="8">
                  <c:v>Agent 21</c:v>
                </c:pt>
                <c:pt idx="9">
                  <c:v>Agent 7</c:v>
                </c:pt>
                <c:pt idx="10">
                  <c:v>Agent 10</c:v>
                </c:pt>
                <c:pt idx="11">
                  <c:v>Agent 12</c:v>
                </c:pt>
                <c:pt idx="12">
                  <c:v>Agent 4</c:v>
                </c:pt>
                <c:pt idx="13">
                  <c:v>Agent 14</c:v>
                </c:pt>
                <c:pt idx="14">
                  <c:v>Agent 5</c:v>
                </c:pt>
                <c:pt idx="15">
                  <c:v>Agent 16</c:v>
                </c:pt>
                <c:pt idx="16">
                  <c:v>Agent 23</c:v>
                </c:pt>
                <c:pt idx="17">
                  <c:v>Agent 8</c:v>
                </c:pt>
                <c:pt idx="18">
                  <c:v>Agent 9</c:v>
                </c:pt>
                <c:pt idx="19">
                  <c:v>Agent 1</c:v>
                </c:pt>
                <c:pt idx="20">
                  <c:v>Agent 25</c:v>
                </c:pt>
                <c:pt idx="21">
                  <c:v>Agent 6</c:v>
                </c:pt>
                <c:pt idx="22">
                  <c:v>Agent 17</c:v>
                </c:pt>
                <c:pt idx="23">
                  <c:v>Agent 2</c:v>
                </c:pt>
                <c:pt idx="24">
                  <c:v>Agent 3</c:v>
                </c:pt>
              </c:strCache>
            </c:strRef>
          </c:cat>
          <c:val>
            <c:numRef>
              <c:f>'Sales Pivot'!$G$80:$G$104</c:f>
              <c:numCache>
                <c:formatCode>0%</c:formatCode>
                <c:ptCount val="25"/>
                <c:pt idx="0">
                  <c:v>0.28656716417910449</c:v>
                </c:pt>
                <c:pt idx="1">
                  <c:v>0.25801952580195259</c:v>
                </c:pt>
                <c:pt idx="2">
                  <c:v>0.30029585798816566</c:v>
                </c:pt>
                <c:pt idx="3">
                  <c:v>0.38005780346820811</c:v>
                </c:pt>
                <c:pt idx="4">
                  <c:v>0.31314623338257014</c:v>
                </c:pt>
                <c:pt idx="5">
                  <c:v>0.29985007496251875</c:v>
                </c:pt>
                <c:pt idx="6">
                  <c:v>0.36505681818181818</c:v>
                </c:pt>
                <c:pt idx="7">
                  <c:v>0.22819767441860464</c:v>
                </c:pt>
                <c:pt idx="8">
                  <c:v>0.338301043219076</c:v>
                </c:pt>
                <c:pt idx="9">
                  <c:v>0.35436241610738256</c:v>
                </c:pt>
                <c:pt idx="10">
                  <c:v>0.36629526462395545</c:v>
                </c:pt>
                <c:pt idx="11">
                  <c:v>0.23371104815864022</c:v>
                </c:pt>
                <c:pt idx="12">
                  <c:v>0.31298701298701298</c:v>
                </c:pt>
                <c:pt idx="13">
                  <c:v>0.28550932568149212</c:v>
                </c:pt>
                <c:pt idx="14">
                  <c:v>0.35704874835309619</c:v>
                </c:pt>
                <c:pt idx="15">
                  <c:v>0.30478955007256892</c:v>
                </c:pt>
                <c:pt idx="16">
                  <c:v>0.32686567164179103</c:v>
                </c:pt>
                <c:pt idx="17">
                  <c:v>0.33153638814016173</c:v>
                </c:pt>
                <c:pt idx="18">
                  <c:v>0.28454172366621067</c:v>
                </c:pt>
                <c:pt idx="19">
                  <c:v>0.20681818181818182</c:v>
                </c:pt>
                <c:pt idx="20">
                  <c:v>0.36555891238670696</c:v>
                </c:pt>
                <c:pt idx="21">
                  <c:v>0.29545454545454547</c:v>
                </c:pt>
                <c:pt idx="22">
                  <c:v>0.23401162790697674</c:v>
                </c:pt>
                <c:pt idx="23">
                  <c:v>0.32723112128146453</c:v>
                </c:pt>
                <c:pt idx="24">
                  <c:v>0.35361216730038025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B-4523-BC74-1A006475D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9871695"/>
        <c:axId val="1179874095"/>
      </c:barChart>
      <c:lineChart>
        <c:grouping val="standard"/>
        <c:varyColors val="0"/>
        <c:ser>
          <c:idx val="0"/>
          <c:order val="0"/>
          <c:tx>
            <c:strRef>
              <c:f>'Sales Pivot'!$B$79</c:f>
              <c:strCache>
                <c:ptCount val="1"/>
                <c:pt idx="0">
                  <c:v>Average of Leads-to-deposit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Pivot'!$A$80:$A$104</c:f>
              <c:strCache>
                <c:ptCount val="25"/>
                <c:pt idx="0">
                  <c:v>Agent 22</c:v>
                </c:pt>
                <c:pt idx="1">
                  <c:v>Agent 11</c:v>
                </c:pt>
                <c:pt idx="2">
                  <c:v>Agent 20</c:v>
                </c:pt>
                <c:pt idx="3">
                  <c:v>Agent 15</c:v>
                </c:pt>
                <c:pt idx="4">
                  <c:v>Agent 19</c:v>
                </c:pt>
                <c:pt idx="5">
                  <c:v>Agent 24</c:v>
                </c:pt>
                <c:pt idx="6">
                  <c:v>Agent 13</c:v>
                </c:pt>
                <c:pt idx="7">
                  <c:v>Agent 18</c:v>
                </c:pt>
                <c:pt idx="8">
                  <c:v>Agent 21</c:v>
                </c:pt>
                <c:pt idx="9">
                  <c:v>Agent 7</c:v>
                </c:pt>
                <c:pt idx="10">
                  <c:v>Agent 10</c:v>
                </c:pt>
                <c:pt idx="11">
                  <c:v>Agent 12</c:v>
                </c:pt>
                <c:pt idx="12">
                  <c:v>Agent 4</c:v>
                </c:pt>
                <c:pt idx="13">
                  <c:v>Agent 14</c:v>
                </c:pt>
                <c:pt idx="14">
                  <c:v>Agent 5</c:v>
                </c:pt>
                <c:pt idx="15">
                  <c:v>Agent 16</c:v>
                </c:pt>
                <c:pt idx="16">
                  <c:v>Agent 23</c:v>
                </c:pt>
                <c:pt idx="17">
                  <c:v>Agent 8</c:v>
                </c:pt>
                <c:pt idx="18">
                  <c:v>Agent 9</c:v>
                </c:pt>
                <c:pt idx="19">
                  <c:v>Agent 1</c:v>
                </c:pt>
                <c:pt idx="20">
                  <c:v>Agent 25</c:v>
                </c:pt>
                <c:pt idx="21">
                  <c:v>Agent 6</c:v>
                </c:pt>
                <c:pt idx="22">
                  <c:v>Agent 17</c:v>
                </c:pt>
                <c:pt idx="23">
                  <c:v>Agent 2</c:v>
                </c:pt>
                <c:pt idx="24">
                  <c:v>Agent 3</c:v>
                </c:pt>
              </c:strCache>
            </c:strRef>
          </c:cat>
          <c:val>
            <c:numRef>
              <c:f>'Sales Pivot'!$B$80:$B$104</c:f>
              <c:numCache>
                <c:formatCode>0.0%</c:formatCode>
                <c:ptCount val="25"/>
                <c:pt idx="0">
                  <c:v>2.0895522388059702E-2</c:v>
                </c:pt>
                <c:pt idx="1">
                  <c:v>2.0920502092050208E-2</c:v>
                </c:pt>
                <c:pt idx="2">
                  <c:v>2.2189349112426034E-2</c:v>
                </c:pt>
                <c:pt idx="3">
                  <c:v>2.4566473988439308E-2</c:v>
                </c:pt>
                <c:pt idx="4">
                  <c:v>2.5110782865583457E-2</c:v>
                </c:pt>
                <c:pt idx="5">
                  <c:v>2.5487256371814093E-2</c:v>
                </c:pt>
                <c:pt idx="6">
                  <c:v>2.556818181818182E-2</c:v>
                </c:pt>
                <c:pt idx="7">
                  <c:v>2.616279069767442E-2</c:v>
                </c:pt>
                <c:pt idx="8">
                  <c:v>2.6825633383010434E-2</c:v>
                </c:pt>
                <c:pt idx="9">
                  <c:v>2.6845637583892617E-2</c:v>
                </c:pt>
                <c:pt idx="10">
                  <c:v>2.9247910863509748E-2</c:v>
                </c:pt>
                <c:pt idx="11">
                  <c:v>2.9745042492917848E-2</c:v>
                </c:pt>
                <c:pt idx="12">
                  <c:v>2.987012987012987E-2</c:v>
                </c:pt>
                <c:pt idx="13">
                  <c:v>3.1563845050215207E-2</c:v>
                </c:pt>
                <c:pt idx="14">
                  <c:v>3.1620553359683792E-2</c:v>
                </c:pt>
                <c:pt idx="15">
                  <c:v>3.1930333817126268E-2</c:v>
                </c:pt>
                <c:pt idx="16">
                  <c:v>3.2835820895522387E-2</c:v>
                </c:pt>
                <c:pt idx="17">
                  <c:v>3.638814016172507E-2</c:v>
                </c:pt>
                <c:pt idx="18">
                  <c:v>3.6935704514363885E-2</c:v>
                </c:pt>
                <c:pt idx="19">
                  <c:v>3.7499999999999999E-2</c:v>
                </c:pt>
                <c:pt idx="20">
                  <c:v>3.7764350453172203E-2</c:v>
                </c:pt>
                <c:pt idx="21">
                  <c:v>3.8770053475935831E-2</c:v>
                </c:pt>
                <c:pt idx="22">
                  <c:v>3.9244186046511628E-2</c:v>
                </c:pt>
                <c:pt idx="23">
                  <c:v>4.3478260869565216E-2</c:v>
                </c:pt>
                <c:pt idx="24">
                  <c:v>4.5627376425855515E-2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B-4523-BC74-1A006475D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188175"/>
        <c:axId val="1188189615"/>
      </c:lineChart>
      <c:catAx>
        <c:axId val="117987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874095"/>
        <c:crosses val="autoZero"/>
        <c:auto val="1"/>
        <c:lblAlgn val="ctr"/>
        <c:lblOffset val="100"/>
        <c:noMultiLvlLbl val="0"/>
      </c:catAx>
      <c:valAx>
        <c:axId val="11798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871695"/>
        <c:crosses val="autoZero"/>
        <c:crossBetween val="between"/>
      </c:valAx>
      <c:valAx>
        <c:axId val="1188189615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88175"/>
        <c:crosses val="max"/>
        <c:crossBetween val="between"/>
      </c:valAx>
      <c:catAx>
        <c:axId val="1188188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8189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task workings.xlsx]Marketing Pivots Profitability!PivotTable2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12/2021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'Marketing Pivots Profitability'!$B$17</c:f>
              <c:strCache>
                <c:ptCount val="1"/>
                <c:pt idx="0">
                  <c:v>AVG Cost / client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'Marketing Pivots Profitability'!$A$18:$A$25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Pivots Profitability'!$B$18:$B$25</c:f>
              <c:numCache>
                <c:formatCode>_("$"* #,##0.00_);_("$"* \(#,##0.00\);_("$"* "-"??_);_(@_)</c:formatCode>
                <c:ptCount val="7"/>
                <c:pt idx="0">
                  <c:v>229.18542363636379</c:v>
                </c:pt>
                <c:pt idx="1">
                  <c:v>184.68521780821899</c:v>
                </c:pt>
                <c:pt idx="2">
                  <c:v>266.96569747273298</c:v>
                </c:pt>
                <c:pt idx="3">
                  <c:v>71.916848484848444</c:v>
                </c:pt>
                <c:pt idx="4">
                  <c:v>108.38806249999999</c:v>
                </c:pt>
                <c:pt idx="5">
                  <c:v>84.488250000000036</c:v>
                </c:pt>
                <c:pt idx="6">
                  <c:v>152.65367857142857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D-4516-91FF-3EAD72FF9F8B}"/>
            </c:ext>
          </c:extLst>
        </c:ser>
        <c:ser>
          <c:idx val="1"/>
          <c:order val="1"/>
          <c:tx>
            <c:strRef>
              <c:f>'Marketing Pivots Profitability'!$C$17</c:f>
              <c:strCache>
                <c:ptCount val="1"/>
                <c:pt idx="0">
                  <c:v>AVG Deposit / Client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'Marketing Pivots Profitability'!$A$18:$A$25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Pivots Profitability'!$C$18:$C$25</c:f>
              <c:numCache>
                <c:formatCode>_("$"* #,##0.00_);_("$"* \(#,##0.00\);_("$"* "-"??_);_(@_)</c:formatCode>
                <c:ptCount val="7"/>
                <c:pt idx="0">
                  <c:v>194.29890909090909</c:v>
                </c:pt>
                <c:pt idx="1">
                  <c:v>172.97753424657535</c:v>
                </c:pt>
                <c:pt idx="2">
                  <c:v>255.22272727272727</c:v>
                </c:pt>
                <c:pt idx="3">
                  <c:v>202.45515151515153</c:v>
                </c:pt>
                <c:pt idx="4">
                  <c:v>284.58333333333331</c:v>
                </c:pt>
                <c:pt idx="5">
                  <c:v>300</c:v>
                </c:pt>
                <c:pt idx="6">
                  <c:v>181.29071428571427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D-4516-91FF-3EAD72FF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021247"/>
        <c:axId val="1637022207"/>
      </c:barChart>
      <c:lineChart>
        <c:grouping val="standard"/>
        <c:varyColors val="0"/>
        <c:ser>
          <c:idx val="2"/>
          <c:order val="2"/>
          <c:tx>
            <c:strRef>
              <c:f>'Marketing Pivots Profitability'!$D$17</c:f>
              <c:strCache>
                <c:ptCount val="1"/>
                <c:pt idx="0">
                  <c:v>AVG Deposit-to-Cost / Client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'Marketing Pivots Profitability'!$A$18:$A$25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Pivots Profitability'!$D$18:$D$25</c:f>
              <c:numCache>
                <c:formatCode>0%</c:formatCode>
                <c:ptCount val="7"/>
                <c:pt idx="0">
                  <c:v>0.84778039548969197</c:v>
                </c:pt>
                <c:pt idx="1">
                  <c:v>0.93660735980612619</c:v>
                </c:pt>
                <c:pt idx="2">
                  <c:v>0.95601318704548133</c:v>
                </c:pt>
                <c:pt idx="3">
                  <c:v>2.8151282457518296</c:v>
                </c:pt>
                <c:pt idx="4">
                  <c:v>2.6255966456945692</c:v>
                </c:pt>
                <c:pt idx="5">
                  <c:v>3.5507896068388192</c:v>
                </c:pt>
                <c:pt idx="6">
                  <c:v>1.1875947961574085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2D-4516-91FF-3EAD72FF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022831"/>
        <c:axId val="1082022351"/>
      </c:lineChart>
      <c:catAx>
        <c:axId val="163702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22207"/>
        <c:crosses val="autoZero"/>
        <c:auto val="1"/>
        <c:lblAlgn val="ctr"/>
        <c:lblOffset val="100"/>
        <c:noMultiLvlLbl val="0"/>
      </c:catAx>
      <c:valAx>
        <c:axId val="16370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21247"/>
        <c:crosses val="autoZero"/>
        <c:crossBetween val="between"/>
      </c:valAx>
      <c:valAx>
        <c:axId val="108202235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22831"/>
        <c:crosses val="max"/>
        <c:crossBetween val="between"/>
      </c:valAx>
      <c:catAx>
        <c:axId val="1082022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20223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task workings.xlsx]Marketing Pivots Profitability!PivotTable3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01/2022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'Marketing Pivots Profitability'!$B$32</c:f>
              <c:strCache>
                <c:ptCount val="1"/>
                <c:pt idx="0">
                  <c:v>AVG Cost / client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'Marketing Pivots Profitability'!$A$33:$A$40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Pivots Profitability'!$B$33:$B$40</c:f>
              <c:numCache>
                <c:formatCode>_("$"* #,##0.00_);_("$"* \(#,##0.00\);_("$"* "-"??_);_(@_)</c:formatCode>
                <c:ptCount val="7"/>
                <c:pt idx="0">
                  <c:v>112.70848712871278</c:v>
                </c:pt>
                <c:pt idx="1">
                  <c:v>120.41965901639342</c:v>
                </c:pt>
                <c:pt idx="2">
                  <c:v>193.11017410638715</c:v>
                </c:pt>
                <c:pt idx="3">
                  <c:v>69.858586206896575</c:v>
                </c:pt>
                <c:pt idx="4">
                  <c:v>114.2632105263156</c:v>
                </c:pt>
                <c:pt idx="5">
                  <c:v>66.911466666666598</c:v>
                </c:pt>
                <c:pt idx="6">
                  <c:v>134.66966666666673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1-4489-99BD-B252ABE66DFE}"/>
            </c:ext>
          </c:extLst>
        </c:ser>
        <c:ser>
          <c:idx val="1"/>
          <c:order val="1"/>
          <c:tx>
            <c:strRef>
              <c:f>'Marketing Pivots Profitability'!$C$32</c:f>
              <c:strCache>
                <c:ptCount val="1"/>
                <c:pt idx="0">
                  <c:v>AVG Deposit / Client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'Marketing Pivots Profitability'!$A$33:$A$40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Pivots Profitability'!$C$33:$C$40</c:f>
              <c:numCache>
                <c:formatCode>_("$"* #,##0.00_);_("$"* \(#,##0.00\);_("$"* "-"??_);_(@_)</c:formatCode>
                <c:ptCount val="7"/>
                <c:pt idx="0">
                  <c:v>206.90683168316832</c:v>
                </c:pt>
                <c:pt idx="1">
                  <c:v>192.42360655737704</c:v>
                </c:pt>
                <c:pt idx="2">
                  <c:v>192.35659574468085</c:v>
                </c:pt>
                <c:pt idx="3">
                  <c:v>201.39655172413794</c:v>
                </c:pt>
                <c:pt idx="4">
                  <c:v>232.45614035087721</c:v>
                </c:pt>
                <c:pt idx="5">
                  <c:v>290.66666666666669</c:v>
                </c:pt>
                <c:pt idx="6">
                  <c:v>190.47153846153844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1-4489-99BD-B252ABE66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203983"/>
        <c:axId val="1159201103"/>
      </c:barChart>
      <c:lineChart>
        <c:grouping val="standard"/>
        <c:varyColors val="0"/>
        <c:ser>
          <c:idx val="2"/>
          <c:order val="2"/>
          <c:tx>
            <c:strRef>
              <c:f>'Marketing Pivots Profitability'!$D$32</c:f>
              <c:strCache>
                <c:ptCount val="1"/>
                <c:pt idx="0">
                  <c:v>AVG Deposit-to-Cost / Client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'Marketing Pivots Profitability'!$A$33:$A$40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Pivots Profitability'!$D$33:$D$40</c:f>
              <c:numCache>
                <c:formatCode>0%</c:formatCode>
                <c:ptCount val="7"/>
                <c:pt idx="0">
                  <c:v>1.8357697539394819</c:v>
                </c:pt>
                <c:pt idx="1">
                  <c:v>1.5979417989481377</c:v>
                </c:pt>
                <c:pt idx="2">
                  <c:v>0.99609767654556025</c:v>
                </c:pt>
                <c:pt idx="3">
                  <c:v>2.8829176577904416</c:v>
                </c:pt>
                <c:pt idx="4">
                  <c:v>2.0343918158797134</c:v>
                </c:pt>
                <c:pt idx="5">
                  <c:v>4.3440486533449221</c:v>
                </c:pt>
                <c:pt idx="6">
                  <c:v>1.4143611042937536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1-4489-99BD-B252ABE66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345263"/>
        <c:axId val="1188346223"/>
      </c:lineChart>
      <c:catAx>
        <c:axId val="115920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01103"/>
        <c:crosses val="autoZero"/>
        <c:auto val="1"/>
        <c:lblAlgn val="ctr"/>
        <c:lblOffset val="100"/>
        <c:noMultiLvlLbl val="0"/>
      </c:catAx>
      <c:valAx>
        <c:axId val="11592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03983"/>
        <c:crosses val="autoZero"/>
        <c:crossBetween val="between"/>
      </c:valAx>
      <c:valAx>
        <c:axId val="118834622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345263"/>
        <c:crosses val="max"/>
        <c:crossBetween val="between"/>
      </c:valAx>
      <c:catAx>
        <c:axId val="1188345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8346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task workings.xlsx]Marketing Pivots Profitability!PivotTable4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02/2022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'Marketing Pivots Profitability'!$B$47</c:f>
              <c:strCache>
                <c:ptCount val="1"/>
                <c:pt idx="0">
                  <c:v>AVG Cost / client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'Marketing Pivots Profitability'!$A$48:$A$55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Pivots Profitability'!$B$48:$B$55</c:f>
              <c:numCache>
                <c:formatCode>_("$"* #,##0.00_);_("$"* \(#,##0.00\);_("$"* "-"??_);_(@_)</c:formatCode>
                <c:ptCount val="7"/>
                <c:pt idx="0">
                  <c:v>85.042015662650627</c:v>
                </c:pt>
                <c:pt idx="1">
                  <c:v>113.93164074074076</c:v>
                </c:pt>
                <c:pt idx="2">
                  <c:v>136.08742427323858</c:v>
                </c:pt>
                <c:pt idx="3">
                  <c:v>113.01381481481484</c:v>
                </c:pt>
                <c:pt idx="4">
                  <c:v>154.58655172413796</c:v>
                </c:pt>
                <c:pt idx="5">
                  <c:v>117.44309090909096</c:v>
                </c:pt>
                <c:pt idx="6">
                  <c:v>155.74087234042591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5-4EAC-A180-2EA4195EE824}"/>
            </c:ext>
          </c:extLst>
        </c:ser>
        <c:ser>
          <c:idx val="1"/>
          <c:order val="1"/>
          <c:tx>
            <c:strRef>
              <c:f>'Marketing Pivots Profitability'!$C$47</c:f>
              <c:strCache>
                <c:ptCount val="1"/>
                <c:pt idx="0">
                  <c:v>AVG Deposit / Client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'Marketing Pivots Profitability'!$A$48:$A$55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Pivots Profitability'!$C$48:$C$55</c:f>
              <c:numCache>
                <c:formatCode>_("$"* #,##0.00_);_("$"* \(#,##0.00\);_("$"* "-"??_);_(@_)</c:formatCode>
                <c:ptCount val="7"/>
                <c:pt idx="0">
                  <c:v>194.6987951807229</c:v>
                </c:pt>
                <c:pt idx="1">
                  <c:v>208.90259259259258</c:v>
                </c:pt>
                <c:pt idx="2">
                  <c:v>194.7987323943662</c:v>
                </c:pt>
                <c:pt idx="3">
                  <c:v>201.71296296296296</c:v>
                </c:pt>
                <c:pt idx="4">
                  <c:v>260.34482758620692</c:v>
                </c:pt>
                <c:pt idx="5">
                  <c:v>254.54545454545453</c:v>
                </c:pt>
                <c:pt idx="6">
                  <c:v>198.32553191489359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5-4EAC-A180-2EA4195EE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948367"/>
        <c:axId val="1167948847"/>
      </c:barChart>
      <c:lineChart>
        <c:grouping val="standard"/>
        <c:varyColors val="0"/>
        <c:ser>
          <c:idx val="2"/>
          <c:order val="2"/>
          <c:tx>
            <c:strRef>
              <c:f>'Marketing Pivots Profitability'!$D$47</c:f>
              <c:strCache>
                <c:ptCount val="1"/>
                <c:pt idx="0">
                  <c:v>AVG Deposit-to-Cost / Client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'Marketing Pivots Profitability'!$A$48:$A$55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Pivots Profitability'!$D$48:$D$55</c:f>
              <c:numCache>
                <c:formatCode>0%</c:formatCode>
                <c:ptCount val="7"/>
                <c:pt idx="0">
                  <c:v>2.2894423851977455</c:v>
                </c:pt>
                <c:pt idx="1">
                  <c:v>1.8335783741407246</c:v>
                </c:pt>
                <c:pt idx="2">
                  <c:v>1.4314234649870812</c:v>
                </c:pt>
                <c:pt idx="3">
                  <c:v>1.7848522615884714</c:v>
                </c:pt>
                <c:pt idx="4">
                  <c:v>1.6841363280474502</c:v>
                </c:pt>
                <c:pt idx="5">
                  <c:v>2.1673940337834794</c:v>
                </c:pt>
                <c:pt idx="6">
                  <c:v>1.2734327792988347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5-4EAC-A180-2EA4195EE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042063"/>
        <c:axId val="1188041583"/>
      </c:lineChart>
      <c:catAx>
        <c:axId val="116794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948847"/>
        <c:crosses val="autoZero"/>
        <c:auto val="1"/>
        <c:lblAlgn val="ctr"/>
        <c:lblOffset val="100"/>
        <c:noMultiLvlLbl val="0"/>
      </c:catAx>
      <c:valAx>
        <c:axId val="11679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948367"/>
        <c:crosses val="autoZero"/>
        <c:crossBetween val="between"/>
      </c:valAx>
      <c:valAx>
        <c:axId val="118804158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2063"/>
        <c:crosses val="max"/>
        <c:crossBetween val="between"/>
      </c:valAx>
      <c:catAx>
        <c:axId val="1188042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8041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task workings.xlsx]Marketing Pivots Profitability!PivotTable5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Deposit-to-Cost</a:t>
            </a:r>
            <a:r>
              <a:rPr lang="en-US" baseline="0"/>
              <a:t> per Client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'Marketing Pivots Profitability'!$B$64</c:f>
              <c:strCache>
                <c:ptCount val="1"/>
                <c:pt idx="0">
                  <c:v>AVG Deposit-to-Cost / Client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'Marketing Pivots Profitability'!$A$65:$A$72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Pivots Profitability'!$B$65:$B$72</c:f>
              <c:numCache>
                <c:formatCode>0%</c:formatCode>
                <c:ptCount val="7"/>
                <c:pt idx="0">
                  <c:v>1.55099639061907</c:v>
                </c:pt>
                <c:pt idx="1">
                  <c:v>1.3889417143567699</c:v>
                </c:pt>
                <c:pt idx="2">
                  <c:v>1.1170260134430354</c:v>
                </c:pt>
                <c:pt idx="3">
                  <c:v>2.5324181758936262</c:v>
                </c:pt>
                <c:pt idx="4">
                  <c:v>2.1193787229102612</c:v>
                </c:pt>
                <c:pt idx="5">
                  <c:v>3.3540774313224069</c:v>
                </c:pt>
                <c:pt idx="6">
                  <c:v>1.3195305382206279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F1-4F50-B203-AE9E58A0F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06952239"/>
        <c:axId val="1206951759"/>
      </c:barChart>
      <c:lineChart>
        <c:grouping val="standard"/>
        <c:varyColors val="0"/>
        <c:ser>
          <c:idx val="0"/>
          <c:order val="1"/>
          <c:tx>
            <c:strRef>
              <c:f>'Marketing Pivots Profitability'!$C$64</c:f>
              <c:strCache>
                <c:ptCount val="1"/>
                <c:pt idx="0">
                  <c:v>Target (150%)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'Marketing Pivots Profitability'!$A$65:$A$72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Pivots Profitability'!$C$65:$C$72</c:f>
              <c:numCache>
                <c:formatCode>0%</c:formatCode>
                <c:ptCount val="7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F1-4F50-B203-AE9E58A0F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952239"/>
        <c:axId val="1206951759"/>
      </c:lineChart>
      <c:catAx>
        <c:axId val="120695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1759"/>
        <c:crosses val="autoZero"/>
        <c:auto val="1"/>
        <c:lblAlgn val="ctr"/>
        <c:lblOffset val="100"/>
        <c:noMultiLvlLbl val="0"/>
      </c:catAx>
      <c:valAx>
        <c:axId val="12069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task workings.xlsx]Marketing Pivots Efficiency!PivotTable1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11/2021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'Marketing Pivots Efficiency'!$C$3</c:f>
              <c:strCache>
                <c:ptCount val="1"/>
                <c:pt idx="0">
                  <c:v>1 in X Leads becoming a Client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'Marketing Pivots Efficiency'!$A$4:$A$10</c:f>
              <c:strCache>
                <c:ptCount val="6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7</c:v>
                </c:pt>
              </c:strCache>
            </c:strRef>
          </c:cat>
          <c:val>
            <c:numRef>
              <c:f>'Marketing Pivots Efficiency'!$C$4:$C$10</c:f>
              <c:numCache>
                <c:formatCode>0</c:formatCode>
                <c:ptCount val="6"/>
                <c:pt idx="0">
                  <c:v>25.304347826086957</c:v>
                </c:pt>
                <c:pt idx="1">
                  <c:v>48.1875</c:v>
                </c:pt>
                <c:pt idx="2">
                  <c:v>42.777777777777779</c:v>
                </c:pt>
                <c:pt idx="3">
                  <c:v>48.333333333333336</c:v>
                </c:pt>
                <c:pt idx="4">
                  <c:v>36.279069767441861</c:v>
                </c:pt>
                <c:pt idx="5">
                  <c:v>34.166666666666664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31-41D3-B53F-BA2FCCEC6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26055023"/>
        <c:axId val="1726061263"/>
      </c:barChart>
      <c:lineChart>
        <c:grouping val="standard"/>
        <c:varyColors val="0"/>
        <c:ser>
          <c:idx val="0"/>
          <c:order val="0"/>
          <c:tx>
            <c:strRef>
              <c:f>'Marketing Pivots Efficiency'!$B$3</c:f>
              <c:strCache>
                <c:ptCount val="1"/>
                <c:pt idx="0">
                  <c:v>Leads-2-clients % Conversion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'Marketing Pivots Efficiency'!$A$4:$A$10</c:f>
              <c:strCache>
                <c:ptCount val="6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7</c:v>
                </c:pt>
              </c:strCache>
            </c:strRef>
          </c:cat>
          <c:val>
            <c:numRef>
              <c:f>'Marketing Pivots Efficiency'!$B$4:$B$10</c:f>
              <c:numCache>
                <c:formatCode>0.0%</c:formatCode>
                <c:ptCount val="6"/>
                <c:pt idx="0">
                  <c:v>3.951890034364261E-2</c:v>
                </c:pt>
                <c:pt idx="1">
                  <c:v>2.0752269779507133E-2</c:v>
                </c:pt>
                <c:pt idx="2">
                  <c:v>2.3376623376623377E-2</c:v>
                </c:pt>
                <c:pt idx="3">
                  <c:v>2.0689655172413793E-2</c:v>
                </c:pt>
                <c:pt idx="4">
                  <c:v>2.7564102564102563E-2</c:v>
                </c:pt>
                <c:pt idx="5">
                  <c:v>2.9268292682926831E-2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1-41D3-B53F-BA2FCCEC6C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8621519"/>
        <c:axId val="1188622479"/>
      </c:lineChart>
      <c:catAx>
        <c:axId val="172605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61263"/>
        <c:crosses val="autoZero"/>
        <c:auto val="1"/>
        <c:lblAlgn val="ctr"/>
        <c:lblOffset val="100"/>
        <c:noMultiLvlLbl val="0"/>
      </c:catAx>
      <c:valAx>
        <c:axId val="172606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55023"/>
        <c:crosses val="autoZero"/>
        <c:crossBetween val="between"/>
      </c:valAx>
      <c:valAx>
        <c:axId val="1188622479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21519"/>
        <c:crosses val="max"/>
        <c:crossBetween val="between"/>
      </c:valAx>
      <c:catAx>
        <c:axId val="118862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86224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task workings.xlsx]Marketing Pivots Efficiency!PivotTable6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12/2021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'Marketing Pivots Efficiency'!$C$19</c:f>
              <c:strCache>
                <c:ptCount val="1"/>
                <c:pt idx="0">
                  <c:v>1 in X Leads becoming a Client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'Marketing Pivots Efficiency'!$A$20:$A$27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Pivots Efficiency'!$C$20:$C$27</c:f>
              <c:numCache>
                <c:formatCode>0</c:formatCode>
                <c:ptCount val="7"/>
                <c:pt idx="0">
                  <c:v>35.836363636363636</c:v>
                </c:pt>
                <c:pt idx="1">
                  <c:v>43.602739726027394</c:v>
                </c:pt>
                <c:pt idx="2">
                  <c:v>48.909090909090907</c:v>
                </c:pt>
                <c:pt idx="3">
                  <c:v>46.81818181818182</c:v>
                </c:pt>
                <c:pt idx="4">
                  <c:v>34.25</c:v>
                </c:pt>
                <c:pt idx="5">
                  <c:v>73</c:v>
                </c:pt>
                <c:pt idx="6">
                  <c:v>42.678571428571431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5-45FA-ACE5-BB4B13975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9645151"/>
        <c:axId val="1709647551"/>
      </c:barChart>
      <c:lineChart>
        <c:grouping val="standard"/>
        <c:varyColors val="0"/>
        <c:ser>
          <c:idx val="0"/>
          <c:order val="0"/>
          <c:tx>
            <c:strRef>
              <c:f>'Marketing Pivots Efficiency'!$B$19</c:f>
              <c:strCache>
                <c:ptCount val="1"/>
                <c:pt idx="0">
                  <c:v>Leads-2-clients % Conversion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'Marketing Pivots Efficiency'!$A$20:$A$27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Pivots Efficiency'!$B$20:$B$27</c:f>
              <c:numCache>
                <c:formatCode>0.0%</c:formatCode>
                <c:ptCount val="7"/>
                <c:pt idx="0">
                  <c:v>2.7904616945712835E-2</c:v>
                </c:pt>
                <c:pt idx="1">
                  <c:v>2.2934338674206724E-2</c:v>
                </c:pt>
                <c:pt idx="2">
                  <c:v>2.0446096654275093E-2</c:v>
                </c:pt>
                <c:pt idx="3">
                  <c:v>2.1359223300970873E-2</c:v>
                </c:pt>
                <c:pt idx="4">
                  <c:v>2.9197080291970802E-2</c:v>
                </c:pt>
                <c:pt idx="5">
                  <c:v>1.3698630136986301E-2</c:v>
                </c:pt>
                <c:pt idx="6">
                  <c:v>2.3430962343096235E-2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5-45FA-ACE5-BB4B13975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430207"/>
        <c:axId val="1076429727"/>
      </c:lineChart>
      <c:catAx>
        <c:axId val="170964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47551"/>
        <c:crosses val="autoZero"/>
        <c:auto val="1"/>
        <c:lblAlgn val="ctr"/>
        <c:lblOffset val="100"/>
        <c:noMultiLvlLbl val="0"/>
      </c:catAx>
      <c:valAx>
        <c:axId val="170964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45151"/>
        <c:crosses val="autoZero"/>
        <c:crossBetween val="between"/>
      </c:valAx>
      <c:valAx>
        <c:axId val="1076429727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30207"/>
        <c:crosses val="max"/>
        <c:crossBetween val="between"/>
      </c:valAx>
      <c:catAx>
        <c:axId val="1076430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6429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task workings.xlsx]Marketing Pivots Efficiency!PivotTable7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01/2022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'Marketing Pivots Efficiency'!$C$36</c:f>
              <c:strCache>
                <c:ptCount val="1"/>
                <c:pt idx="0">
                  <c:v>1 in X Leads becoming a Client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'Marketing Pivots Efficiency'!$A$37:$A$44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Pivots Efficiency'!$C$37:$C$44</c:f>
              <c:numCache>
                <c:formatCode>0</c:formatCode>
                <c:ptCount val="7"/>
                <c:pt idx="0">
                  <c:v>33.67326732673267</c:v>
                </c:pt>
                <c:pt idx="1">
                  <c:v>41.147540983606561</c:v>
                </c:pt>
                <c:pt idx="2">
                  <c:v>54.936170212765951</c:v>
                </c:pt>
                <c:pt idx="3">
                  <c:v>59.310344827586199</c:v>
                </c:pt>
                <c:pt idx="4">
                  <c:v>39.456140350877192</c:v>
                </c:pt>
                <c:pt idx="5">
                  <c:v>63.777777777777779</c:v>
                </c:pt>
                <c:pt idx="6">
                  <c:v>49.974358974358971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B5B-A8BD-B9EF0BE9B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1061343"/>
        <c:axId val="1141060863"/>
      </c:barChart>
      <c:lineChart>
        <c:grouping val="standard"/>
        <c:varyColors val="0"/>
        <c:ser>
          <c:idx val="0"/>
          <c:order val="0"/>
          <c:tx>
            <c:strRef>
              <c:f>'Marketing Pivots Efficiency'!$B$36</c:f>
              <c:strCache>
                <c:ptCount val="1"/>
                <c:pt idx="0">
                  <c:v>Leads-2-clients % Conversion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'Marketing Pivots Efficiency'!$A$37:$A$44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Pivots Efficiency'!$B$37:$B$44</c:f>
              <c:numCache>
                <c:formatCode>0.0%</c:formatCode>
                <c:ptCount val="7"/>
                <c:pt idx="0">
                  <c:v>2.9697147897677155E-2</c:v>
                </c:pt>
                <c:pt idx="1">
                  <c:v>2.4302788844621514E-2</c:v>
                </c:pt>
                <c:pt idx="2">
                  <c:v>1.8202943454686291E-2</c:v>
                </c:pt>
                <c:pt idx="3">
                  <c:v>1.6860465116279071E-2</c:v>
                </c:pt>
                <c:pt idx="4">
                  <c:v>2.5344597598932858E-2</c:v>
                </c:pt>
                <c:pt idx="5">
                  <c:v>1.5679442508710801E-2</c:v>
                </c:pt>
                <c:pt idx="6">
                  <c:v>2.0010261672652643E-2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0-4B5B-A8BD-B9EF0BE9B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650287"/>
        <c:axId val="1173650767"/>
      </c:lineChart>
      <c:catAx>
        <c:axId val="114106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0863"/>
        <c:crosses val="autoZero"/>
        <c:auto val="1"/>
        <c:lblAlgn val="ctr"/>
        <c:lblOffset val="100"/>
        <c:noMultiLvlLbl val="0"/>
      </c:catAx>
      <c:valAx>
        <c:axId val="11410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1343"/>
        <c:crosses val="autoZero"/>
        <c:crossBetween val="between"/>
      </c:valAx>
      <c:valAx>
        <c:axId val="1173650767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50287"/>
        <c:crosses val="max"/>
        <c:crossBetween val="between"/>
      </c:valAx>
      <c:catAx>
        <c:axId val="1173650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650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task workings.xlsx]Marketing Pivots Efficiency!PivotTable8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02/2022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'Marketing Pivots Efficiency'!$C$53</c:f>
              <c:strCache>
                <c:ptCount val="1"/>
                <c:pt idx="0">
                  <c:v>1 in X Leads becoming a Client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'Marketing Pivots Efficiency'!$A$54:$A$61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Pivots Efficiency'!$C$54:$C$61</c:f>
              <c:numCache>
                <c:formatCode>0</c:formatCode>
                <c:ptCount val="7"/>
                <c:pt idx="0">
                  <c:v>27.096385542168676</c:v>
                </c:pt>
                <c:pt idx="1">
                  <c:v>46.333333333333329</c:v>
                </c:pt>
                <c:pt idx="2">
                  <c:v>34.690140845070424</c:v>
                </c:pt>
                <c:pt idx="3">
                  <c:v>76.481481481481481</c:v>
                </c:pt>
                <c:pt idx="4">
                  <c:v>38.620689655172413</c:v>
                </c:pt>
                <c:pt idx="5">
                  <c:v>64.659090909090907</c:v>
                </c:pt>
                <c:pt idx="6">
                  <c:v>47.021276595744681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B-4811-88F8-F5FF92D1C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5068847"/>
        <c:axId val="1161687903"/>
      </c:barChart>
      <c:lineChart>
        <c:grouping val="standard"/>
        <c:varyColors val="0"/>
        <c:ser>
          <c:idx val="0"/>
          <c:order val="0"/>
          <c:tx>
            <c:strRef>
              <c:f>'Marketing Pivots Efficiency'!$B$53</c:f>
              <c:strCache>
                <c:ptCount val="1"/>
                <c:pt idx="0">
                  <c:v>Leads-2-clients % Conversion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'Marketing Pivots Efficiency'!$A$54:$A$61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'Marketing Pivots Efficiency'!$B$54:$B$61</c:f>
              <c:numCache>
                <c:formatCode>0.0%</c:formatCode>
                <c:ptCount val="7"/>
                <c:pt idx="0">
                  <c:v>3.6905291240551356E-2</c:v>
                </c:pt>
                <c:pt idx="1">
                  <c:v>2.1582733812949641E-2</c:v>
                </c:pt>
                <c:pt idx="2">
                  <c:v>2.8826634185952091E-2</c:v>
                </c:pt>
                <c:pt idx="3">
                  <c:v>1.3075060532687652E-2</c:v>
                </c:pt>
                <c:pt idx="4">
                  <c:v>2.5892857142857145E-2</c:v>
                </c:pt>
                <c:pt idx="5">
                  <c:v>1.546572934973638E-2</c:v>
                </c:pt>
                <c:pt idx="6">
                  <c:v>2.1266968325791856E-2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B-4811-88F8-F5FF92D1C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963983"/>
        <c:axId val="1161690303"/>
      </c:lineChart>
      <c:catAx>
        <c:axId val="108506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903"/>
        <c:crosses val="autoZero"/>
        <c:auto val="1"/>
        <c:lblAlgn val="ctr"/>
        <c:lblOffset val="100"/>
        <c:noMultiLvlLbl val="0"/>
      </c:catAx>
      <c:valAx>
        <c:axId val="11616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68847"/>
        <c:crosses val="autoZero"/>
        <c:crossBetween val="between"/>
      </c:valAx>
      <c:valAx>
        <c:axId val="1161690303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63983"/>
        <c:crosses val="max"/>
        <c:crossBetween val="between"/>
      </c:valAx>
      <c:catAx>
        <c:axId val="1076963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16903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/>
    <cx:plotArea>
      <cx:plotAreaRegion>
        <cx:series layoutId="funnel" uniqueId="{61701AB2-4D60-4770-9D38-6D8CB225C8C0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Leads-to-deposit %</a:t>
            </a:r>
          </a:p>
          <a:p>
            <a:pPr algn="ctr" rtl="0">
              <a:defRPr/>
            </a:pPr>
            <a:r>
              <a:rPr lang="en-US" sz="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per agent view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CA6FF8EF-8951-438F-AE48-79F3FF1CBA07}">
          <cx:dataId val="0"/>
          <cx:layoutPr>
            <cx:aggregation/>
          </cx:layoutPr>
          <cx:axisId val="1"/>
        </cx:series>
        <cx:series layoutId="paretoLine" ownerIdx="0" uniqueId="{C5992EA2-DF0A-4254-8AD7-0DC776DD4B56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/>
            </a:pP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% Conversion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% Conversion</a:t>
              </a:r>
            </a:p>
          </cx:txPr>
        </cx:title>
        <cx:maj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Leads-to-deposit</a:t>
            </a:r>
          </a:p>
          <a:p>
            <a:pPr algn="ctr" rtl="0">
              <a:defRPr/>
            </a:pPr>
            <a:r>
              <a:rPr lang="en-US" sz="11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# agents grouped by % conversion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4EB823DA-8006-45AF-BA0F-DC2E2D0EB046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openxmlformats.org/officeDocument/2006/relationships/chart" Target="../charts/chart19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821055</xdr:colOff>
      <xdr:row>0</xdr:row>
      <xdr:rowOff>50482</xdr:rowOff>
    </xdr:from>
    <xdr:to>
      <xdr:col>8</xdr:col>
      <xdr:colOff>777240</xdr:colOff>
      <xdr:row>12</xdr:row>
      <xdr:rowOff>52823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5CC9A4-60D2-1ED9-6959-26AE63C83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820102</xdr:colOff>
      <xdr:row>14</xdr:row>
      <xdr:rowOff>168591</xdr:rowOff>
    </xdr:from>
    <xdr:to>
      <xdr:col>8</xdr:col>
      <xdr:colOff>819150</xdr:colOff>
      <xdr:row>28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D5DCBD-84C8-C6D7-80A0-8AF17B9BF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820101</xdr:colOff>
      <xdr:row>29</xdr:row>
      <xdr:rowOff>46672</xdr:rowOff>
    </xdr:from>
    <xdr:to>
      <xdr:col>8</xdr:col>
      <xdr:colOff>838199</xdr:colOff>
      <xdr:row>41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1FD3D2-B4C7-EC59-C2B8-833A43516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820102</xdr:colOff>
      <xdr:row>44</xdr:row>
      <xdr:rowOff>122873</xdr:rowOff>
    </xdr:from>
    <xdr:to>
      <xdr:col>8</xdr:col>
      <xdr:colOff>904875</xdr:colOff>
      <xdr:row>57</xdr:row>
      <xdr:rowOff>9526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3540A2-BC13-6BCE-F542-AE36E1653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1143952</xdr:colOff>
      <xdr:row>57</xdr:row>
      <xdr:rowOff>98107</xdr:rowOff>
    </xdr:from>
    <xdr:to>
      <xdr:col>6</xdr:col>
      <xdr:colOff>311467</xdr:colOff>
      <xdr:row>72</xdr:row>
      <xdr:rowOff>126682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90C365-F18E-F1EC-F4CE-E3BEF2DA9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131445</xdr:colOff>
      <xdr:row>0</xdr:row>
      <xdr:rowOff>31432</xdr:rowOff>
    </xdr:from>
    <xdr:to>
      <xdr:col>8</xdr:col>
      <xdr:colOff>95250</xdr:colOff>
      <xdr:row>12</xdr:row>
      <xdr:rowOff>35678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5D1CC-07A6-471E-979A-5D618C503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140970</xdr:colOff>
      <xdr:row>13</xdr:row>
      <xdr:rowOff>152400</xdr:rowOff>
    </xdr:from>
    <xdr:to>
      <xdr:col>8</xdr:col>
      <xdr:colOff>129540</xdr:colOff>
      <xdr:row>28</xdr:row>
      <xdr:rowOff>26671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8077C8-AAF3-1F52-04ED-A85BC657E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154305</xdr:colOff>
      <xdr:row>29</xdr:row>
      <xdr:rowOff>96202</xdr:rowOff>
    </xdr:from>
    <xdr:to>
      <xdr:col>8</xdr:col>
      <xdr:colOff>247650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21AEC7-53D1-53B2-E0D8-A50787A99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1133475</xdr:colOff>
      <xdr:row>47</xdr:row>
      <xdr:rowOff>174307</xdr:rowOff>
    </xdr:from>
    <xdr:to>
      <xdr:col>8</xdr:col>
      <xdr:colOff>247650</xdr:colOff>
      <xdr:row>62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C186F4-F245-51DC-9BC6-9847135ED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1144905</xdr:colOff>
      <xdr:row>65</xdr:row>
      <xdr:rowOff>131724</xdr:rowOff>
    </xdr:from>
    <xdr:to>
      <xdr:col>8</xdr:col>
      <xdr:colOff>243840</xdr:colOff>
      <xdr:row>81</xdr:row>
      <xdr:rowOff>58382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717949-8025-580E-7DC6-05D11107F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1040354</xdr:colOff>
      <xdr:row>1</xdr:row>
      <xdr:rowOff>56030</xdr:rowOff>
    </xdr:from>
    <xdr:to>
      <xdr:col>6</xdr:col>
      <xdr:colOff>173691</xdr:colOff>
      <xdr:row>16</xdr:row>
      <xdr:rowOff>109818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598C20-A10E-D253-CEA0-3B3FB7017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1221441</xdr:colOff>
      <xdr:row>15</xdr:row>
      <xdr:rowOff>101973</xdr:rowOff>
    </xdr:from>
    <xdr:to>
      <xdr:col>6</xdr:col>
      <xdr:colOff>358588</xdr:colOff>
      <xdr:row>30</xdr:row>
      <xdr:rowOff>155761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C5CC7B-A2C6-1326-1EDF-B74549BB9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1075764</xdr:colOff>
      <xdr:row>32</xdr:row>
      <xdr:rowOff>109368</xdr:rowOff>
    </xdr:from>
    <xdr:to>
      <xdr:col>6</xdr:col>
      <xdr:colOff>216721</xdr:colOff>
      <xdr:row>47</xdr:row>
      <xdr:rowOff>166966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493769-C950-A918-4BD8-8B0882762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1064558</xdr:colOff>
      <xdr:row>49</xdr:row>
      <xdr:rowOff>120575</xdr:rowOff>
    </xdr:from>
    <xdr:to>
      <xdr:col>6</xdr:col>
      <xdr:colOff>205515</xdr:colOff>
      <xdr:row>64</xdr:row>
      <xdr:rowOff>178173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DEC69D-7FA5-986C-ACD4-36D65BC78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504265</xdr:colOff>
      <xdr:row>66</xdr:row>
      <xdr:rowOff>142986</xdr:rowOff>
    </xdr:from>
    <xdr:to>
      <xdr:col>7</xdr:col>
      <xdr:colOff>541693</xdr:colOff>
      <xdr:row>82</xdr:row>
      <xdr:rowOff>21290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7A931C-B18C-F718-2F48-76AADCC15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92392</xdr:colOff>
      <xdr:row>21</xdr:row>
      <xdr:rowOff>67627</xdr:rowOff>
    </xdr:from>
    <xdr:to>
      <xdr:col>17</xdr:col>
      <xdr:colOff>86677</xdr:colOff>
      <xdr:row>36</xdr:row>
      <xdr:rowOff>94297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1FF5479-F52E-EEBE-7DC0-866C102E41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74352" y="3866197"/>
              <a:ext cx="4573905" cy="2747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132397</xdr:colOff>
      <xdr:row>41</xdr:row>
      <xdr:rowOff>165734</xdr:rowOff>
    </xdr:from>
    <xdr:to>
      <xdr:col>19</xdr:col>
      <xdr:colOff>0</xdr:colOff>
      <xdr:row>58</xdr:row>
      <xdr:rowOff>175259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46032AE-9171-576A-967B-661C1AA88E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09282" y="7589519"/>
              <a:ext cx="8407718" cy="3078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460057</xdr:colOff>
      <xdr:row>61</xdr:row>
      <xdr:rowOff>117157</xdr:rowOff>
    </xdr:from>
    <xdr:to>
      <xdr:col>17</xdr:col>
      <xdr:colOff>439102</xdr:colOff>
      <xdr:row>76</xdr:row>
      <xdr:rowOff>153352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B9A4E12-3C97-9051-0DC6-10774E77E7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38207" y="11156632"/>
              <a:ext cx="455676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401955</xdr:colOff>
      <xdr:row>72</xdr:row>
      <xdr:rowOff>170497</xdr:rowOff>
    </xdr:from>
    <xdr:to>
      <xdr:col>13</xdr:col>
      <xdr:colOff>219075</xdr:colOff>
      <xdr:row>88</xdr:row>
      <xdr:rowOff>6667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DB76F2-703E-65B3-A590-884402CC1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106</xdr:row>
      <xdr:rowOff>0</xdr:rowOff>
    </xdr:from>
    <xdr:to>
      <xdr:col>17</xdr:col>
      <xdr:colOff>518160</xdr:colOff>
      <xdr:row>121</xdr:row>
      <xdr:rowOff>17145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022038-029F-48BF-A37F-66E5FD072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710565</xdr:colOff>
      <xdr:row>89</xdr:row>
      <xdr:rowOff>40005</xdr:rowOff>
    </xdr:from>
    <xdr:to>
      <xdr:col>13</xdr:col>
      <xdr:colOff>552450</xdr:colOff>
      <xdr:row>104</xdr:row>
      <xdr:rowOff>62865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EE43D3-1F0F-4A5E-BCDE-B1176B96B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403412</xdr:colOff>
      <xdr:row>78</xdr:row>
      <xdr:rowOff>0</xdr:rowOff>
    </xdr:from>
    <xdr:to>
      <xdr:col>19</xdr:col>
      <xdr:colOff>1817146</xdr:colOff>
      <xdr:row>93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C40DF94-D966-453E-B421-97C346263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о П." refreshedDate="45714.832531134256" createdVersion="8" refreshedVersion="8" minRefreshableVersion="3" recordCount="25" xr:uid="{0174907C-8862-468F-A0A1-9069EA57CFBA}">
  <cacheSource type="worksheet">
    <worksheetSource name="Table2"/>
  </cacheSource>
  <cacheFields count="14">
    <cacheField name="Agents" numFmtId="0">
      <sharedItems count="25">
        <s v="Agent 1"/>
        <s v="Agent 2"/>
        <s v="Agent 3"/>
        <s v="Agent 4"/>
        <s v="Agent 5"/>
        <s v="Agent 6"/>
        <s v="Agent 7"/>
        <s v="Agent 8"/>
        <s v="Agent 9"/>
        <s v="Agent 10"/>
        <s v="Agent 11"/>
        <s v="Agent 12"/>
        <s v="Agent 13"/>
        <s v="Agent 14"/>
        <s v="Agent 15"/>
        <s v="Agent 16"/>
        <s v="Agent 17"/>
        <s v="Agent 18"/>
        <s v="Agent 19"/>
        <s v="Agent 20"/>
        <s v="Agent 21"/>
        <s v="Agent 22"/>
        <s v="Agent 23"/>
        <s v="Agent 24"/>
        <s v="Agent 25"/>
      </sharedItems>
    </cacheField>
    <cacheField name="Agents-id" numFmtId="2">
      <sharedItems/>
    </cacheField>
    <cacheField name="Leads" numFmtId="0">
      <sharedItems containsSemiMixedTypes="0" containsString="0" containsNumber="1" containsInteger="1" minValue="662" maxValue="880"/>
    </cacheField>
    <cacheField name="Platform" numFmtId="0">
      <sharedItems containsSemiMixedTypes="0" containsString="0" containsNumber="1" containsInteger="1" minValue="157" maxValue="286"/>
    </cacheField>
    <cacheField name="Deposit page" numFmtId="0">
      <sharedItems containsSemiMixedTypes="0" containsString="0" containsNumber="1" containsInteger="1" minValue="86" maxValue="167"/>
    </cacheField>
    <cacheField name="Deposit failure" numFmtId="0">
      <sharedItems containsSemiMixedTypes="0" containsString="0" containsNumber="1" containsInteger="1" minValue="11" maxValue="31"/>
    </cacheField>
    <cacheField name="new clients - deposit" numFmtId="0">
      <sharedItems containsSemiMixedTypes="0" containsString="0" containsNumber="1" containsInteger="1" minValue="14" maxValue="38"/>
    </cacheField>
    <cacheField name="Leads-to-Platform %" numFmtId="9">
      <sharedItems containsSemiMixedTypes="0" containsString="0" containsNumber="1" minValue="0.20681818181818182" maxValue="0.38005780346820811"/>
    </cacheField>
    <cacheField name="Platform-to-Deposit %" numFmtId="9">
      <sharedItems containsSemiMixedTypes="0" containsString="0" containsNumber="1" minValue="0.38783269961977185" maxValue="0.74175824175824179"/>
    </cacheField>
    <cacheField name="Failed Deposit %" numFmtId="9">
      <sharedItems containsSemiMixedTypes="0" containsString="0" containsNumber="1" minValue="8.1481481481481488E-2" maxValue="0.22962962962962963"/>
    </cacheField>
    <cacheField name="Leads Failed Deposit %" numFmtId="9">
      <sharedItems containsSemiMixedTypes="0" containsString="0" containsNumber="1" minValue="1.5988372093023256E-2" maxValue="4.6268656716417909E-2"/>
    </cacheField>
    <cacheField name="Successful Deposit %" numFmtId="9">
      <sharedItems containsSemiMixedTypes="0" containsString="0" containsNumber="1" minValue="0.1037037037037037" maxValue="0.2814814814814815"/>
    </cacheField>
    <cacheField name="Leads-to-deposit %" numFmtId="9">
      <sharedItems containsSemiMixedTypes="0" containsString="0" containsNumber="1" minValue="2.0895522388059702E-2" maxValue="4.5627376425855515E-2"/>
    </cacheField>
    <cacheField name="1 in X Leads would deposit" numFmtId="1">
      <sharedItems containsSemiMixedTypes="0" containsString="0" containsNumber="1" minValue="21.916666666666664" maxValue="47.8571428571428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о П." refreshedDate="45714.832532060187" createdVersion="8" refreshedVersion="8" minRefreshableVersion="3" recordCount="30" xr:uid="{EBD237E4-C9EF-4DE1-B75F-3AB808531294}">
  <cacheSource type="worksheet">
    <worksheetSource name="Marketing"/>
  </cacheSource>
  <cacheFields count="14">
    <cacheField name="Campaign" numFmtId="0">
      <sharedItems containsBlank="1" count="10">
        <s v="Campaign 1"/>
        <s v="Campaign 2"/>
        <s v="Campaign 3"/>
        <s v="Campaign 4"/>
        <s v="Campaign 5"/>
        <s v="Campaign 6"/>
        <s v="Campaign 7"/>
        <m/>
        <s v="TOTAL SUMs"/>
        <s v="TOTAL AVGs"/>
      </sharedItems>
    </cacheField>
    <cacheField name=" Month" numFmtId="0">
      <sharedItems containsBlank="1" count="5">
        <s v="11/2021"/>
        <s v="12/2021"/>
        <s v="01/2022"/>
        <s v="02/2022"/>
        <m/>
      </sharedItems>
    </cacheField>
    <cacheField name="Campaign Costs" numFmtId="164">
      <sharedItems containsString="0" containsBlank="1" containsNumber="1" minValue="337.95300000000015" maxValue="163082.34636980039"/>
    </cacheField>
    <cacheField name="Leads" numFmtId="0">
      <sharedItems containsString="0" containsBlank="1" containsNumber="1" minValue="292" maxValue="51461"/>
    </cacheField>
    <cacheField name="New clients" numFmtId="3">
      <sharedItems containsString="0" containsBlank="1" containsNumber="1" minValue="4" maxValue="1212"/>
    </cacheField>
    <cacheField name="Deposit amount" numFmtId="164">
      <sharedItems containsString="0" containsBlank="1" containsNumber="1" minValue="1200" maxValue="256393.83999999997"/>
    </cacheField>
    <cacheField name="Cost/lead" numFmtId="0">
      <sharedItems containsString="0" containsBlank="1" containsNumber="1" minValue="1.0491344947735182" maxValue="6.3953314561136523"/>
    </cacheField>
    <cacheField name="Cost/client" numFmtId="0">
      <sharedItems containsString="0" containsBlank="1" containsNumber="1" minValue="66.911466666666598" maxValue="266.96569747273298"/>
    </cacheField>
    <cacheField name="Leads-2-clients %_x000a_conversion" numFmtId="10">
      <sharedItems containsString="0" containsBlank="1" containsNumber="1" minValue="1.3075060532687652E-2" maxValue="3.951890034364261E-2"/>
    </cacheField>
    <cacheField name="1 in X Leads to become Client" numFmtId="0">
      <sharedItems containsString="0" containsBlank="1" containsNumber="1" minValue="25.304347826086957" maxValue="76.481481481481481"/>
    </cacheField>
    <cacheField name="AVG Deposit per Client " numFmtId="0">
      <sharedItems containsString="0" containsBlank="1" containsNumber="1" minValue="172.97753424657535" maxValue="300"/>
    </cacheField>
    <cacheField name="AVG Deposit-to-Cost per Client" numFmtId="10">
      <sharedItems containsString="0" containsBlank="1" containsNumber="1" minValue="0.84778039548969197" maxValue="4.3440486533449221"/>
    </cacheField>
    <cacheField name="Deposit-to-Cost / Client Target" numFmtId="0" formula=" 150%" databaseField="0"/>
    <cacheField name="1 in X Leads" numFmtId="0" formula=" &quot;1 in&quot; +'1 in X Leads to become Clien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1"/>
    <n v="880"/>
    <n v="182"/>
    <n v="135"/>
    <n v="26"/>
    <n v="33"/>
    <n v="0.20681818181818182"/>
    <n v="0.74175824175824179"/>
    <n v="0.19259259259259259"/>
    <n v="2.9545454545454545E-2"/>
    <n v="0.24444444444444444"/>
    <n v="3.7499999999999999E-2"/>
    <n v="26.666666666666668"/>
  </r>
  <r>
    <x v="1"/>
    <s v="2"/>
    <n v="874"/>
    <n v="286"/>
    <n v="167"/>
    <n v="31"/>
    <n v="38"/>
    <n v="0.32723112128146453"/>
    <n v="0.58391608391608396"/>
    <n v="0.22962962962962963"/>
    <n v="3.5469107551487411E-2"/>
    <n v="0.2814814814814815"/>
    <n v="4.3478260869565216E-2"/>
    <n v="23"/>
  </r>
  <r>
    <x v="2"/>
    <s v="3"/>
    <n v="789"/>
    <n v="279"/>
    <n v="155"/>
    <n v="15"/>
    <n v="36"/>
    <n v="0.35361216730038025"/>
    <n v="0.55555555555555558"/>
    <n v="0.1111111111111111"/>
    <n v="1.9011406844106463E-2"/>
    <n v="0.26666666666666666"/>
    <n v="4.5627376425855515E-2"/>
    <n v="21.916666666666664"/>
  </r>
  <r>
    <x v="3"/>
    <s v="4"/>
    <n v="770"/>
    <n v="241"/>
    <n v="119"/>
    <n v="13"/>
    <n v="23"/>
    <n v="0.31298701298701298"/>
    <n v="0.49377593360995853"/>
    <n v="9.6296296296296297E-2"/>
    <n v="1.6883116883116882E-2"/>
    <n v="0.17037037037037037"/>
    <n v="2.987012987012987E-2"/>
    <n v="33.478260869565219"/>
  </r>
  <r>
    <x v="4"/>
    <s v="5"/>
    <n v="759"/>
    <n v="271"/>
    <n v="113"/>
    <n v="17"/>
    <n v="24"/>
    <n v="0.35704874835309619"/>
    <n v="0.41697416974169743"/>
    <n v="0.12592592592592591"/>
    <n v="2.2397891963109356E-2"/>
    <n v="0.17777777777777778"/>
    <n v="3.1620553359683792E-2"/>
    <n v="31.625000000000004"/>
  </r>
  <r>
    <x v="5"/>
    <s v="6"/>
    <n v="748"/>
    <n v="221"/>
    <n v="107"/>
    <n v="16"/>
    <n v="29"/>
    <n v="0.29545454545454547"/>
    <n v="0.48416289592760181"/>
    <n v="0.11851851851851852"/>
    <n v="2.1390374331550801E-2"/>
    <n v="0.21481481481481482"/>
    <n v="3.8770053475935831E-2"/>
    <n v="25.793103448275861"/>
  </r>
  <r>
    <x v="6"/>
    <s v="7"/>
    <n v="745"/>
    <n v="264"/>
    <n v="138"/>
    <n v="15"/>
    <n v="20"/>
    <n v="0.35436241610738256"/>
    <n v="0.52272727272727271"/>
    <n v="0.1111111111111111"/>
    <n v="2.0134228187919462E-2"/>
    <n v="0.14814814814814814"/>
    <n v="2.6845637583892617E-2"/>
    <n v="37.25"/>
  </r>
  <r>
    <x v="7"/>
    <s v="8"/>
    <n v="742"/>
    <n v="246"/>
    <n v="115"/>
    <n v="27"/>
    <n v="27"/>
    <n v="0.33153638814016173"/>
    <n v="0.46747967479674796"/>
    <n v="0.2"/>
    <n v="3.638814016172507E-2"/>
    <n v="0.2"/>
    <n v="3.638814016172507E-2"/>
    <n v="27.481481481481481"/>
  </r>
  <r>
    <x v="8"/>
    <s v="9"/>
    <n v="731"/>
    <n v="208"/>
    <n v="88"/>
    <n v="21"/>
    <n v="27"/>
    <n v="0.28454172366621067"/>
    <n v="0.42307692307692307"/>
    <n v="0.15555555555555556"/>
    <n v="2.8727770177838577E-2"/>
    <n v="0.2"/>
    <n v="3.6935704514363885E-2"/>
    <n v="27.074074074074076"/>
  </r>
  <r>
    <x v="9"/>
    <s v="10"/>
    <n v="718"/>
    <n v="263"/>
    <n v="102"/>
    <n v="15"/>
    <n v="21"/>
    <n v="0.36629526462395545"/>
    <n v="0.38783269961977185"/>
    <n v="0.1111111111111111"/>
    <n v="2.0891364902506964E-2"/>
    <n v="0.15555555555555556"/>
    <n v="2.9247910863509748E-2"/>
    <n v="34.19047619047619"/>
  </r>
  <r>
    <x v="10"/>
    <s v="11"/>
    <n v="717"/>
    <n v="185"/>
    <n v="103"/>
    <n v="16"/>
    <n v="15"/>
    <n v="0.25801952580195259"/>
    <n v="0.55675675675675673"/>
    <n v="0.11851851851851852"/>
    <n v="2.2315202231520222E-2"/>
    <n v="0.1111111111111111"/>
    <n v="2.0920502092050208E-2"/>
    <n v="47.800000000000004"/>
  </r>
  <r>
    <x v="11"/>
    <s v="12"/>
    <n v="706"/>
    <n v="165"/>
    <n v="99"/>
    <n v="15"/>
    <n v="21"/>
    <n v="0.23371104815864022"/>
    <n v="0.6"/>
    <n v="0.1111111111111111"/>
    <n v="2.1246458923512748E-2"/>
    <n v="0.15555555555555556"/>
    <n v="2.9745042492917848E-2"/>
    <n v="33.61904761904762"/>
  </r>
  <r>
    <x v="12"/>
    <s v="13"/>
    <n v="704"/>
    <n v="257"/>
    <n v="151"/>
    <n v="19"/>
    <n v="18"/>
    <n v="0.36505681818181818"/>
    <n v="0.58754863813229574"/>
    <n v="0.14074074074074075"/>
    <n v="2.6988636363636364E-2"/>
    <n v="0.13333333333333333"/>
    <n v="2.556818181818182E-2"/>
    <n v="39.111111111111107"/>
  </r>
  <r>
    <x v="13"/>
    <s v="14"/>
    <n v="697"/>
    <n v="199"/>
    <n v="116"/>
    <n v="13"/>
    <n v="22"/>
    <n v="0.28550932568149212"/>
    <n v="0.58291457286432158"/>
    <n v="9.6296296296296297E-2"/>
    <n v="1.8651362984218076E-2"/>
    <n v="0.16296296296296298"/>
    <n v="3.1563845050215207E-2"/>
    <n v="31.681818181818183"/>
  </r>
  <r>
    <x v="14"/>
    <s v="15"/>
    <n v="692"/>
    <n v="263"/>
    <n v="128"/>
    <n v="21"/>
    <n v="17"/>
    <n v="0.38005780346820811"/>
    <n v="0.48669201520912547"/>
    <n v="0.15555555555555556"/>
    <n v="3.0346820809248554E-2"/>
    <n v="0.12592592592592591"/>
    <n v="2.4566473988439308E-2"/>
    <n v="40.705882352941174"/>
  </r>
  <r>
    <x v="15"/>
    <s v="16"/>
    <n v="689"/>
    <n v="210"/>
    <n v="104"/>
    <n v="31"/>
    <n v="22"/>
    <n v="0.30478955007256892"/>
    <n v="0.49523809523809526"/>
    <n v="0.22962962962962963"/>
    <n v="4.4992743105950653E-2"/>
    <n v="0.16296296296296298"/>
    <n v="3.1930333817126268E-2"/>
    <n v="31.31818181818182"/>
  </r>
  <r>
    <x v="16"/>
    <s v="17"/>
    <n v="688"/>
    <n v="161"/>
    <n v="91"/>
    <n v="11"/>
    <n v="27"/>
    <n v="0.23401162790697674"/>
    <n v="0.56521739130434778"/>
    <n v="8.1481481481481488E-2"/>
    <n v="1.5988372093023256E-2"/>
    <n v="0.2"/>
    <n v="3.9244186046511628E-2"/>
    <n v="25.481481481481481"/>
  </r>
  <r>
    <x v="17"/>
    <s v="18"/>
    <n v="688"/>
    <n v="157"/>
    <n v="106"/>
    <n v="14"/>
    <n v="18"/>
    <n v="0.22819767441860464"/>
    <n v="0.67515923566878977"/>
    <n v="0.1037037037037037"/>
    <n v="2.0348837209302327E-2"/>
    <n v="0.13333333333333333"/>
    <n v="2.616279069767442E-2"/>
    <n v="38.222222222222221"/>
  </r>
  <r>
    <x v="18"/>
    <s v="19"/>
    <n v="677"/>
    <n v="212"/>
    <n v="108"/>
    <n v="19"/>
    <n v="17"/>
    <n v="0.31314623338257014"/>
    <n v="0.50943396226415094"/>
    <n v="0.14074074074074075"/>
    <n v="2.8064992614475627E-2"/>
    <n v="0.12592592592592591"/>
    <n v="2.5110782865583457E-2"/>
    <n v="39.823529411764703"/>
  </r>
  <r>
    <x v="19"/>
    <s v="20"/>
    <n v="676"/>
    <n v="203"/>
    <n v="117"/>
    <n v="18"/>
    <n v="15"/>
    <n v="0.30029585798816566"/>
    <n v="0.57635467980295563"/>
    <n v="0.13333333333333333"/>
    <n v="2.6627218934911243E-2"/>
    <n v="0.1111111111111111"/>
    <n v="2.2189349112426034E-2"/>
    <n v="45.06666666666667"/>
  </r>
  <r>
    <x v="20"/>
    <s v="21"/>
    <n v="671"/>
    <n v="227"/>
    <n v="117"/>
    <n v="21"/>
    <n v="18"/>
    <n v="0.338301043219076"/>
    <n v="0.51541850220264318"/>
    <n v="0.15555555555555556"/>
    <n v="3.129657228017884E-2"/>
    <n v="0.13333333333333333"/>
    <n v="2.6825633383010434E-2"/>
    <n v="37.277777777777779"/>
  </r>
  <r>
    <x v="21"/>
    <s v="22"/>
    <n v="670"/>
    <n v="192"/>
    <n v="100"/>
    <n v="11"/>
    <n v="14"/>
    <n v="0.28656716417910449"/>
    <n v="0.52083333333333337"/>
    <n v="8.1481481481481488E-2"/>
    <n v="1.6417910447761194E-2"/>
    <n v="0.1037037037037037"/>
    <n v="2.0895522388059702E-2"/>
    <n v="47.857142857142854"/>
  </r>
  <r>
    <x v="22"/>
    <s v="23"/>
    <n v="670"/>
    <n v="219"/>
    <n v="144"/>
    <n v="31"/>
    <n v="22"/>
    <n v="0.32686567164179103"/>
    <n v="0.65753424657534243"/>
    <n v="0.22962962962962963"/>
    <n v="4.6268656716417909E-2"/>
    <n v="0.16296296296296298"/>
    <n v="3.2835820895522387E-2"/>
    <n v="30.454545454545457"/>
  </r>
  <r>
    <x v="23"/>
    <s v="24"/>
    <n v="667"/>
    <n v="200"/>
    <n v="86"/>
    <n v="18"/>
    <n v="17"/>
    <n v="0.29985007496251875"/>
    <n v="0.43"/>
    <n v="0.13333333333333333"/>
    <n v="2.6986506746626688E-2"/>
    <n v="0.12592592592592591"/>
    <n v="2.5487256371814093E-2"/>
    <n v="39.235294117647058"/>
  </r>
  <r>
    <x v="24"/>
    <s v="25"/>
    <n v="662"/>
    <n v="242"/>
    <n v="135"/>
    <n v="15"/>
    <n v="25"/>
    <n v="0.36555891238670696"/>
    <n v="0.55785123966942152"/>
    <n v="0.1111111111111111"/>
    <n v="2.2658610271903322E-2"/>
    <n v="0.18518518518518517"/>
    <n v="3.7764350453172203E-2"/>
    <n v="26.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11141.411600000007"/>
    <n v="1746"/>
    <n v="69"/>
    <n v="13715"/>
    <n v="6.3811063001145518"/>
    <n v="161.46973333333344"/>
    <n v="3.951890034364261E-2"/>
    <n v="25.304347826086957"/>
    <n v="198.768115942029"/>
    <n v="1.2309930278493608"/>
  </r>
  <r>
    <x v="0"/>
    <x v="1"/>
    <n v="12605.198300000009"/>
    <n v="1971"/>
    <n v="55"/>
    <n v="10686.44"/>
    <n v="6.3953314561136523"/>
    <n v="229.18542363636379"/>
    <n v="2.7904616945712835E-2"/>
    <n v="35.836363636363636"/>
    <n v="194.29890909090909"/>
    <n v="0.84778039548969197"/>
  </r>
  <r>
    <x v="0"/>
    <x v="2"/>
    <n v="11383.55719999999"/>
    <n v="3401"/>
    <n v="101"/>
    <n v="20897.59"/>
    <n v="3.3471206115848253"/>
    <n v="112.70848712871278"/>
    <n v="2.9697147897677155E-2"/>
    <n v="33.67326732673267"/>
    <n v="206.90683168316832"/>
    <n v="1.8357697539394819"/>
  </r>
  <r>
    <x v="0"/>
    <x v="3"/>
    <n v="7058.4873000000025"/>
    <n v="2249"/>
    <n v="83"/>
    <n v="16160"/>
    <n v="3.1385003557136515"/>
    <n v="85.042015662650627"/>
    <n v="3.6905291240551356E-2"/>
    <n v="27.096385542168676"/>
    <n v="194.6987951807229"/>
    <n v="2.2894423851977455"/>
  </r>
  <r>
    <x v="1"/>
    <x v="0"/>
    <n v="7915.4671000000062"/>
    <n v="2313"/>
    <n v="48"/>
    <n v="9400.7200000000012"/>
    <n v="3.4221647643752728"/>
    <n v="164.90556458333347"/>
    <n v="2.0752269779507133E-2"/>
    <n v="48.1875"/>
    <n v="195.84833333333336"/>
    <n v="1.1876393245320915"/>
  </r>
  <r>
    <x v="1"/>
    <x v="1"/>
    <n v="13482.020899999987"/>
    <n v="3183"/>
    <n v="73"/>
    <n v="12627.36"/>
    <n v="4.2356333333333289"/>
    <n v="184.68521780821899"/>
    <n v="2.2934338674206724E-2"/>
    <n v="43.602739726027394"/>
    <n v="172.97753424657535"/>
    <n v="0.93660735980612619"/>
  </r>
  <r>
    <x v="1"/>
    <x v="2"/>
    <n v="7345.5991999999987"/>
    <n v="2510"/>
    <n v="61"/>
    <n v="11737.84"/>
    <n v="2.9265335458167328"/>
    <n v="120.41965901639342"/>
    <n v="2.4302788844621514E-2"/>
    <n v="41.147540983606561"/>
    <n v="192.42360655737704"/>
    <n v="1.5979417989481377"/>
  </r>
  <r>
    <x v="1"/>
    <x v="3"/>
    <n v="3076.1543000000006"/>
    <n v="1251"/>
    <n v="27"/>
    <n v="5640.37"/>
    <n v="2.4589562749800167"/>
    <n v="113.93164074074076"/>
    <n v="2.1582733812949641E-2"/>
    <n v="46.333333333333329"/>
    <n v="208.90259259259258"/>
    <n v="1.8335783741407246"/>
  </r>
  <r>
    <x v="2"/>
    <x v="0"/>
    <n v="8060.0534912001121"/>
    <n v="1925"/>
    <n v="45"/>
    <n v="8741.69"/>
    <n v="4.1870407746494092"/>
    <n v="179.11229980444693"/>
    <n v="2.3376623376623377E-2"/>
    <n v="42.777777777777779"/>
    <n v="194.2597777777778"/>
    <n v="1.0845697251940192"/>
  </r>
  <r>
    <x v="2"/>
    <x v="1"/>
    <n v="2936.6226722000629"/>
    <n v="538"/>
    <n v="11"/>
    <n v="2807.45"/>
    <n v="5.4584064539034625"/>
    <n v="266.96569747273298"/>
    <n v="2.0446096654275093E-2"/>
    <n v="48.909090909090907"/>
    <n v="255.22272727272727"/>
    <n v="0.95601318704548133"/>
  </r>
  <r>
    <x v="2"/>
    <x v="2"/>
    <n v="9076.1781830001964"/>
    <n v="2582"/>
    <n v="47"/>
    <n v="9040.76"/>
    <n v="3.5151735797831898"/>
    <n v="193.11017410638715"/>
    <n v="1.8202943454686291E-2"/>
    <n v="54.936170212765951"/>
    <n v="192.35659574468085"/>
    <n v="0.99609767654556025"/>
  </r>
  <r>
    <x v="2"/>
    <x v="3"/>
    <n v="9662.2071233999395"/>
    <n v="2463"/>
    <n v="71"/>
    <n v="13830.71"/>
    <n v="3.9229423968331059"/>
    <n v="136.08742427323858"/>
    <n v="2.8826634185952091E-2"/>
    <n v="34.690140845070424"/>
    <n v="194.7987323943662"/>
    <n v="1.4314234649870812"/>
  </r>
  <r>
    <x v="3"/>
    <x v="0"/>
    <n v="2319.5440000000003"/>
    <n v="1450"/>
    <n v="30"/>
    <n v="6139.3099999999995"/>
    <n v="1.5996855172413795"/>
    <n v="77.31813333333335"/>
    <n v="2.0689655172413793E-2"/>
    <n v="48.333333333333336"/>
    <n v="204.64366666666666"/>
    <n v="2.6467745384437626"/>
  </r>
  <r>
    <x v="3"/>
    <x v="1"/>
    <n v="2373.2559999999985"/>
    <n v="1545"/>
    <n v="33"/>
    <n v="6681.02"/>
    <n v="1.5360880258899667"/>
    <n v="71.916848484848444"/>
    <n v="2.1359223300970873E-2"/>
    <n v="46.81818181818182"/>
    <n v="202.45515151515153"/>
    <n v="2.8151282457518296"/>
  </r>
  <r>
    <x v="3"/>
    <x v="2"/>
    <n v="2025.8990000000008"/>
    <n v="1720"/>
    <n v="29"/>
    <n v="5840.5"/>
    <n v="1.177848255813954"/>
    <n v="69.858586206896575"/>
    <n v="1.6860465116279071E-2"/>
    <n v="59.310344827586199"/>
    <n v="201.39655172413794"/>
    <n v="2.8829176577904416"/>
  </r>
  <r>
    <x v="3"/>
    <x v="3"/>
    <n v="3051.3730000000005"/>
    <n v="2065"/>
    <n v="27"/>
    <n v="5446.25"/>
    <n v="1.4776624697336564"/>
    <n v="113.01381481481484"/>
    <n v="1.3075060532687652E-2"/>
    <n v="76.481481481481481"/>
    <n v="201.71296296296296"/>
    <n v="1.7848522615884714"/>
  </r>
  <r>
    <x v="4"/>
    <x v="0"/>
    <n v="5477.1980000000131"/>
    <n v="1560"/>
    <n v="43"/>
    <n v="11685"/>
    <n v="3.5110243589743675"/>
    <n v="127.37669767441891"/>
    <n v="2.7564102564102563E-2"/>
    <n v="36.279069767441861"/>
    <n v="271.74418604651163"/>
    <n v="2.133390102019312"/>
  </r>
  <r>
    <x v="4"/>
    <x v="1"/>
    <n v="5202.6269999999995"/>
    <n v="1644"/>
    <n v="48"/>
    <n v="13660"/>
    <n v="3.1646149635036491"/>
    <n v="108.38806249999999"/>
    <n v="2.9197080291970802E-2"/>
    <n v="34.25"/>
    <n v="284.58333333333331"/>
    <n v="2.6255966456945692"/>
  </r>
  <r>
    <x v="4"/>
    <x v="2"/>
    <n v="6513.0029999999897"/>
    <n v="2249"/>
    <n v="57"/>
    <n v="13250"/>
    <n v="2.8959550911516185"/>
    <n v="114.2632105263156"/>
    <n v="2.5344597598932858E-2"/>
    <n v="39.456140350877192"/>
    <n v="232.45614035087721"/>
    <n v="2.0343918158797134"/>
  </r>
  <r>
    <x v="4"/>
    <x v="3"/>
    <n v="4483.0100000000011"/>
    <n v="1120"/>
    <n v="29"/>
    <n v="7550"/>
    <n v="4.0026875000000013"/>
    <n v="154.58655172413796"/>
    <n v="2.5892857142857145E-2"/>
    <n v="38.620689655172413"/>
    <n v="260.34482758620692"/>
    <n v="1.6841363280474502"/>
  </r>
  <r>
    <x v="5"/>
    <x v="1"/>
    <n v="337.95300000000015"/>
    <n v="292"/>
    <n v="4"/>
    <n v="1200"/>
    <n v="1.1573732876712333"/>
    <n v="84.488250000000036"/>
    <n v="1.3698630136986301E-2"/>
    <n v="73"/>
    <n v="300"/>
    <n v="3.5507896068388192"/>
  </r>
  <r>
    <x v="5"/>
    <x v="2"/>
    <n v="3011.0159999999969"/>
    <n v="2870"/>
    <n v="45"/>
    <n v="13080"/>
    <n v="1.0491344947735182"/>
    <n v="66.911466666666598"/>
    <n v="1.5679442508710801E-2"/>
    <n v="63.777777777777779"/>
    <n v="290.66666666666669"/>
    <n v="4.3440486533449221"/>
  </r>
  <r>
    <x v="5"/>
    <x v="3"/>
    <n v="5167.4960000000019"/>
    <n v="2845"/>
    <n v="44"/>
    <n v="11200"/>
    <n v="1.8163430579964857"/>
    <n v="117.44309090909096"/>
    <n v="1.546572934973638E-2"/>
    <n v="64.659090909090907"/>
    <n v="254.54545454545453"/>
    <n v="2.1673940337834794"/>
  </r>
  <r>
    <x v="6"/>
    <x v="0"/>
    <n v="2530.7730000000051"/>
    <n v="615"/>
    <n v="18"/>
    <n v="3550"/>
    <n v="4.1150780487804965"/>
    <n v="140.59850000000029"/>
    <n v="2.9268292682926831E-2"/>
    <n v="34.166666666666664"/>
    <n v="197.22222222222223"/>
    <n v="1.4027334731325145"/>
  </r>
  <r>
    <x v="6"/>
    <x v="1"/>
    <n v="4274.3029999999999"/>
    <n v="1195"/>
    <n v="28"/>
    <n v="5076.1399999999994"/>
    <n v="3.5768225941422593"/>
    <n v="152.65367857142857"/>
    <n v="2.3430962343096235E-2"/>
    <n v="42.678571428571431"/>
    <n v="181.29071428571427"/>
    <n v="1.1875947961574085"/>
  </r>
  <r>
    <x v="6"/>
    <x v="2"/>
    <n v="5252.117000000002"/>
    <n v="1949"/>
    <n v="39"/>
    <n v="7428.3899999999994"/>
    <n v="2.694775269368908"/>
    <n v="134.66966666666673"/>
    <n v="2.0010261672652643E-2"/>
    <n v="49.974358974358971"/>
    <n v="190.47153846153844"/>
    <n v="1.4143611042937536"/>
  </r>
  <r>
    <x v="6"/>
    <x v="3"/>
    <n v="7319.8210000000181"/>
    <n v="2210"/>
    <n v="47"/>
    <n v="9321.2999999999993"/>
    <n v="3.3121361990950309"/>
    <n v="155.74087234042591"/>
    <n v="2.1266968325791856E-2"/>
    <n v="47.021276595744681"/>
    <n v="198.32553191489359"/>
    <n v="1.2734327792988347"/>
  </r>
  <r>
    <x v="7"/>
    <x v="4"/>
    <m/>
    <m/>
    <m/>
    <m/>
    <m/>
    <m/>
    <m/>
    <m/>
    <m/>
    <m/>
  </r>
  <r>
    <x v="8"/>
    <x v="4"/>
    <n v="163082.34636980039"/>
    <n v="51461"/>
    <n v="1212"/>
    <n v="256393.83999999997"/>
    <m/>
    <m/>
    <m/>
    <m/>
    <m/>
    <m/>
  </r>
  <r>
    <x v="9"/>
    <x v="4"/>
    <n v="6040.0869025851998"/>
    <n v="1905.962962962963"/>
    <n v="44.888888888888886"/>
    <n v="9496.0681481481461"/>
    <n v="3.2028199622717675"/>
    <n v="134.69817659205918"/>
    <n v="2.3453841257426732E-2"/>
    <n v="42.636939042270818"/>
    <n v="217.53042592957775"/>
    <n v="1.85834809317558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3B7AA-0994-4344-A1F7-0BC9B4A7304D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64:C72" firstHeaderRow="0" firstDataRow="1" firstDataCol="1" rowPageCount="1" colPageCount="1"/>
  <pivotFields count="14">
    <pivotField axis="axisRow" showAll="0">
      <items count="11">
        <item x="0"/>
        <item x="1"/>
        <item x="2"/>
        <item x="3"/>
        <item x="4"/>
        <item x="5"/>
        <item x="6"/>
        <item x="9"/>
        <item x="8"/>
        <item x="7"/>
        <item t="default"/>
      </items>
    </pivotField>
    <pivotField axis="axisPage" multipleItemSelectionAllowed="1" showAll="0">
      <items count="6">
        <item x="2"/>
        <item x="3"/>
        <item x="0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AVG Deposit-to-Cost / Client" fld="11" subtotal="average" baseField="0" baseItem="0" numFmtId="9"/>
    <dataField name="Target (150%)" fld="12" baseField="0" baseItem="0" numFmtId="9"/>
  </dataFields>
  <formats count="2">
    <format dxfId="4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474FE-0213-43BD-8BAE-F55191C1FE38}" name="PivotTable1" cacheId="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7">
  <location ref="A3:C10" firstHeaderRow="0" firstDataRow="1" firstDataCol="1" rowPageCount="1" colPageCount="1"/>
  <pivotFields count="14">
    <pivotField axis="axisRow" showAll="0">
      <items count="11">
        <item x="0"/>
        <item x="1"/>
        <item x="2"/>
        <item x="3"/>
        <item x="4"/>
        <item x="5"/>
        <item x="6"/>
        <item x="9"/>
        <item x="8"/>
        <item x="7"/>
        <item t="default"/>
      </items>
    </pivotField>
    <pivotField axis="axisPage" multipleItemSelectionAllowed="1" showAll="0">
      <items count="6">
        <item h="1" x="2"/>
        <item h="1" x="3"/>
        <item x="0"/>
        <item h="1"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Leads-2-clients % Conversion" fld="8" subtotal="average" baseField="0" baseItem="6" numFmtId="165"/>
    <dataField name="1 in X Leads becoming a Client" fld="9" subtotal="average" baseField="0" baseItem="6" numFmtId="1"/>
  </dataFields>
  <formats count="2">
    <format dxfId="4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C67D5B-E495-451E-8889-26AA130A5BE8}" name="PivotTable12" cacheId="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25">
  <location ref="A54:C62" firstHeaderRow="0" firstDataRow="1" firstDataCol="1" rowPageCount="1" colPageCount="1"/>
  <pivotFields count="14">
    <pivotField axis="axisRow" showAll="0">
      <items count="11">
        <item x="0"/>
        <item x="1"/>
        <item x="2"/>
        <item x="3"/>
        <item x="4"/>
        <item x="5"/>
        <item x="6"/>
        <item x="9"/>
        <item x="8"/>
        <item x="7"/>
        <item t="default"/>
      </items>
    </pivotField>
    <pivotField axis="axisPage" multipleItemSelectionAllowed="1" showAll="0">
      <items count="6">
        <item h="1" x="2"/>
        <item x="3"/>
        <item h="1" x="0"/>
        <item h="1"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Average of AVG Deposit-to-Cost per Client" fld="11" subtotal="average" baseField="0" baseItem="1" numFmtId="9"/>
    <dataField name="Leads-2-clients % Conversion" fld="8" subtotal="average" baseField="0" baseItem="6" numFmtId="165"/>
  </dataFields>
  <formats count="2"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5">
    <chartFormat chart="1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616879-479B-4EA5-8125-DEA887C1A5FE}" name="PivotTable11" cacheId="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27">
  <location ref="A37:C45" firstHeaderRow="0" firstDataRow="1" firstDataCol="1" rowPageCount="1" colPageCount="1"/>
  <pivotFields count="14">
    <pivotField axis="axisRow" showAll="0">
      <items count="11">
        <item x="0"/>
        <item x="1"/>
        <item x="2"/>
        <item x="3"/>
        <item x="4"/>
        <item x="5"/>
        <item x="6"/>
        <item x="9"/>
        <item x="8"/>
        <item x="7"/>
        <item t="default"/>
      </items>
    </pivotField>
    <pivotField axis="axisPage" multipleItemSelectionAllowed="1" showAll="0">
      <items count="6">
        <item x="2"/>
        <item h="1" x="3"/>
        <item h="1" x="0"/>
        <item h="1"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Average of AVG Deposit-to-Cost per Client" fld="11" subtotal="average" baseField="0" baseItem="1" numFmtId="9"/>
    <dataField name="Leads-2-clients % Conversion" fld="8" subtotal="average" baseField="0" baseItem="6" numFmtId="165"/>
  </dataFields>
  <formats count="2">
    <format dxfId="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5">
    <chartFormat chart="1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53DB0-1055-4A47-9AB8-8EEC6BDDE9A8}" name="PivotTable10" cacheId="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25">
  <location ref="A20:C28" firstHeaderRow="0" firstDataRow="1" firstDataCol="1" rowPageCount="1" colPageCount="1"/>
  <pivotFields count="14">
    <pivotField axis="axisRow" showAll="0">
      <items count="11">
        <item x="0"/>
        <item x="1"/>
        <item x="2"/>
        <item x="3"/>
        <item x="4"/>
        <item x="5"/>
        <item x="6"/>
        <item x="9"/>
        <item x="8"/>
        <item x="7"/>
        <item t="default"/>
      </items>
    </pivotField>
    <pivotField axis="axisPage" multipleItemSelectionAllowed="1" showAll="0">
      <items count="6">
        <item h="1" x="2"/>
        <item h="1" x="3"/>
        <item h="1" x="0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Average of AVG Deposit-to-Cost per Client" fld="11" subtotal="average" baseField="0" baseItem="1" numFmtId="9"/>
    <dataField name="Leads-2-clients % Conversion" fld="8" subtotal="average" baseField="0" baseItem="6" numFmtId="165"/>
  </dataFields>
  <formats count="2">
    <format dxfId="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5">
    <chartFormat chart="1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3616C-1511-42EC-9608-7BD3CC0B3CA9}" name="PivotTable1" cacheId="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26">
  <location ref="A3:C10" firstHeaderRow="0" firstDataRow="1" firstDataCol="1" rowPageCount="1" colPageCount="1"/>
  <pivotFields count="14">
    <pivotField axis="axisRow" showAll="0">
      <items count="11">
        <item x="0"/>
        <item x="1"/>
        <item x="2"/>
        <item x="3"/>
        <item x="4"/>
        <item x="5"/>
        <item x="6"/>
        <item x="9"/>
        <item x="8"/>
        <item x="7"/>
        <item t="default"/>
      </items>
    </pivotField>
    <pivotField axis="axisPage" multipleItemSelectionAllowed="1" showAll="0">
      <items count="6">
        <item h="1" x="2"/>
        <item h="1" x="3"/>
        <item x="0"/>
        <item h="1"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Average of AVG Deposit-to-Cost per Client" fld="11" subtotal="average" baseField="0" baseItem="1" numFmtId="9"/>
    <dataField name="Leads-2-clients % Conversion" fld="8" subtotal="average" baseField="0" baseItem="6" numFmtId="165"/>
  </dataFields>
  <formats count="2"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1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DDDCAA-0263-4CCB-9A4A-AE23798CA8F3}" name="PivotTable13" cacheId="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32">
  <location ref="A71:D79" firstHeaderRow="0" firstDataRow="1" firstDataCol="1" rowPageCount="1" colPageCount="1"/>
  <pivotFields count="14">
    <pivotField axis="axisRow" showAll="0">
      <items count="11">
        <item x="0"/>
        <item x="1"/>
        <item x="2"/>
        <item x="3"/>
        <item x="4"/>
        <item x="5"/>
        <item x="6"/>
        <item x="9"/>
        <item x="8"/>
        <item x="7"/>
        <item t="default"/>
      </items>
    </pivotField>
    <pivotField axis="axisPage" multipleItemSelectionAllowed="1" showAll="0">
      <items count="6">
        <item x="2"/>
        <item x="3"/>
        <item x="0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erage of AVG Deposit-to-Cost per Client" fld="11" subtotal="average" baseField="0" baseItem="1" numFmtId="9"/>
    <dataField name="Leads-2-clients % Conversion" fld="8" subtotal="average" baseField="0" baseItem="6" numFmtId="165"/>
    <dataField name="Profitability Target (150%)" fld="12" baseField="0" baseItem="0" numFmtId="9"/>
  </dataFields>
  <formats count="3">
    <format dxfId="3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6">
    <chartFormat chart="1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8553E-DC26-4307-8150-7CCB707788BD}" name="PivotTable22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1:B15" firstHeaderRow="1" firstDataRow="1" firstDataCol="1"/>
  <pivotFields count="14"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1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Average of Leads" fld="2" subtotal="average" baseField="0" baseItem="0"/>
    <dataField name="Average of Platform" fld="3" subtotal="average" baseField="0" baseItem="0"/>
    <dataField name="Average of Deposit page" fld="4" subtotal="average" baseField="0" baseItem="0"/>
    <dataField name="Average of new clients - deposit" fld="6" subtotal="average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E72AC-3757-4864-A31A-8F9B901DC5D5}" name="PivotTable15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14">
    <pivotField showAll="0"/>
    <pivotField showAll="0"/>
    <pivotField dataField="1" showAll="0"/>
    <pivotField showAll="0"/>
    <pivotField showAll="0"/>
    <pivotField showAll="0"/>
    <pivotField showAll="0"/>
    <pivotField dataField="1" numFmtId="9" showAll="0"/>
    <pivotField dataField="1" numFmtId="9" showAll="0"/>
    <pivotField dataField="1" numFmtId="9" showAll="0"/>
    <pivotField numFmtId="9" showAll="0"/>
    <pivotField dataField="1" numFmtId="9" showAll="0"/>
    <pivotField dataField="1" numFmtId="9" showAll="0"/>
    <pivotField numFmtI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dataFields count="6">
    <dataField name="Average of Leads" fld="2" subtotal="average" baseField="0" baseItem="0"/>
    <dataField name="Average of Leads-to-Platform %" fld="7" subtotal="average" baseField="0" baseItem="9" numFmtId="9"/>
    <dataField name="Average of Platform-to-Deposit %" fld="8" subtotal="average" baseField="0" baseItem="9" numFmtId="9"/>
    <dataField name="Average of Failed Deposit %" fld="9" subtotal="average" baseField="0" baseItem="9" numFmtId="9"/>
    <dataField name="Average of Successful Deposit %" fld="11" subtotal="average" baseField="0" baseItem="9" numFmtId="9"/>
    <dataField name="Average of Leads-to-deposit %" fld="12" subtotal="average" baseField="0" baseItem="9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54103C-D2A3-418C-AB1B-E285C6C676D8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S3:Y29" firstHeaderRow="0" firstDataRow="1" firstDataCol="1"/>
  <pivotFields count="14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  <pivotField showAll="0"/>
    <pivotField showAll="0"/>
    <pivotField showAll="0"/>
    <pivotField showAll="0"/>
    <pivotField dataField="1" numFmtId="9" showAll="0"/>
    <pivotField numFmtId="9" showAll="0"/>
    <pivotField dataField="1" numFmtId="9" showAll="0"/>
    <pivotField dataField="1" numFmtId="9" showAll="0"/>
    <pivotField dataField="1" numFmtId="9" showAll="0"/>
    <pivotField dataField="1" numFmtId="9" showAll="0"/>
    <pivotField numFmtI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Leads-to-deposit %" fld="12" subtotal="average" baseField="0" baseItem="0" numFmtId="165"/>
    <dataField name="Average of Failed Deposit %" fld="9" subtotal="average" baseField="0" baseItem="5" numFmtId="9"/>
    <dataField name="Average of Successful Deposit %" fld="11" subtotal="average" baseField="0" baseItem="13" numFmtId="9"/>
    <dataField name="Average of Leads Failed Deposit %" fld="10" subtotal="average" baseField="0" baseItem="14" numFmtId="165"/>
    <dataField name="Average of Leads" fld="2" subtotal="average" baseField="0" baseItem="18"/>
    <dataField name="Average of Leads-to-Platform %" fld="7" subtotal="average" baseField="0" baseItem="13" numFmtId="9"/>
  </dataFields>
  <formats count="2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256FE-A477-4A36-B3B5-410193AB84E5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7:D55" firstHeaderRow="0" firstDataRow="1" firstDataCol="1" rowPageCount="1" colPageCount="1"/>
  <pivotFields count="14">
    <pivotField axis="axisRow" showAll="0">
      <items count="11">
        <item x="0"/>
        <item x="1"/>
        <item x="2"/>
        <item x="3"/>
        <item x="4"/>
        <item x="5"/>
        <item x="6"/>
        <item x="9"/>
        <item x="8"/>
        <item x="7"/>
        <item t="default"/>
      </items>
    </pivotField>
    <pivotField axis="axisPage" multipleItemSelectionAllowed="1" showAll="0">
      <items count="6">
        <item h="1" x="2"/>
        <item x="3"/>
        <item h="1" x="0"/>
        <item h="1" x="1"/>
        <item h="1"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G Cost / client" fld="7" subtotal="average" baseField="0" baseItem="0" numFmtId="44"/>
    <dataField name="AVG Deposit / Client " fld="10" subtotal="average" baseField="0" baseItem="0" numFmtId="44"/>
    <dataField name="AVG Deposit-to-Cost / Client" fld="11" subtotal="average" baseField="0" baseItem="0" numFmtId="9"/>
  </dataFields>
  <formats count="2">
    <format dxfId="4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4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0DE6E-48C1-4EDE-95A3-9FB8DCB293B1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2:D40" firstHeaderRow="0" firstDataRow="1" firstDataCol="1" rowPageCount="1" colPageCount="1"/>
  <pivotFields count="14">
    <pivotField axis="axisRow" showAll="0">
      <items count="11">
        <item x="0"/>
        <item x="1"/>
        <item x="2"/>
        <item x="3"/>
        <item x="4"/>
        <item x="5"/>
        <item x="6"/>
        <item x="9"/>
        <item x="8"/>
        <item x="7"/>
        <item t="default"/>
      </items>
    </pivotField>
    <pivotField axis="axisPage" multipleItemSelectionAllowed="1" showAll="0">
      <items count="6">
        <item x="2"/>
        <item h="1" x="3"/>
        <item h="1" x="0"/>
        <item h="1" x="1"/>
        <item h="1"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G Cost / client" fld="7" subtotal="average" baseField="0" baseItem="0" numFmtId="44"/>
    <dataField name="AVG Deposit / Client " fld="10" subtotal="average" baseField="0" baseItem="0" numFmtId="44"/>
    <dataField name="AVG Deposit-to-Cost / Client" fld="11" subtotal="average" baseField="0" baseItem="0" numFmtId="9"/>
  </dataFields>
  <formats count="2">
    <format dxfId="4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D8B22-21FD-4493-A8B3-B532E429780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7:D25" firstHeaderRow="0" firstDataRow="1" firstDataCol="1" rowPageCount="1" colPageCount="1"/>
  <pivotFields count="14">
    <pivotField axis="axisRow" showAll="0">
      <items count="11">
        <item x="0"/>
        <item x="1"/>
        <item x="2"/>
        <item x="3"/>
        <item x="4"/>
        <item x="5"/>
        <item x="6"/>
        <item x="9"/>
        <item x="8"/>
        <item x="7"/>
        <item t="default"/>
      </items>
    </pivotField>
    <pivotField axis="axisPage" multipleItemSelectionAllowed="1" showAll="0">
      <items count="6">
        <item h="1" x="2"/>
        <item h="1" x="3"/>
        <item h="1" x="0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G Cost / client" fld="7" subtotal="average" baseField="0" baseItem="0" numFmtId="44"/>
    <dataField name="AVG Deposit / Client " fld="10" subtotal="average" baseField="0" baseItem="0" numFmtId="44"/>
    <dataField name="AVG Deposit-to-Cost / Client" fld="11" subtotal="average" baseField="0" baseItem="0" numFmtId="9"/>
  </dataFields>
  <formats count="2">
    <format dxfId="4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4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99EA8-E072-40CE-B689-EF9C570B187F}" name="PivotTable1" cacheId="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1">
  <location ref="A3:D10" firstHeaderRow="0" firstDataRow="1" firstDataCol="1" rowPageCount="1" colPageCount="1"/>
  <pivotFields count="14">
    <pivotField axis="axisRow" showAll="0">
      <items count="11">
        <item x="0"/>
        <item x="1"/>
        <item x="2"/>
        <item x="3"/>
        <item x="4"/>
        <item x="5"/>
        <item x="6"/>
        <item x="9"/>
        <item x="8"/>
        <item x="7"/>
        <item t="default"/>
      </items>
    </pivotField>
    <pivotField axis="axisPage" multipleItemSelectionAllowed="1" showAll="0">
      <items count="6">
        <item h="1" x="2"/>
        <item h="1" x="3"/>
        <item x="0"/>
        <item h="1" x="1"/>
        <item h="1"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G Cost / client" fld="7" subtotal="average" baseField="0" baseItem="0" numFmtId="44"/>
    <dataField name="AVG Deposit / Client " fld="10" subtotal="average" baseField="0" baseItem="0" numFmtId="44"/>
    <dataField name="AVG Deposit-to-Cost / Client" fld="11" subtotal="average" baseField="0" baseItem="0" numFmtId="9"/>
  </dataFields>
  <formats count="2">
    <format dxfId="5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4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0BCC9-D9D8-46C9-BD9B-45B9D617B655}" name="PivotTable9" cacheId="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24">
  <location ref="A70:C78" firstHeaderRow="0" firstDataRow="1" firstDataCol="1" rowPageCount="1" colPageCount="1"/>
  <pivotFields count="14">
    <pivotField axis="axisRow" showAll="0">
      <items count="11">
        <item x="0"/>
        <item x="1"/>
        <item x="2"/>
        <item x="3"/>
        <item x="4"/>
        <item x="5"/>
        <item x="6"/>
        <item h="1" x="9"/>
        <item h="1" x="8"/>
        <item h="1" x="7"/>
        <item t="default"/>
      </items>
    </pivotField>
    <pivotField axis="axisPage" multipleItemSelectionAllowed="1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Leads-2-clients % Conversion" fld="8" subtotal="average" baseField="0" baseItem="6" numFmtId="165"/>
    <dataField name="1 in X Leads becoming a Client" fld="9" subtotal="average" baseField="0" baseItem="6" numFmtId="1"/>
  </dataFields>
  <formats count="2">
    <format dxfId="3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E70F01-F914-419B-8C3B-916AEDAF3E7F}" name="PivotTable8" cacheId="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22">
  <location ref="A53:C61" firstHeaderRow="0" firstDataRow="1" firstDataCol="1" rowPageCount="1" colPageCount="1"/>
  <pivotFields count="14">
    <pivotField axis="axisRow" showAll="0">
      <items count="11">
        <item x="0"/>
        <item x="1"/>
        <item x="2"/>
        <item x="3"/>
        <item x="4"/>
        <item x="5"/>
        <item x="6"/>
        <item x="9"/>
        <item x="8"/>
        <item x="7"/>
        <item t="default"/>
      </items>
    </pivotField>
    <pivotField axis="axisPage" multipleItemSelectionAllowed="1" showAll="0">
      <items count="6">
        <item h="1" x="2"/>
        <item x="3"/>
        <item h="1" x="0"/>
        <item h="1"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Leads-2-clients % Conversion" fld="8" subtotal="average" baseField="0" baseItem="6" numFmtId="165"/>
    <dataField name="1 in X Leads becoming a Client" fld="9" subtotal="average" baseField="0" baseItem="6" numFmtId="1"/>
  </dataFields>
  <formats count="2">
    <format dxfId="3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5509A-F201-4238-BF31-4732445A05C6}" name="PivotTable7" cacheId="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21">
  <location ref="A36:C44" firstHeaderRow="0" firstDataRow="1" firstDataCol="1" rowPageCount="1" colPageCount="1"/>
  <pivotFields count="14">
    <pivotField axis="axisRow" showAll="0">
      <items count="11">
        <item x="0"/>
        <item x="1"/>
        <item x="2"/>
        <item x="3"/>
        <item x="4"/>
        <item x="5"/>
        <item x="6"/>
        <item x="9"/>
        <item x="8"/>
        <item x="7"/>
        <item t="default"/>
      </items>
    </pivotField>
    <pivotField axis="axisPage" multipleItemSelectionAllowed="1" showAll="0">
      <items count="6">
        <item x="2"/>
        <item h="1" x="3"/>
        <item h="1" x="0"/>
        <item h="1"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Leads-2-clients % Conversion" fld="8" subtotal="average" baseField="0" baseItem="0" numFmtId="165"/>
    <dataField name="1 in X Leads becoming a Client" fld="9" subtotal="average" baseField="0" baseItem="6" numFmtId="1"/>
  </dataFields>
  <formats count="2">
    <format dxfId="3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575A5-4A43-4F3F-ADB6-D1A00AE72C13}" name="PivotTable6" cacheId="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8">
  <location ref="A19:C27" firstHeaderRow="0" firstDataRow="1" firstDataCol="1" rowPageCount="1" colPageCount="1"/>
  <pivotFields count="14">
    <pivotField axis="axisRow" showAll="0">
      <items count="11">
        <item x="0"/>
        <item x="1"/>
        <item x="2"/>
        <item x="3"/>
        <item x="4"/>
        <item x="5"/>
        <item x="6"/>
        <item x="9"/>
        <item x="8"/>
        <item x="7"/>
        <item t="default"/>
      </items>
    </pivotField>
    <pivotField axis="axisPage" multipleItemSelectionAllowed="1" showAll="0">
      <items count="6">
        <item h="1" x="2"/>
        <item h="1" x="3"/>
        <item h="1" x="0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Leads-2-clients % Conversion" fld="8" subtotal="average" baseField="0" baseItem="6" numFmtId="165"/>
    <dataField name="1 in X Leads becoming a Client" fld="9" subtotal="average" baseField="0" baseItem="6" numFmtId="1"/>
  </dataFields>
  <formats count="2">
    <format dxfId="3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87E883-0113-4311-92A7-F8611B6B2057}" name="Marketing" displayName="Marketing" ref="A2:L32" totalsRowShown="0" headerRowDxfId="64" dataDxfId="63" dataCellStyle="Currency">
  <autoFilter ref="A2:L32" xr:uid="{A587E883-0113-4311-92A7-F8611B6B2057}"/>
  <tableColumns count="12">
    <tableColumn id="1" xr3:uid="{27FDF467-16DB-4C81-B008-FA4EBD5DC864}" name="Campaign" dataDxfId="62"/>
    <tableColumn id="2" xr3:uid="{993E13B2-8910-4B59-A9EA-E421D1F197C3}" name=" Month" dataDxfId="61"/>
    <tableColumn id="3" xr3:uid="{9910933B-6396-46F0-BCD5-A312403EACDB}" name="Campaign Costs" dataDxfId="60"/>
    <tableColumn id="4" xr3:uid="{85CEBC19-74DB-4480-9348-35013B09D15A}" name="Leads" dataDxfId="59"/>
    <tableColumn id="5" xr3:uid="{BE2F0993-B053-43F2-BB97-01A627B09AC7}" name="New clients" dataDxfId="58"/>
    <tableColumn id="6" xr3:uid="{9B3BEFC4-B89A-470F-BA1D-889F9E94336A}" name="Deposit amount" dataDxfId="57"/>
    <tableColumn id="7" xr3:uid="{8430BDB2-0717-4DD4-BA0D-6F385F28CDE8}" name="Cost/lead" dataDxfId="56" dataCellStyle="Currency">
      <calculatedColumnFormula>C3/D3</calculatedColumnFormula>
    </tableColumn>
    <tableColumn id="8" xr3:uid="{539D5A7A-532C-4D02-99A0-083FC3F4482D}" name="Cost/client" dataDxfId="55" dataCellStyle="Currency">
      <calculatedColumnFormula>C3/E3</calculatedColumnFormula>
    </tableColumn>
    <tableColumn id="9" xr3:uid="{336679BD-6D5E-4946-AC5E-E7E55E45E8FA}" name="Leads-2-clients %_x000a_conversion" dataDxfId="54" dataCellStyle="Percent">
      <calculatedColumnFormula>E3/D3</calculatedColumnFormula>
    </tableColumn>
    <tableColumn id="12" xr3:uid="{7617765B-4B28-431E-99DA-4078BC322B6C}" name="1 in X Leads to become Client" dataDxfId="53" dataCellStyle="Percent">
      <calculatedColumnFormula>1/Marketing[[#This Row],[Leads-2-clients %
conversion]]</calculatedColumnFormula>
    </tableColumn>
    <tableColumn id="10" xr3:uid="{62F4A74C-4165-4C5A-B671-ADB443A3D1DD}" name="AVG Deposit per Client " dataDxfId="52" dataCellStyle="Currency">
      <calculatedColumnFormula>F3/E3</calculatedColumnFormula>
    </tableColumn>
    <tableColumn id="11" xr3:uid="{D93BE8BB-B2EC-473A-B173-A7450E388108}" name="AVG Deposit-to-Cost per Client" dataDxfId="51" dataCellStyle="Percent">
      <calculatedColumnFormula>K3/H3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F47331-1173-4E42-9B37-298E20C20E64}" name="Table2" displayName="Table2" ref="A2:N27" totalsRowShown="0" headerRowDxfId="19" dataDxfId="17" headerRowBorderDxfId="18">
  <autoFilter ref="A2:N27" xr:uid="{D9F47331-1173-4E42-9B37-298E20C20E64}"/>
  <tableColumns count="14">
    <tableColumn id="1" xr3:uid="{A45C4485-721C-40E6-A71C-3DA765F6991A}" name="Agents" dataDxfId="16"/>
    <tableColumn id="13" xr3:uid="{DDC43D1F-AD7B-476E-9A41-84A83CB36977}" name="Agents-id" dataDxfId="15">
      <calculatedColumnFormula>_xlfn.TEXTAFTER(Table2[[#This Row],[Agents]]," ")</calculatedColumnFormula>
    </tableColumn>
    <tableColumn id="2" xr3:uid="{4E3E857D-E1C3-461B-8567-66C84204DBB6}" name="Leads" dataDxfId="14"/>
    <tableColumn id="3" xr3:uid="{92A9B891-DECC-4325-91E6-76430ADAFBAB}" name="Platform" dataDxfId="13"/>
    <tableColumn id="4" xr3:uid="{2F0B6BB5-934E-427E-87B2-496328E1D104}" name="Deposit page" dataDxfId="12"/>
    <tableColumn id="5" xr3:uid="{4DE251C6-9BC0-4E2B-8CF7-1C57BC0A980D}" name="Deposit failure" dataDxfId="11"/>
    <tableColumn id="6" xr3:uid="{38A865A9-0434-40C8-ABD5-908ED4B5D42D}" name="new clients - deposit" dataDxfId="10"/>
    <tableColumn id="7" xr3:uid="{07E30211-CEFF-4765-8DFB-94A008F8070B}" name="Leads-to-Platform %" dataDxfId="9" dataCellStyle="Percent">
      <calculatedColumnFormula>D3/C3</calculatedColumnFormula>
    </tableColumn>
    <tableColumn id="8" xr3:uid="{C583F3C7-1B4E-4918-ABB2-200171AD1D21}" name="Platform-to-Deposit %" dataDxfId="8">
      <calculatedColumnFormula>E3/D3</calculatedColumnFormula>
    </tableColumn>
    <tableColumn id="9" xr3:uid="{9CF768F8-B6CC-4639-B634-E752238015DF}" name="Failed Deposit %" dataDxfId="7" dataCellStyle="Percent">
      <calculatedColumnFormula>F3/$E$3</calculatedColumnFormula>
    </tableColumn>
    <tableColumn id="14" xr3:uid="{9AB3A02B-D67E-40FE-A0BB-135366EB0D9B}" name="Leads Failed Deposit %" dataDxfId="6" dataCellStyle="Percent">
      <calculatedColumnFormula>F3/C3</calculatedColumnFormula>
    </tableColumn>
    <tableColumn id="10" xr3:uid="{DE706308-C9F7-4705-9F30-339B6BD5A7FF}" name="Successful Deposit %" dataDxfId="5" dataCellStyle="Percent">
      <calculatedColumnFormula>G3/$E$3</calculatedColumnFormula>
    </tableColumn>
    <tableColumn id="11" xr3:uid="{62E3B8CB-75DF-4AB1-B79E-5F30FEF3DB76}" name="Leads-to-deposit %" dataDxfId="4" dataCellStyle="Percent">
      <calculatedColumnFormula>G3/C3</calculatedColumnFormula>
    </tableColumn>
    <tableColumn id="12" xr3:uid="{0285F4A6-2C84-4F46-BD93-AF6A7358C9F5}" name="1 in X Leads would deposit" dataDxfId="3" dataCellStyle="Percent">
      <calculatedColumnFormula>1/Table2[[#This Row],[Leads-to-deposit %]]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AA2E1-56A6-4C40-B5BE-B7F2B20F0E85}">
  <sheetPr>
    <tabColor theme="7"/>
  </sheetPr>
  <dimension ref="A1:E35"/>
  <sheetViews>
    <sheetView workbookViewId="0">
      <selection activeCell="H34" sqref="H34"/>
    </sheetView>
  </sheetViews>
  <sheetFormatPr defaultRowHeight="14.4" x14ac:dyDescent="0.3"/>
  <cols>
    <col min="1" max="1" width="17.6640625" bestFit="1" customWidth="1"/>
    <col min="2" max="2" width="7.5546875" bestFit="1" customWidth="1"/>
    <col min="3" max="3" width="6" bestFit="1" customWidth="1"/>
    <col min="4" max="4" width="11.44140625" bestFit="1" customWidth="1"/>
    <col min="5" max="5" width="15.33203125" bestFit="1" customWidth="1"/>
  </cols>
  <sheetData>
    <row r="1" spans="1:5" x14ac:dyDescent="0.3">
      <c r="A1" s="1" t="s">
        <v>10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3">
      <c r="A2" s="2" t="s">
        <v>5</v>
      </c>
      <c r="B2" s="3"/>
      <c r="C2" s="3"/>
      <c r="D2" s="3"/>
      <c r="E2" s="3"/>
    </row>
    <row r="3" spans="1:5" x14ac:dyDescent="0.3">
      <c r="A3" s="4" t="s">
        <v>1</v>
      </c>
      <c r="B3" s="6">
        <v>11141.411600000007</v>
      </c>
      <c r="C3" s="5">
        <v>1746</v>
      </c>
      <c r="D3" s="5">
        <v>69</v>
      </c>
      <c r="E3" s="6">
        <v>13715</v>
      </c>
    </row>
    <row r="4" spans="1:5" x14ac:dyDescent="0.3">
      <c r="A4" s="4" t="s">
        <v>2</v>
      </c>
      <c r="B4" s="6">
        <v>12605.198300000009</v>
      </c>
      <c r="C4" s="5">
        <v>1971</v>
      </c>
      <c r="D4" s="5">
        <v>55</v>
      </c>
      <c r="E4" s="6">
        <v>10686.44</v>
      </c>
    </row>
    <row r="5" spans="1:5" x14ac:dyDescent="0.3">
      <c r="A5" s="4" t="s">
        <v>3</v>
      </c>
      <c r="B5" s="6">
        <v>11383.55719999999</v>
      </c>
      <c r="C5" s="5">
        <v>3401</v>
      </c>
      <c r="D5" s="5">
        <v>101</v>
      </c>
      <c r="E5" s="6">
        <v>20897.59</v>
      </c>
    </row>
    <row r="6" spans="1:5" x14ac:dyDescent="0.3">
      <c r="A6" s="4" t="s">
        <v>4</v>
      </c>
      <c r="B6" s="6">
        <v>7058.4873000000025</v>
      </c>
      <c r="C6" s="5">
        <v>2249</v>
      </c>
      <c r="D6" s="5">
        <v>83</v>
      </c>
      <c r="E6" s="6">
        <v>16160</v>
      </c>
    </row>
    <row r="7" spans="1:5" x14ac:dyDescent="0.3">
      <c r="A7" s="2" t="s">
        <v>40</v>
      </c>
      <c r="B7" s="7"/>
      <c r="C7" s="3"/>
      <c r="D7" s="3"/>
      <c r="E7" s="7"/>
    </row>
    <row r="8" spans="1:5" x14ac:dyDescent="0.3">
      <c r="A8" s="4" t="s">
        <v>1</v>
      </c>
      <c r="B8" s="6">
        <v>7915.4671000000062</v>
      </c>
      <c r="C8" s="5">
        <v>2313</v>
      </c>
      <c r="D8" s="5">
        <v>48</v>
      </c>
      <c r="E8" s="6">
        <v>9400.7200000000012</v>
      </c>
    </row>
    <row r="9" spans="1:5" x14ac:dyDescent="0.3">
      <c r="A9" s="4" t="s">
        <v>2</v>
      </c>
      <c r="B9" s="6">
        <v>13482.020899999987</v>
      </c>
      <c r="C9" s="5">
        <v>3183</v>
      </c>
      <c r="D9" s="5">
        <v>73</v>
      </c>
      <c r="E9" s="6">
        <v>12627.36</v>
      </c>
    </row>
    <row r="10" spans="1:5" x14ac:dyDescent="0.3">
      <c r="A10" s="4" t="s">
        <v>3</v>
      </c>
      <c r="B10" s="6">
        <v>7345.5991999999987</v>
      </c>
      <c r="C10" s="5">
        <v>2510</v>
      </c>
      <c r="D10" s="5">
        <v>61</v>
      </c>
      <c r="E10" s="6">
        <v>11737.84</v>
      </c>
    </row>
    <row r="11" spans="1:5" x14ac:dyDescent="0.3">
      <c r="A11" s="4" t="s">
        <v>4</v>
      </c>
      <c r="B11" s="6">
        <v>3076.1543000000006</v>
      </c>
      <c r="C11" s="5">
        <v>1251</v>
      </c>
      <c r="D11" s="5">
        <v>27</v>
      </c>
      <c r="E11" s="6">
        <v>5640.37</v>
      </c>
    </row>
    <row r="12" spans="1:5" x14ac:dyDescent="0.3">
      <c r="A12" s="2" t="s">
        <v>41</v>
      </c>
      <c r="B12" s="7"/>
      <c r="C12" s="3"/>
      <c r="D12" s="3"/>
      <c r="E12" s="7"/>
    </row>
    <row r="13" spans="1:5" x14ac:dyDescent="0.3">
      <c r="A13" s="4" t="s">
        <v>1</v>
      </c>
      <c r="B13" s="6">
        <v>8060.0534912001121</v>
      </c>
      <c r="C13" s="5">
        <v>1925</v>
      </c>
      <c r="D13" s="5">
        <v>45</v>
      </c>
      <c r="E13" s="6">
        <v>8741.69</v>
      </c>
    </row>
    <row r="14" spans="1:5" x14ac:dyDescent="0.3">
      <c r="A14" s="4" t="s">
        <v>2</v>
      </c>
      <c r="B14" s="6">
        <v>2936.6226722000629</v>
      </c>
      <c r="C14" s="5">
        <v>538</v>
      </c>
      <c r="D14" s="5">
        <v>11</v>
      </c>
      <c r="E14" s="6">
        <v>2807.45</v>
      </c>
    </row>
    <row r="15" spans="1:5" x14ac:dyDescent="0.3">
      <c r="A15" s="4" t="s">
        <v>3</v>
      </c>
      <c r="B15" s="6">
        <v>9076.1781830001964</v>
      </c>
      <c r="C15" s="5">
        <v>2582</v>
      </c>
      <c r="D15" s="5">
        <v>47</v>
      </c>
      <c r="E15" s="6">
        <v>9040.76</v>
      </c>
    </row>
    <row r="16" spans="1:5" x14ac:dyDescent="0.3">
      <c r="A16" s="4" t="s">
        <v>4</v>
      </c>
      <c r="B16" s="6">
        <v>9662.2071233999395</v>
      </c>
      <c r="C16" s="5">
        <v>2463</v>
      </c>
      <c r="D16" s="5">
        <v>71</v>
      </c>
      <c r="E16" s="6">
        <v>13830.71</v>
      </c>
    </row>
    <row r="17" spans="1:5" x14ac:dyDescent="0.3">
      <c r="A17" s="2" t="s">
        <v>42</v>
      </c>
      <c r="B17" s="7"/>
      <c r="C17" s="3"/>
      <c r="D17" s="3"/>
      <c r="E17" s="7"/>
    </row>
    <row r="18" spans="1:5" x14ac:dyDescent="0.3">
      <c r="A18" s="4" t="s">
        <v>1</v>
      </c>
      <c r="B18" s="6">
        <v>2319.5440000000003</v>
      </c>
      <c r="C18" s="5">
        <v>1450</v>
      </c>
      <c r="D18" s="5">
        <v>30</v>
      </c>
      <c r="E18" s="6">
        <v>6139.3099999999995</v>
      </c>
    </row>
    <row r="19" spans="1:5" x14ac:dyDescent="0.3">
      <c r="A19" s="4" t="s">
        <v>2</v>
      </c>
      <c r="B19" s="6">
        <v>2373.2559999999985</v>
      </c>
      <c r="C19" s="5">
        <v>1545</v>
      </c>
      <c r="D19" s="5">
        <v>33</v>
      </c>
      <c r="E19" s="6">
        <v>6681.02</v>
      </c>
    </row>
    <row r="20" spans="1:5" x14ac:dyDescent="0.3">
      <c r="A20" s="4" t="s">
        <v>3</v>
      </c>
      <c r="B20" s="6">
        <v>2025.8990000000008</v>
      </c>
      <c r="C20" s="5">
        <v>1720</v>
      </c>
      <c r="D20" s="5">
        <v>29</v>
      </c>
      <c r="E20" s="6">
        <v>5840.5</v>
      </c>
    </row>
    <row r="21" spans="1:5" x14ac:dyDescent="0.3">
      <c r="A21" s="4" t="s">
        <v>4</v>
      </c>
      <c r="B21" s="6">
        <v>3051.3730000000005</v>
      </c>
      <c r="C21" s="5">
        <v>2065</v>
      </c>
      <c r="D21" s="5">
        <v>27</v>
      </c>
      <c r="E21" s="6">
        <v>5446.25</v>
      </c>
    </row>
    <row r="22" spans="1:5" x14ac:dyDescent="0.3">
      <c r="A22" s="2" t="s">
        <v>43</v>
      </c>
      <c r="B22" s="7"/>
      <c r="C22" s="3"/>
      <c r="D22" s="3"/>
      <c r="E22" s="7"/>
    </row>
    <row r="23" spans="1:5" x14ac:dyDescent="0.3">
      <c r="A23" s="4" t="s">
        <v>1</v>
      </c>
      <c r="B23" s="6">
        <v>5477.1980000000131</v>
      </c>
      <c r="C23" s="5">
        <v>1560</v>
      </c>
      <c r="D23" s="5">
        <v>43</v>
      </c>
      <c r="E23" s="6">
        <v>11685</v>
      </c>
    </row>
    <row r="24" spans="1:5" x14ac:dyDescent="0.3">
      <c r="A24" s="4" t="s">
        <v>2</v>
      </c>
      <c r="B24" s="6">
        <v>5202.6269999999995</v>
      </c>
      <c r="C24" s="5">
        <v>1644</v>
      </c>
      <c r="D24" s="5">
        <v>48</v>
      </c>
      <c r="E24" s="6">
        <v>13660</v>
      </c>
    </row>
    <row r="25" spans="1:5" x14ac:dyDescent="0.3">
      <c r="A25" s="4" t="s">
        <v>3</v>
      </c>
      <c r="B25" s="6">
        <v>6513.0029999999897</v>
      </c>
      <c r="C25" s="5">
        <v>2249</v>
      </c>
      <c r="D25" s="5">
        <v>57</v>
      </c>
      <c r="E25" s="6">
        <v>13250</v>
      </c>
    </row>
    <row r="26" spans="1:5" x14ac:dyDescent="0.3">
      <c r="A26" s="4" t="s">
        <v>4</v>
      </c>
      <c r="B26" s="6">
        <v>4483.0100000000011</v>
      </c>
      <c r="C26" s="5">
        <v>1120</v>
      </c>
      <c r="D26" s="5">
        <v>29</v>
      </c>
      <c r="E26" s="6">
        <v>7550</v>
      </c>
    </row>
    <row r="27" spans="1:5" x14ac:dyDescent="0.3">
      <c r="A27" s="2" t="s">
        <v>44</v>
      </c>
      <c r="B27" s="7"/>
      <c r="C27" s="3"/>
      <c r="D27" s="3"/>
      <c r="E27" s="7"/>
    </row>
    <row r="28" spans="1:5" x14ac:dyDescent="0.3">
      <c r="A28" s="4" t="s">
        <v>2</v>
      </c>
      <c r="B28" s="6">
        <v>337.95300000000015</v>
      </c>
      <c r="C28" s="5">
        <v>292</v>
      </c>
      <c r="D28" s="5">
        <v>4</v>
      </c>
      <c r="E28" s="6">
        <v>1200</v>
      </c>
    </row>
    <row r="29" spans="1:5" x14ac:dyDescent="0.3">
      <c r="A29" s="4" t="s">
        <v>3</v>
      </c>
      <c r="B29" s="6">
        <v>3011.0159999999969</v>
      </c>
      <c r="C29" s="5">
        <v>2870</v>
      </c>
      <c r="D29" s="5">
        <v>45</v>
      </c>
      <c r="E29" s="6">
        <v>13080</v>
      </c>
    </row>
    <row r="30" spans="1:5" x14ac:dyDescent="0.3">
      <c r="A30" s="4" t="s">
        <v>4</v>
      </c>
      <c r="B30" s="6">
        <v>5167.4960000000019</v>
      </c>
      <c r="C30" s="5">
        <v>2845</v>
      </c>
      <c r="D30" s="5">
        <v>44</v>
      </c>
      <c r="E30" s="6">
        <v>11200</v>
      </c>
    </row>
    <row r="31" spans="1:5" x14ac:dyDescent="0.3">
      <c r="A31" s="2" t="s">
        <v>45</v>
      </c>
      <c r="B31" s="7"/>
      <c r="C31" s="3"/>
      <c r="D31" s="3"/>
      <c r="E31" s="7"/>
    </row>
    <row r="32" spans="1:5" x14ac:dyDescent="0.3">
      <c r="A32" s="4" t="s">
        <v>1</v>
      </c>
      <c r="B32" s="6">
        <v>2530.7730000000051</v>
      </c>
      <c r="C32" s="5">
        <v>615</v>
      </c>
      <c r="D32" s="5">
        <v>18</v>
      </c>
      <c r="E32" s="6">
        <v>3550</v>
      </c>
    </row>
    <row r="33" spans="1:5" x14ac:dyDescent="0.3">
      <c r="A33" s="4" t="s">
        <v>2</v>
      </c>
      <c r="B33" s="6">
        <v>4274.3029999999999</v>
      </c>
      <c r="C33" s="5">
        <v>1195</v>
      </c>
      <c r="D33" s="5">
        <v>28</v>
      </c>
      <c r="E33" s="6">
        <v>5076.1399999999994</v>
      </c>
    </row>
    <row r="34" spans="1:5" x14ac:dyDescent="0.3">
      <c r="A34" s="4" t="s">
        <v>3</v>
      </c>
      <c r="B34" s="6">
        <v>5252.117000000002</v>
      </c>
      <c r="C34" s="5">
        <v>1949</v>
      </c>
      <c r="D34" s="5">
        <v>39</v>
      </c>
      <c r="E34" s="6">
        <v>7428.3899999999994</v>
      </c>
    </row>
    <row r="35" spans="1:5" x14ac:dyDescent="0.3">
      <c r="A35" s="4" t="s">
        <v>4</v>
      </c>
      <c r="B35" s="6">
        <v>7319.8210000000181</v>
      </c>
      <c r="C35" s="5">
        <v>2210</v>
      </c>
      <c r="D35" s="5">
        <v>47</v>
      </c>
      <c r="E35" s="6">
        <v>9321.2999999999993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F821-B73D-4D1A-9D9F-9C4DACA84CB3}">
  <sheetPr>
    <tabColor theme="7"/>
  </sheetPr>
  <dimension ref="A1:F26"/>
  <sheetViews>
    <sheetView workbookViewId="0">
      <selection activeCell="H34" sqref="H34"/>
    </sheetView>
  </sheetViews>
  <sheetFormatPr defaultRowHeight="14.4" x14ac:dyDescent="0.3"/>
  <cols>
    <col min="1" max="1" width="10.88671875" bestFit="1" customWidth="1"/>
    <col min="2" max="2" width="6" style="9" bestFit="1" customWidth="1"/>
    <col min="3" max="3" width="8.6640625" style="9" bestFit="1" customWidth="1"/>
    <col min="4" max="4" width="12.5546875" style="9" bestFit="1" customWidth="1"/>
    <col min="5" max="5" width="14.33203125" style="9" bestFit="1" customWidth="1"/>
    <col min="6" max="6" width="19.6640625" style="9" bestFit="1" customWidth="1"/>
  </cols>
  <sheetData>
    <row r="1" spans="1:6" x14ac:dyDescent="0.3">
      <c r="A1" s="1" t="s">
        <v>0</v>
      </c>
      <c r="B1" s="35" t="s">
        <v>7</v>
      </c>
      <c r="C1" s="35" t="s">
        <v>11</v>
      </c>
      <c r="D1" s="35" t="s">
        <v>12</v>
      </c>
      <c r="E1" s="35" t="s">
        <v>13</v>
      </c>
      <c r="F1" s="35" t="s">
        <v>14</v>
      </c>
    </row>
    <row r="2" spans="1:6" x14ac:dyDescent="0.3">
      <c r="A2" s="8" t="s">
        <v>15</v>
      </c>
      <c r="B2" s="9">
        <v>880</v>
      </c>
      <c r="C2" s="9">
        <v>182</v>
      </c>
      <c r="D2" s="9">
        <v>135</v>
      </c>
      <c r="E2" s="9">
        <v>26</v>
      </c>
      <c r="F2" s="9">
        <v>33</v>
      </c>
    </row>
    <row r="3" spans="1:6" x14ac:dyDescent="0.3">
      <c r="A3" s="8" t="s">
        <v>16</v>
      </c>
      <c r="B3" s="9">
        <v>874</v>
      </c>
      <c r="C3" s="9">
        <v>286</v>
      </c>
      <c r="D3" s="9">
        <v>167</v>
      </c>
      <c r="E3" s="9">
        <v>31</v>
      </c>
      <c r="F3" s="9">
        <v>38</v>
      </c>
    </row>
    <row r="4" spans="1:6" x14ac:dyDescent="0.3">
      <c r="A4" s="8" t="s">
        <v>17</v>
      </c>
      <c r="B4" s="9">
        <v>789</v>
      </c>
      <c r="C4" s="9">
        <v>279</v>
      </c>
      <c r="D4" s="9">
        <v>155</v>
      </c>
      <c r="E4" s="9">
        <v>15</v>
      </c>
      <c r="F4" s="9">
        <v>36</v>
      </c>
    </row>
    <row r="5" spans="1:6" x14ac:dyDescent="0.3">
      <c r="A5" s="8" t="s">
        <v>18</v>
      </c>
      <c r="B5" s="9">
        <v>770</v>
      </c>
      <c r="C5" s="9">
        <v>241</v>
      </c>
      <c r="D5" s="9">
        <v>119</v>
      </c>
      <c r="E5" s="9">
        <v>13</v>
      </c>
      <c r="F5" s="9">
        <v>23</v>
      </c>
    </row>
    <row r="6" spans="1:6" x14ac:dyDescent="0.3">
      <c r="A6" s="8" t="s">
        <v>19</v>
      </c>
      <c r="B6" s="9">
        <v>759</v>
      </c>
      <c r="C6" s="9">
        <v>271</v>
      </c>
      <c r="D6" s="9">
        <v>113</v>
      </c>
      <c r="E6" s="9">
        <v>17</v>
      </c>
      <c r="F6" s="9">
        <v>24</v>
      </c>
    </row>
    <row r="7" spans="1:6" x14ac:dyDescent="0.3">
      <c r="A7" s="8" t="s">
        <v>20</v>
      </c>
      <c r="B7" s="9">
        <v>748</v>
      </c>
      <c r="C7" s="9">
        <v>221</v>
      </c>
      <c r="D7" s="9">
        <v>107</v>
      </c>
      <c r="E7" s="9">
        <v>16</v>
      </c>
      <c r="F7" s="9">
        <v>29</v>
      </c>
    </row>
    <row r="8" spans="1:6" x14ac:dyDescent="0.3">
      <c r="A8" s="8" t="s">
        <v>21</v>
      </c>
      <c r="B8" s="9">
        <v>745</v>
      </c>
      <c r="C8" s="9">
        <v>264</v>
      </c>
      <c r="D8" s="9">
        <v>138</v>
      </c>
      <c r="E8" s="9">
        <v>15</v>
      </c>
      <c r="F8" s="9">
        <v>20</v>
      </c>
    </row>
    <row r="9" spans="1:6" x14ac:dyDescent="0.3">
      <c r="A9" s="8" t="s">
        <v>22</v>
      </c>
      <c r="B9" s="9">
        <v>742</v>
      </c>
      <c r="C9" s="9">
        <v>246</v>
      </c>
      <c r="D9" s="9">
        <v>115</v>
      </c>
      <c r="E9" s="9">
        <v>27</v>
      </c>
      <c r="F9" s="9">
        <v>27</v>
      </c>
    </row>
    <row r="10" spans="1:6" x14ac:dyDescent="0.3">
      <c r="A10" s="8" t="s">
        <v>23</v>
      </c>
      <c r="B10" s="9">
        <v>731</v>
      </c>
      <c r="C10" s="9">
        <v>208</v>
      </c>
      <c r="D10" s="9">
        <v>88</v>
      </c>
      <c r="E10" s="9">
        <v>21</v>
      </c>
      <c r="F10" s="9">
        <v>27</v>
      </c>
    </row>
    <row r="11" spans="1:6" x14ac:dyDescent="0.3">
      <c r="A11" s="8" t="s">
        <v>24</v>
      </c>
      <c r="B11" s="9">
        <v>718</v>
      </c>
      <c r="C11" s="9">
        <v>263</v>
      </c>
      <c r="D11" s="9">
        <v>102</v>
      </c>
      <c r="E11" s="9">
        <v>15</v>
      </c>
      <c r="F11" s="9">
        <v>21</v>
      </c>
    </row>
    <row r="12" spans="1:6" x14ac:dyDescent="0.3">
      <c r="A12" s="8" t="s">
        <v>25</v>
      </c>
      <c r="B12" s="9">
        <v>717</v>
      </c>
      <c r="C12" s="9">
        <v>185</v>
      </c>
      <c r="D12" s="9">
        <v>103</v>
      </c>
      <c r="E12" s="9">
        <v>16</v>
      </c>
      <c r="F12" s="9">
        <v>15</v>
      </c>
    </row>
    <row r="13" spans="1:6" x14ac:dyDescent="0.3">
      <c r="A13" s="8" t="s">
        <v>26</v>
      </c>
      <c r="B13" s="9">
        <v>706</v>
      </c>
      <c r="C13" s="9">
        <v>165</v>
      </c>
      <c r="D13" s="9">
        <v>99</v>
      </c>
      <c r="E13" s="9">
        <v>15</v>
      </c>
      <c r="F13" s="9">
        <v>21</v>
      </c>
    </row>
    <row r="14" spans="1:6" x14ac:dyDescent="0.3">
      <c r="A14" s="8" t="s">
        <v>27</v>
      </c>
      <c r="B14" s="9">
        <v>704</v>
      </c>
      <c r="C14" s="9">
        <v>257</v>
      </c>
      <c r="D14" s="9">
        <v>151</v>
      </c>
      <c r="E14" s="9">
        <v>19</v>
      </c>
      <c r="F14" s="9">
        <v>18</v>
      </c>
    </row>
    <row r="15" spans="1:6" x14ac:dyDescent="0.3">
      <c r="A15" s="8" t="s">
        <v>28</v>
      </c>
      <c r="B15" s="9">
        <v>697</v>
      </c>
      <c r="C15" s="9">
        <v>199</v>
      </c>
      <c r="D15" s="9">
        <v>116</v>
      </c>
      <c r="E15" s="9">
        <v>13</v>
      </c>
      <c r="F15" s="9">
        <v>22</v>
      </c>
    </row>
    <row r="16" spans="1:6" x14ac:dyDescent="0.3">
      <c r="A16" s="8" t="s">
        <v>29</v>
      </c>
      <c r="B16" s="9">
        <v>692</v>
      </c>
      <c r="C16" s="9">
        <v>263</v>
      </c>
      <c r="D16" s="9">
        <v>128</v>
      </c>
      <c r="E16" s="9">
        <v>21</v>
      </c>
      <c r="F16" s="9">
        <v>17</v>
      </c>
    </row>
    <row r="17" spans="1:6" x14ac:dyDescent="0.3">
      <c r="A17" s="8" t="s">
        <v>30</v>
      </c>
      <c r="B17" s="9">
        <v>689</v>
      </c>
      <c r="C17" s="9">
        <v>210</v>
      </c>
      <c r="D17" s="9">
        <v>104</v>
      </c>
      <c r="E17" s="9">
        <v>31</v>
      </c>
      <c r="F17" s="9">
        <v>22</v>
      </c>
    </row>
    <row r="18" spans="1:6" x14ac:dyDescent="0.3">
      <c r="A18" s="8" t="s">
        <v>31</v>
      </c>
      <c r="B18" s="9">
        <v>688</v>
      </c>
      <c r="C18" s="9">
        <v>161</v>
      </c>
      <c r="D18" s="9">
        <v>91</v>
      </c>
      <c r="E18" s="9">
        <v>11</v>
      </c>
      <c r="F18" s="9">
        <v>27</v>
      </c>
    </row>
    <row r="19" spans="1:6" x14ac:dyDescent="0.3">
      <c r="A19" s="8" t="s">
        <v>32</v>
      </c>
      <c r="B19" s="9">
        <v>688</v>
      </c>
      <c r="C19" s="9">
        <v>157</v>
      </c>
      <c r="D19" s="9">
        <v>106</v>
      </c>
      <c r="E19" s="9">
        <v>14</v>
      </c>
      <c r="F19" s="9">
        <v>18</v>
      </c>
    </row>
    <row r="20" spans="1:6" x14ac:dyDescent="0.3">
      <c r="A20" s="8" t="s">
        <v>33</v>
      </c>
      <c r="B20" s="9">
        <v>677</v>
      </c>
      <c r="C20" s="9">
        <v>212</v>
      </c>
      <c r="D20" s="9">
        <v>108</v>
      </c>
      <c r="E20" s="9">
        <v>19</v>
      </c>
      <c r="F20" s="9">
        <v>17</v>
      </c>
    </row>
    <row r="21" spans="1:6" x14ac:dyDescent="0.3">
      <c r="A21" s="8" t="s">
        <v>34</v>
      </c>
      <c r="B21" s="9">
        <v>676</v>
      </c>
      <c r="C21" s="9">
        <v>203</v>
      </c>
      <c r="D21" s="9">
        <v>117</v>
      </c>
      <c r="E21" s="9">
        <v>18</v>
      </c>
      <c r="F21" s="9">
        <v>15</v>
      </c>
    </row>
    <row r="22" spans="1:6" x14ac:dyDescent="0.3">
      <c r="A22" s="8" t="s">
        <v>35</v>
      </c>
      <c r="B22" s="9">
        <v>671</v>
      </c>
      <c r="C22" s="9">
        <v>227</v>
      </c>
      <c r="D22" s="9">
        <v>117</v>
      </c>
      <c r="E22" s="9">
        <v>21</v>
      </c>
      <c r="F22" s="9">
        <v>18</v>
      </c>
    </row>
    <row r="23" spans="1:6" x14ac:dyDescent="0.3">
      <c r="A23" s="8" t="s">
        <v>36</v>
      </c>
      <c r="B23" s="9">
        <v>670</v>
      </c>
      <c r="C23" s="9">
        <v>192</v>
      </c>
      <c r="D23" s="9">
        <v>100</v>
      </c>
      <c r="E23" s="9">
        <v>11</v>
      </c>
      <c r="F23" s="9">
        <v>14</v>
      </c>
    </row>
    <row r="24" spans="1:6" x14ac:dyDescent="0.3">
      <c r="A24" s="8" t="s">
        <v>37</v>
      </c>
      <c r="B24" s="9">
        <v>670</v>
      </c>
      <c r="C24" s="9">
        <v>219</v>
      </c>
      <c r="D24" s="9">
        <v>144</v>
      </c>
      <c r="E24" s="9">
        <v>31</v>
      </c>
      <c r="F24" s="9">
        <v>22</v>
      </c>
    </row>
    <row r="25" spans="1:6" x14ac:dyDescent="0.3">
      <c r="A25" s="8" t="s">
        <v>38</v>
      </c>
      <c r="B25" s="9">
        <v>667</v>
      </c>
      <c r="C25" s="9">
        <v>200</v>
      </c>
      <c r="D25" s="9">
        <v>86</v>
      </c>
      <c r="E25" s="9">
        <v>18</v>
      </c>
      <c r="F25" s="9">
        <v>17</v>
      </c>
    </row>
    <row r="26" spans="1:6" x14ac:dyDescent="0.3">
      <c r="A26" s="8" t="s">
        <v>39</v>
      </c>
      <c r="B26" s="9">
        <v>662</v>
      </c>
      <c r="C26" s="9">
        <v>242</v>
      </c>
      <c r="D26" s="9">
        <v>135</v>
      </c>
      <c r="E26" s="9">
        <v>15</v>
      </c>
      <c r="F26" s="9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FEE0-8571-4CC0-B2D8-1158B298F04A}">
  <dimension ref="A1:P32"/>
  <sheetViews>
    <sheetView workbookViewId="0">
      <selection activeCell="I2" sqref="I2"/>
    </sheetView>
  </sheetViews>
  <sheetFormatPr defaultRowHeight="14.4" x14ac:dyDescent="0.3"/>
  <cols>
    <col min="1" max="1" width="11.77734375" bestFit="1" customWidth="1"/>
    <col min="2" max="2" width="9.44140625" bestFit="1" customWidth="1"/>
    <col min="3" max="3" width="8.44140625" bestFit="1" customWidth="1"/>
    <col min="4" max="4" width="8" bestFit="1" customWidth="1"/>
    <col min="5" max="5" width="13.33203125" bestFit="1" customWidth="1"/>
    <col min="6" max="6" width="17.109375" bestFit="1" customWidth="1"/>
    <col min="7" max="7" width="11.5546875" bestFit="1" customWidth="1"/>
    <col min="8" max="8" width="12.6640625" bestFit="1" customWidth="1"/>
    <col min="9" max="9" width="18.21875" bestFit="1" customWidth="1"/>
    <col min="10" max="10" width="18.21875" customWidth="1"/>
    <col min="11" max="11" width="23.88671875" bestFit="1" customWidth="1"/>
    <col min="12" max="12" width="30.5546875" bestFit="1" customWidth="1"/>
    <col min="15" max="15" width="31.6640625" bestFit="1" customWidth="1"/>
    <col min="16" max="16" width="61.5546875" customWidth="1"/>
  </cols>
  <sheetData>
    <row r="1" spans="1:16" x14ac:dyDescent="0.3">
      <c r="G1" t="s">
        <v>49</v>
      </c>
      <c r="H1" t="s">
        <v>49</v>
      </c>
      <c r="I1" t="s">
        <v>50</v>
      </c>
      <c r="J1" t="s">
        <v>49</v>
      </c>
      <c r="K1" t="s">
        <v>49</v>
      </c>
      <c r="L1" t="s">
        <v>50</v>
      </c>
    </row>
    <row r="2" spans="1:16" ht="28.8" x14ac:dyDescent="0.3">
      <c r="A2" s="1" t="s">
        <v>61</v>
      </c>
      <c r="B2" s="1" t="s">
        <v>60</v>
      </c>
      <c r="C2" s="1" t="s">
        <v>66</v>
      </c>
      <c r="D2" s="1" t="s">
        <v>7</v>
      </c>
      <c r="E2" s="1" t="s">
        <v>8</v>
      </c>
      <c r="F2" s="1" t="s">
        <v>9</v>
      </c>
      <c r="G2" s="10" t="s">
        <v>46</v>
      </c>
      <c r="H2" s="10" t="s">
        <v>47</v>
      </c>
      <c r="I2" s="22" t="s">
        <v>73</v>
      </c>
      <c r="J2" s="22" t="s">
        <v>74</v>
      </c>
      <c r="K2" s="10" t="s">
        <v>48</v>
      </c>
      <c r="L2" s="10" t="s">
        <v>51</v>
      </c>
      <c r="O2" t="s">
        <v>52</v>
      </c>
    </row>
    <row r="3" spans="1:16" x14ac:dyDescent="0.3">
      <c r="A3" s="2" t="s">
        <v>5</v>
      </c>
      <c r="B3" s="4" t="s">
        <v>1</v>
      </c>
      <c r="C3" s="6">
        <v>11141.411600000007</v>
      </c>
      <c r="D3" s="5">
        <v>1746</v>
      </c>
      <c r="E3" s="5">
        <v>69</v>
      </c>
      <c r="F3" s="6">
        <v>13715</v>
      </c>
      <c r="G3" s="12">
        <f>C3/D3</f>
        <v>6.3811063001145518</v>
      </c>
      <c r="H3" s="12">
        <f>C3/E3</f>
        <v>161.46973333333344</v>
      </c>
      <c r="I3" s="13">
        <f>E3/D3</f>
        <v>3.951890034364261E-2</v>
      </c>
      <c r="J3" s="24">
        <f>1/Marketing[[#This Row],[Leads-2-clients %
conversion]]</f>
        <v>25.304347826086957</v>
      </c>
      <c r="K3" s="12">
        <f>F3/E3</f>
        <v>198.768115942029</v>
      </c>
      <c r="L3" s="13">
        <f>K3/H3</f>
        <v>1.2309930278493608</v>
      </c>
      <c r="O3" t="s">
        <v>53</v>
      </c>
      <c r="P3" t="s">
        <v>55</v>
      </c>
    </row>
    <row r="4" spans="1:16" x14ac:dyDescent="0.3">
      <c r="A4" s="2" t="s">
        <v>5</v>
      </c>
      <c r="B4" s="4" t="s">
        <v>2</v>
      </c>
      <c r="C4" s="6">
        <v>12605.198300000009</v>
      </c>
      <c r="D4" s="5">
        <v>1971</v>
      </c>
      <c r="E4" s="5">
        <v>55</v>
      </c>
      <c r="F4" s="6">
        <v>10686.44</v>
      </c>
      <c r="G4" s="12">
        <f t="shared" ref="G4:G29" si="0">C4/D4</f>
        <v>6.3953314561136523</v>
      </c>
      <c r="H4" s="12">
        <f t="shared" ref="H4:H29" si="1">C4/E4</f>
        <v>229.18542363636379</v>
      </c>
      <c r="I4" s="13">
        <f t="shared" ref="I4:I29" si="2">E4/D4</f>
        <v>2.7904616945712835E-2</v>
      </c>
      <c r="J4" s="24">
        <f>1/Marketing[[#This Row],[Leads-2-clients %
conversion]]</f>
        <v>35.836363636363636</v>
      </c>
      <c r="K4" s="12">
        <f t="shared" ref="K4:K29" si="3">F4/E4</f>
        <v>194.29890909090909</v>
      </c>
      <c r="L4" s="13">
        <f t="shared" ref="L4:L29" si="4">K4/H4</f>
        <v>0.84778039548969197</v>
      </c>
      <c r="O4" t="s">
        <v>54</v>
      </c>
      <c r="P4" t="s">
        <v>56</v>
      </c>
    </row>
    <row r="5" spans="1:16" x14ac:dyDescent="0.3">
      <c r="A5" s="2" t="s">
        <v>5</v>
      </c>
      <c r="B5" s="4" t="s">
        <v>3</v>
      </c>
      <c r="C5" s="6">
        <v>11383.55719999999</v>
      </c>
      <c r="D5" s="5">
        <v>3401</v>
      </c>
      <c r="E5" s="5">
        <v>101</v>
      </c>
      <c r="F5" s="6">
        <v>20897.59</v>
      </c>
      <c r="G5" s="12">
        <f t="shared" si="0"/>
        <v>3.3471206115848253</v>
      </c>
      <c r="H5" s="12">
        <f t="shared" si="1"/>
        <v>112.70848712871278</v>
      </c>
      <c r="I5" s="13">
        <f t="shared" si="2"/>
        <v>2.9697147897677155E-2</v>
      </c>
      <c r="J5" s="24">
        <f>1/Marketing[[#This Row],[Leads-2-clients %
conversion]]</f>
        <v>33.67326732673267</v>
      </c>
      <c r="K5" s="12">
        <f t="shared" si="3"/>
        <v>206.90683168316832</v>
      </c>
      <c r="L5" s="13">
        <f t="shared" si="4"/>
        <v>1.8357697539394819</v>
      </c>
      <c r="O5" t="s">
        <v>57</v>
      </c>
      <c r="P5" s="34" t="s">
        <v>72</v>
      </c>
    </row>
    <row r="6" spans="1:16" x14ac:dyDescent="0.3">
      <c r="A6" s="2" t="s">
        <v>5</v>
      </c>
      <c r="B6" s="4" t="s">
        <v>4</v>
      </c>
      <c r="C6" s="6">
        <v>7058.4873000000025</v>
      </c>
      <c r="D6" s="5">
        <v>2249</v>
      </c>
      <c r="E6" s="5">
        <v>83</v>
      </c>
      <c r="F6" s="6">
        <v>16160</v>
      </c>
      <c r="G6" s="12">
        <f t="shared" si="0"/>
        <v>3.1385003557136515</v>
      </c>
      <c r="H6" s="12">
        <f t="shared" si="1"/>
        <v>85.042015662650627</v>
      </c>
      <c r="I6" s="13">
        <f t="shared" si="2"/>
        <v>3.6905291240551356E-2</v>
      </c>
      <c r="J6" s="24">
        <f>1/Marketing[[#This Row],[Leads-2-clients %
conversion]]</f>
        <v>27.096385542168676</v>
      </c>
      <c r="K6" s="12">
        <f t="shared" si="3"/>
        <v>194.6987951807229</v>
      </c>
      <c r="L6" s="13">
        <f t="shared" si="4"/>
        <v>2.2894423851977455</v>
      </c>
      <c r="O6" t="s">
        <v>58</v>
      </c>
      <c r="P6" s="34"/>
    </row>
    <row r="7" spans="1:16" x14ac:dyDescent="0.3">
      <c r="A7" s="2" t="s">
        <v>40</v>
      </c>
      <c r="B7" s="4" t="s">
        <v>1</v>
      </c>
      <c r="C7" s="6">
        <v>7915.4671000000062</v>
      </c>
      <c r="D7" s="5">
        <v>2313</v>
      </c>
      <c r="E7" s="5">
        <v>48</v>
      </c>
      <c r="F7" s="6">
        <v>9400.7200000000012</v>
      </c>
      <c r="G7" s="12">
        <f t="shared" si="0"/>
        <v>3.4221647643752728</v>
      </c>
      <c r="H7" s="12">
        <f t="shared" si="1"/>
        <v>164.90556458333347</v>
      </c>
      <c r="I7" s="13">
        <f t="shared" si="2"/>
        <v>2.0752269779507133E-2</v>
      </c>
      <c r="J7" s="24">
        <f>1/Marketing[[#This Row],[Leads-2-clients %
conversion]]</f>
        <v>48.1875</v>
      </c>
      <c r="K7" s="12">
        <f t="shared" si="3"/>
        <v>195.84833333333336</v>
      </c>
      <c r="L7" s="13">
        <f t="shared" si="4"/>
        <v>1.1876393245320915</v>
      </c>
      <c r="O7" t="s">
        <v>59</v>
      </c>
      <c r="P7" s="34"/>
    </row>
    <row r="8" spans="1:16" x14ac:dyDescent="0.3">
      <c r="A8" s="2" t="s">
        <v>40</v>
      </c>
      <c r="B8" s="4" t="s">
        <v>2</v>
      </c>
      <c r="C8" s="6">
        <v>13482.020899999987</v>
      </c>
      <c r="D8" s="5">
        <v>3183</v>
      </c>
      <c r="E8" s="5">
        <v>73</v>
      </c>
      <c r="F8" s="6">
        <v>12627.36</v>
      </c>
      <c r="G8" s="12">
        <f t="shared" si="0"/>
        <v>4.2356333333333289</v>
      </c>
      <c r="H8" s="12">
        <f t="shared" si="1"/>
        <v>184.68521780821899</v>
      </c>
      <c r="I8" s="13">
        <f t="shared" si="2"/>
        <v>2.2934338674206724E-2</v>
      </c>
      <c r="J8" s="24">
        <f>1/Marketing[[#This Row],[Leads-2-clients %
conversion]]</f>
        <v>43.602739726027394</v>
      </c>
      <c r="K8" s="12">
        <f t="shared" si="3"/>
        <v>172.97753424657535</v>
      </c>
      <c r="L8" s="13">
        <f t="shared" si="4"/>
        <v>0.93660735980612619</v>
      </c>
    </row>
    <row r="9" spans="1:16" x14ac:dyDescent="0.3">
      <c r="A9" s="2" t="s">
        <v>40</v>
      </c>
      <c r="B9" s="4" t="s">
        <v>3</v>
      </c>
      <c r="C9" s="6">
        <v>7345.5991999999987</v>
      </c>
      <c r="D9" s="5">
        <v>2510</v>
      </c>
      <c r="E9" s="5">
        <v>61</v>
      </c>
      <c r="F9" s="6">
        <v>11737.84</v>
      </c>
      <c r="G9" s="12">
        <f t="shared" si="0"/>
        <v>2.9265335458167328</v>
      </c>
      <c r="H9" s="12">
        <f t="shared" si="1"/>
        <v>120.41965901639342</v>
      </c>
      <c r="I9" s="13">
        <f t="shared" si="2"/>
        <v>2.4302788844621514E-2</v>
      </c>
      <c r="J9" s="24">
        <f>1/Marketing[[#This Row],[Leads-2-clients %
conversion]]</f>
        <v>41.147540983606561</v>
      </c>
      <c r="K9" s="12">
        <f t="shared" si="3"/>
        <v>192.42360655737704</v>
      </c>
      <c r="L9" s="13">
        <f t="shared" si="4"/>
        <v>1.5979417989481377</v>
      </c>
    </row>
    <row r="10" spans="1:16" x14ac:dyDescent="0.3">
      <c r="A10" s="2" t="s">
        <v>40</v>
      </c>
      <c r="B10" s="4" t="s">
        <v>4</v>
      </c>
      <c r="C10" s="6">
        <v>3076.1543000000006</v>
      </c>
      <c r="D10" s="5">
        <v>1251</v>
      </c>
      <c r="E10" s="5">
        <v>27</v>
      </c>
      <c r="F10" s="6">
        <v>5640.37</v>
      </c>
      <c r="G10" s="12">
        <f t="shared" si="0"/>
        <v>2.4589562749800167</v>
      </c>
      <c r="H10" s="12">
        <f t="shared" si="1"/>
        <v>113.93164074074076</v>
      </c>
      <c r="I10" s="13">
        <f t="shared" si="2"/>
        <v>2.1582733812949641E-2</v>
      </c>
      <c r="J10" s="24">
        <f>1/Marketing[[#This Row],[Leads-2-clients %
conversion]]</f>
        <v>46.333333333333329</v>
      </c>
      <c r="K10" s="12">
        <f t="shared" si="3"/>
        <v>208.90259259259258</v>
      </c>
      <c r="L10" s="13">
        <f t="shared" si="4"/>
        <v>1.8335783741407246</v>
      </c>
    </row>
    <row r="11" spans="1:16" x14ac:dyDescent="0.3">
      <c r="A11" s="2" t="s">
        <v>41</v>
      </c>
      <c r="B11" s="4" t="s">
        <v>1</v>
      </c>
      <c r="C11" s="6">
        <v>8060.0534912001121</v>
      </c>
      <c r="D11" s="5">
        <v>1925</v>
      </c>
      <c r="E11" s="5">
        <v>45</v>
      </c>
      <c r="F11" s="6">
        <v>8741.69</v>
      </c>
      <c r="G11" s="12">
        <f t="shared" si="0"/>
        <v>4.1870407746494092</v>
      </c>
      <c r="H11" s="12">
        <f t="shared" si="1"/>
        <v>179.11229980444693</v>
      </c>
      <c r="I11" s="13">
        <f t="shared" si="2"/>
        <v>2.3376623376623377E-2</v>
      </c>
      <c r="J11" s="24">
        <f>1/Marketing[[#This Row],[Leads-2-clients %
conversion]]</f>
        <v>42.777777777777779</v>
      </c>
      <c r="K11" s="12">
        <f t="shared" si="3"/>
        <v>194.2597777777778</v>
      </c>
      <c r="L11" s="13">
        <f t="shared" si="4"/>
        <v>1.0845697251940192</v>
      </c>
    </row>
    <row r="12" spans="1:16" x14ac:dyDescent="0.3">
      <c r="A12" s="2" t="s">
        <v>41</v>
      </c>
      <c r="B12" s="4" t="s">
        <v>2</v>
      </c>
      <c r="C12" s="6">
        <v>2936.6226722000629</v>
      </c>
      <c r="D12" s="5">
        <v>538</v>
      </c>
      <c r="E12" s="5">
        <v>11</v>
      </c>
      <c r="F12" s="6">
        <v>2807.45</v>
      </c>
      <c r="G12" s="12">
        <f t="shared" si="0"/>
        <v>5.4584064539034625</v>
      </c>
      <c r="H12" s="12">
        <f t="shared" si="1"/>
        <v>266.96569747273298</v>
      </c>
      <c r="I12" s="13">
        <f t="shared" si="2"/>
        <v>2.0446096654275093E-2</v>
      </c>
      <c r="J12" s="24">
        <f>1/Marketing[[#This Row],[Leads-2-clients %
conversion]]</f>
        <v>48.909090909090907</v>
      </c>
      <c r="K12" s="12">
        <f t="shared" si="3"/>
        <v>255.22272727272727</v>
      </c>
      <c r="L12" s="13">
        <f t="shared" si="4"/>
        <v>0.95601318704548133</v>
      </c>
    </row>
    <row r="13" spans="1:16" x14ac:dyDescent="0.3">
      <c r="A13" s="2" t="s">
        <v>41</v>
      </c>
      <c r="B13" s="4" t="s">
        <v>3</v>
      </c>
      <c r="C13" s="6">
        <v>9076.1781830001964</v>
      </c>
      <c r="D13" s="5">
        <v>2582</v>
      </c>
      <c r="E13" s="5">
        <v>47</v>
      </c>
      <c r="F13" s="6">
        <v>9040.76</v>
      </c>
      <c r="G13" s="12">
        <f t="shared" si="0"/>
        <v>3.5151735797831898</v>
      </c>
      <c r="H13" s="12">
        <f t="shared" si="1"/>
        <v>193.11017410638715</v>
      </c>
      <c r="I13" s="13">
        <f t="shared" si="2"/>
        <v>1.8202943454686291E-2</v>
      </c>
      <c r="J13" s="24">
        <f>1/Marketing[[#This Row],[Leads-2-clients %
conversion]]</f>
        <v>54.936170212765951</v>
      </c>
      <c r="K13" s="12">
        <f t="shared" si="3"/>
        <v>192.35659574468085</v>
      </c>
      <c r="L13" s="13">
        <f t="shared" si="4"/>
        <v>0.99609767654556025</v>
      </c>
    </row>
    <row r="14" spans="1:16" x14ac:dyDescent="0.3">
      <c r="A14" s="2" t="s">
        <v>41</v>
      </c>
      <c r="B14" s="4" t="s">
        <v>4</v>
      </c>
      <c r="C14" s="6">
        <v>9662.2071233999395</v>
      </c>
      <c r="D14" s="5">
        <v>2463</v>
      </c>
      <c r="E14" s="5">
        <v>71</v>
      </c>
      <c r="F14" s="6">
        <v>13830.71</v>
      </c>
      <c r="G14" s="12">
        <f t="shared" si="0"/>
        <v>3.9229423968331059</v>
      </c>
      <c r="H14" s="12">
        <f t="shared" si="1"/>
        <v>136.08742427323858</v>
      </c>
      <c r="I14" s="13">
        <f t="shared" si="2"/>
        <v>2.8826634185952091E-2</v>
      </c>
      <c r="J14" s="24">
        <f>1/Marketing[[#This Row],[Leads-2-clients %
conversion]]</f>
        <v>34.690140845070424</v>
      </c>
      <c r="K14" s="12">
        <f t="shared" si="3"/>
        <v>194.7987323943662</v>
      </c>
      <c r="L14" s="13">
        <f t="shared" si="4"/>
        <v>1.4314234649870812</v>
      </c>
    </row>
    <row r="15" spans="1:16" x14ac:dyDescent="0.3">
      <c r="A15" s="2" t="s">
        <v>42</v>
      </c>
      <c r="B15" s="4" t="s">
        <v>1</v>
      </c>
      <c r="C15" s="6">
        <v>2319.5440000000003</v>
      </c>
      <c r="D15" s="5">
        <v>1450</v>
      </c>
      <c r="E15" s="5">
        <v>30</v>
      </c>
      <c r="F15" s="6">
        <v>6139.3099999999995</v>
      </c>
      <c r="G15" s="12">
        <f t="shared" si="0"/>
        <v>1.5996855172413795</v>
      </c>
      <c r="H15" s="12">
        <f t="shared" si="1"/>
        <v>77.31813333333335</v>
      </c>
      <c r="I15" s="13">
        <f t="shared" si="2"/>
        <v>2.0689655172413793E-2</v>
      </c>
      <c r="J15" s="24">
        <f>1/Marketing[[#This Row],[Leads-2-clients %
conversion]]</f>
        <v>48.333333333333336</v>
      </c>
      <c r="K15" s="12">
        <f t="shared" si="3"/>
        <v>204.64366666666666</v>
      </c>
      <c r="L15" s="13">
        <f t="shared" si="4"/>
        <v>2.6467745384437626</v>
      </c>
    </row>
    <row r="16" spans="1:16" x14ac:dyDescent="0.3">
      <c r="A16" s="2" t="s">
        <v>42</v>
      </c>
      <c r="B16" s="4" t="s">
        <v>2</v>
      </c>
      <c r="C16" s="6">
        <v>2373.2559999999985</v>
      </c>
      <c r="D16" s="5">
        <v>1545</v>
      </c>
      <c r="E16" s="5">
        <v>33</v>
      </c>
      <c r="F16" s="6">
        <v>6681.02</v>
      </c>
      <c r="G16" s="12">
        <f t="shared" si="0"/>
        <v>1.5360880258899667</v>
      </c>
      <c r="H16" s="12">
        <f t="shared" si="1"/>
        <v>71.916848484848444</v>
      </c>
      <c r="I16" s="13">
        <f t="shared" si="2"/>
        <v>2.1359223300970873E-2</v>
      </c>
      <c r="J16" s="24">
        <f>1/Marketing[[#This Row],[Leads-2-clients %
conversion]]</f>
        <v>46.81818181818182</v>
      </c>
      <c r="K16" s="12">
        <f t="shared" si="3"/>
        <v>202.45515151515153</v>
      </c>
      <c r="L16" s="13">
        <f t="shared" si="4"/>
        <v>2.8151282457518296</v>
      </c>
    </row>
    <row r="17" spans="1:12" x14ac:dyDescent="0.3">
      <c r="A17" s="2" t="s">
        <v>42</v>
      </c>
      <c r="B17" s="4" t="s">
        <v>3</v>
      </c>
      <c r="C17" s="6">
        <v>2025.8990000000008</v>
      </c>
      <c r="D17" s="5">
        <v>1720</v>
      </c>
      <c r="E17" s="5">
        <v>29</v>
      </c>
      <c r="F17" s="6">
        <v>5840.5</v>
      </c>
      <c r="G17" s="12">
        <f t="shared" si="0"/>
        <v>1.177848255813954</v>
      </c>
      <c r="H17" s="12">
        <f t="shared" si="1"/>
        <v>69.858586206896575</v>
      </c>
      <c r="I17" s="13">
        <f t="shared" si="2"/>
        <v>1.6860465116279071E-2</v>
      </c>
      <c r="J17" s="24">
        <f>1/Marketing[[#This Row],[Leads-2-clients %
conversion]]</f>
        <v>59.310344827586199</v>
      </c>
      <c r="K17" s="12">
        <f t="shared" si="3"/>
        <v>201.39655172413794</v>
      </c>
      <c r="L17" s="13">
        <f t="shared" si="4"/>
        <v>2.8829176577904416</v>
      </c>
    </row>
    <row r="18" spans="1:12" x14ac:dyDescent="0.3">
      <c r="A18" s="2" t="s">
        <v>42</v>
      </c>
      <c r="B18" s="4" t="s">
        <v>4</v>
      </c>
      <c r="C18" s="6">
        <v>3051.3730000000005</v>
      </c>
      <c r="D18" s="5">
        <v>2065</v>
      </c>
      <c r="E18" s="5">
        <v>27</v>
      </c>
      <c r="F18" s="6">
        <v>5446.25</v>
      </c>
      <c r="G18" s="12">
        <f t="shared" si="0"/>
        <v>1.4776624697336564</v>
      </c>
      <c r="H18" s="12">
        <f t="shared" si="1"/>
        <v>113.01381481481484</v>
      </c>
      <c r="I18" s="13">
        <f t="shared" si="2"/>
        <v>1.3075060532687652E-2</v>
      </c>
      <c r="J18" s="24">
        <f>1/Marketing[[#This Row],[Leads-2-clients %
conversion]]</f>
        <v>76.481481481481481</v>
      </c>
      <c r="K18" s="12">
        <f t="shared" si="3"/>
        <v>201.71296296296296</v>
      </c>
      <c r="L18" s="13">
        <f t="shared" si="4"/>
        <v>1.7848522615884714</v>
      </c>
    </row>
    <row r="19" spans="1:12" x14ac:dyDescent="0.3">
      <c r="A19" s="2" t="s">
        <v>43</v>
      </c>
      <c r="B19" s="4" t="s">
        <v>1</v>
      </c>
      <c r="C19" s="6">
        <v>5477.1980000000131</v>
      </c>
      <c r="D19" s="5">
        <v>1560</v>
      </c>
      <c r="E19" s="5">
        <v>43</v>
      </c>
      <c r="F19" s="6">
        <v>11685</v>
      </c>
      <c r="G19" s="12">
        <f t="shared" si="0"/>
        <v>3.5110243589743675</v>
      </c>
      <c r="H19" s="12">
        <f t="shared" si="1"/>
        <v>127.37669767441891</v>
      </c>
      <c r="I19" s="13">
        <f t="shared" si="2"/>
        <v>2.7564102564102563E-2</v>
      </c>
      <c r="J19" s="24">
        <f>1/Marketing[[#This Row],[Leads-2-clients %
conversion]]</f>
        <v>36.279069767441861</v>
      </c>
      <c r="K19" s="12">
        <f t="shared" si="3"/>
        <v>271.74418604651163</v>
      </c>
      <c r="L19" s="13">
        <f t="shared" si="4"/>
        <v>2.133390102019312</v>
      </c>
    </row>
    <row r="20" spans="1:12" x14ac:dyDescent="0.3">
      <c r="A20" s="2" t="s">
        <v>43</v>
      </c>
      <c r="B20" s="4" t="s">
        <v>2</v>
      </c>
      <c r="C20" s="6">
        <v>5202.6269999999995</v>
      </c>
      <c r="D20" s="5">
        <v>1644</v>
      </c>
      <c r="E20" s="5">
        <v>48</v>
      </c>
      <c r="F20" s="6">
        <v>13660</v>
      </c>
      <c r="G20" s="12">
        <f t="shared" si="0"/>
        <v>3.1646149635036491</v>
      </c>
      <c r="H20" s="12">
        <f t="shared" si="1"/>
        <v>108.38806249999999</v>
      </c>
      <c r="I20" s="13">
        <f t="shared" si="2"/>
        <v>2.9197080291970802E-2</v>
      </c>
      <c r="J20" s="24">
        <f>1/Marketing[[#This Row],[Leads-2-clients %
conversion]]</f>
        <v>34.25</v>
      </c>
      <c r="K20" s="12">
        <f t="shared" si="3"/>
        <v>284.58333333333331</v>
      </c>
      <c r="L20" s="13">
        <f t="shared" si="4"/>
        <v>2.6255966456945692</v>
      </c>
    </row>
    <row r="21" spans="1:12" x14ac:dyDescent="0.3">
      <c r="A21" s="2" t="s">
        <v>43</v>
      </c>
      <c r="B21" s="4" t="s">
        <v>3</v>
      </c>
      <c r="C21" s="6">
        <v>6513.0029999999897</v>
      </c>
      <c r="D21" s="5">
        <v>2249</v>
      </c>
      <c r="E21" s="5">
        <v>57</v>
      </c>
      <c r="F21" s="6">
        <v>13250</v>
      </c>
      <c r="G21" s="12">
        <f t="shared" si="0"/>
        <v>2.8959550911516185</v>
      </c>
      <c r="H21" s="12">
        <f t="shared" si="1"/>
        <v>114.2632105263156</v>
      </c>
      <c r="I21" s="13">
        <f t="shared" si="2"/>
        <v>2.5344597598932858E-2</v>
      </c>
      <c r="J21" s="24">
        <f>1/Marketing[[#This Row],[Leads-2-clients %
conversion]]</f>
        <v>39.456140350877192</v>
      </c>
      <c r="K21" s="12">
        <f t="shared" si="3"/>
        <v>232.45614035087721</v>
      </c>
      <c r="L21" s="13">
        <f t="shared" si="4"/>
        <v>2.0343918158797134</v>
      </c>
    </row>
    <row r="22" spans="1:12" x14ac:dyDescent="0.3">
      <c r="A22" s="2" t="s">
        <v>43</v>
      </c>
      <c r="B22" s="4" t="s">
        <v>4</v>
      </c>
      <c r="C22" s="6">
        <v>4483.0100000000011</v>
      </c>
      <c r="D22" s="5">
        <v>1120</v>
      </c>
      <c r="E22" s="5">
        <v>29</v>
      </c>
      <c r="F22" s="6">
        <v>7550</v>
      </c>
      <c r="G22" s="12">
        <f t="shared" si="0"/>
        <v>4.0026875000000013</v>
      </c>
      <c r="H22" s="12">
        <f t="shared" si="1"/>
        <v>154.58655172413796</v>
      </c>
      <c r="I22" s="13">
        <f t="shared" si="2"/>
        <v>2.5892857142857145E-2</v>
      </c>
      <c r="J22" s="24">
        <f>1/Marketing[[#This Row],[Leads-2-clients %
conversion]]</f>
        <v>38.620689655172413</v>
      </c>
      <c r="K22" s="12">
        <f t="shared" si="3"/>
        <v>260.34482758620692</v>
      </c>
      <c r="L22" s="13">
        <f t="shared" si="4"/>
        <v>1.6841363280474502</v>
      </c>
    </row>
    <row r="23" spans="1:12" x14ac:dyDescent="0.3">
      <c r="A23" s="2" t="s">
        <v>44</v>
      </c>
      <c r="B23" s="4" t="s">
        <v>2</v>
      </c>
      <c r="C23" s="6">
        <v>337.95300000000015</v>
      </c>
      <c r="D23" s="5">
        <v>292</v>
      </c>
      <c r="E23" s="5">
        <v>4</v>
      </c>
      <c r="F23" s="6">
        <v>1200</v>
      </c>
      <c r="G23" s="12">
        <f t="shared" si="0"/>
        <v>1.1573732876712333</v>
      </c>
      <c r="H23" s="12">
        <f t="shared" si="1"/>
        <v>84.488250000000036</v>
      </c>
      <c r="I23" s="13">
        <f t="shared" si="2"/>
        <v>1.3698630136986301E-2</v>
      </c>
      <c r="J23" s="24">
        <f>1/Marketing[[#This Row],[Leads-2-clients %
conversion]]</f>
        <v>73</v>
      </c>
      <c r="K23" s="12">
        <f t="shared" si="3"/>
        <v>300</v>
      </c>
      <c r="L23" s="13">
        <f t="shared" si="4"/>
        <v>3.5507896068388192</v>
      </c>
    </row>
    <row r="24" spans="1:12" x14ac:dyDescent="0.3">
      <c r="A24" s="2" t="s">
        <v>44</v>
      </c>
      <c r="B24" s="4" t="s">
        <v>3</v>
      </c>
      <c r="C24" s="6">
        <v>3011.0159999999969</v>
      </c>
      <c r="D24" s="5">
        <v>2870</v>
      </c>
      <c r="E24" s="5">
        <v>45</v>
      </c>
      <c r="F24" s="6">
        <v>13080</v>
      </c>
      <c r="G24" s="12">
        <f t="shared" si="0"/>
        <v>1.0491344947735182</v>
      </c>
      <c r="H24" s="12">
        <f t="shared" si="1"/>
        <v>66.911466666666598</v>
      </c>
      <c r="I24" s="13">
        <f t="shared" si="2"/>
        <v>1.5679442508710801E-2</v>
      </c>
      <c r="J24" s="24">
        <f>1/Marketing[[#This Row],[Leads-2-clients %
conversion]]</f>
        <v>63.777777777777779</v>
      </c>
      <c r="K24" s="12">
        <f t="shared" si="3"/>
        <v>290.66666666666669</v>
      </c>
      <c r="L24" s="13">
        <f t="shared" si="4"/>
        <v>4.3440486533449221</v>
      </c>
    </row>
    <row r="25" spans="1:12" x14ac:dyDescent="0.3">
      <c r="A25" s="2" t="s">
        <v>44</v>
      </c>
      <c r="B25" s="4" t="s">
        <v>4</v>
      </c>
      <c r="C25" s="6">
        <v>5167.4960000000019</v>
      </c>
      <c r="D25" s="5">
        <v>2845</v>
      </c>
      <c r="E25" s="5">
        <v>44</v>
      </c>
      <c r="F25" s="6">
        <v>11200</v>
      </c>
      <c r="G25" s="12">
        <f t="shared" si="0"/>
        <v>1.8163430579964857</v>
      </c>
      <c r="H25" s="12">
        <f t="shared" si="1"/>
        <v>117.44309090909096</v>
      </c>
      <c r="I25" s="13">
        <f t="shared" si="2"/>
        <v>1.546572934973638E-2</v>
      </c>
      <c r="J25" s="24">
        <f>1/Marketing[[#This Row],[Leads-2-clients %
conversion]]</f>
        <v>64.659090909090907</v>
      </c>
      <c r="K25" s="12">
        <f t="shared" si="3"/>
        <v>254.54545454545453</v>
      </c>
      <c r="L25" s="13">
        <f t="shared" si="4"/>
        <v>2.1673940337834794</v>
      </c>
    </row>
    <row r="26" spans="1:12" x14ac:dyDescent="0.3">
      <c r="A26" s="2" t="s">
        <v>45</v>
      </c>
      <c r="B26" s="4" t="s">
        <v>1</v>
      </c>
      <c r="C26" s="6">
        <v>2530.7730000000051</v>
      </c>
      <c r="D26" s="5">
        <v>615</v>
      </c>
      <c r="E26" s="5">
        <v>18</v>
      </c>
      <c r="F26" s="6">
        <v>3550</v>
      </c>
      <c r="G26" s="12">
        <f t="shared" si="0"/>
        <v>4.1150780487804965</v>
      </c>
      <c r="H26" s="12">
        <f t="shared" si="1"/>
        <v>140.59850000000029</v>
      </c>
      <c r="I26" s="13">
        <f t="shared" si="2"/>
        <v>2.9268292682926831E-2</v>
      </c>
      <c r="J26" s="24">
        <f>1/Marketing[[#This Row],[Leads-2-clients %
conversion]]</f>
        <v>34.166666666666664</v>
      </c>
      <c r="K26" s="12">
        <f t="shared" si="3"/>
        <v>197.22222222222223</v>
      </c>
      <c r="L26" s="13">
        <f t="shared" si="4"/>
        <v>1.4027334731325145</v>
      </c>
    </row>
    <row r="27" spans="1:12" x14ac:dyDescent="0.3">
      <c r="A27" s="2" t="s">
        <v>45</v>
      </c>
      <c r="B27" s="4" t="s">
        <v>2</v>
      </c>
      <c r="C27" s="6">
        <v>4274.3029999999999</v>
      </c>
      <c r="D27" s="5">
        <v>1195</v>
      </c>
      <c r="E27" s="5">
        <v>28</v>
      </c>
      <c r="F27" s="6">
        <v>5076.1399999999994</v>
      </c>
      <c r="G27" s="12">
        <f t="shared" si="0"/>
        <v>3.5768225941422593</v>
      </c>
      <c r="H27" s="12">
        <f t="shared" si="1"/>
        <v>152.65367857142857</v>
      </c>
      <c r="I27" s="13">
        <f t="shared" si="2"/>
        <v>2.3430962343096235E-2</v>
      </c>
      <c r="J27" s="24">
        <f>1/Marketing[[#This Row],[Leads-2-clients %
conversion]]</f>
        <v>42.678571428571431</v>
      </c>
      <c r="K27" s="12">
        <f t="shared" si="3"/>
        <v>181.29071428571427</v>
      </c>
      <c r="L27" s="13">
        <f t="shared" si="4"/>
        <v>1.1875947961574085</v>
      </c>
    </row>
    <row r="28" spans="1:12" x14ac:dyDescent="0.3">
      <c r="A28" s="2" t="s">
        <v>45</v>
      </c>
      <c r="B28" s="4" t="s">
        <v>3</v>
      </c>
      <c r="C28" s="6">
        <v>5252.117000000002</v>
      </c>
      <c r="D28" s="5">
        <v>1949</v>
      </c>
      <c r="E28" s="5">
        <v>39</v>
      </c>
      <c r="F28" s="6">
        <v>7428.3899999999994</v>
      </c>
      <c r="G28" s="12">
        <f t="shared" si="0"/>
        <v>2.694775269368908</v>
      </c>
      <c r="H28" s="12">
        <f t="shared" si="1"/>
        <v>134.66966666666673</v>
      </c>
      <c r="I28" s="13">
        <f t="shared" si="2"/>
        <v>2.0010261672652643E-2</v>
      </c>
      <c r="J28" s="24">
        <f>1/Marketing[[#This Row],[Leads-2-clients %
conversion]]</f>
        <v>49.974358974358971</v>
      </c>
      <c r="K28" s="12">
        <f t="shared" si="3"/>
        <v>190.47153846153844</v>
      </c>
      <c r="L28" s="13">
        <f t="shared" si="4"/>
        <v>1.4143611042937536</v>
      </c>
    </row>
    <row r="29" spans="1:12" x14ac:dyDescent="0.3">
      <c r="A29" s="2" t="s">
        <v>45</v>
      </c>
      <c r="B29" s="4" t="s">
        <v>4</v>
      </c>
      <c r="C29" s="6">
        <v>7319.8210000000181</v>
      </c>
      <c r="D29" s="5">
        <v>2210</v>
      </c>
      <c r="E29" s="5">
        <v>47</v>
      </c>
      <c r="F29" s="6">
        <v>9321.2999999999993</v>
      </c>
      <c r="G29" s="12">
        <f t="shared" si="0"/>
        <v>3.3121361990950309</v>
      </c>
      <c r="H29" s="12">
        <f t="shared" si="1"/>
        <v>155.74087234042591</v>
      </c>
      <c r="I29" s="13">
        <f t="shared" si="2"/>
        <v>2.1266968325791856E-2</v>
      </c>
      <c r="J29" s="24">
        <f>1/Marketing[[#This Row],[Leads-2-clients %
conversion]]</f>
        <v>47.021276595744681</v>
      </c>
      <c r="K29" s="12">
        <f t="shared" si="3"/>
        <v>198.32553191489359</v>
      </c>
      <c r="L29" s="13">
        <f t="shared" si="4"/>
        <v>1.2734327792988347</v>
      </c>
    </row>
    <row r="30" spans="1:12" x14ac:dyDescent="0.3">
      <c r="B30" s="4"/>
      <c r="C30" s="6"/>
      <c r="D30" s="5"/>
      <c r="E30" s="5"/>
      <c r="F30" s="6"/>
      <c r="G30" s="15"/>
      <c r="H30" s="15"/>
      <c r="I30" s="16"/>
      <c r="J30" s="16"/>
      <c r="K30" s="15"/>
      <c r="L30" s="16"/>
    </row>
    <row r="31" spans="1:12" x14ac:dyDescent="0.3">
      <c r="A31" s="14" t="s">
        <v>63</v>
      </c>
      <c r="B31" s="4"/>
      <c r="C31" s="6">
        <f>SUM(C3:C29)</f>
        <v>163082.34636980039</v>
      </c>
      <c r="D31" s="6">
        <f>SUM(D3:D29)</f>
        <v>51461</v>
      </c>
      <c r="E31" s="5">
        <f>SUM(E3:E29)</f>
        <v>1212</v>
      </c>
      <c r="F31" s="6">
        <f>SUM(F3:F29)</f>
        <v>256393.83999999997</v>
      </c>
      <c r="G31" s="12"/>
      <c r="H31" s="12"/>
      <c r="I31" s="13"/>
      <c r="J31" s="13"/>
      <c r="K31" s="12"/>
      <c r="L31" s="13"/>
    </row>
    <row r="32" spans="1:12" x14ac:dyDescent="0.3">
      <c r="A32" s="14" t="s">
        <v>62</v>
      </c>
      <c r="B32" s="4"/>
      <c r="C32" s="6">
        <f>AVERAGE(C3:C29)</f>
        <v>6040.0869025851998</v>
      </c>
      <c r="D32" s="5">
        <f>AVERAGE(D3:D29)</f>
        <v>1905.962962962963</v>
      </c>
      <c r="E32" s="5">
        <f>AVERAGE(E3:E29)</f>
        <v>44.888888888888886</v>
      </c>
      <c r="F32" s="6">
        <f>AVERAGE(F3:F29)</f>
        <v>9496.0681481481461</v>
      </c>
      <c r="G32" s="17">
        <f t="shared" ref="G32:H32" si="5">AVERAGE(G3:G29)</f>
        <v>3.2028199622717675</v>
      </c>
      <c r="H32" s="17">
        <f t="shared" si="5"/>
        <v>134.69817659205918</v>
      </c>
      <c r="I32" s="16">
        <f>AVERAGE(I3:I29)</f>
        <v>2.3453841257426732E-2</v>
      </c>
      <c r="J32" s="23">
        <f>1/Marketing[[#This Row],[Leads-2-clients %
conversion]]</f>
        <v>42.636939042270818</v>
      </c>
      <c r="K32" s="6">
        <f>AVERAGE(K3:K29)</f>
        <v>217.53042592957775</v>
      </c>
      <c r="L32" s="16">
        <f>AVERAGE(L3:L29)</f>
        <v>1.8583480931755845</v>
      </c>
    </row>
  </sheetData>
  <mergeCells count="1">
    <mergeCell ref="P5:P7"/>
  </mergeCells>
  <phoneticPr fontId="2" type="noConversion"/>
  <pageMargins left="0.7" right="0.7" top="0.75" bottom="0.75" header="0.3" footer="0.3"/>
  <ignoredErrors>
    <ignoredError sqref="K32:L32 G32:I32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D18D-85C0-4FA2-87FB-86FD51051056}">
  <dimension ref="A1:D72"/>
  <sheetViews>
    <sheetView topLeftCell="A46" workbookViewId="0">
      <selection activeCell="D52" sqref="D52"/>
    </sheetView>
  </sheetViews>
  <sheetFormatPr defaultRowHeight="14.4" x14ac:dyDescent="0.3"/>
  <cols>
    <col min="1" max="1" width="12.77734375" bestFit="1" customWidth="1"/>
    <col min="2" max="2" width="15.6640625" bestFit="1" customWidth="1"/>
    <col min="3" max="3" width="19.44140625" bestFit="1" customWidth="1"/>
    <col min="4" max="6" width="26.21875" bestFit="1" customWidth="1"/>
    <col min="7" max="7" width="20.44140625" bestFit="1" customWidth="1"/>
    <col min="8" max="8" width="26.109375" bestFit="1" customWidth="1"/>
    <col min="9" max="9" width="20.44140625" bestFit="1" customWidth="1"/>
    <col min="10" max="10" width="31" bestFit="1" customWidth="1"/>
    <col min="11" max="11" width="25.44140625" bestFit="1" customWidth="1"/>
  </cols>
  <sheetData>
    <row r="1" spans="1:4" x14ac:dyDescent="0.3">
      <c r="A1" s="18" t="s">
        <v>60</v>
      </c>
      <c r="B1" t="s">
        <v>1</v>
      </c>
    </row>
    <row r="3" spans="1:4" x14ac:dyDescent="0.3">
      <c r="A3" s="18" t="s">
        <v>0</v>
      </c>
      <c r="B3" t="s">
        <v>69</v>
      </c>
      <c r="C3" t="s">
        <v>68</v>
      </c>
      <c r="D3" t="s">
        <v>70</v>
      </c>
    </row>
    <row r="4" spans="1:4" x14ac:dyDescent="0.3">
      <c r="A4" s="8" t="s">
        <v>5</v>
      </c>
      <c r="B4" s="21">
        <v>161.46973333333344</v>
      </c>
      <c r="C4" s="21">
        <v>198.768115942029</v>
      </c>
      <c r="D4" s="19">
        <v>1.2309930278493608</v>
      </c>
    </row>
    <row r="5" spans="1:4" x14ac:dyDescent="0.3">
      <c r="A5" s="8" t="s">
        <v>40</v>
      </c>
      <c r="B5" s="21">
        <v>164.90556458333347</v>
      </c>
      <c r="C5" s="21">
        <v>195.84833333333336</v>
      </c>
      <c r="D5" s="19">
        <v>1.1876393245320915</v>
      </c>
    </row>
    <row r="6" spans="1:4" x14ac:dyDescent="0.3">
      <c r="A6" s="8" t="s">
        <v>41</v>
      </c>
      <c r="B6" s="21">
        <v>179.11229980444693</v>
      </c>
      <c r="C6" s="21">
        <v>194.2597777777778</v>
      </c>
      <c r="D6" s="19">
        <v>1.0845697251940192</v>
      </c>
    </row>
    <row r="7" spans="1:4" x14ac:dyDescent="0.3">
      <c r="A7" s="8" t="s">
        <v>42</v>
      </c>
      <c r="B7" s="21">
        <v>77.31813333333335</v>
      </c>
      <c r="C7" s="21">
        <v>204.64366666666666</v>
      </c>
      <c r="D7" s="19">
        <v>2.6467745384437626</v>
      </c>
    </row>
    <row r="8" spans="1:4" x14ac:dyDescent="0.3">
      <c r="A8" s="8" t="s">
        <v>43</v>
      </c>
      <c r="B8" s="21">
        <v>127.37669767441891</v>
      </c>
      <c r="C8" s="21">
        <v>271.74418604651163</v>
      </c>
      <c r="D8" s="19">
        <v>2.133390102019312</v>
      </c>
    </row>
    <row r="9" spans="1:4" x14ac:dyDescent="0.3">
      <c r="A9" s="8" t="s">
        <v>45</v>
      </c>
      <c r="B9" s="21">
        <v>140.59850000000029</v>
      </c>
      <c r="C9" s="21">
        <v>197.22222222222223</v>
      </c>
      <c r="D9" s="19">
        <v>1.4027334731325145</v>
      </c>
    </row>
    <row r="10" spans="1:4" x14ac:dyDescent="0.3">
      <c r="A10" s="8" t="s">
        <v>64</v>
      </c>
      <c r="B10" s="21">
        <v>141.79682145481107</v>
      </c>
      <c r="C10" s="21">
        <v>210.41438366475677</v>
      </c>
      <c r="D10" s="19">
        <v>1.6143500318618436</v>
      </c>
    </row>
    <row r="15" spans="1:4" x14ac:dyDescent="0.3">
      <c r="A15" s="18" t="s">
        <v>60</v>
      </c>
      <c r="B15" t="s">
        <v>2</v>
      </c>
    </row>
    <row r="17" spans="1:4" x14ac:dyDescent="0.3">
      <c r="A17" s="18" t="s">
        <v>0</v>
      </c>
      <c r="B17" t="s">
        <v>69</v>
      </c>
      <c r="C17" t="s">
        <v>68</v>
      </c>
      <c r="D17" t="s">
        <v>70</v>
      </c>
    </row>
    <row r="18" spans="1:4" x14ac:dyDescent="0.3">
      <c r="A18" s="8" t="s">
        <v>5</v>
      </c>
      <c r="B18" s="21">
        <v>229.18542363636379</v>
      </c>
      <c r="C18" s="21">
        <v>194.29890909090909</v>
      </c>
      <c r="D18" s="19">
        <v>0.84778039548969197</v>
      </c>
    </row>
    <row r="19" spans="1:4" x14ac:dyDescent="0.3">
      <c r="A19" s="8" t="s">
        <v>40</v>
      </c>
      <c r="B19" s="21">
        <v>184.68521780821899</v>
      </c>
      <c r="C19" s="21">
        <v>172.97753424657535</v>
      </c>
      <c r="D19" s="19">
        <v>0.93660735980612619</v>
      </c>
    </row>
    <row r="20" spans="1:4" x14ac:dyDescent="0.3">
      <c r="A20" s="8" t="s">
        <v>41</v>
      </c>
      <c r="B20" s="21">
        <v>266.96569747273298</v>
      </c>
      <c r="C20" s="21">
        <v>255.22272727272727</v>
      </c>
      <c r="D20" s="19">
        <v>0.95601318704548133</v>
      </c>
    </row>
    <row r="21" spans="1:4" x14ac:dyDescent="0.3">
      <c r="A21" s="8" t="s">
        <v>42</v>
      </c>
      <c r="B21" s="21">
        <v>71.916848484848444</v>
      </c>
      <c r="C21" s="21">
        <v>202.45515151515153</v>
      </c>
      <c r="D21" s="19">
        <v>2.8151282457518296</v>
      </c>
    </row>
    <row r="22" spans="1:4" x14ac:dyDescent="0.3">
      <c r="A22" s="8" t="s">
        <v>43</v>
      </c>
      <c r="B22" s="21">
        <v>108.38806249999999</v>
      </c>
      <c r="C22" s="21">
        <v>284.58333333333331</v>
      </c>
      <c r="D22" s="19">
        <v>2.6255966456945692</v>
      </c>
    </row>
    <row r="23" spans="1:4" x14ac:dyDescent="0.3">
      <c r="A23" s="8" t="s">
        <v>44</v>
      </c>
      <c r="B23" s="21">
        <v>84.488250000000036</v>
      </c>
      <c r="C23" s="21">
        <v>300</v>
      </c>
      <c r="D23" s="19">
        <v>3.5507896068388192</v>
      </c>
    </row>
    <row r="24" spans="1:4" x14ac:dyDescent="0.3">
      <c r="A24" s="8" t="s">
        <v>45</v>
      </c>
      <c r="B24" s="21">
        <v>152.65367857142857</v>
      </c>
      <c r="C24" s="21">
        <v>181.29071428571427</v>
      </c>
      <c r="D24" s="19">
        <v>1.1875947961574085</v>
      </c>
    </row>
    <row r="25" spans="1:4" x14ac:dyDescent="0.3">
      <c r="A25" s="8" t="s">
        <v>64</v>
      </c>
      <c r="B25" s="21">
        <v>156.89759692479896</v>
      </c>
      <c r="C25" s="21">
        <v>227.261195677773</v>
      </c>
      <c r="D25" s="19">
        <v>1.845644319540561</v>
      </c>
    </row>
    <row r="30" spans="1:4" x14ac:dyDescent="0.3">
      <c r="A30" s="18" t="s">
        <v>60</v>
      </c>
      <c r="B30" t="s">
        <v>3</v>
      </c>
    </row>
    <row r="32" spans="1:4" x14ac:dyDescent="0.3">
      <c r="A32" s="18" t="s">
        <v>0</v>
      </c>
      <c r="B32" t="s">
        <v>69</v>
      </c>
      <c r="C32" t="s">
        <v>68</v>
      </c>
      <c r="D32" t="s">
        <v>70</v>
      </c>
    </row>
    <row r="33" spans="1:4" x14ac:dyDescent="0.3">
      <c r="A33" s="8" t="s">
        <v>5</v>
      </c>
      <c r="B33" s="21">
        <v>112.70848712871278</v>
      </c>
      <c r="C33" s="21">
        <v>206.90683168316832</v>
      </c>
      <c r="D33" s="19">
        <v>1.8357697539394819</v>
      </c>
    </row>
    <row r="34" spans="1:4" x14ac:dyDescent="0.3">
      <c r="A34" s="8" t="s">
        <v>40</v>
      </c>
      <c r="B34" s="21">
        <v>120.41965901639342</v>
      </c>
      <c r="C34" s="21">
        <v>192.42360655737704</v>
      </c>
      <c r="D34" s="19">
        <v>1.5979417989481377</v>
      </c>
    </row>
    <row r="35" spans="1:4" x14ac:dyDescent="0.3">
      <c r="A35" s="8" t="s">
        <v>41</v>
      </c>
      <c r="B35" s="21">
        <v>193.11017410638715</v>
      </c>
      <c r="C35" s="21">
        <v>192.35659574468085</v>
      </c>
      <c r="D35" s="19">
        <v>0.99609767654556025</v>
      </c>
    </row>
    <row r="36" spans="1:4" x14ac:dyDescent="0.3">
      <c r="A36" s="8" t="s">
        <v>42</v>
      </c>
      <c r="B36" s="21">
        <v>69.858586206896575</v>
      </c>
      <c r="C36" s="21">
        <v>201.39655172413794</v>
      </c>
      <c r="D36" s="19">
        <v>2.8829176577904416</v>
      </c>
    </row>
    <row r="37" spans="1:4" x14ac:dyDescent="0.3">
      <c r="A37" s="8" t="s">
        <v>43</v>
      </c>
      <c r="B37" s="21">
        <v>114.2632105263156</v>
      </c>
      <c r="C37" s="21">
        <v>232.45614035087721</v>
      </c>
      <c r="D37" s="19">
        <v>2.0343918158797134</v>
      </c>
    </row>
    <row r="38" spans="1:4" x14ac:dyDescent="0.3">
      <c r="A38" s="8" t="s">
        <v>44</v>
      </c>
      <c r="B38" s="21">
        <v>66.911466666666598</v>
      </c>
      <c r="C38" s="21">
        <v>290.66666666666669</v>
      </c>
      <c r="D38" s="19">
        <v>4.3440486533449221</v>
      </c>
    </row>
    <row r="39" spans="1:4" x14ac:dyDescent="0.3">
      <c r="A39" s="8" t="s">
        <v>45</v>
      </c>
      <c r="B39" s="21">
        <v>134.66966666666673</v>
      </c>
      <c r="C39" s="21">
        <v>190.47153846153844</v>
      </c>
      <c r="D39" s="19">
        <v>1.4143611042937536</v>
      </c>
    </row>
    <row r="40" spans="1:4" x14ac:dyDescent="0.3">
      <c r="A40" s="8" t="s">
        <v>64</v>
      </c>
      <c r="B40" s="21">
        <v>115.99160718829125</v>
      </c>
      <c r="C40" s="21">
        <v>215.23970445549236</v>
      </c>
      <c r="D40" s="19">
        <v>2.1579326372488588</v>
      </c>
    </row>
    <row r="45" spans="1:4" x14ac:dyDescent="0.3">
      <c r="A45" s="18" t="s">
        <v>60</v>
      </c>
      <c r="B45" t="s">
        <v>4</v>
      </c>
    </row>
    <row r="47" spans="1:4" x14ac:dyDescent="0.3">
      <c r="A47" s="18" t="s">
        <v>0</v>
      </c>
      <c r="B47" t="s">
        <v>69</v>
      </c>
      <c r="C47" t="s">
        <v>68</v>
      </c>
      <c r="D47" t="s">
        <v>70</v>
      </c>
    </row>
    <row r="48" spans="1:4" x14ac:dyDescent="0.3">
      <c r="A48" s="8" t="s">
        <v>5</v>
      </c>
      <c r="B48" s="21">
        <v>85.042015662650627</v>
      </c>
      <c r="C48" s="21">
        <v>194.6987951807229</v>
      </c>
      <c r="D48" s="19">
        <v>2.2894423851977455</v>
      </c>
    </row>
    <row r="49" spans="1:4" x14ac:dyDescent="0.3">
      <c r="A49" s="8" t="s">
        <v>40</v>
      </c>
      <c r="B49" s="21">
        <v>113.93164074074076</v>
      </c>
      <c r="C49" s="21">
        <v>208.90259259259258</v>
      </c>
      <c r="D49" s="19">
        <v>1.8335783741407246</v>
      </c>
    </row>
    <row r="50" spans="1:4" x14ac:dyDescent="0.3">
      <c r="A50" s="8" t="s">
        <v>41</v>
      </c>
      <c r="B50" s="21">
        <v>136.08742427323858</v>
      </c>
      <c r="C50" s="21">
        <v>194.7987323943662</v>
      </c>
      <c r="D50" s="19">
        <v>1.4314234649870812</v>
      </c>
    </row>
    <row r="51" spans="1:4" x14ac:dyDescent="0.3">
      <c r="A51" s="8" t="s">
        <v>42</v>
      </c>
      <c r="B51" s="21">
        <v>113.01381481481484</v>
      </c>
      <c r="C51" s="21">
        <v>201.71296296296296</v>
      </c>
      <c r="D51" s="19">
        <v>1.7848522615884714</v>
      </c>
    </row>
    <row r="52" spans="1:4" x14ac:dyDescent="0.3">
      <c r="A52" s="8" t="s">
        <v>43</v>
      </c>
      <c r="B52" s="21">
        <v>154.58655172413796</v>
      </c>
      <c r="C52" s="21">
        <v>260.34482758620692</v>
      </c>
      <c r="D52" s="19">
        <v>1.6841363280474502</v>
      </c>
    </row>
    <row r="53" spans="1:4" x14ac:dyDescent="0.3">
      <c r="A53" s="8" t="s">
        <v>44</v>
      </c>
      <c r="B53" s="21">
        <v>117.44309090909096</v>
      </c>
      <c r="C53" s="21">
        <v>254.54545454545453</v>
      </c>
      <c r="D53" s="19">
        <v>2.1673940337834794</v>
      </c>
    </row>
    <row r="54" spans="1:4" x14ac:dyDescent="0.3">
      <c r="A54" s="8" t="s">
        <v>45</v>
      </c>
      <c r="B54" s="21">
        <v>155.74087234042591</v>
      </c>
      <c r="C54" s="21">
        <v>198.32553191489359</v>
      </c>
      <c r="D54" s="19">
        <v>1.2734327792988347</v>
      </c>
    </row>
    <row r="55" spans="1:4" x14ac:dyDescent="0.3">
      <c r="A55" s="8" t="s">
        <v>64</v>
      </c>
      <c r="B55" s="21">
        <v>125.12077292358565</v>
      </c>
      <c r="C55" s="21">
        <v>216.18984245388566</v>
      </c>
      <c r="D55" s="19">
        <v>1.7806085181491125</v>
      </c>
    </row>
    <row r="62" spans="1:4" x14ac:dyDescent="0.3">
      <c r="A62" s="18" t="s">
        <v>60</v>
      </c>
      <c r="B62" t="s">
        <v>65</v>
      </c>
    </row>
    <row r="64" spans="1:4" x14ac:dyDescent="0.3">
      <c r="A64" s="18" t="s">
        <v>0</v>
      </c>
      <c r="B64" t="s">
        <v>70</v>
      </c>
      <c r="C64" t="s">
        <v>71</v>
      </c>
    </row>
    <row r="65" spans="1:3" x14ac:dyDescent="0.3">
      <c r="A65" s="8" t="s">
        <v>5</v>
      </c>
      <c r="B65" s="19">
        <v>1.55099639061907</v>
      </c>
      <c r="C65" s="19">
        <v>1.5</v>
      </c>
    </row>
    <row r="66" spans="1:3" x14ac:dyDescent="0.3">
      <c r="A66" s="8" t="s">
        <v>40</v>
      </c>
      <c r="B66" s="19">
        <v>1.3889417143567699</v>
      </c>
      <c r="C66" s="19">
        <v>1.5</v>
      </c>
    </row>
    <row r="67" spans="1:3" x14ac:dyDescent="0.3">
      <c r="A67" s="8" t="s">
        <v>41</v>
      </c>
      <c r="B67" s="19">
        <v>1.1170260134430354</v>
      </c>
      <c r="C67" s="19">
        <v>1.5</v>
      </c>
    </row>
    <row r="68" spans="1:3" x14ac:dyDescent="0.3">
      <c r="A68" s="8" t="s">
        <v>42</v>
      </c>
      <c r="B68" s="19">
        <v>2.5324181758936262</v>
      </c>
      <c r="C68" s="19">
        <v>1.5</v>
      </c>
    </row>
    <row r="69" spans="1:3" x14ac:dyDescent="0.3">
      <c r="A69" s="8" t="s">
        <v>43</v>
      </c>
      <c r="B69" s="19">
        <v>2.1193787229102612</v>
      </c>
      <c r="C69" s="19">
        <v>1.5</v>
      </c>
    </row>
    <row r="70" spans="1:3" x14ac:dyDescent="0.3">
      <c r="A70" s="8" t="s">
        <v>44</v>
      </c>
      <c r="B70" s="19">
        <v>3.3540774313224069</v>
      </c>
      <c r="C70" s="19">
        <v>1.5</v>
      </c>
    </row>
    <row r="71" spans="1:3" x14ac:dyDescent="0.3">
      <c r="A71" s="8" t="s">
        <v>45</v>
      </c>
      <c r="B71" s="19">
        <v>1.3195305382206279</v>
      </c>
      <c r="C71" s="19">
        <v>1.5</v>
      </c>
    </row>
    <row r="72" spans="1:3" x14ac:dyDescent="0.3">
      <c r="A72" s="8" t="s">
        <v>64</v>
      </c>
      <c r="B72" s="19">
        <v>1.8583480931755845</v>
      </c>
      <c r="C72" s="19">
        <v>1.5</v>
      </c>
    </row>
  </sheetData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C0A3B-CC6D-4745-8DDB-E730E0FC32AA}">
  <dimension ref="A1:C78"/>
  <sheetViews>
    <sheetView zoomScale="85" zoomScaleNormal="85" workbookViewId="0">
      <selection activeCell="C20" sqref="C20"/>
    </sheetView>
  </sheetViews>
  <sheetFormatPr defaultRowHeight="14.4" x14ac:dyDescent="0.3"/>
  <cols>
    <col min="1" max="1" width="12.88671875" bestFit="1" customWidth="1"/>
    <col min="2" max="2" width="25.6640625" bestFit="1" customWidth="1"/>
    <col min="3" max="3" width="26.6640625" bestFit="1" customWidth="1"/>
    <col min="4" max="4" width="17.44140625" bestFit="1" customWidth="1"/>
    <col min="5" max="6" width="26.21875" bestFit="1" customWidth="1"/>
    <col min="7" max="7" width="20.44140625" bestFit="1" customWidth="1"/>
    <col min="8" max="8" width="26.109375" bestFit="1" customWidth="1"/>
    <col min="9" max="9" width="20.44140625" bestFit="1" customWidth="1"/>
    <col min="10" max="10" width="31" bestFit="1" customWidth="1"/>
    <col min="11" max="11" width="25.44140625" bestFit="1" customWidth="1"/>
  </cols>
  <sheetData>
    <row r="1" spans="1:3" x14ac:dyDescent="0.3">
      <c r="A1" s="18" t="s">
        <v>60</v>
      </c>
      <c r="B1" t="s">
        <v>1</v>
      </c>
    </row>
    <row r="3" spans="1:3" x14ac:dyDescent="0.3">
      <c r="A3" s="18" t="s">
        <v>0</v>
      </c>
      <c r="B3" t="s">
        <v>75</v>
      </c>
      <c r="C3" t="s">
        <v>76</v>
      </c>
    </row>
    <row r="4" spans="1:3" x14ac:dyDescent="0.3">
      <c r="A4" s="8" t="s">
        <v>5</v>
      </c>
      <c r="B4" s="20">
        <v>3.951890034364261E-2</v>
      </c>
      <c r="C4" s="26">
        <v>25.304347826086957</v>
      </c>
    </row>
    <row r="5" spans="1:3" x14ac:dyDescent="0.3">
      <c r="A5" s="8" t="s">
        <v>40</v>
      </c>
      <c r="B5" s="20">
        <v>2.0752269779507133E-2</v>
      </c>
      <c r="C5" s="26">
        <v>48.1875</v>
      </c>
    </row>
    <row r="6" spans="1:3" x14ac:dyDescent="0.3">
      <c r="A6" s="8" t="s">
        <v>41</v>
      </c>
      <c r="B6" s="20">
        <v>2.3376623376623377E-2</v>
      </c>
      <c r="C6" s="26">
        <v>42.777777777777779</v>
      </c>
    </row>
    <row r="7" spans="1:3" x14ac:dyDescent="0.3">
      <c r="A7" s="8" t="s">
        <v>42</v>
      </c>
      <c r="B7" s="20">
        <v>2.0689655172413793E-2</v>
      </c>
      <c r="C7" s="26">
        <v>48.333333333333336</v>
      </c>
    </row>
    <row r="8" spans="1:3" x14ac:dyDescent="0.3">
      <c r="A8" s="8" t="s">
        <v>43</v>
      </c>
      <c r="B8" s="20">
        <v>2.7564102564102563E-2</v>
      </c>
      <c r="C8" s="26">
        <v>36.279069767441861</v>
      </c>
    </row>
    <row r="9" spans="1:3" x14ac:dyDescent="0.3">
      <c r="A9" s="8" t="s">
        <v>45</v>
      </c>
      <c r="B9" s="20">
        <v>2.9268292682926831E-2</v>
      </c>
      <c r="C9" s="26">
        <v>34.166666666666664</v>
      </c>
    </row>
    <row r="10" spans="1:3" x14ac:dyDescent="0.3">
      <c r="A10" s="8" t="s">
        <v>64</v>
      </c>
      <c r="B10" s="20">
        <v>2.6861640653202717E-2</v>
      </c>
      <c r="C10" s="26">
        <v>39.174782561884435</v>
      </c>
    </row>
    <row r="17" spans="1:3" x14ac:dyDescent="0.3">
      <c r="A17" s="18" t="s">
        <v>60</v>
      </c>
      <c r="B17" t="s">
        <v>2</v>
      </c>
    </row>
    <row r="19" spans="1:3" x14ac:dyDescent="0.3">
      <c r="A19" s="18" t="s">
        <v>0</v>
      </c>
      <c r="B19" t="s">
        <v>75</v>
      </c>
      <c r="C19" t="s">
        <v>76</v>
      </c>
    </row>
    <row r="20" spans="1:3" x14ac:dyDescent="0.3">
      <c r="A20" s="8" t="s">
        <v>5</v>
      </c>
      <c r="B20" s="20">
        <v>2.7904616945712835E-2</v>
      </c>
      <c r="C20" s="26">
        <v>35.836363636363636</v>
      </c>
    </row>
    <row r="21" spans="1:3" x14ac:dyDescent="0.3">
      <c r="A21" s="8" t="s">
        <v>40</v>
      </c>
      <c r="B21" s="20">
        <v>2.2934338674206724E-2</v>
      </c>
      <c r="C21" s="26">
        <v>43.602739726027394</v>
      </c>
    </row>
    <row r="22" spans="1:3" x14ac:dyDescent="0.3">
      <c r="A22" s="8" t="s">
        <v>41</v>
      </c>
      <c r="B22" s="20">
        <v>2.0446096654275093E-2</v>
      </c>
      <c r="C22" s="26">
        <v>48.909090909090907</v>
      </c>
    </row>
    <row r="23" spans="1:3" x14ac:dyDescent="0.3">
      <c r="A23" s="8" t="s">
        <v>42</v>
      </c>
      <c r="B23" s="20">
        <v>2.1359223300970873E-2</v>
      </c>
      <c r="C23" s="26">
        <v>46.81818181818182</v>
      </c>
    </row>
    <row r="24" spans="1:3" x14ac:dyDescent="0.3">
      <c r="A24" s="8" t="s">
        <v>43</v>
      </c>
      <c r="B24" s="20">
        <v>2.9197080291970802E-2</v>
      </c>
      <c r="C24" s="26">
        <v>34.25</v>
      </c>
    </row>
    <row r="25" spans="1:3" x14ac:dyDescent="0.3">
      <c r="A25" s="8" t="s">
        <v>44</v>
      </c>
      <c r="B25" s="20">
        <v>1.3698630136986301E-2</v>
      </c>
      <c r="C25" s="26">
        <v>73</v>
      </c>
    </row>
    <row r="26" spans="1:3" x14ac:dyDescent="0.3">
      <c r="A26" s="8" t="s">
        <v>45</v>
      </c>
      <c r="B26" s="20">
        <v>2.3430962343096235E-2</v>
      </c>
      <c r="C26" s="26">
        <v>42.678571428571431</v>
      </c>
    </row>
    <row r="27" spans="1:3" x14ac:dyDescent="0.3">
      <c r="A27" s="8" t="s">
        <v>64</v>
      </c>
      <c r="B27" s="20">
        <v>2.2710135478174125E-2</v>
      </c>
      <c r="C27" s="26">
        <v>46.442135359747887</v>
      </c>
    </row>
    <row r="34" spans="1:3" x14ac:dyDescent="0.3">
      <c r="A34" s="18" t="s">
        <v>60</v>
      </c>
      <c r="B34" t="s">
        <v>3</v>
      </c>
    </row>
    <row r="36" spans="1:3" x14ac:dyDescent="0.3">
      <c r="A36" s="18" t="s">
        <v>0</v>
      </c>
      <c r="B36" t="s">
        <v>75</v>
      </c>
      <c r="C36" t="s">
        <v>76</v>
      </c>
    </row>
    <row r="37" spans="1:3" x14ac:dyDescent="0.3">
      <c r="A37" s="8" t="s">
        <v>5</v>
      </c>
      <c r="B37" s="20">
        <v>2.9697147897677155E-2</v>
      </c>
      <c r="C37" s="26">
        <v>33.67326732673267</v>
      </c>
    </row>
    <row r="38" spans="1:3" x14ac:dyDescent="0.3">
      <c r="A38" s="8" t="s">
        <v>40</v>
      </c>
      <c r="B38" s="20">
        <v>2.4302788844621514E-2</v>
      </c>
      <c r="C38" s="26">
        <v>41.147540983606561</v>
      </c>
    </row>
    <row r="39" spans="1:3" x14ac:dyDescent="0.3">
      <c r="A39" s="8" t="s">
        <v>41</v>
      </c>
      <c r="B39" s="20">
        <v>1.8202943454686291E-2</v>
      </c>
      <c r="C39" s="26">
        <v>54.936170212765951</v>
      </c>
    </row>
    <row r="40" spans="1:3" x14ac:dyDescent="0.3">
      <c r="A40" s="8" t="s">
        <v>42</v>
      </c>
      <c r="B40" s="20">
        <v>1.6860465116279071E-2</v>
      </c>
      <c r="C40" s="26">
        <v>59.310344827586199</v>
      </c>
    </row>
    <row r="41" spans="1:3" x14ac:dyDescent="0.3">
      <c r="A41" s="8" t="s">
        <v>43</v>
      </c>
      <c r="B41" s="20">
        <v>2.5344597598932858E-2</v>
      </c>
      <c r="C41" s="26">
        <v>39.456140350877192</v>
      </c>
    </row>
    <row r="42" spans="1:3" x14ac:dyDescent="0.3">
      <c r="A42" s="8" t="s">
        <v>44</v>
      </c>
      <c r="B42" s="20">
        <v>1.5679442508710801E-2</v>
      </c>
      <c r="C42" s="26">
        <v>63.777777777777779</v>
      </c>
    </row>
    <row r="43" spans="1:3" x14ac:dyDescent="0.3">
      <c r="A43" s="8" t="s">
        <v>45</v>
      </c>
      <c r="B43" s="20">
        <v>2.0010261672652643E-2</v>
      </c>
      <c r="C43" s="26">
        <v>49.974358974358971</v>
      </c>
    </row>
    <row r="44" spans="1:3" x14ac:dyDescent="0.3">
      <c r="A44" s="8" t="s">
        <v>64</v>
      </c>
      <c r="B44" s="20">
        <v>2.1442521013365762E-2</v>
      </c>
      <c r="C44" s="26">
        <v>48.89651435052933</v>
      </c>
    </row>
    <row r="51" spans="1:3" x14ac:dyDescent="0.3">
      <c r="A51" s="18" t="s">
        <v>60</v>
      </c>
      <c r="B51" t="s">
        <v>4</v>
      </c>
    </row>
    <row r="53" spans="1:3" x14ac:dyDescent="0.3">
      <c r="A53" s="18" t="s">
        <v>0</v>
      </c>
      <c r="B53" t="s">
        <v>75</v>
      </c>
      <c r="C53" t="s">
        <v>76</v>
      </c>
    </row>
    <row r="54" spans="1:3" x14ac:dyDescent="0.3">
      <c r="A54" s="8" t="s">
        <v>5</v>
      </c>
      <c r="B54" s="20">
        <v>3.6905291240551356E-2</v>
      </c>
      <c r="C54" s="26">
        <v>27.096385542168676</v>
      </c>
    </row>
    <row r="55" spans="1:3" x14ac:dyDescent="0.3">
      <c r="A55" s="8" t="s">
        <v>40</v>
      </c>
      <c r="B55" s="20">
        <v>2.1582733812949641E-2</v>
      </c>
      <c r="C55" s="26">
        <v>46.333333333333329</v>
      </c>
    </row>
    <row r="56" spans="1:3" x14ac:dyDescent="0.3">
      <c r="A56" s="8" t="s">
        <v>41</v>
      </c>
      <c r="B56" s="20">
        <v>2.8826634185952091E-2</v>
      </c>
      <c r="C56" s="26">
        <v>34.690140845070424</v>
      </c>
    </row>
    <row r="57" spans="1:3" x14ac:dyDescent="0.3">
      <c r="A57" s="8" t="s">
        <v>42</v>
      </c>
      <c r="B57" s="20">
        <v>1.3075060532687652E-2</v>
      </c>
      <c r="C57" s="26">
        <v>76.481481481481481</v>
      </c>
    </row>
    <row r="58" spans="1:3" x14ac:dyDescent="0.3">
      <c r="A58" s="8" t="s">
        <v>43</v>
      </c>
      <c r="B58" s="20">
        <v>2.5892857142857145E-2</v>
      </c>
      <c r="C58" s="26">
        <v>38.620689655172413</v>
      </c>
    </row>
    <row r="59" spans="1:3" x14ac:dyDescent="0.3">
      <c r="A59" s="8" t="s">
        <v>44</v>
      </c>
      <c r="B59" s="20">
        <v>1.546572934973638E-2</v>
      </c>
      <c r="C59" s="26">
        <v>64.659090909090907</v>
      </c>
    </row>
    <row r="60" spans="1:3" x14ac:dyDescent="0.3">
      <c r="A60" s="8" t="s">
        <v>45</v>
      </c>
      <c r="B60" s="20">
        <v>2.1266968325791856E-2</v>
      </c>
      <c r="C60" s="26">
        <v>47.021276595744681</v>
      </c>
    </row>
    <row r="61" spans="1:3" x14ac:dyDescent="0.3">
      <c r="A61" s="8" t="s">
        <v>64</v>
      </c>
      <c r="B61" s="20">
        <v>2.3287896370075164E-2</v>
      </c>
      <c r="C61" s="26">
        <v>47.843199766008844</v>
      </c>
    </row>
    <row r="68" spans="1:3" x14ac:dyDescent="0.3">
      <c r="A68" s="18" t="s">
        <v>60</v>
      </c>
      <c r="B68" t="s">
        <v>77</v>
      </c>
    </row>
    <row r="70" spans="1:3" x14ac:dyDescent="0.3">
      <c r="A70" s="18" t="s">
        <v>0</v>
      </c>
      <c r="B70" t="s">
        <v>75</v>
      </c>
      <c r="C70" t="s">
        <v>76</v>
      </c>
    </row>
    <row r="71" spans="1:3" x14ac:dyDescent="0.3">
      <c r="A71" s="8" t="s">
        <v>5</v>
      </c>
      <c r="B71" s="20">
        <v>3.3506489106895992E-2</v>
      </c>
      <c r="C71" s="26">
        <v>30.477591082837986</v>
      </c>
    </row>
    <row r="72" spans="1:3" x14ac:dyDescent="0.3">
      <c r="A72" s="8" t="s">
        <v>40</v>
      </c>
      <c r="B72" s="20">
        <v>2.2393032777821256E-2</v>
      </c>
      <c r="C72" s="26">
        <v>44.817778510741817</v>
      </c>
    </row>
    <row r="73" spans="1:3" x14ac:dyDescent="0.3">
      <c r="A73" s="8" t="s">
        <v>41</v>
      </c>
      <c r="B73" s="20">
        <v>2.2713074417884213E-2</v>
      </c>
      <c r="C73" s="26">
        <v>45.328294936176263</v>
      </c>
    </row>
    <row r="74" spans="1:3" x14ac:dyDescent="0.3">
      <c r="A74" s="8" t="s">
        <v>42</v>
      </c>
      <c r="B74" s="20">
        <v>1.7996101030587849E-2</v>
      </c>
      <c r="C74" s="26">
        <v>57.735835365145704</v>
      </c>
    </row>
    <row r="75" spans="1:3" x14ac:dyDescent="0.3">
      <c r="A75" s="8" t="s">
        <v>43</v>
      </c>
      <c r="B75" s="20">
        <v>2.6999659399465841E-2</v>
      </c>
      <c r="C75" s="26">
        <v>37.151474943372861</v>
      </c>
    </row>
    <row r="76" spans="1:3" x14ac:dyDescent="0.3">
      <c r="A76" s="8" t="s">
        <v>44</v>
      </c>
      <c r="B76" s="20">
        <v>1.4947933998477827E-2</v>
      </c>
      <c r="C76" s="26">
        <v>67.145622895622893</v>
      </c>
    </row>
    <row r="77" spans="1:3" x14ac:dyDescent="0.3">
      <c r="A77" s="8" t="s">
        <v>45</v>
      </c>
      <c r="B77" s="20">
        <v>2.3494121256116891E-2</v>
      </c>
      <c r="C77" s="26">
        <v>43.460218416335437</v>
      </c>
    </row>
    <row r="78" spans="1:3" x14ac:dyDescent="0.3">
      <c r="A78" s="8" t="s">
        <v>64</v>
      </c>
      <c r="B78" s="20">
        <v>2.3453841257426732E-2</v>
      </c>
      <c r="C78" s="26">
        <v>45.826727470567</v>
      </c>
    </row>
  </sheetData>
  <pageMargins left="0.7" right="0.7" top="0.75" bottom="0.75" header="0.3" footer="0.3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67C8-F021-497B-983F-765B2D0CF490}">
  <dimension ref="A1:D79"/>
  <sheetViews>
    <sheetView zoomScale="85" zoomScaleNormal="85" workbookViewId="0">
      <selection activeCell="B7" sqref="B7"/>
    </sheetView>
  </sheetViews>
  <sheetFormatPr defaultRowHeight="14.4" x14ac:dyDescent="0.3"/>
  <cols>
    <col min="1" max="1" width="12.88671875" bestFit="1" customWidth="1"/>
    <col min="2" max="2" width="36.88671875" bestFit="1" customWidth="1"/>
    <col min="3" max="3" width="25.6640625" bestFit="1" customWidth="1"/>
    <col min="4" max="4" width="23.109375" bestFit="1" customWidth="1"/>
    <col min="5" max="6" width="26.21875" bestFit="1" customWidth="1"/>
    <col min="7" max="7" width="20.44140625" bestFit="1" customWidth="1"/>
    <col min="8" max="8" width="26.109375" bestFit="1" customWidth="1"/>
    <col min="9" max="9" width="20.44140625" bestFit="1" customWidth="1"/>
    <col min="10" max="10" width="31" bestFit="1" customWidth="1"/>
    <col min="11" max="11" width="25.44140625" bestFit="1" customWidth="1"/>
  </cols>
  <sheetData>
    <row r="1" spans="1:3" x14ac:dyDescent="0.3">
      <c r="A1" s="18" t="s">
        <v>60</v>
      </c>
      <c r="B1" t="s">
        <v>1</v>
      </c>
    </row>
    <row r="3" spans="1:3" x14ac:dyDescent="0.3">
      <c r="A3" s="18" t="s">
        <v>0</v>
      </c>
      <c r="B3" t="s">
        <v>67</v>
      </c>
      <c r="C3" t="s">
        <v>75</v>
      </c>
    </row>
    <row r="4" spans="1:3" x14ac:dyDescent="0.3">
      <c r="A4" s="8" t="s">
        <v>5</v>
      </c>
      <c r="B4" s="19">
        <v>1.2309930278493608</v>
      </c>
      <c r="C4" s="20">
        <v>3.951890034364261E-2</v>
      </c>
    </row>
    <row r="5" spans="1:3" x14ac:dyDescent="0.3">
      <c r="A5" s="8" t="s">
        <v>40</v>
      </c>
      <c r="B5" s="19">
        <v>1.1876393245320915</v>
      </c>
      <c r="C5" s="20">
        <v>2.0752269779507133E-2</v>
      </c>
    </row>
    <row r="6" spans="1:3" x14ac:dyDescent="0.3">
      <c r="A6" s="8" t="s">
        <v>41</v>
      </c>
      <c r="B6" s="19">
        <v>1.0845697251940192</v>
      </c>
      <c r="C6" s="20">
        <v>2.3376623376623377E-2</v>
      </c>
    </row>
    <row r="7" spans="1:3" x14ac:dyDescent="0.3">
      <c r="A7" s="8" t="s">
        <v>42</v>
      </c>
      <c r="B7" s="19">
        <v>2.6467745384437626</v>
      </c>
      <c r="C7" s="20">
        <v>2.0689655172413793E-2</v>
      </c>
    </row>
    <row r="8" spans="1:3" x14ac:dyDescent="0.3">
      <c r="A8" s="8" t="s">
        <v>43</v>
      </c>
      <c r="B8" s="19">
        <v>2.133390102019312</v>
      </c>
      <c r="C8" s="20">
        <v>2.7564102564102563E-2</v>
      </c>
    </row>
    <row r="9" spans="1:3" x14ac:dyDescent="0.3">
      <c r="A9" s="8" t="s">
        <v>45</v>
      </c>
      <c r="B9" s="19">
        <v>1.4027334731325145</v>
      </c>
      <c r="C9" s="20">
        <v>2.9268292682926831E-2</v>
      </c>
    </row>
    <row r="10" spans="1:3" x14ac:dyDescent="0.3">
      <c r="A10" s="8" t="s">
        <v>64</v>
      </c>
      <c r="B10" s="19">
        <v>1.6143500318618436</v>
      </c>
      <c r="C10" s="20">
        <v>2.6861640653202717E-2</v>
      </c>
    </row>
    <row r="18" spans="1:3" x14ac:dyDescent="0.3">
      <c r="A18" s="18" t="s">
        <v>60</v>
      </c>
      <c r="B18" t="s">
        <v>2</v>
      </c>
    </row>
    <row r="20" spans="1:3" x14ac:dyDescent="0.3">
      <c r="A20" s="18" t="s">
        <v>0</v>
      </c>
      <c r="B20" t="s">
        <v>67</v>
      </c>
      <c r="C20" t="s">
        <v>75</v>
      </c>
    </row>
    <row r="21" spans="1:3" x14ac:dyDescent="0.3">
      <c r="A21" s="8" t="s">
        <v>5</v>
      </c>
      <c r="B21" s="19">
        <v>0.84778039548969197</v>
      </c>
      <c r="C21" s="20">
        <v>2.7904616945712835E-2</v>
      </c>
    </row>
    <row r="22" spans="1:3" x14ac:dyDescent="0.3">
      <c r="A22" s="8" t="s">
        <v>40</v>
      </c>
      <c r="B22" s="19">
        <v>0.93660735980612619</v>
      </c>
      <c r="C22" s="20">
        <v>2.2934338674206724E-2</v>
      </c>
    </row>
    <row r="23" spans="1:3" x14ac:dyDescent="0.3">
      <c r="A23" s="8" t="s">
        <v>41</v>
      </c>
      <c r="B23" s="19">
        <v>0.95601318704548133</v>
      </c>
      <c r="C23" s="20">
        <v>2.0446096654275093E-2</v>
      </c>
    </row>
    <row r="24" spans="1:3" x14ac:dyDescent="0.3">
      <c r="A24" s="8" t="s">
        <v>42</v>
      </c>
      <c r="B24" s="19">
        <v>2.8151282457518296</v>
      </c>
      <c r="C24" s="20">
        <v>2.1359223300970873E-2</v>
      </c>
    </row>
    <row r="25" spans="1:3" x14ac:dyDescent="0.3">
      <c r="A25" s="8" t="s">
        <v>43</v>
      </c>
      <c r="B25" s="19">
        <v>2.6255966456945692</v>
      </c>
      <c r="C25" s="20">
        <v>2.9197080291970802E-2</v>
      </c>
    </row>
    <row r="26" spans="1:3" x14ac:dyDescent="0.3">
      <c r="A26" s="8" t="s">
        <v>44</v>
      </c>
      <c r="B26" s="19">
        <v>3.5507896068388192</v>
      </c>
      <c r="C26" s="20">
        <v>1.3698630136986301E-2</v>
      </c>
    </row>
    <row r="27" spans="1:3" x14ac:dyDescent="0.3">
      <c r="A27" s="8" t="s">
        <v>45</v>
      </c>
      <c r="B27" s="19">
        <v>1.1875947961574085</v>
      </c>
      <c r="C27" s="20">
        <v>2.3430962343096235E-2</v>
      </c>
    </row>
    <row r="28" spans="1:3" x14ac:dyDescent="0.3">
      <c r="A28" s="8" t="s">
        <v>64</v>
      </c>
      <c r="B28" s="19">
        <v>1.845644319540561</v>
      </c>
      <c r="C28" s="20">
        <v>2.2710135478174125E-2</v>
      </c>
    </row>
    <row r="35" spans="1:3" x14ac:dyDescent="0.3">
      <c r="A35" s="18" t="s">
        <v>60</v>
      </c>
      <c r="B35" t="s">
        <v>3</v>
      </c>
    </row>
    <row r="37" spans="1:3" x14ac:dyDescent="0.3">
      <c r="A37" s="18" t="s">
        <v>0</v>
      </c>
      <c r="B37" t="s">
        <v>67</v>
      </c>
      <c r="C37" t="s">
        <v>75</v>
      </c>
    </row>
    <row r="38" spans="1:3" x14ac:dyDescent="0.3">
      <c r="A38" s="8" t="s">
        <v>5</v>
      </c>
      <c r="B38" s="19">
        <v>1.8357697539394819</v>
      </c>
      <c r="C38" s="20">
        <v>2.9697147897677155E-2</v>
      </c>
    </row>
    <row r="39" spans="1:3" x14ac:dyDescent="0.3">
      <c r="A39" s="8" t="s">
        <v>40</v>
      </c>
      <c r="B39" s="19">
        <v>1.5979417989481377</v>
      </c>
      <c r="C39" s="20">
        <v>2.4302788844621514E-2</v>
      </c>
    </row>
    <row r="40" spans="1:3" x14ac:dyDescent="0.3">
      <c r="A40" s="8" t="s">
        <v>41</v>
      </c>
      <c r="B40" s="19">
        <v>0.99609767654556025</v>
      </c>
      <c r="C40" s="20">
        <v>1.8202943454686291E-2</v>
      </c>
    </row>
    <row r="41" spans="1:3" x14ac:dyDescent="0.3">
      <c r="A41" s="8" t="s">
        <v>42</v>
      </c>
      <c r="B41" s="19">
        <v>2.8829176577904416</v>
      </c>
      <c r="C41" s="20">
        <v>1.6860465116279071E-2</v>
      </c>
    </row>
    <row r="42" spans="1:3" x14ac:dyDescent="0.3">
      <c r="A42" s="8" t="s">
        <v>43</v>
      </c>
      <c r="B42" s="19">
        <v>2.0343918158797134</v>
      </c>
      <c r="C42" s="20">
        <v>2.5344597598932858E-2</v>
      </c>
    </row>
    <row r="43" spans="1:3" x14ac:dyDescent="0.3">
      <c r="A43" s="8" t="s">
        <v>44</v>
      </c>
      <c r="B43" s="19">
        <v>4.3440486533449221</v>
      </c>
      <c r="C43" s="20">
        <v>1.5679442508710801E-2</v>
      </c>
    </row>
    <row r="44" spans="1:3" x14ac:dyDescent="0.3">
      <c r="A44" s="8" t="s">
        <v>45</v>
      </c>
      <c r="B44" s="19">
        <v>1.4143611042937536</v>
      </c>
      <c r="C44" s="20">
        <v>2.0010261672652643E-2</v>
      </c>
    </row>
    <row r="45" spans="1:3" x14ac:dyDescent="0.3">
      <c r="A45" s="8" t="s">
        <v>64</v>
      </c>
      <c r="B45" s="19">
        <v>2.1579326372488588</v>
      </c>
      <c r="C45" s="20">
        <v>2.1442521013365762E-2</v>
      </c>
    </row>
    <row r="52" spans="1:3" x14ac:dyDescent="0.3">
      <c r="A52" s="18" t="s">
        <v>60</v>
      </c>
      <c r="B52" t="s">
        <v>4</v>
      </c>
    </row>
    <row r="54" spans="1:3" x14ac:dyDescent="0.3">
      <c r="A54" s="18" t="s">
        <v>0</v>
      </c>
      <c r="B54" t="s">
        <v>67</v>
      </c>
      <c r="C54" t="s">
        <v>75</v>
      </c>
    </row>
    <row r="55" spans="1:3" x14ac:dyDescent="0.3">
      <c r="A55" s="8" t="s">
        <v>5</v>
      </c>
      <c r="B55" s="19">
        <v>2.2894423851977455</v>
      </c>
      <c r="C55" s="20">
        <v>3.6905291240551356E-2</v>
      </c>
    </row>
    <row r="56" spans="1:3" x14ac:dyDescent="0.3">
      <c r="A56" s="8" t="s">
        <v>40</v>
      </c>
      <c r="B56" s="19">
        <v>1.8335783741407246</v>
      </c>
      <c r="C56" s="20">
        <v>2.1582733812949641E-2</v>
      </c>
    </row>
    <row r="57" spans="1:3" x14ac:dyDescent="0.3">
      <c r="A57" s="8" t="s">
        <v>41</v>
      </c>
      <c r="B57" s="19">
        <v>1.4314234649870812</v>
      </c>
      <c r="C57" s="20">
        <v>2.8826634185952091E-2</v>
      </c>
    </row>
    <row r="58" spans="1:3" x14ac:dyDescent="0.3">
      <c r="A58" s="8" t="s">
        <v>42</v>
      </c>
      <c r="B58" s="19">
        <v>1.7848522615884714</v>
      </c>
      <c r="C58" s="20">
        <v>1.3075060532687652E-2</v>
      </c>
    </row>
    <row r="59" spans="1:3" x14ac:dyDescent="0.3">
      <c r="A59" s="8" t="s">
        <v>43</v>
      </c>
      <c r="B59" s="19">
        <v>1.6841363280474502</v>
      </c>
      <c r="C59" s="20">
        <v>2.5892857142857145E-2</v>
      </c>
    </row>
    <row r="60" spans="1:3" x14ac:dyDescent="0.3">
      <c r="A60" s="8" t="s">
        <v>44</v>
      </c>
      <c r="B60" s="19">
        <v>2.1673940337834794</v>
      </c>
      <c r="C60" s="20">
        <v>1.546572934973638E-2</v>
      </c>
    </row>
    <row r="61" spans="1:3" x14ac:dyDescent="0.3">
      <c r="A61" s="8" t="s">
        <v>45</v>
      </c>
      <c r="B61" s="19">
        <v>1.2734327792988347</v>
      </c>
      <c r="C61" s="20">
        <v>2.1266968325791856E-2</v>
      </c>
    </row>
    <row r="62" spans="1:3" x14ac:dyDescent="0.3">
      <c r="A62" s="8" t="s">
        <v>64</v>
      </c>
      <c r="B62" s="19">
        <v>1.7806085181491125</v>
      </c>
      <c r="C62" s="20">
        <v>2.3287896370075164E-2</v>
      </c>
    </row>
    <row r="69" spans="1:4" x14ac:dyDescent="0.3">
      <c r="A69" s="18" t="s">
        <v>60</v>
      </c>
      <c r="B69" t="s">
        <v>65</v>
      </c>
    </row>
    <row r="71" spans="1:4" x14ac:dyDescent="0.3">
      <c r="A71" s="18" t="s">
        <v>0</v>
      </c>
      <c r="B71" t="s">
        <v>67</v>
      </c>
      <c r="C71" t="s">
        <v>75</v>
      </c>
      <c r="D71" t="s">
        <v>78</v>
      </c>
    </row>
    <row r="72" spans="1:4" x14ac:dyDescent="0.3">
      <c r="A72" s="8" t="s">
        <v>5</v>
      </c>
      <c r="B72" s="19">
        <v>1.55099639061907</v>
      </c>
      <c r="C72" s="20">
        <v>3.3506489106895992E-2</v>
      </c>
      <c r="D72" s="19">
        <v>1.5</v>
      </c>
    </row>
    <row r="73" spans="1:4" x14ac:dyDescent="0.3">
      <c r="A73" s="8" t="s">
        <v>40</v>
      </c>
      <c r="B73" s="19">
        <v>1.3889417143567699</v>
      </c>
      <c r="C73" s="20">
        <v>2.2393032777821256E-2</v>
      </c>
      <c r="D73" s="19">
        <v>1.5</v>
      </c>
    </row>
    <row r="74" spans="1:4" x14ac:dyDescent="0.3">
      <c r="A74" s="8" t="s">
        <v>41</v>
      </c>
      <c r="B74" s="19">
        <v>1.1170260134430354</v>
      </c>
      <c r="C74" s="20">
        <v>2.2713074417884213E-2</v>
      </c>
      <c r="D74" s="19">
        <v>1.5</v>
      </c>
    </row>
    <row r="75" spans="1:4" x14ac:dyDescent="0.3">
      <c r="A75" s="8" t="s">
        <v>42</v>
      </c>
      <c r="B75" s="19">
        <v>2.5324181758936262</v>
      </c>
      <c r="C75" s="20">
        <v>1.7996101030587849E-2</v>
      </c>
      <c r="D75" s="19">
        <v>1.5</v>
      </c>
    </row>
    <row r="76" spans="1:4" x14ac:dyDescent="0.3">
      <c r="A76" s="8" t="s">
        <v>43</v>
      </c>
      <c r="B76" s="19">
        <v>2.1193787229102612</v>
      </c>
      <c r="C76" s="20">
        <v>2.6999659399465841E-2</v>
      </c>
      <c r="D76" s="19">
        <v>1.5</v>
      </c>
    </row>
    <row r="77" spans="1:4" x14ac:dyDescent="0.3">
      <c r="A77" s="8" t="s">
        <v>44</v>
      </c>
      <c r="B77" s="19">
        <v>3.3540774313224069</v>
      </c>
      <c r="C77" s="20">
        <v>1.4947933998477827E-2</v>
      </c>
      <c r="D77" s="19">
        <v>1.5</v>
      </c>
    </row>
    <row r="78" spans="1:4" x14ac:dyDescent="0.3">
      <c r="A78" s="8" t="s">
        <v>45</v>
      </c>
      <c r="B78" s="19">
        <v>1.3195305382206279</v>
      </c>
      <c r="C78" s="20">
        <v>2.3494121256116891E-2</v>
      </c>
      <c r="D78" s="19">
        <v>1.5</v>
      </c>
    </row>
    <row r="79" spans="1:4" x14ac:dyDescent="0.3">
      <c r="A79" s="8" t="s">
        <v>64</v>
      </c>
      <c r="B79" s="19">
        <v>1.8583480931755845</v>
      </c>
      <c r="C79" s="20">
        <v>2.3453841257426732E-2</v>
      </c>
      <c r="D79" s="19">
        <v>1.5</v>
      </c>
    </row>
  </sheetData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D4B9E-832C-4130-9505-3542706FAE5C}">
  <dimension ref="A1:P27"/>
  <sheetViews>
    <sheetView tabSelected="1" workbookViewId="0">
      <selection activeCell="F28" sqref="F28"/>
    </sheetView>
  </sheetViews>
  <sheetFormatPr defaultRowHeight="14.4" x14ac:dyDescent="0.3"/>
  <cols>
    <col min="1" max="1" width="12.77734375" bestFit="1" customWidth="1"/>
    <col min="2" max="2" width="12.77734375" style="25" customWidth="1"/>
    <col min="3" max="3" width="10.21875" style="9" bestFit="1" customWidth="1"/>
    <col min="4" max="4" width="12.88671875" style="9" bestFit="1" customWidth="1"/>
    <col min="5" max="5" width="16.6640625" style="9" bestFit="1" customWidth="1"/>
    <col min="6" max="6" width="18.33203125" style="9" bestFit="1" customWidth="1"/>
    <col min="7" max="7" width="23.5546875" style="9" bestFit="1" customWidth="1"/>
    <col min="8" max="8" width="23.21875" bestFit="1" customWidth="1"/>
    <col min="9" max="9" width="25" bestFit="1" customWidth="1"/>
    <col min="10" max="10" width="19.88671875" bestFit="1" customWidth="1"/>
    <col min="11" max="11" width="25.44140625" bestFit="1" customWidth="1"/>
    <col min="12" max="12" width="21.6640625" bestFit="1" customWidth="1"/>
    <col min="13" max="13" width="22.21875" bestFit="1" customWidth="1"/>
    <col min="14" max="14" width="28.44140625" bestFit="1" customWidth="1"/>
  </cols>
  <sheetData>
    <row r="1" spans="1:16" x14ac:dyDescent="0.3">
      <c r="H1" t="s">
        <v>49</v>
      </c>
      <c r="I1" t="s">
        <v>49</v>
      </c>
      <c r="J1" t="s">
        <v>49</v>
      </c>
      <c r="L1" t="s">
        <v>49</v>
      </c>
      <c r="M1" t="s">
        <v>50</v>
      </c>
      <c r="N1" t="s">
        <v>49</v>
      </c>
    </row>
    <row r="2" spans="1:16" s="29" customFormat="1" x14ac:dyDescent="0.3">
      <c r="A2" s="27" t="s">
        <v>84</v>
      </c>
      <c r="B2" s="27" t="s">
        <v>86</v>
      </c>
      <c r="C2" s="28" t="s">
        <v>7</v>
      </c>
      <c r="D2" s="28" t="s">
        <v>11</v>
      </c>
      <c r="E2" s="28" t="s">
        <v>12</v>
      </c>
      <c r="F2" s="28" t="s">
        <v>13</v>
      </c>
      <c r="G2" s="28" t="s">
        <v>14</v>
      </c>
      <c r="H2" s="28" t="s">
        <v>79</v>
      </c>
      <c r="I2" s="28" t="s">
        <v>80</v>
      </c>
      <c r="J2" s="28" t="s">
        <v>81</v>
      </c>
      <c r="K2" s="28" t="s">
        <v>102</v>
      </c>
      <c r="L2" s="28" t="s">
        <v>87</v>
      </c>
      <c r="M2" s="28" t="s">
        <v>82</v>
      </c>
      <c r="N2" s="28" t="s">
        <v>83</v>
      </c>
      <c r="P2" s="29" t="s">
        <v>85</v>
      </c>
    </row>
    <row r="3" spans="1:16" x14ac:dyDescent="0.3">
      <c r="A3" s="8" t="s">
        <v>15</v>
      </c>
      <c r="B3" s="33" t="str">
        <f>_xlfn.TEXTAFTER(Table2[[#This Row],[Agents]]," ")</f>
        <v>1</v>
      </c>
      <c r="C3" s="9">
        <v>880</v>
      </c>
      <c r="D3" s="9">
        <v>182</v>
      </c>
      <c r="E3" s="9">
        <v>135</v>
      </c>
      <c r="F3" s="9">
        <v>26</v>
      </c>
      <c r="G3" s="9">
        <v>33</v>
      </c>
      <c r="H3" s="30">
        <f>D3/C3</f>
        <v>0.20681818181818182</v>
      </c>
      <c r="I3" s="30">
        <f t="shared" ref="I3:I27" si="0">E3/D3</f>
        <v>0.74175824175824179</v>
      </c>
      <c r="J3" s="30">
        <f t="shared" ref="J3:J27" si="1">F3/$E$3</f>
        <v>0.19259259259259259</v>
      </c>
      <c r="K3" s="30">
        <f t="shared" ref="K3:K27" si="2">F3/C3</f>
        <v>2.9545454545454545E-2</v>
      </c>
      <c r="L3" s="30">
        <f t="shared" ref="L3:L27" si="3">G3/$E$3</f>
        <v>0.24444444444444444</v>
      </c>
      <c r="M3" s="30">
        <f t="shared" ref="M3:M27" si="4">G3/C3</f>
        <v>3.7499999999999999E-2</v>
      </c>
      <c r="N3" s="32">
        <f>1/Table2[[#This Row],[Leads-to-deposit %]]</f>
        <v>26.666666666666668</v>
      </c>
    </row>
    <row r="4" spans="1:16" x14ac:dyDescent="0.3">
      <c r="A4" s="8" t="s">
        <v>16</v>
      </c>
      <c r="B4" s="33" t="str">
        <f>_xlfn.TEXTAFTER(Table2[[#This Row],[Agents]]," ")</f>
        <v>2</v>
      </c>
      <c r="C4" s="9">
        <v>874</v>
      </c>
      <c r="D4" s="9">
        <v>286</v>
      </c>
      <c r="E4" s="9">
        <v>167</v>
      </c>
      <c r="F4" s="9">
        <v>31</v>
      </c>
      <c r="G4" s="9">
        <v>38</v>
      </c>
      <c r="H4" s="30">
        <f t="shared" ref="H4:H27" si="5">D4/C4</f>
        <v>0.32723112128146453</v>
      </c>
      <c r="I4" s="31">
        <f t="shared" si="0"/>
        <v>0.58391608391608396</v>
      </c>
      <c r="J4" s="30">
        <f t="shared" si="1"/>
        <v>0.22962962962962963</v>
      </c>
      <c r="K4" s="30">
        <f t="shared" si="2"/>
        <v>3.5469107551487411E-2</v>
      </c>
      <c r="L4" s="30">
        <f t="shared" si="3"/>
        <v>0.2814814814814815</v>
      </c>
      <c r="M4" s="30">
        <f t="shared" si="4"/>
        <v>4.3478260869565216E-2</v>
      </c>
      <c r="N4" s="32">
        <f>1/Table2[[#This Row],[Leads-to-deposit %]]</f>
        <v>23</v>
      </c>
    </row>
    <row r="5" spans="1:16" x14ac:dyDescent="0.3">
      <c r="A5" s="8" t="s">
        <v>17</v>
      </c>
      <c r="B5" s="33" t="str">
        <f>_xlfn.TEXTAFTER(Table2[[#This Row],[Agents]]," ")</f>
        <v>3</v>
      </c>
      <c r="C5" s="9">
        <v>789</v>
      </c>
      <c r="D5" s="9">
        <v>279</v>
      </c>
      <c r="E5" s="9">
        <v>155</v>
      </c>
      <c r="F5" s="9">
        <v>15</v>
      </c>
      <c r="G5" s="9">
        <v>36</v>
      </c>
      <c r="H5" s="30">
        <f t="shared" si="5"/>
        <v>0.35361216730038025</v>
      </c>
      <c r="I5" s="31">
        <f t="shared" si="0"/>
        <v>0.55555555555555558</v>
      </c>
      <c r="J5" s="30">
        <f t="shared" si="1"/>
        <v>0.1111111111111111</v>
      </c>
      <c r="K5" s="30">
        <f t="shared" si="2"/>
        <v>1.9011406844106463E-2</v>
      </c>
      <c r="L5" s="30">
        <f t="shared" si="3"/>
        <v>0.26666666666666666</v>
      </c>
      <c r="M5" s="30">
        <f t="shared" si="4"/>
        <v>4.5627376425855515E-2</v>
      </c>
      <c r="N5" s="32">
        <f>1/Table2[[#This Row],[Leads-to-deposit %]]</f>
        <v>21.916666666666664</v>
      </c>
    </row>
    <row r="6" spans="1:16" x14ac:dyDescent="0.3">
      <c r="A6" s="8" t="s">
        <v>18</v>
      </c>
      <c r="B6" s="33" t="str">
        <f>_xlfn.TEXTAFTER(Table2[[#This Row],[Agents]]," ")</f>
        <v>4</v>
      </c>
      <c r="C6" s="9">
        <v>770</v>
      </c>
      <c r="D6" s="9">
        <v>241</v>
      </c>
      <c r="E6" s="9">
        <v>119</v>
      </c>
      <c r="F6" s="9">
        <v>13</v>
      </c>
      <c r="G6" s="9">
        <v>23</v>
      </c>
      <c r="H6" s="30">
        <f t="shared" si="5"/>
        <v>0.31298701298701298</v>
      </c>
      <c r="I6" s="31">
        <f t="shared" si="0"/>
        <v>0.49377593360995853</v>
      </c>
      <c r="J6" s="30">
        <f t="shared" si="1"/>
        <v>9.6296296296296297E-2</v>
      </c>
      <c r="K6" s="30">
        <f t="shared" si="2"/>
        <v>1.6883116883116882E-2</v>
      </c>
      <c r="L6" s="30">
        <f t="shared" si="3"/>
        <v>0.17037037037037037</v>
      </c>
      <c r="M6" s="30">
        <f t="shared" si="4"/>
        <v>2.987012987012987E-2</v>
      </c>
      <c r="N6" s="32">
        <f>1/Table2[[#This Row],[Leads-to-deposit %]]</f>
        <v>33.478260869565219</v>
      </c>
    </row>
    <row r="7" spans="1:16" x14ac:dyDescent="0.3">
      <c r="A7" s="8" t="s">
        <v>19</v>
      </c>
      <c r="B7" s="33" t="str">
        <f>_xlfn.TEXTAFTER(Table2[[#This Row],[Agents]]," ")</f>
        <v>5</v>
      </c>
      <c r="C7" s="9">
        <v>759</v>
      </c>
      <c r="D7" s="9">
        <v>271</v>
      </c>
      <c r="E7" s="9">
        <v>113</v>
      </c>
      <c r="F7" s="9">
        <v>17</v>
      </c>
      <c r="G7" s="9">
        <v>24</v>
      </c>
      <c r="H7" s="30">
        <f t="shared" si="5"/>
        <v>0.35704874835309619</v>
      </c>
      <c r="I7" s="31">
        <f t="shared" si="0"/>
        <v>0.41697416974169743</v>
      </c>
      <c r="J7" s="30">
        <f t="shared" si="1"/>
        <v>0.12592592592592591</v>
      </c>
      <c r="K7" s="30">
        <f t="shared" si="2"/>
        <v>2.2397891963109356E-2</v>
      </c>
      <c r="L7" s="30">
        <f t="shared" si="3"/>
        <v>0.17777777777777778</v>
      </c>
      <c r="M7" s="30">
        <f t="shared" si="4"/>
        <v>3.1620553359683792E-2</v>
      </c>
      <c r="N7" s="32">
        <f>1/Table2[[#This Row],[Leads-to-deposit %]]</f>
        <v>31.625000000000004</v>
      </c>
    </row>
    <row r="8" spans="1:16" x14ac:dyDescent="0.3">
      <c r="A8" s="8" t="s">
        <v>20</v>
      </c>
      <c r="B8" s="33" t="str">
        <f>_xlfn.TEXTAFTER(Table2[[#This Row],[Agents]]," ")</f>
        <v>6</v>
      </c>
      <c r="C8" s="9">
        <v>748</v>
      </c>
      <c r="D8" s="9">
        <v>221</v>
      </c>
      <c r="E8" s="9">
        <v>107</v>
      </c>
      <c r="F8" s="9">
        <v>16</v>
      </c>
      <c r="G8" s="9">
        <v>29</v>
      </c>
      <c r="H8" s="30">
        <f t="shared" si="5"/>
        <v>0.29545454545454547</v>
      </c>
      <c r="I8" s="31">
        <f t="shared" si="0"/>
        <v>0.48416289592760181</v>
      </c>
      <c r="J8" s="30">
        <f t="shared" si="1"/>
        <v>0.11851851851851852</v>
      </c>
      <c r="K8" s="30">
        <f t="shared" si="2"/>
        <v>2.1390374331550801E-2</v>
      </c>
      <c r="L8" s="30">
        <f t="shared" si="3"/>
        <v>0.21481481481481482</v>
      </c>
      <c r="M8" s="30">
        <f t="shared" si="4"/>
        <v>3.8770053475935831E-2</v>
      </c>
      <c r="N8" s="32">
        <f>1/Table2[[#This Row],[Leads-to-deposit %]]</f>
        <v>25.793103448275861</v>
      </c>
    </row>
    <row r="9" spans="1:16" x14ac:dyDescent="0.3">
      <c r="A9" s="8" t="s">
        <v>21</v>
      </c>
      <c r="B9" s="33" t="str">
        <f>_xlfn.TEXTAFTER(Table2[[#This Row],[Agents]]," ")</f>
        <v>7</v>
      </c>
      <c r="C9" s="9">
        <v>745</v>
      </c>
      <c r="D9" s="9">
        <v>264</v>
      </c>
      <c r="E9" s="9">
        <v>138</v>
      </c>
      <c r="F9" s="9">
        <v>15</v>
      </c>
      <c r="G9" s="9">
        <v>20</v>
      </c>
      <c r="H9" s="30">
        <f t="shared" si="5"/>
        <v>0.35436241610738256</v>
      </c>
      <c r="I9" s="31">
        <f t="shared" si="0"/>
        <v>0.52272727272727271</v>
      </c>
      <c r="J9" s="30">
        <f t="shared" si="1"/>
        <v>0.1111111111111111</v>
      </c>
      <c r="K9" s="30">
        <f t="shared" si="2"/>
        <v>2.0134228187919462E-2</v>
      </c>
      <c r="L9" s="30">
        <f t="shared" si="3"/>
        <v>0.14814814814814814</v>
      </c>
      <c r="M9" s="30">
        <f t="shared" si="4"/>
        <v>2.6845637583892617E-2</v>
      </c>
      <c r="N9" s="32">
        <f>1/Table2[[#This Row],[Leads-to-deposit %]]</f>
        <v>37.25</v>
      </c>
    </row>
    <row r="10" spans="1:16" x14ac:dyDescent="0.3">
      <c r="A10" s="8" t="s">
        <v>22</v>
      </c>
      <c r="B10" s="33" t="str">
        <f>_xlfn.TEXTAFTER(Table2[[#This Row],[Agents]]," ")</f>
        <v>8</v>
      </c>
      <c r="C10" s="9">
        <v>742</v>
      </c>
      <c r="D10" s="9">
        <v>246</v>
      </c>
      <c r="E10" s="9">
        <v>115</v>
      </c>
      <c r="F10" s="9">
        <v>27</v>
      </c>
      <c r="G10" s="9">
        <v>27</v>
      </c>
      <c r="H10" s="30">
        <f t="shared" si="5"/>
        <v>0.33153638814016173</v>
      </c>
      <c r="I10" s="31">
        <f t="shared" si="0"/>
        <v>0.46747967479674796</v>
      </c>
      <c r="J10" s="30">
        <f t="shared" si="1"/>
        <v>0.2</v>
      </c>
      <c r="K10" s="30">
        <f t="shared" si="2"/>
        <v>3.638814016172507E-2</v>
      </c>
      <c r="L10" s="30">
        <f t="shared" si="3"/>
        <v>0.2</v>
      </c>
      <c r="M10" s="30">
        <f t="shared" si="4"/>
        <v>3.638814016172507E-2</v>
      </c>
      <c r="N10" s="32">
        <f>1/Table2[[#This Row],[Leads-to-deposit %]]</f>
        <v>27.481481481481481</v>
      </c>
    </row>
    <row r="11" spans="1:16" x14ac:dyDescent="0.3">
      <c r="A11" s="8" t="s">
        <v>23</v>
      </c>
      <c r="B11" s="33" t="str">
        <f>_xlfn.TEXTAFTER(Table2[[#This Row],[Agents]]," ")</f>
        <v>9</v>
      </c>
      <c r="C11" s="9">
        <v>731</v>
      </c>
      <c r="D11" s="9">
        <v>208</v>
      </c>
      <c r="E11" s="9">
        <v>88</v>
      </c>
      <c r="F11" s="9">
        <v>21</v>
      </c>
      <c r="G11" s="9">
        <v>27</v>
      </c>
      <c r="H11" s="30">
        <f t="shared" si="5"/>
        <v>0.28454172366621067</v>
      </c>
      <c r="I11" s="31">
        <f t="shared" si="0"/>
        <v>0.42307692307692307</v>
      </c>
      <c r="J11" s="30">
        <f t="shared" si="1"/>
        <v>0.15555555555555556</v>
      </c>
      <c r="K11" s="30">
        <f t="shared" si="2"/>
        <v>2.8727770177838577E-2</v>
      </c>
      <c r="L11" s="30">
        <f t="shared" si="3"/>
        <v>0.2</v>
      </c>
      <c r="M11" s="30">
        <f t="shared" si="4"/>
        <v>3.6935704514363885E-2</v>
      </c>
      <c r="N11" s="32">
        <f>1/Table2[[#This Row],[Leads-to-deposit %]]</f>
        <v>27.074074074074076</v>
      </c>
    </row>
    <row r="12" spans="1:16" x14ac:dyDescent="0.3">
      <c r="A12" s="8" t="s">
        <v>24</v>
      </c>
      <c r="B12" s="33" t="str">
        <f>_xlfn.TEXTAFTER(Table2[[#This Row],[Agents]]," ")</f>
        <v>10</v>
      </c>
      <c r="C12" s="9">
        <v>718</v>
      </c>
      <c r="D12" s="9">
        <v>263</v>
      </c>
      <c r="E12" s="9">
        <v>102</v>
      </c>
      <c r="F12" s="9">
        <v>15</v>
      </c>
      <c r="G12" s="9">
        <v>21</v>
      </c>
      <c r="H12" s="30">
        <f t="shared" si="5"/>
        <v>0.36629526462395545</v>
      </c>
      <c r="I12" s="31">
        <f t="shared" si="0"/>
        <v>0.38783269961977185</v>
      </c>
      <c r="J12" s="30">
        <f t="shared" si="1"/>
        <v>0.1111111111111111</v>
      </c>
      <c r="K12" s="30">
        <f t="shared" si="2"/>
        <v>2.0891364902506964E-2</v>
      </c>
      <c r="L12" s="30">
        <f t="shared" si="3"/>
        <v>0.15555555555555556</v>
      </c>
      <c r="M12" s="30">
        <f t="shared" si="4"/>
        <v>2.9247910863509748E-2</v>
      </c>
      <c r="N12" s="32">
        <f>1/Table2[[#This Row],[Leads-to-deposit %]]</f>
        <v>34.19047619047619</v>
      </c>
    </row>
    <row r="13" spans="1:16" x14ac:dyDescent="0.3">
      <c r="A13" s="8" t="s">
        <v>25</v>
      </c>
      <c r="B13" s="33" t="str">
        <f>_xlfn.TEXTAFTER(Table2[[#This Row],[Agents]]," ")</f>
        <v>11</v>
      </c>
      <c r="C13" s="9">
        <v>717</v>
      </c>
      <c r="D13" s="9">
        <v>185</v>
      </c>
      <c r="E13" s="9">
        <v>103</v>
      </c>
      <c r="F13" s="9">
        <v>16</v>
      </c>
      <c r="G13" s="9">
        <v>15</v>
      </c>
      <c r="H13" s="30">
        <f t="shared" si="5"/>
        <v>0.25801952580195259</v>
      </c>
      <c r="I13" s="31">
        <f t="shared" si="0"/>
        <v>0.55675675675675673</v>
      </c>
      <c r="J13" s="30">
        <f t="shared" si="1"/>
        <v>0.11851851851851852</v>
      </c>
      <c r="K13" s="30">
        <f t="shared" si="2"/>
        <v>2.2315202231520222E-2</v>
      </c>
      <c r="L13" s="30">
        <f t="shared" si="3"/>
        <v>0.1111111111111111</v>
      </c>
      <c r="M13" s="30">
        <f t="shared" si="4"/>
        <v>2.0920502092050208E-2</v>
      </c>
      <c r="N13" s="32">
        <f>1/Table2[[#This Row],[Leads-to-deposit %]]</f>
        <v>47.800000000000004</v>
      </c>
    </row>
    <row r="14" spans="1:16" x14ac:dyDescent="0.3">
      <c r="A14" s="8" t="s">
        <v>26</v>
      </c>
      <c r="B14" s="33" t="str">
        <f>_xlfn.TEXTAFTER(Table2[[#This Row],[Agents]]," ")</f>
        <v>12</v>
      </c>
      <c r="C14" s="9">
        <v>706</v>
      </c>
      <c r="D14" s="9">
        <v>165</v>
      </c>
      <c r="E14" s="9">
        <v>99</v>
      </c>
      <c r="F14" s="9">
        <v>15</v>
      </c>
      <c r="G14" s="9">
        <v>21</v>
      </c>
      <c r="H14" s="30">
        <f t="shared" si="5"/>
        <v>0.23371104815864022</v>
      </c>
      <c r="I14" s="31">
        <f t="shared" si="0"/>
        <v>0.6</v>
      </c>
      <c r="J14" s="30">
        <f t="shared" si="1"/>
        <v>0.1111111111111111</v>
      </c>
      <c r="K14" s="30">
        <f t="shared" si="2"/>
        <v>2.1246458923512748E-2</v>
      </c>
      <c r="L14" s="30">
        <f t="shared" si="3"/>
        <v>0.15555555555555556</v>
      </c>
      <c r="M14" s="30">
        <f t="shared" si="4"/>
        <v>2.9745042492917848E-2</v>
      </c>
      <c r="N14" s="32">
        <f>1/Table2[[#This Row],[Leads-to-deposit %]]</f>
        <v>33.61904761904762</v>
      </c>
    </row>
    <row r="15" spans="1:16" x14ac:dyDescent="0.3">
      <c r="A15" s="8" t="s">
        <v>27</v>
      </c>
      <c r="B15" s="33" t="str">
        <f>_xlfn.TEXTAFTER(Table2[[#This Row],[Agents]]," ")</f>
        <v>13</v>
      </c>
      <c r="C15" s="9">
        <v>704</v>
      </c>
      <c r="D15" s="9">
        <v>257</v>
      </c>
      <c r="E15" s="9">
        <v>151</v>
      </c>
      <c r="F15" s="9">
        <v>19</v>
      </c>
      <c r="G15" s="9">
        <v>18</v>
      </c>
      <c r="H15" s="30">
        <f t="shared" si="5"/>
        <v>0.36505681818181818</v>
      </c>
      <c r="I15" s="31">
        <f t="shared" si="0"/>
        <v>0.58754863813229574</v>
      </c>
      <c r="J15" s="30">
        <f t="shared" si="1"/>
        <v>0.14074074074074075</v>
      </c>
      <c r="K15" s="30">
        <f t="shared" si="2"/>
        <v>2.6988636363636364E-2</v>
      </c>
      <c r="L15" s="30">
        <f t="shared" si="3"/>
        <v>0.13333333333333333</v>
      </c>
      <c r="M15" s="30">
        <f t="shared" si="4"/>
        <v>2.556818181818182E-2</v>
      </c>
      <c r="N15" s="32">
        <f>1/Table2[[#This Row],[Leads-to-deposit %]]</f>
        <v>39.111111111111107</v>
      </c>
    </row>
    <row r="16" spans="1:16" x14ac:dyDescent="0.3">
      <c r="A16" s="8" t="s">
        <v>28</v>
      </c>
      <c r="B16" s="33" t="str">
        <f>_xlfn.TEXTAFTER(Table2[[#This Row],[Agents]]," ")</f>
        <v>14</v>
      </c>
      <c r="C16" s="9">
        <v>697</v>
      </c>
      <c r="D16" s="9">
        <v>199</v>
      </c>
      <c r="E16" s="9">
        <v>116</v>
      </c>
      <c r="F16" s="9">
        <v>13</v>
      </c>
      <c r="G16" s="9">
        <v>22</v>
      </c>
      <c r="H16" s="30">
        <f t="shared" si="5"/>
        <v>0.28550932568149212</v>
      </c>
      <c r="I16" s="31">
        <f t="shared" si="0"/>
        <v>0.58291457286432158</v>
      </c>
      <c r="J16" s="30">
        <f t="shared" si="1"/>
        <v>9.6296296296296297E-2</v>
      </c>
      <c r="K16" s="30">
        <f t="shared" si="2"/>
        <v>1.8651362984218076E-2</v>
      </c>
      <c r="L16" s="30">
        <f t="shared" si="3"/>
        <v>0.16296296296296298</v>
      </c>
      <c r="M16" s="30">
        <f t="shared" si="4"/>
        <v>3.1563845050215207E-2</v>
      </c>
      <c r="N16" s="32">
        <f>1/Table2[[#This Row],[Leads-to-deposit %]]</f>
        <v>31.681818181818183</v>
      </c>
    </row>
    <row r="17" spans="1:14" x14ac:dyDescent="0.3">
      <c r="A17" s="8" t="s">
        <v>29</v>
      </c>
      <c r="B17" s="33" t="str">
        <f>_xlfn.TEXTAFTER(Table2[[#This Row],[Agents]]," ")</f>
        <v>15</v>
      </c>
      <c r="C17" s="9">
        <v>692</v>
      </c>
      <c r="D17" s="9">
        <v>263</v>
      </c>
      <c r="E17" s="9">
        <v>128</v>
      </c>
      <c r="F17" s="9">
        <v>21</v>
      </c>
      <c r="G17" s="9">
        <v>17</v>
      </c>
      <c r="H17" s="30">
        <f t="shared" si="5"/>
        <v>0.38005780346820811</v>
      </c>
      <c r="I17" s="31">
        <f t="shared" si="0"/>
        <v>0.48669201520912547</v>
      </c>
      <c r="J17" s="30">
        <f t="shared" si="1"/>
        <v>0.15555555555555556</v>
      </c>
      <c r="K17" s="30">
        <f t="shared" si="2"/>
        <v>3.0346820809248554E-2</v>
      </c>
      <c r="L17" s="30">
        <f t="shared" si="3"/>
        <v>0.12592592592592591</v>
      </c>
      <c r="M17" s="30">
        <f t="shared" si="4"/>
        <v>2.4566473988439308E-2</v>
      </c>
      <c r="N17" s="32">
        <f>1/Table2[[#This Row],[Leads-to-deposit %]]</f>
        <v>40.705882352941174</v>
      </c>
    </row>
    <row r="18" spans="1:14" x14ac:dyDescent="0.3">
      <c r="A18" s="8" t="s">
        <v>30</v>
      </c>
      <c r="B18" s="33" t="str">
        <f>_xlfn.TEXTAFTER(Table2[[#This Row],[Agents]]," ")</f>
        <v>16</v>
      </c>
      <c r="C18" s="9">
        <v>689</v>
      </c>
      <c r="D18" s="9">
        <v>210</v>
      </c>
      <c r="E18" s="9">
        <v>104</v>
      </c>
      <c r="F18" s="9">
        <v>31</v>
      </c>
      <c r="G18" s="9">
        <v>22</v>
      </c>
      <c r="H18" s="30">
        <f t="shared" si="5"/>
        <v>0.30478955007256892</v>
      </c>
      <c r="I18" s="31">
        <f t="shared" si="0"/>
        <v>0.49523809523809526</v>
      </c>
      <c r="J18" s="30">
        <f t="shared" si="1"/>
        <v>0.22962962962962963</v>
      </c>
      <c r="K18" s="30">
        <f t="shared" si="2"/>
        <v>4.4992743105950653E-2</v>
      </c>
      <c r="L18" s="30">
        <f t="shared" si="3"/>
        <v>0.16296296296296298</v>
      </c>
      <c r="M18" s="30">
        <f t="shared" si="4"/>
        <v>3.1930333817126268E-2</v>
      </c>
      <c r="N18" s="32">
        <f>1/Table2[[#This Row],[Leads-to-deposit %]]</f>
        <v>31.31818181818182</v>
      </c>
    </row>
    <row r="19" spans="1:14" x14ac:dyDescent="0.3">
      <c r="A19" s="8" t="s">
        <v>31</v>
      </c>
      <c r="B19" s="33" t="str">
        <f>_xlfn.TEXTAFTER(Table2[[#This Row],[Agents]]," ")</f>
        <v>17</v>
      </c>
      <c r="C19" s="9">
        <v>688</v>
      </c>
      <c r="D19" s="9">
        <v>161</v>
      </c>
      <c r="E19" s="9">
        <v>91</v>
      </c>
      <c r="F19" s="9">
        <v>11</v>
      </c>
      <c r="G19" s="9">
        <v>27</v>
      </c>
      <c r="H19" s="30">
        <f t="shared" si="5"/>
        <v>0.23401162790697674</v>
      </c>
      <c r="I19" s="31">
        <f t="shared" si="0"/>
        <v>0.56521739130434778</v>
      </c>
      <c r="J19" s="30">
        <f t="shared" si="1"/>
        <v>8.1481481481481488E-2</v>
      </c>
      <c r="K19" s="30">
        <f t="shared" si="2"/>
        <v>1.5988372093023256E-2</v>
      </c>
      <c r="L19" s="30">
        <f t="shared" si="3"/>
        <v>0.2</v>
      </c>
      <c r="M19" s="30">
        <f t="shared" si="4"/>
        <v>3.9244186046511628E-2</v>
      </c>
      <c r="N19" s="32">
        <f>1/Table2[[#This Row],[Leads-to-deposit %]]</f>
        <v>25.481481481481481</v>
      </c>
    </row>
    <row r="20" spans="1:14" x14ac:dyDescent="0.3">
      <c r="A20" s="8" t="s">
        <v>32</v>
      </c>
      <c r="B20" s="33" t="str">
        <f>_xlfn.TEXTAFTER(Table2[[#This Row],[Agents]]," ")</f>
        <v>18</v>
      </c>
      <c r="C20" s="9">
        <v>688</v>
      </c>
      <c r="D20" s="9">
        <v>157</v>
      </c>
      <c r="E20" s="9">
        <v>106</v>
      </c>
      <c r="F20" s="9">
        <v>14</v>
      </c>
      <c r="G20" s="9">
        <v>18</v>
      </c>
      <c r="H20" s="30">
        <f t="shared" si="5"/>
        <v>0.22819767441860464</v>
      </c>
      <c r="I20" s="31">
        <f t="shared" si="0"/>
        <v>0.67515923566878977</v>
      </c>
      <c r="J20" s="30">
        <f t="shared" si="1"/>
        <v>0.1037037037037037</v>
      </c>
      <c r="K20" s="30">
        <f t="shared" si="2"/>
        <v>2.0348837209302327E-2</v>
      </c>
      <c r="L20" s="30">
        <f t="shared" si="3"/>
        <v>0.13333333333333333</v>
      </c>
      <c r="M20" s="30">
        <f t="shared" si="4"/>
        <v>2.616279069767442E-2</v>
      </c>
      <c r="N20" s="32">
        <f>1/Table2[[#This Row],[Leads-to-deposit %]]</f>
        <v>38.222222222222221</v>
      </c>
    </row>
    <row r="21" spans="1:14" x14ac:dyDescent="0.3">
      <c r="A21" s="8" t="s">
        <v>33</v>
      </c>
      <c r="B21" s="33" t="str">
        <f>_xlfn.TEXTAFTER(Table2[[#This Row],[Agents]]," ")</f>
        <v>19</v>
      </c>
      <c r="C21" s="9">
        <v>677</v>
      </c>
      <c r="D21" s="9">
        <v>212</v>
      </c>
      <c r="E21" s="9">
        <v>108</v>
      </c>
      <c r="F21" s="9">
        <v>19</v>
      </c>
      <c r="G21" s="9">
        <v>17</v>
      </c>
      <c r="H21" s="30">
        <f t="shared" si="5"/>
        <v>0.31314623338257014</v>
      </c>
      <c r="I21" s="31">
        <f t="shared" si="0"/>
        <v>0.50943396226415094</v>
      </c>
      <c r="J21" s="30">
        <f t="shared" si="1"/>
        <v>0.14074074074074075</v>
      </c>
      <c r="K21" s="30">
        <f t="shared" si="2"/>
        <v>2.8064992614475627E-2</v>
      </c>
      <c r="L21" s="30">
        <f t="shared" si="3"/>
        <v>0.12592592592592591</v>
      </c>
      <c r="M21" s="30">
        <f t="shared" si="4"/>
        <v>2.5110782865583457E-2</v>
      </c>
      <c r="N21" s="32">
        <f>1/Table2[[#This Row],[Leads-to-deposit %]]</f>
        <v>39.823529411764703</v>
      </c>
    </row>
    <row r="22" spans="1:14" x14ac:dyDescent="0.3">
      <c r="A22" s="8" t="s">
        <v>34</v>
      </c>
      <c r="B22" s="33" t="str">
        <f>_xlfn.TEXTAFTER(Table2[[#This Row],[Agents]]," ")</f>
        <v>20</v>
      </c>
      <c r="C22" s="9">
        <v>676</v>
      </c>
      <c r="D22" s="9">
        <v>203</v>
      </c>
      <c r="E22" s="9">
        <v>117</v>
      </c>
      <c r="F22" s="9">
        <v>18</v>
      </c>
      <c r="G22" s="9">
        <v>15</v>
      </c>
      <c r="H22" s="30">
        <f t="shared" si="5"/>
        <v>0.30029585798816566</v>
      </c>
      <c r="I22" s="31">
        <f t="shared" si="0"/>
        <v>0.57635467980295563</v>
      </c>
      <c r="J22" s="30">
        <f t="shared" si="1"/>
        <v>0.13333333333333333</v>
      </c>
      <c r="K22" s="30">
        <f t="shared" si="2"/>
        <v>2.6627218934911243E-2</v>
      </c>
      <c r="L22" s="30">
        <f t="shared" si="3"/>
        <v>0.1111111111111111</v>
      </c>
      <c r="M22" s="30">
        <f t="shared" si="4"/>
        <v>2.2189349112426034E-2</v>
      </c>
      <c r="N22" s="32">
        <f>1/Table2[[#This Row],[Leads-to-deposit %]]</f>
        <v>45.06666666666667</v>
      </c>
    </row>
    <row r="23" spans="1:14" x14ac:dyDescent="0.3">
      <c r="A23" s="8" t="s">
        <v>35</v>
      </c>
      <c r="B23" s="33" t="str">
        <f>_xlfn.TEXTAFTER(Table2[[#This Row],[Agents]]," ")</f>
        <v>21</v>
      </c>
      <c r="C23" s="9">
        <v>671</v>
      </c>
      <c r="D23" s="9">
        <v>227</v>
      </c>
      <c r="E23" s="9">
        <v>117</v>
      </c>
      <c r="F23" s="9">
        <v>21</v>
      </c>
      <c r="G23" s="9">
        <v>18</v>
      </c>
      <c r="H23" s="30">
        <f t="shared" si="5"/>
        <v>0.338301043219076</v>
      </c>
      <c r="I23" s="31">
        <f t="shared" si="0"/>
        <v>0.51541850220264318</v>
      </c>
      <c r="J23" s="30">
        <f t="shared" si="1"/>
        <v>0.15555555555555556</v>
      </c>
      <c r="K23" s="30">
        <f t="shared" si="2"/>
        <v>3.129657228017884E-2</v>
      </c>
      <c r="L23" s="30">
        <f t="shared" si="3"/>
        <v>0.13333333333333333</v>
      </c>
      <c r="M23" s="30">
        <f t="shared" si="4"/>
        <v>2.6825633383010434E-2</v>
      </c>
      <c r="N23" s="32">
        <f>1/Table2[[#This Row],[Leads-to-deposit %]]</f>
        <v>37.277777777777779</v>
      </c>
    </row>
    <row r="24" spans="1:14" x14ac:dyDescent="0.3">
      <c r="A24" s="8" t="s">
        <v>36</v>
      </c>
      <c r="B24" s="33" t="str">
        <f>_xlfn.TEXTAFTER(Table2[[#This Row],[Agents]]," ")</f>
        <v>22</v>
      </c>
      <c r="C24" s="9">
        <v>670</v>
      </c>
      <c r="D24" s="9">
        <v>192</v>
      </c>
      <c r="E24" s="9">
        <v>100</v>
      </c>
      <c r="F24" s="9">
        <v>11</v>
      </c>
      <c r="G24" s="9">
        <v>14</v>
      </c>
      <c r="H24" s="30">
        <f t="shared" si="5"/>
        <v>0.28656716417910449</v>
      </c>
      <c r="I24" s="31">
        <f t="shared" si="0"/>
        <v>0.52083333333333337</v>
      </c>
      <c r="J24" s="30">
        <f t="shared" si="1"/>
        <v>8.1481481481481488E-2</v>
      </c>
      <c r="K24" s="30">
        <f t="shared" si="2"/>
        <v>1.6417910447761194E-2</v>
      </c>
      <c r="L24" s="30">
        <f t="shared" si="3"/>
        <v>0.1037037037037037</v>
      </c>
      <c r="M24" s="30">
        <f t="shared" si="4"/>
        <v>2.0895522388059702E-2</v>
      </c>
      <c r="N24" s="32">
        <f>1/Table2[[#This Row],[Leads-to-deposit %]]</f>
        <v>47.857142857142854</v>
      </c>
    </row>
    <row r="25" spans="1:14" x14ac:dyDescent="0.3">
      <c r="A25" s="8" t="s">
        <v>37</v>
      </c>
      <c r="B25" s="33" t="str">
        <f>_xlfn.TEXTAFTER(Table2[[#This Row],[Agents]]," ")</f>
        <v>23</v>
      </c>
      <c r="C25" s="9">
        <v>670</v>
      </c>
      <c r="D25" s="9">
        <v>219</v>
      </c>
      <c r="E25" s="9">
        <v>144</v>
      </c>
      <c r="F25" s="9">
        <v>31</v>
      </c>
      <c r="G25" s="9">
        <v>22</v>
      </c>
      <c r="H25" s="30">
        <f t="shared" si="5"/>
        <v>0.32686567164179103</v>
      </c>
      <c r="I25" s="31">
        <f t="shared" si="0"/>
        <v>0.65753424657534243</v>
      </c>
      <c r="J25" s="30">
        <f t="shared" si="1"/>
        <v>0.22962962962962963</v>
      </c>
      <c r="K25" s="30">
        <f t="shared" si="2"/>
        <v>4.6268656716417909E-2</v>
      </c>
      <c r="L25" s="30">
        <f t="shared" si="3"/>
        <v>0.16296296296296298</v>
      </c>
      <c r="M25" s="30">
        <f t="shared" si="4"/>
        <v>3.2835820895522387E-2</v>
      </c>
      <c r="N25" s="32">
        <f>1/Table2[[#This Row],[Leads-to-deposit %]]</f>
        <v>30.454545454545457</v>
      </c>
    </row>
    <row r="26" spans="1:14" x14ac:dyDescent="0.3">
      <c r="A26" s="8" t="s">
        <v>38</v>
      </c>
      <c r="B26" s="33" t="str">
        <f>_xlfn.TEXTAFTER(Table2[[#This Row],[Agents]]," ")</f>
        <v>24</v>
      </c>
      <c r="C26" s="9">
        <v>667</v>
      </c>
      <c r="D26" s="9">
        <v>200</v>
      </c>
      <c r="E26" s="9">
        <v>86</v>
      </c>
      <c r="F26" s="9">
        <v>18</v>
      </c>
      <c r="G26" s="9">
        <v>17</v>
      </c>
      <c r="H26" s="30">
        <f t="shared" si="5"/>
        <v>0.29985007496251875</v>
      </c>
      <c r="I26" s="31">
        <f t="shared" si="0"/>
        <v>0.43</v>
      </c>
      <c r="J26" s="30">
        <f t="shared" si="1"/>
        <v>0.13333333333333333</v>
      </c>
      <c r="K26" s="30">
        <f t="shared" si="2"/>
        <v>2.6986506746626688E-2</v>
      </c>
      <c r="L26" s="30">
        <f t="shared" si="3"/>
        <v>0.12592592592592591</v>
      </c>
      <c r="M26" s="30">
        <f t="shared" si="4"/>
        <v>2.5487256371814093E-2</v>
      </c>
      <c r="N26" s="32">
        <f>1/Table2[[#This Row],[Leads-to-deposit %]]</f>
        <v>39.235294117647058</v>
      </c>
    </row>
    <row r="27" spans="1:14" x14ac:dyDescent="0.3">
      <c r="A27" s="8" t="s">
        <v>39</v>
      </c>
      <c r="B27" s="33" t="str">
        <f>_xlfn.TEXTAFTER(Table2[[#This Row],[Agents]]," ")</f>
        <v>25</v>
      </c>
      <c r="C27" s="9">
        <v>662</v>
      </c>
      <c r="D27" s="9">
        <v>242</v>
      </c>
      <c r="E27" s="9">
        <v>135</v>
      </c>
      <c r="F27" s="9">
        <v>15</v>
      </c>
      <c r="G27" s="9">
        <v>25</v>
      </c>
      <c r="H27" s="30">
        <f t="shared" si="5"/>
        <v>0.36555891238670696</v>
      </c>
      <c r="I27" s="31">
        <f t="shared" si="0"/>
        <v>0.55785123966942152</v>
      </c>
      <c r="J27" s="30">
        <f t="shared" si="1"/>
        <v>0.1111111111111111</v>
      </c>
      <c r="K27" s="30">
        <f t="shared" si="2"/>
        <v>2.2658610271903322E-2</v>
      </c>
      <c r="L27" s="30">
        <f t="shared" si="3"/>
        <v>0.18518518518518517</v>
      </c>
      <c r="M27" s="30">
        <f t="shared" si="4"/>
        <v>3.7764350453172203E-2</v>
      </c>
      <c r="N27" s="32">
        <f>1/Table2[[#This Row],[Leads-to-deposit %]]</f>
        <v>26.48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8BDF-9166-4475-9FB7-8B43B9E6B1F2}">
  <dimension ref="A3:Y137"/>
  <sheetViews>
    <sheetView topLeftCell="B75" zoomScale="85" zoomScaleNormal="85" workbookViewId="0">
      <selection activeCell="F80" sqref="F80"/>
    </sheetView>
  </sheetViews>
  <sheetFormatPr defaultRowHeight="14.4" x14ac:dyDescent="0.3"/>
  <cols>
    <col min="1" max="1" width="30.6640625" bestFit="1" customWidth="1"/>
    <col min="2" max="2" width="27.77734375" bestFit="1" customWidth="1"/>
    <col min="3" max="3" width="25.5546875" bestFit="1" customWidth="1"/>
    <col min="4" max="5" width="31" bestFit="1" customWidth="1"/>
    <col min="6" max="6" width="15.6640625" bestFit="1" customWidth="1"/>
    <col min="7" max="7" width="30.44140625" bestFit="1" customWidth="1"/>
    <col min="8" max="8" width="29" bestFit="1" customWidth="1"/>
    <col min="9" max="10" width="7.44140625" bestFit="1" customWidth="1"/>
    <col min="11" max="18" width="8.44140625" bestFit="1" customWidth="1"/>
    <col min="19" max="19" width="12.77734375" bestFit="1" customWidth="1"/>
    <col min="20" max="20" width="27.77734375" bestFit="1" customWidth="1"/>
    <col min="21" max="21" width="25.5546875" bestFit="1" customWidth="1"/>
    <col min="22" max="22" width="29.33203125" bestFit="1" customWidth="1"/>
    <col min="23" max="23" width="31" bestFit="1" customWidth="1"/>
    <col min="24" max="24" width="15.6640625" bestFit="1" customWidth="1"/>
    <col min="25" max="25" width="28.88671875" bestFit="1" customWidth="1"/>
    <col min="26" max="26" width="8.44140625" bestFit="1" customWidth="1"/>
    <col min="27" max="27" width="11" bestFit="1" customWidth="1"/>
    <col min="28" max="125" width="30.6640625" bestFit="1" customWidth="1"/>
    <col min="126" max="126" width="33.77734375" bestFit="1" customWidth="1"/>
    <col min="127" max="127" width="35.5546875" bestFit="1" customWidth="1"/>
    <col min="128" max="128" width="30.44140625" bestFit="1" customWidth="1"/>
    <col min="129" max="129" width="34.109375" bestFit="1" customWidth="1"/>
    <col min="130" max="130" width="32.6640625" bestFit="1" customWidth="1"/>
  </cols>
  <sheetData>
    <row r="3" spans="1:25" x14ac:dyDescent="0.3">
      <c r="A3" s="18" t="s">
        <v>93</v>
      </c>
      <c r="S3" s="18" t="s">
        <v>0</v>
      </c>
      <c r="T3" t="s">
        <v>92</v>
      </c>
      <c r="U3" t="s">
        <v>90</v>
      </c>
      <c r="V3" t="s">
        <v>91</v>
      </c>
      <c r="W3" t="s">
        <v>103</v>
      </c>
      <c r="X3" t="s">
        <v>94</v>
      </c>
      <c r="Y3" t="s">
        <v>88</v>
      </c>
    </row>
    <row r="4" spans="1:25" x14ac:dyDescent="0.3">
      <c r="A4" s="8" t="s">
        <v>94</v>
      </c>
      <c r="B4">
        <v>721.2</v>
      </c>
      <c r="S4" s="8" t="s">
        <v>15</v>
      </c>
      <c r="T4" s="20">
        <v>3.7499999999999999E-2</v>
      </c>
      <c r="U4" s="19">
        <v>0.19259259259259259</v>
      </c>
      <c r="V4" s="19">
        <v>0.24444444444444444</v>
      </c>
      <c r="W4" s="20">
        <v>2.9545454545454545E-2</v>
      </c>
      <c r="X4">
        <v>880</v>
      </c>
      <c r="Y4" s="19">
        <v>0.20681818181818182</v>
      </c>
    </row>
    <row r="5" spans="1:25" x14ac:dyDescent="0.3">
      <c r="A5" s="8" t="s">
        <v>88</v>
      </c>
      <c r="B5" s="19">
        <v>0.30839303604730345</v>
      </c>
      <c r="S5" s="8" t="s">
        <v>16</v>
      </c>
      <c r="T5" s="20">
        <v>4.3478260869565216E-2</v>
      </c>
      <c r="U5" s="19">
        <v>0.22962962962962963</v>
      </c>
      <c r="V5" s="19">
        <v>0.2814814814814815</v>
      </c>
      <c r="W5" s="20">
        <v>3.5469107551487411E-2</v>
      </c>
      <c r="X5">
        <v>874</v>
      </c>
      <c r="Y5" s="19">
        <v>0.32723112128146453</v>
      </c>
    </row>
    <row r="6" spans="1:25" x14ac:dyDescent="0.3">
      <c r="A6" s="8" t="s">
        <v>89</v>
      </c>
      <c r="B6" s="19">
        <v>0.53576848479005734</v>
      </c>
      <c r="S6" s="8" t="s">
        <v>17</v>
      </c>
      <c r="T6" s="20">
        <v>4.5627376425855515E-2</v>
      </c>
      <c r="U6" s="19">
        <v>0.1111111111111111</v>
      </c>
      <c r="V6" s="19">
        <v>0.26666666666666666</v>
      </c>
      <c r="W6" s="20">
        <v>1.9011406844106463E-2</v>
      </c>
      <c r="X6">
        <v>789</v>
      </c>
      <c r="Y6" s="19">
        <v>0.35361216730038025</v>
      </c>
    </row>
    <row r="7" spans="1:25" x14ac:dyDescent="0.3">
      <c r="A7" s="8" t="s">
        <v>90</v>
      </c>
      <c r="B7" s="19">
        <v>0.13896296296296295</v>
      </c>
      <c r="S7" s="8" t="s">
        <v>18</v>
      </c>
      <c r="T7" s="20">
        <v>2.987012987012987E-2</v>
      </c>
      <c r="U7" s="19">
        <v>9.6296296296296297E-2</v>
      </c>
      <c r="V7" s="19">
        <v>0.17037037037037037</v>
      </c>
      <c r="W7" s="20">
        <v>1.6883116883116882E-2</v>
      </c>
      <c r="X7">
        <v>770</v>
      </c>
      <c r="Y7" s="19">
        <v>0.31298701298701298</v>
      </c>
    </row>
    <row r="8" spans="1:25" x14ac:dyDescent="0.3">
      <c r="A8" s="8" t="s">
        <v>91</v>
      </c>
      <c r="B8" s="19">
        <v>0.16770370370370369</v>
      </c>
      <c r="S8" s="8" t="s">
        <v>19</v>
      </c>
      <c r="T8" s="20">
        <v>3.1620553359683792E-2</v>
      </c>
      <c r="U8" s="19">
        <v>0.12592592592592591</v>
      </c>
      <c r="V8" s="19">
        <v>0.17777777777777778</v>
      </c>
      <c r="W8" s="20">
        <v>2.2397891963109356E-2</v>
      </c>
      <c r="X8">
        <v>759</v>
      </c>
      <c r="Y8" s="19">
        <v>0.35704874835309619</v>
      </c>
    </row>
    <row r="9" spans="1:25" x14ac:dyDescent="0.3">
      <c r="A9" s="8" t="s">
        <v>92</v>
      </c>
      <c r="B9" s="19">
        <v>3.1083753543894657E-2</v>
      </c>
      <c r="S9" s="8" t="s">
        <v>20</v>
      </c>
      <c r="T9" s="20">
        <v>3.8770053475935831E-2</v>
      </c>
      <c r="U9" s="19">
        <v>0.11851851851851852</v>
      </c>
      <c r="V9" s="19">
        <v>0.21481481481481482</v>
      </c>
      <c r="W9" s="20">
        <v>2.1390374331550801E-2</v>
      </c>
      <c r="X9">
        <v>748</v>
      </c>
      <c r="Y9" s="19">
        <v>0.29545454545454547</v>
      </c>
    </row>
    <row r="10" spans="1:25" x14ac:dyDescent="0.3">
      <c r="S10" s="8" t="s">
        <v>21</v>
      </c>
      <c r="T10" s="20">
        <v>2.6845637583892617E-2</v>
      </c>
      <c r="U10" s="19">
        <v>0.1111111111111111</v>
      </c>
      <c r="V10" s="19">
        <v>0.14814814814814814</v>
      </c>
      <c r="W10" s="20">
        <v>2.0134228187919462E-2</v>
      </c>
      <c r="X10">
        <v>745</v>
      </c>
      <c r="Y10" s="19">
        <v>0.35436241610738256</v>
      </c>
    </row>
    <row r="11" spans="1:25" x14ac:dyDescent="0.3">
      <c r="A11" s="18" t="s">
        <v>93</v>
      </c>
      <c r="S11" s="8" t="s">
        <v>22</v>
      </c>
      <c r="T11" s="20">
        <v>3.638814016172507E-2</v>
      </c>
      <c r="U11" s="19">
        <v>0.2</v>
      </c>
      <c r="V11" s="19">
        <v>0.2</v>
      </c>
      <c r="W11" s="20">
        <v>3.638814016172507E-2</v>
      </c>
      <c r="X11">
        <v>742</v>
      </c>
      <c r="Y11" s="19">
        <v>0.33153638814016173</v>
      </c>
    </row>
    <row r="12" spans="1:25" x14ac:dyDescent="0.3">
      <c r="A12" s="8" t="s">
        <v>94</v>
      </c>
      <c r="B12" s="26">
        <v>721.2</v>
      </c>
      <c r="S12" s="8" t="s">
        <v>23</v>
      </c>
      <c r="T12" s="20">
        <v>3.6935704514363885E-2</v>
      </c>
      <c r="U12" s="19">
        <v>0.15555555555555556</v>
      </c>
      <c r="V12" s="19">
        <v>0.2</v>
      </c>
      <c r="W12" s="20">
        <v>2.8727770177838577E-2</v>
      </c>
      <c r="X12">
        <v>731</v>
      </c>
      <c r="Y12" s="19">
        <v>0.28454172366621067</v>
      </c>
    </row>
    <row r="13" spans="1:25" x14ac:dyDescent="0.3">
      <c r="A13" s="8" t="s">
        <v>95</v>
      </c>
      <c r="B13" s="26">
        <v>222.12</v>
      </c>
      <c r="S13" s="8" t="s">
        <v>24</v>
      </c>
      <c r="T13" s="20">
        <v>2.9247910863509748E-2</v>
      </c>
      <c r="U13" s="19">
        <v>0.1111111111111111</v>
      </c>
      <c r="V13" s="19">
        <v>0.15555555555555556</v>
      </c>
      <c r="W13" s="20">
        <v>2.0891364902506964E-2</v>
      </c>
      <c r="X13">
        <v>718</v>
      </c>
      <c r="Y13" s="19">
        <v>0.36629526462395545</v>
      </c>
    </row>
    <row r="14" spans="1:25" x14ac:dyDescent="0.3">
      <c r="A14" s="8" t="s">
        <v>96</v>
      </c>
      <c r="B14" s="26">
        <v>117.76</v>
      </c>
      <c r="S14" s="8" t="s">
        <v>25</v>
      </c>
      <c r="T14" s="20">
        <v>2.0920502092050208E-2</v>
      </c>
      <c r="U14" s="19">
        <v>0.11851851851851852</v>
      </c>
      <c r="V14" s="19">
        <v>0.1111111111111111</v>
      </c>
      <c r="W14" s="20">
        <v>2.2315202231520222E-2</v>
      </c>
      <c r="X14">
        <v>717</v>
      </c>
      <c r="Y14" s="19">
        <v>0.25801952580195259</v>
      </c>
    </row>
    <row r="15" spans="1:25" x14ac:dyDescent="0.3">
      <c r="A15" s="8" t="s">
        <v>97</v>
      </c>
      <c r="B15" s="26">
        <v>22.64</v>
      </c>
      <c r="S15" s="8" t="s">
        <v>26</v>
      </c>
      <c r="T15" s="20">
        <v>2.9745042492917848E-2</v>
      </c>
      <c r="U15" s="19">
        <v>0.1111111111111111</v>
      </c>
      <c r="V15" s="19">
        <v>0.15555555555555556</v>
      </c>
      <c r="W15" s="20">
        <v>2.1246458923512748E-2</v>
      </c>
      <c r="X15">
        <v>706</v>
      </c>
      <c r="Y15" s="19">
        <v>0.23371104815864022</v>
      </c>
    </row>
    <row r="16" spans="1:25" x14ac:dyDescent="0.3">
      <c r="S16" s="8" t="s">
        <v>27</v>
      </c>
      <c r="T16" s="20">
        <v>2.556818181818182E-2</v>
      </c>
      <c r="U16" s="19">
        <v>0.14074074074074075</v>
      </c>
      <c r="V16" s="19">
        <v>0.13333333333333333</v>
      </c>
      <c r="W16" s="20">
        <v>2.6988636363636364E-2</v>
      </c>
      <c r="X16">
        <v>704</v>
      </c>
      <c r="Y16" s="19">
        <v>0.36505681818181818</v>
      </c>
    </row>
    <row r="17" spans="1:25" x14ac:dyDescent="0.3">
      <c r="S17" s="8" t="s">
        <v>28</v>
      </c>
      <c r="T17" s="20">
        <v>3.1563845050215207E-2</v>
      </c>
      <c r="U17" s="19">
        <v>9.6296296296296297E-2</v>
      </c>
      <c r="V17" s="19">
        <v>0.16296296296296298</v>
      </c>
      <c r="W17" s="20">
        <v>1.8651362984218076E-2</v>
      </c>
      <c r="X17">
        <v>697</v>
      </c>
      <c r="Y17" s="19">
        <v>0.28550932568149212</v>
      </c>
    </row>
    <row r="18" spans="1:25" x14ac:dyDescent="0.3">
      <c r="S18" s="8" t="s">
        <v>29</v>
      </c>
      <c r="T18" s="20">
        <v>2.4566473988439308E-2</v>
      </c>
      <c r="U18" s="19">
        <v>0.15555555555555556</v>
      </c>
      <c r="V18" s="19">
        <v>0.12592592592592591</v>
      </c>
      <c r="W18" s="20">
        <v>3.0346820809248554E-2</v>
      </c>
      <c r="X18">
        <v>692</v>
      </c>
      <c r="Y18" s="19">
        <v>0.38005780346820811</v>
      </c>
    </row>
    <row r="19" spans="1:25" x14ac:dyDescent="0.3">
      <c r="S19" s="8" t="s">
        <v>30</v>
      </c>
      <c r="T19" s="20">
        <v>3.1930333817126268E-2</v>
      </c>
      <c r="U19" s="19">
        <v>0.22962962962962963</v>
      </c>
      <c r="V19" s="19">
        <v>0.16296296296296298</v>
      </c>
      <c r="W19" s="20">
        <v>4.4992743105950653E-2</v>
      </c>
      <c r="X19">
        <v>689</v>
      </c>
      <c r="Y19" s="19">
        <v>0.30478955007256892</v>
      </c>
    </row>
    <row r="20" spans="1:25" x14ac:dyDescent="0.3">
      <c r="S20" s="8" t="s">
        <v>31</v>
      </c>
      <c r="T20" s="20">
        <v>3.9244186046511628E-2</v>
      </c>
      <c r="U20" s="19">
        <v>8.1481481481481488E-2</v>
      </c>
      <c r="V20" s="19">
        <v>0.2</v>
      </c>
      <c r="W20" s="20">
        <v>1.5988372093023256E-2</v>
      </c>
      <c r="X20">
        <v>688</v>
      </c>
      <c r="Y20" s="19">
        <v>0.23401162790697674</v>
      </c>
    </row>
    <row r="21" spans="1:25" x14ac:dyDescent="0.3">
      <c r="S21" s="8" t="s">
        <v>32</v>
      </c>
      <c r="T21" s="20">
        <v>2.616279069767442E-2</v>
      </c>
      <c r="U21" s="19">
        <v>0.1037037037037037</v>
      </c>
      <c r="V21" s="19">
        <v>0.13333333333333333</v>
      </c>
      <c r="W21" s="20">
        <v>2.0348837209302327E-2</v>
      </c>
      <c r="X21">
        <v>688</v>
      </c>
      <c r="Y21" s="19">
        <v>0.22819767441860464</v>
      </c>
    </row>
    <row r="22" spans="1:25" x14ac:dyDescent="0.3">
      <c r="S22" s="8" t="s">
        <v>33</v>
      </c>
      <c r="T22" s="20">
        <v>2.5110782865583457E-2</v>
      </c>
      <c r="U22" s="19">
        <v>0.14074074074074075</v>
      </c>
      <c r="V22" s="19">
        <v>0.12592592592592591</v>
      </c>
      <c r="W22" s="20">
        <v>2.8064992614475627E-2</v>
      </c>
      <c r="X22">
        <v>677</v>
      </c>
      <c r="Y22" s="19">
        <v>0.31314623338257014</v>
      </c>
    </row>
    <row r="23" spans="1:25" x14ac:dyDescent="0.3">
      <c r="S23" s="8" t="s">
        <v>34</v>
      </c>
      <c r="T23" s="20">
        <v>2.2189349112426034E-2</v>
      </c>
      <c r="U23" s="19">
        <v>0.13333333333333333</v>
      </c>
      <c r="V23" s="19">
        <v>0.1111111111111111</v>
      </c>
      <c r="W23" s="20">
        <v>2.6627218934911243E-2</v>
      </c>
      <c r="X23">
        <v>676</v>
      </c>
      <c r="Y23" s="19">
        <v>0.30029585798816566</v>
      </c>
    </row>
    <row r="24" spans="1:25" x14ac:dyDescent="0.3">
      <c r="S24" s="8" t="s">
        <v>35</v>
      </c>
      <c r="T24" s="20">
        <v>2.6825633383010434E-2</v>
      </c>
      <c r="U24" s="19">
        <v>0.15555555555555556</v>
      </c>
      <c r="V24" s="19">
        <v>0.13333333333333333</v>
      </c>
      <c r="W24" s="20">
        <v>3.129657228017884E-2</v>
      </c>
      <c r="X24">
        <v>671</v>
      </c>
      <c r="Y24" s="19">
        <v>0.338301043219076</v>
      </c>
    </row>
    <row r="25" spans="1:25" x14ac:dyDescent="0.3">
      <c r="S25" s="8" t="s">
        <v>36</v>
      </c>
      <c r="T25" s="20">
        <v>2.0895522388059702E-2</v>
      </c>
      <c r="U25" s="19">
        <v>8.1481481481481488E-2</v>
      </c>
      <c r="V25" s="19">
        <v>0.1037037037037037</v>
      </c>
      <c r="W25" s="20">
        <v>1.6417910447761194E-2</v>
      </c>
      <c r="X25">
        <v>670</v>
      </c>
      <c r="Y25" s="19">
        <v>0.28656716417910449</v>
      </c>
    </row>
    <row r="26" spans="1:25" x14ac:dyDescent="0.3">
      <c r="S26" s="8" t="s">
        <v>37</v>
      </c>
      <c r="T26" s="20">
        <v>3.2835820895522387E-2</v>
      </c>
      <c r="U26" s="19">
        <v>0.22962962962962963</v>
      </c>
      <c r="V26" s="19">
        <v>0.16296296296296298</v>
      </c>
      <c r="W26" s="20">
        <v>4.6268656716417909E-2</v>
      </c>
      <c r="X26">
        <v>670</v>
      </c>
      <c r="Y26" s="19">
        <v>0.32686567164179103</v>
      </c>
    </row>
    <row r="27" spans="1:25" x14ac:dyDescent="0.3">
      <c r="S27" s="8" t="s">
        <v>38</v>
      </c>
      <c r="T27" s="20">
        <v>2.5487256371814093E-2</v>
      </c>
      <c r="U27" s="19">
        <v>0.13333333333333333</v>
      </c>
      <c r="V27" s="19">
        <v>0.12592592592592591</v>
      </c>
      <c r="W27" s="20">
        <v>2.6986506746626688E-2</v>
      </c>
      <c r="X27">
        <v>667</v>
      </c>
      <c r="Y27" s="19">
        <v>0.29985007496251875</v>
      </c>
    </row>
    <row r="28" spans="1:25" x14ac:dyDescent="0.3">
      <c r="S28" s="8" t="s">
        <v>39</v>
      </c>
      <c r="T28" s="20">
        <v>3.7764350453172203E-2</v>
      </c>
      <c r="U28" s="19">
        <v>0.1111111111111111</v>
      </c>
      <c r="V28" s="19">
        <v>0.18518518518518517</v>
      </c>
      <c r="W28" s="20">
        <v>2.2658610271903322E-2</v>
      </c>
      <c r="X28">
        <v>662</v>
      </c>
      <c r="Y28" s="19">
        <v>0.36555891238670696</v>
      </c>
    </row>
    <row r="29" spans="1:25" x14ac:dyDescent="0.3">
      <c r="A29" s="8" t="s">
        <v>98</v>
      </c>
      <c r="B29" s="19">
        <v>1</v>
      </c>
      <c r="C29" s="26">
        <v>721.2</v>
      </c>
      <c r="S29" s="8" t="s">
        <v>64</v>
      </c>
      <c r="T29" s="20">
        <v>3.1083753543894657E-2</v>
      </c>
      <c r="U29" s="19">
        <v>0.13896296296296295</v>
      </c>
      <c r="V29" s="19">
        <v>0.16770370370370369</v>
      </c>
      <c r="W29" s="20">
        <v>2.6001510291260098E-2</v>
      </c>
      <c r="X29">
        <v>721.2</v>
      </c>
      <c r="Y29" s="19">
        <v>0.30839303604730345</v>
      </c>
    </row>
    <row r="30" spans="1:25" x14ac:dyDescent="0.3">
      <c r="A30" s="8" t="s">
        <v>99</v>
      </c>
      <c r="B30" s="19">
        <v>0.30839303604730345</v>
      </c>
      <c r="C30" s="26">
        <v>222.12</v>
      </c>
      <c r="D30" s="11">
        <f>C30/$C$29</f>
        <v>0.30798668885191344</v>
      </c>
      <c r="E30" s="26">
        <f>1/B30</f>
        <v>3.242615374254473</v>
      </c>
    </row>
    <row r="31" spans="1:25" x14ac:dyDescent="0.3">
      <c r="A31" s="8" t="s">
        <v>100</v>
      </c>
      <c r="B31" s="19">
        <v>0.53576848479005734</v>
      </c>
      <c r="C31" s="26">
        <v>117.76</v>
      </c>
      <c r="D31" s="11">
        <f t="shared" ref="D31:D32" si="0">C31/$C$29</f>
        <v>0.16328341652800887</v>
      </c>
      <c r="E31" s="26">
        <f>1/B31</f>
        <v>1.8664778321028968</v>
      </c>
    </row>
    <row r="32" spans="1:25" x14ac:dyDescent="0.3">
      <c r="A32" s="8" t="s">
        <v>101</v>
      </c>
      <c r="B32" s="19">
        <f>C32/C31</f>
        <v>0.1922554347826087</v>
      </c>
      <c r="C32" s="26">
        <v>22.64</v>
      </c>
      <c r="D32" s="11">
        <f t="shared" si="0"/>
        <v>3.1392124237382142E-2</v>
      </c>
      <c r="E32" s="26">
        <f>1/B32</f>
        <v>5.2014134275618371</v>
      </c>
    </row>
    <row r="38" spans="1:2" x14ac:dyDescent="0.3">
      <c r="A38" s="8" t="s">
        <v>15</v>
      </c>
      <c r="B38" s="20">
        <v>3.7499999999999999E-2</v>
      </c>
    </row>
    <row r="39" spans="1:2" x14ac:dyDescent="0.3">
      <c r="A39" s="8" t="s">
        <v>16</v>
      </c>
      <c r="B39" s="20">
        <v>4.3478260869565216E-2</v>
      </c>
    </row>
    <row r="40" spans="1:2" x14ac:dyDescent="0.3">
      <c r="A40" s="8" t="s">
        <v>17</v>
      </c>
      <c r="B40" s="20">
        <v>4.5627376425855515E-2</v>
      </c>
    </row>
    <row r="41" spans="1:2" x14ac:dyDescent="0.3">
      <c r="A41" s="8" t="s">
        <v>18</v>
      </c>
      <c r="B41" s="20">
        <v>2.987012987012987E-2</v>
      </c>
    </row>
    <row r="42" spans="1:2" x14ac:dyDescent="0.3">
      <c r="A42" s="8" t="s">
        <v>19</v>
      </c>
      <c r="B42" s="20">
        <v>3.1620553359683792E-2</v>
      </c>
    </row>
    <row r="43" spans="1:2" x14ac:dyDescent="0.3">
      <c r="A43" s="8" t="s">
        <v>20</v>
      </c>
      <c r="B43" s="20">
        <v>3.8770053475935831E-2</v>
      </c>
    </row>
    <row r="44" spans="1:2" x14ac:dyDescent="0.3">
      <c r="A44" s="8" t="s">
        <v>21</v>
      </c>
      <c r="B44" s="20">
        <v>2.6845637583892617E-2</v>
      </c>
    </row>
    <row r="45" spans="1:2" x14ac:dyDescent="0.3">
      <c r="A45" s="8" t="s">
        <v>22</v>
      </c>
      <c r="B45" s="20">
        <v>3.638814016172507E-2</v>
      </c>
    </row>
    <row r="46" spans="1:2" x14ac:dyDescent="0.3">
      <c r="A46" s="8" t="s">
        <v>23</v>
      </c>
      <c r="B46" s="20">
        <v>3.6935704514363885E-2</v>
      </c>
    </row>
    <row r="47" spans="1:2" x14ac:dyDescent="0.3">
      <c r="A47" s="8" t="s">
        <v>24</v>
      </c>
      <c r="B47" s="20">
        <v>2.9247910863509748E-2</v>
      </c>
    </row>
    <row r="48" spans="1:2" x14ac:dyDescent="0.3">
      <c r="A48" s="8" t="s">
        <v>25</v>
      </c>
      <c r="B48" s="20">
        <v>2.0920502092050208E-2</v>
      </c>
    </row>
    <row r="49" spans="1:2" x14ac:dyDescent="0.3">
      <c r="A49" s="8" t="s">
        <v>26</v>
      </c>
      <c r="B49" s="20">
        <v>2.9745042492917848E-2</v>
      </c>
    </row>
    <row r="50" spans="1:2" x14ac:dyDescent="0.3">
      <c r="A50" s="8" t="s">
        <v>27</v>
      </c>
      <c r="B50" s="20">
        <v>2.556818181818182E-2</v>
      </c>
    </row>
    <row r="51" spans="1:2" x14ac:dyDescent="0.3">
      <c r="A51" s="8" t="s">
        <v>28</v>
      </c>
      <c r="B51" s="20">
        <v>3.1563845050215207E-2</v>
      </c>
    </row>
    <row r="52" spans="1:2" x14ac:dyDescent="0.3">
      <c r="A52" s="8" t="s">
        <v>29</v>
      </c>
      <c r="B52" s="20">
        <v>2.4566473988439308E-2</v>
      </c>
    </row>
    <row r="53" spans="1:2" x14ac:dyDescent="0.3">
      <c r="A53" s="8" t="s">
        <v>30</v>
      </c>
      <c r="B53" s="20">
        <v>3.1930333817126268E-2</v>
      </c>
    </row>
    <row r="54" spans="1:2" x14ac:dyDescent="0.3">
      <c r="A54" s="8" t="s">
        <v>31</v>
      </c>
      <c r="B54" s="20">
        <v>3.9244186046511628E-2</v>
      </c>
    </row>
    <row r="55" spans="1:2" x14ac:dyDescent="0.3">
      <c r="A55" s="8" t="s">
        <v>32</v>
      </c>
      <c r="B55" s="20">
        <v>2.616279069767442E-2</v>
      </c>
    </row>
    <row r="56" spans="1:2" x14ac:dyDescent="0.3">
      <c r="A56" s="8" t="s">
        <v>33</v>
      </c>
      <c r="B56" s="20">
        <v>2.5110782865583457E-2</v>
      </c>
    </row>
    <row r="57" spans="1:2" x14ac:dyDescent="0.3">
      <c r="A57" s="8" t="s">
        <v>34</v>
      </c>
      <c r="B57" s="20">
        <v>2.2189349112426034E-2</v>
      </c>
    </row>
    <row r="58" spans="1:2" x14ac:dyDescent="0.3">
      <c r="A58" s="8" t="s">
        <v>35</v>
      </c>
      <c r="B58" s="20">
        <v>2.6825633383010434E-2</v>
      </c>
    </row>
    <row r="59" spans="1:2" x14ac:dyDescent="0.3">
      <c r="A59" s="8" t="s">
        <v>36</v>
      </c>
      <c r="B59" s="20">
        <v>2.0895522388059702E-2</v>
      </c>
    </row>
    <row r="60" spans="1:2" x14ac:dyDescent="0.3">
      <c r="A60" s="8" t="s">
        <v>37</v>
      </c>
      <c r="B60" s="20">
        <v>3.2835820895522387E-2</v>
      </c>
    </row>
    <row r="61" spans="1:2" x14ac:dyDescent="0.3">
      <c r="A61" s="8" t="s">
        <v>38</v>
      </c>
      <c r="B61" s="20">
        <v>2.5487256371814093E-2</v>
      </c>
    </row>
    <row r="62" spans="1:2" x14ac:dyDescent="0.3">
      <c r="A62" s="8" t="s">
        <v>39</v>
      </c>
      <c r="B62" s="20">
        <v>3.7764350453172203E-2</v>
      </c>
    </row>
    <row r="79" spans="1:7" x14ac:dyDescent="0.3">
      <c r="A79" s="1" t="s">
        <v>0</v>
      </c>
      <c r="B79" s="1" t="s">
        <v>92</v>
      </c>
      <c r="C79" s="1" t="s">
        <v>90</v>
      </c>
      <c r="D79" s="1" t="s">
        <v>91</v>
      </c>
      <c r="E79" s="1" t="s">
        <v>103</v>
      </c>
      <c r="F79" s="1" t="s">
        <v>109</v>
      </c>
      <c r="G79" s="1" t="s">
        <v>88</v>
      </c>
    </row>
    <row r="80" spans="1:7" x14ac:dyDescent="0.3">
      <c r="A80" s="8" t="s">
        <v>36</v>
      </c>
      <c r="B80" s="20">
        <v>2.0895522388059702E-2</v>
      </c>
      <c r="C80" s="19">
        <v>8.1481481481481488E-2</v>
      </c>
      <c r="D80" s="19">
        <v>0.1037037037037037</v>
      </c>
      <c r="E80" s="20">
        <v>1.6417910447761194E-2</v>
      </c>
      <c r="F80">
        <v>670</v>
      </c>
      <c r="G80" s="19">
        <v>0.28656716417910449</v>
      </c>
    </row>
    <row r="81" spans="1:7" x14ac:dyDescent="0.3">
      <c r="A81" s="8" t="s">
        <v>25</v>
      </c>
      <c r="B81" s="20">
        <v>2.0920502092050208E-2</v>
      </c>
      <c r="C81" s="19">
        <v>0.11851851851851852</v>
      </c>
      <c r="D81" s="19">
        <v>0.1111111111111111</v>
      </c>
      <c r="E81" s="20">
        <v>2.2315202231520222E-2</v>
      </c>
      <c r="F81">
        <v>717</v>
      </c>
      <c r="G81" s="19">
        <v>0.25801952580195259</v>
      </c>
    </row>
    <row r="82" spans="1:7" x14ac:dyDescent="0.3">
      <c r="A82" s="8" t="s">
        <v>34</v>
      </c>
      <c r="B82" s="20">
        <v>2.2189349112426034E-2</v>
      </c>
      <c r="C82" s="19">
        <v>0.13333333333333333</v>
      </c>
      <c r="D82" s="19">
        <v>0.1111111111111111</v>
      </c>
      <c r="E82" s="20">
        <v>2.6627218934911243E-2</v>
      </c>
      <c r="F82">
        <v>676</v>
      </c>
      <c r="G82" s="19">
        <v>0.30029585798816566</v>
      </c>
    </row>
    <row r="83" spans="1:7" x14ac:dyDescent="0.3">
      <c r="A83" s="8" t="s">
        <v>29</v>
      </c>
      <c r="B83" s="20">
        <v>2.4566473988439308E-2</v>
      </c>
      <c r="C83" s="19">
        <v>0.15555555555555556</v>
      </c>
      <c r="D83" s="19">
        <v>0.12592592592592591</v>
      </c>
      <c r="E83" s="20">
        <v>3.0346820809248554E-2</v>
      </c>
      <c r="F83">
        <v>692</v>
      </c>
      <c r="G83" s="19">
        <v>0.38005780346820811</v>
      </c>
    </row>
    <row r="84" spans="1:7" x14ac:dyDescent="0.3">
      <c r="A84" s="8" t="s">
        <v>33</v>
      </c>
      <c r="B84" s="20">
        <v>2.5110782865583457E-2</v>
      </c>
      <c r="C84" s="19">
        <v>0.14074074074074075</v>
      </c>
      <c r="D84" s="19">
        <v>0.12592592592592591</v>
      </c>
      <c r="E84" s="20">
        <v>2.8064992614475627E-2</v>
      </c>
      <c r="F84">
        <v>677</v>
      </c>
      <c r="G84" s="19">
        <v>0.31314623338257014</v>
      </c>
    </row>
    <row r="85" spans="1:7" x14ac:dyDescent="0.3">
      <c r="A85" s="8" t="s">
        <v>38</v>
      </c>
      <c r="B85" s="20">
        <v>2.5487256371814093E-2</v>
      </c>
      <c r="C85" s="19">
        <v>0.13333333333333333</v>
      </c>
      <c r="D85" s="19">
        <v>0.12592592592592591</v>
      </c>
      <c r="E85" s="20">
        <v>2.6986506746626688E-2</v>
      </c>
      <c r="F85">
        <v>667</v>
      </c>
      <c r="G85" s="19">
        <v>0.29985007496251875</v>
      </c>
    </row>
    <row r="86" spans="1:7" x14ac:dyDescent="0.3">
      <c r="A86" s="8" t="s">
        <v>27</v>
      </c>
      <c r="B86" s="20">
        <v>2.556818181818182E-2</v>
      </c>
      <c r="C86" s="19">
        <v>0.14074074074074075</v>
      </c>
      <c r="D86" s="19">
        <v>0.13333333333333333</v>
      </c>
      <c r="E86" s="20">
        <v>2.6988636363636364E-2</v>
      </c>
      <c r="F86">
        <v>704</v>
      </c>
      <c r="G86" s="19">
        <v>0.36505681818181818</v>
      </c>
    </row>
    <row r="87" spans="1:7" x14ac:dyDescent="0.3">
      <c r="A87" s="8" t="s">
        <v>32</v>
      </c>
      <c r="B87" s="20">
        <v>2.616279069767442E-2</v>
      </c>
      <c r="C87" s="19">
        <v>0.1037037037037037</v>
      </c>
      <c r="D87" s="19">
        <v>0.13333333333333333</v>
      </c>
      <c r="E87" s="20">
        <v>2.0348837209302327E-2</v>
      </c>
      <c r="F87">
        <v>688</v>
      </c>
      <c r="G87" s="19">
        <v>0.22819767441860464</v>
      </c>
    </row>
    <row r="88" spans="1:7" x14ac:dyDescent="0.3">
      <c r="A88" s="8" t="s">
        <v>35</v>
      </c>
      <c r="B88" s="20">
        <v>2.6825633383010434E-2</v>
      </c>
      <c r="C88" s="19">
        <v>0.15555555555555556</v>
      </c>
      <c r="D88" s="19">
        <v>0.13333333333333333</v>
      </c>
      <c r="E88" s="20">
        <v>3.129657228017884E-2</v>
      </c>
      <c r="F88">
        <v>671</v>
      </c>
      <c r="G88" s="19">
        <v>0.338301043219076</v>
      </c>
    </row>
    <row r="89" spans="1:7" x14ac:dyDescent="0.3">
      <c r="A89" s="8" t="s">
        <v>21</v>
      </c>
      <c r="B89" s="20">
        <v>2.6845637583892617E-2</v>
      </c>
      <c r="C89" s="19">
        <v>0.1111111111111111</v>
      </c>
      <c r="D89" s="19">
        <v>0.14814814814814814</v>
      </c>
      <c r="E89" s="20">
        <v>2.0134228187919462E-2</v>
      </c>
      <c r="F89">
        <v>745</v>
      </c>
      <c r="G89" s="19">
        <v>0.35436241610738256</v>
      </c>
    </row>
    <row r="90" spans="1:7" x14ac:dyDescent="0.3">
      <c r="A90" s="8" t="s">
        <v>24</v>
      </c>
      <c r="B90" s="20">
        <v>2.9247910863509748E-2</v>
      </c>
      <c r="C90" s="19">
        <v>0.1111111111111111</v>
      </c>
      <c r="D90" s="19">
        <v>0.15555555555555556</v>
      </c>
      <c r="E90" s="20">
        <v>2.0891364902506964E-2</v>
      </c>
      <c r="F90">
        <v>718</v>
      </c>
      <c r="G90" s="19">
        <v>0.36629526462395545</v>
      </c>
    </row>
    <row r="91" spans="1:7" x14ac:dyDescent="0.3">
      <c r="A91" s="8" t="s">
        <v>26</v>
      </c>
      <c r="B91" s="20">
        <v>2.9745042492917848E-2</v>
      </c>
      <c r="C91" s="19">
        <v>0.1111111111111111</v>
      </c>
      <c r="D91" s="19">
        <v>0.15555555555555556</v>
      </c>
      <c r="E91" s="20">
        <v>2.1246458923512748E-2</v>
      </c>
      <c r="F91">
        <v>706</v>
      </c>
      <c r="G91" s="19">
        <v>0.23371104815864022</v>
      </c>
    </row>
    <row r="92" spans="1:7" x14ac:dyDescent="0.3">
      <c r="A92" s="8" t="s">
        <v>18</v>
      </c>
      <c r="B92" s="20">
        <v>2.987012987012987E-2</v>
      </c>
      <c r="C92" s="19">
        <v>9.6296296296296297E-2</v>
      </c>
      <c r="D92" s="19">
        <v>0.17037037037037037</v>
      </c>
      <c r="E92" s="20">
        <v>1.6883116883116882E-2</v>
      </c>
      <c r="F92">
        <v>770</v>
      </c>
      <c r="G92" s="19">
        <v>0.31298701298701298</v>
      </c>
    </row>
    <row r="93" spans="1:7" x14ac:dyDescent="0.3">
      <c r="A93" s="8" t="s">
        <v>28</v>
      </c>
      <c r="B93" s="20">
        <v>3.1563845050215207E-2</v>
      </c>
      <c r="C93" s="19">
        <v>9.6296296296296297E-2</v>
      </c>
      <c r="D93" s="19">
        <v>0.16296296296296298</v>
      </c>
      <c r="E93" s="20">
        <v>1.8651362984218076E-2</v>
      </c>
      <c r="F93">
        <v>697</v>
      </c>
      <c r="G93" s="19">
        <v>0.28550932568149212</v>
      </c>
    </row>
    <row r="94" spans="1:7" x14ac:dyDescent="0.3">
      <c r="A94" s="8" t="s">
        <v>19</v>
      </c>
      <c r="B94" s="20">
        <v>3.1620553359683792E-2</v>
      </c>
      <c r="C94" s="19">
        <v>0.12592592592592591</v>
      </c>
      <c r="D94" s="19">
        <v>0.17777777777777778</v>
      </c>
      <c r="E94" s="20">
        <v>2.2397891963109356E-2</v>
      </c>
      <c r="F94">
        <v>759</v>
      </c>
      <c r="G94" s="19">
        <v>0.35704874835309619</v>
      </c>
    </row>
    <row r="95" spans="1:7" x14ac:dyDescent="0.3">
      <c r="A95" s="8" t="s">
        <v>30</v>
      </c>
      <c r="B95" s="20">
        <v>3.1930333817126268E-2</v>
      </c>
      <c r="C95" s="19">
        <v>0.22962962962962963</v>
      </c>
      <c r="D95" s="19">
        <v>0.16296296296296298</v>
      </c>
      <c r="E95" s="20">
        <v>4.4992743105950653E-2</v>
      </c>
      <c r="F95">
        <v>689</v>
      </c>
      <c r="G95" s="19">
        <v>0.30478955007256892</v>
      </c>
    </row>
    <row r="96" spans="1:7" x14ac:dyDescent="0.3">
      <c r="A96" s="8" t="s">
        <v>37</v>
      </c>
      <c r="B96" s="20">
        <v>3.2835820895522387E-2</v>
      </c>
      <c r="C96" s="19">
        <v>0.22962962962962963</v>
      </c>
      <c r="D96" s="19">
        <v>0.16296296296296298</v>
      </c>
      <c r="E96" s="20">
        <v>4.6268656716417909E-2</v>
      </c>
      <c r="F96">
        <v>670</v>
      </c>
      <c r="G96" s="19">
        <v>0.32686567164179103</v>
      </c>
    </row>
    <row r="97" spans="1:8" x14ac:dyDescent="0.3">
      <c r="A97" s="8" t="s">
        <v>22</v>
      </c>
      <c r="B97" s="20">
        <v>3.638814016172507E-2</v>
      </c>
      <c r="C97" s="19">
        <v>0.2</v>
      </c>
      <c r="D97" s="19">
        <v>0.2</v>
      </c>
      <c r="E97" s="20">
        <v>3.638814016172507E-2</v>
      </c>
      <c r="F97">
        <v>742</v>
      </c>
      <c r="G97" s="19">
        <v>0.33153638814016173</v>
      </c>
    </row>
    <row r="98" spans="1:8" x14ac:dyDescent="0.3">
      <c r="A98" s="8" t="s">
        <v>23</v>
      </c>
      <c r="B98" s="20">
        <v>3.6935704514363885E-2</v>
      </c>
      <c r="C98" s="19">
        <v>0.15555555555555556</v>
      </c>
      <c r="D98" s="19">
        <v>0.2</v>
      </c>
      <c r="E98" s="20">
        <v>2.8727770177838577E-2</v>
      </c>
      <c r="F98">
        <v>731</v>
      </c>
      <c r="G98" s="19">
        <v>0.28454172366621067</v>
      </c>
    </row>
    <row r="99" spans="1:8" x14ac:dyDescent="0.3">
      <c r="A99" s="8" t="s">
        <v>15</v>
      </c>
      <c r="B99" s="20">
        <v>3.7499999999999999E-2</v>
      </c>
      <c r="C99" s="19">
        <v>0.19259259259259259</v>
      </c>
      <c r="D99" s="19">
        <v>0.24444444444444444</v>
      </c>
      <c r="E99" s="20">
        <v>2.9545454545454545E-2</v>
      </c>
      <c r="F99">
        <v>880</v>
      </c>
      <c r="G99" s="19">
        <v>0.20681818181818182</v>
      </c>
    </row>
    <row r="100" spans="1:8" x14ac:dyDescent="0.3">
      <c r="A100" s="8" t="s">
        <v>39</v>
      </c>
      <c r="B100" s="20">
        <v>3.7764350453172203E-2</v>
      </c>
      <c r="C100" s="19">
        <v>0.1111111111111111</v>
      </c>
      <c r="D100" s="19">
        <v>0.18518518518518517</v>
      </c>
      <c r="E100" s="20">
        <v>2.2658610271903322E-2</v>
      </c>
      <c r="F100">
        <v>662</v>
      </c>
      <c r="G100" s="19">
        <v>0.36555891238670696</v>
      </c>
    </row>
    <row r="101" spans="1:8" x14ac:dyDescent="0.3">
      <c r="A101" s="8" t="s">
        <v>20</v>
      </c>
      <c r="B101" s="20">
        <v>3.8770053475935831E-2</v>
      </c>
      <c r="C101" s="19">
        <v>0.11851851851851852</v>
      </c>
      <c r="D101" s="19">
        <v>0.21481481481481482</v>
      </c>
      <c r="E101" s="20">
        <v>2.1390374331550801E-2</v>
      </c>
      <c r="F101">
        <v>748</v>
      </c>
      <c r="G101" s="19">
        <v>0.29545454545454547</v>
      </c>
    </row>
    <row r="102" spans="1:8" x14ac:dyDescent="0.3">
      <c r="A102" s="8" t="s">
        <v>31</v>
      </c>
      <c r="B102" s="20">
        <v>3.9244186046511628E-2</v>
      </c>
      <c r="C102" s="19">
        <v>8.1481481481481488E-2</v>
      </c>
      <c r="D102" s="19">
        <v>0.2</v>
      </c>
      <c r="E102" s="20">
        <v>1.5988372093023256E-2</v>
      </c>
      <c r="F102">
        <v>688</v>
      </c>
      <c r="G102" s="19">
        <v>0.23401162790697674</v>
      </c>
    </row>
    <row r="103" spans="1:8" x14ac:dyDescent="0.3">
      <c r="A103" s="8" t="s">
        <v>16</v>
      </c>
      <c r="B103" s="20">
        <v>4.3478260869565216E-2</v>
      </c>
      <c r="C103" s="19">
        <v>0.22962962962962963</v>
      </c>
      <c r="D103" s="19">
        <v>0.2814814814814815</v>
      </c>
      <c r="E103" s="20">
        <v>3.5469107551487411E-2</v>
      </c>
      <c r="F103">
        <v>874</v>
      </c>
      <c r="G103" s="19">
        <v>0.32723112128146453</v>
      </c>
    </row>
    <row r="104" spans="1:8" x14ac:dyDescent="0.3">
      <c r="A104" s="8" t="s">
        <v>17</v>
      </c>
      <c r="B104" s="20">
        <v>4.5627376425855515E-2</v>
      </c>
      <c r="C104" s="19">
        <v>0.1111111111111111</v>
      </c>
      <c r="D104" s="19">
        <v>0.26666666666666666</v>
      </c>
      <c r="E104" s="20">
        <v>1.9011406844106463E-2</v>
      </c>
      <c r="F104">
        <v>789</v>
      </c>
      <c r="G104" s="19">
        <v>0.35361216730038025</v>
      </c>
    </row>
    <row r="107" spans="1:8" x14ac:dyDescent="0.3">
      <c r="A107" s="8" t="s">
        <v>107</v>
      </c>
    </row>
    <row r="108" spans="1:8" x14ac:dyDescent="0.3">
      <c r="A108" s="1" t="s">
        <v>0</v>
      </c>
      <c r="B108" s="1" t="s">
        <v>92</v>
      </c>
      <c r="C108" s="1" t="s">
        <v>90</v>
      </c>
      <c r="D108" s="1" t="s">
        <v>91</v>
      </c>
      <c r="E108" s="1" t="s">
        <v>103</v>
      </c>
      <c r="F108" s="1" t="s">
        <v>94</v>
      </c>
      <c r="G108" s="10" t="s">
        <v>105</v>
      </c>
      <c r="H108" s="10" t="s">
        <v>106</v>
      </c>
    </row>
    <row r="109" spans="1:8" x14ac:dyDescent="0.3">
      <c r="A109" s="8" t="s">
        <v>36</v>
      </c>
      <c r="B109" s="20">
        <v>2.0895522388059702E-2</v>
      </c>
      <c r="C109" s="19">
        <v>8.1481481481481488E-2</v>
      </c>
      <c r="D109" s="19">
        <v>0.1037037037037037</v>
      </c>
      <c r="E109" s="20">
        <v>1.6417910447761194E-2</v>
      </c>
      <c r="F109">
        <v>670</v>
      </c>
      <c r="G109" s="11">
        <f>D109/C109</f>
        <v>1.2727272727272725</v>
      </c>
      <c r="H109" s="11">
        <f>B109/E109</f>
        <v>1.2727272727272727</v>
      </c>
    </row>
    <row r="110" spans="1:8" x14ac:dyDescent="0.3">
      <c r="A110" s="8" t="s">
        <v>25</v>
      </c>
      <c r="B110" s="20">
        <v>2.0920502092050208E-2</v>
      </c>
      <c r="C110" s="19">
        <v>0.11851851851851852</v>
      </c>
      <c r="D110" s="19">
        <v>0.1111111111111111</v>
      </c>
      <c r="E110" s="20">
        <v>2.2315202231520222E-2</v>
      </c>
      <c r="F110">
        <v>717</v>
      </c>
      <c r="G110" s="11">
        <f t="shared" ref="G110:G119" si="1">D110/C110</f>
        <v>0.93749999999999989</v>
      </c>
      <c r="H110" s="11">
        <f t="shared" ref="H110:H119" si="2">B110/E110</f>
        <v>0.9375</v>
      </c>
    </row>
    <row r="111" spans="1:8" x14ac:dyDescent="0.3">
      <c r="A111" s="8" t="s">
        <v>34</v>
      </c>
      <c r="B111" s="20">
        <v>2.2189349112426034E-2</v>
      </c>
      <c r="C111" s="19">
        <v>0.13333333333333333</v>
      </c>
      <c r="D111" s="19">
        <v>0.1111111111111111</v>
      </c>
      <c r="E111" s="20">
        <v>2.6627218934911243E-2</v>
      </c>
      <c r="F111">
        <v>676</v>
      </c>
      <c r="G111" s="11">
        <f t="shared" si="1"/>
        <v>0.83333333333333326</v>
      </c>
      <c r="H111" s="11">
        <f t="shared" si="2"/>
        <v>0.83333333333333326</v>
      </c>
    </row>
    <row r="112" spans="1:8" x14ac:dyDescent="0.3">
      <c r="A112" s="8" t="s">
        <v>29</v>
      </c>
      <c r="B112" s="20">
        <v>2.4566473988439308E-2</v>
      </c>
      <c r="C112" s="19">
        <v>0.15555555555555556</v>
      </c>
      <c r="D112" s="19">
        <v>0.12592592592592591</v>
      </c>
      <c r="E112" s="20">
        <v>3.0346820809248554E-2</v>
      </c>
      <c r="F112">
        <v>692</v>
      </c>
      <c r="G112" s="11">
        <f t="shared" si="1"/>
        <v>0.80952380952380942</v>
      </c>
      <c r="H112" s="11">
        <f t="shared" si="2"/>
        <v>0.80952380952380965</v>
      </c>
    </row>
    <row r="113" spans="1:8" x14ac:dyDescent="0.3">
      <c r="A113" s="8" t="s">
        <v>33</v>
      </c>
      <c r="B113" s="20">
        <v>2.5110782865583457E-2</v>
      </c>
      <c r="C113" s="19">
        <v>0.14074074074074075</v>
      </c>
      <c r="D113" s="19">
        <v>0.12592592592592591</v>
      </c>
      <c r="E113" s="20">
        <v>2.8064992614475627E-2</v>
      </c>
      <c r="F113">
        <v>677</v>
      </c>
      <c r="G113" s="11">
        <f t="shared" si="1"/>
        <v>0.89473684210526305</v>
      </c>
      <c r="H113" s="11">
        <f t="shared" si="2"/>
        <v>0.89473684210526316</v>
      </c>
    </row>
    <row r="114" spans="1:8" x14ac:dyDescent="0.3">
      <c r="A114" s="8" t="s">
        <v>38</v>
      </c>
      <c r="B114" s="20">
        <v>2.5487256371814093E-2</v>
      </c>
      <c r="C114" s="19">
        <v>0.13333333333333333</v>
      </c>
      <c r="D114" s="19">
        <v>0.12592592592592591</v>
      </c>
      <c r="E114" s="20">
        <v>2.6986506746626688E-2</v>
      </c>
      <c r="F114">
        <v>667</v>
      </c>
      <c r="G114" s="11">
        <f t="shared" si="1"/>
        <v>0.94444444444444431</v>
      </c>
      <c r="H114" s="11">
        <f t="shared" si="2"/>
        <v>0.94444444444444442</v>
      </c>
    </row>
    <row r="115" spans="1:8" x14ac:dyDescent="0.3">
      <c r="A115" s="8" t="s">
        <v>27</v>
      </c>
      <c r="B115" s="20">
        <v>2.556818181818182E-2</v>
      </c>
      <c r="C115" s="19">
        <v>0.14074074074074075</v>
      </c>
      <c r="D115" s="19">
        <v>0.13333333333333333</v>
      </c>
      <c r="E115" s="20">
        <v>2.6988636363636364E-2</v>
      </c>
      <c r="F115">
        <v>704</v>
      </c>
      <c r="G115" s="11">
        <f t="shared" si="1"/>
        <v>0.94736842105263153</v>
      </c>
      <c r="H115" s="11">
        <f t="shared" si="2"/>
        <v>0.94736842105263164</v>
      </c>
    </row>
    <row r="116" spans="1:8" x14ac:dyDescent="0.3">
      <c r="A116" s="8" t="s">
        <v>32</v>
      </c>
      <c r="B116" s="20">
        <v>2.616279069767442E-2</v>
      </c>
      <c r="C116" s="19">
        <v>0.1037037037037037</v>
      </c>
      <c r="D116" s="19">
        <v>0.13333333333333333</v>
      </c>
      <c r="E116" s="20">
        <v>2.0348837209302327E-2</v>
      </c>
      <c r="F116">
        <v>688</v>
      </c>
      <c r="G116" s="11">
        <f t="shared" si="1"/>
        <v>1.2857142857142858</v>
      </c>
      <c r="H116" s="11">
        <f t="shared" si="2"/>
        <v>1.2857142857142856</v>
      </c>
    </row>
    <row r="117" spans="1:8" x14ac:dyDescent="0.3">
      <c r="A117" s="8" t="s">
        <v>35</v>
      </c>
      <c r="B117" s="20">
        <v>2.6825633383010434E-2</v>
      </c>
      <c r="C117" s="19">
        <v>0.15555555555555556</v>
      </c>
      <c r="D117" s="19">
        <v>0.13333333333333333</v>
      </c>
      <c r="E117" s="20">
        <v>3.129657228017884E-2</v>
      </c>
      <c r="F117">
        <v>671</v>
      </c>
      <c r="G117" s="11">
        <f t="shared" si="1"/>
        <v>0.8571428571428571</v>
      </c>
      <c r="H117" s="11">
        <f t="shared" si="2"/>
        <v>0.8571428571428571</v>
      </c>
    </row>
    <row r="118" spans="1:8" x14ac:dyDescent="0.3">
      <c r="A118" s="8" t="s">
        <v>21</v>
      </c>
      <c r="B118" s="20">
        <v>2.6845637583892617E-2</v>
      </c>
      <c r="C118" s="19">
        <v>0.1111111111111111</v>
      </c>
      <c r="D118" s="19">
        <v>0.14814814814814814</v>
      </c>
      <c r="E118" s="20">
        <v>2.0134228187919462E-2</v>
      </c>
      <c r="F118">
        <v>745</v>
      </c>
      <c r="G118" s="11">
        <f t="shared" si="1"/>
        <v>1.3333333333333333</v>
      </c>
      <c r="H118" s="11">
        <f t="shared" si="2"/>
        <v>1.3333333333333335</v>
      </c>
    </row>
    <row r="119" spans="1:8" x14ac:dyDescent="0.3">
      <c r="A119" s="8" t="s">
        <v>24</v>
      </c>
      <c r="B119" s="20">
        <v>2.9247910863509748E-2</v>
      </c>
      <c r="C119" s="19">
        <v>0.1111111111111111</v>
      </c>
      <c r="D119" s="19">
        <v>0.15555555555555556</v>
      </c>
      <c r="E119" s="20">
        <v>2.0891364902506964E-2</v>
      </c>
      <c r="F119">
        <v>718</v>
      </c>
      <c r="G119" s="11">
        <f t="shared" si="1"/>
        <v>1.4000000000000001</v>
      </c>
      <c r="H119" s="11">
        <f t="shared" si="2"/>
        <v>1.4</v>
      </c>
    </row>
    <row r="122" spans="1:8" x14ac:dyDescent="0.3">
      <c r="A122" s="8" t="s">
        <v>108</v>
      </c>
    </row>
    <row r="123" spans="1:8" x14ac:dyDescent="0.3">
      <c r="A123" s="1" t="s">
        <v>0</v>
      </c>
      <c r="B123" s="1" t="s">
        <v>92</v>
      </c>
      <c r="C123" s="1" t="s">
        <v>90</v>
      </c>
      <c r="D123" s="1" t="s">
        <v>91</v>
      </c>
      <c r="E123" s="1" t="s">
        <v>103</v>
      </c>
      <c r="F123" s="1" t="s">
        <v>94</v>
      </c>
      <c r="G123" s="10" t="s">
        <v>104</v>
      </c>
      <c r="H123" s="10" t="s">
        <v>106</v>
      </c>
    </row>
    <row r="124" spans="1:8" x14ac:dyDescent="0.3">
      <c r="A124" s="8" t="s">
        <v>26</v>
      </c>
      <c r="B124" s="20">
        <v>2.9745042492917848E-2</v>
      </c>
      <c r="C124" s="19">
        <v>0.1111111111111111</v>
      </c>
      <c r="D124" s="19">
        <v>0.15555555555555556</v>
      </c>
      <c r="E124" s="20">
        <v>2.1246458923512748E-2</v>
      </c>
      <c r="F124">
        <v>706</v>
      </c>
      <c r="G124" s="11">
        <f>D124/C124</f>
        <v>1.4000000000000001</v>
      </c>
      <c r="H124" s="11">
        <f t="shared" ref="H124:H137" si="3">B124/E124</f>
        <v>1.4000000000000001</v>
      </c>
    </row>
    <row r="125" spans="1:8" x14ac:dyDescent="0.3">
      <c r="A125" s="8" t="s">
        <v>18</v>
      </c>
      <c r="B125" s="20">
        <v>2.987012987012987E-2</v>
      </c>
      <c r="C125" s="19">
        <v>9.6296296296296297E-2</v>
      </c>
      <c r="D125" s="19">
        <v>0.17037037037037037</v>
      </c>
      <c r="E125" s="20">
        <v>1.6883116883116882E-2</v>
      </c>
      <c r="F125">
        <v>770</v>
      </c>
      <c r="G125" s="11">
        <f t="shared" ref="G125:G137" si="4">D125/C125</f>
        <v>1.7692307692307692</v>
      </c>
      <c r="H125" s="11">
        <f t="shared" si="3"/>
        <v>1.7692307692307694</v>
      </c>
    </row>
    <row r="126" spans="1:8" x14ac:dyDescent="0.3">
      <c r="A126" s="8" t="s">
        <v>28</v>
      </c>
      <c r="B126" s="20">
        <v>3.1563845050215207E-2</v>
      </c>
      <c r="C126" s="19">
        <v>9.6296296296296297E-2</v>
      </c>
      <c r="D126" s="19">
        <v>0.16296296296296298</v>
      </c>
      <c r="E126" s="20">
        <v>1.8651362984218076E-2</v>
      </c>
      <c r="F126">
        <v>697</v>
      </c>
      <c r="G126" s="11">
        <f t="shared" si="4"/>
        <v>1.6923076923076925</v>
      </c>
      <c r="H126" s="11">
        <f t="shared" si="3"/>
        <v>1.6923076923076923</v>
      </c>
    </row>
    <row r="127" spans="1:8" x14ac:dyDescent="0.3">
      <c r="A127" s="8" t="s">
        <v>19</v>
      </c>
      <c r="B127" s="20">
        <v>3.1620553359683792E-2</v>
      </c>
      <c r="C127" s="19">
        <v>0.12592592592592591</v>
      </c>
      <c r="D127" s="19">
        <v>0.17777777777777778</v>
      </c>
      <c r="E127" s="20">
        <v>2.2397891963109356E-2</v>
      </c>
      <c r="F127">
        <v>759</v>
      </c>
      <c r="G127" s="11">
        <f t="shared" si="4"/>
        <v>1.411764705882353</v>
      </c>
      <c r="H127" s="11">
        <f t="shared" si="3"/>
        <v>1.4117647058823528</v>
      </c>
    </row>
    <row r="128" spans="1:8" x14ac:dyDescent="0.3">
      <c r="A128" s="8" t="s">
        <v>30</v>
      </c>
      <c r="B128" s="20">
        <v>3.1930333817126268E-2</v>
      </c>
      <c r="C128" s="19">
        <v>0.22962962962962963</v>
      </c>
      <c r="D128" s="19">
        <v>0.16296296296296298</v>
      </c>
      <c r="E128" s="20">
        <v>4.4992743105950653E-2</v>
      </c>
      <c r="F128">
        <v>689</v>
      </c>
      <c r="G128" s="11">
        <f t="shared" si="4"/>
        <v>0.70967741935483875</v>
      </c>
      <c r="H128" s="11">
        <f t="shared" si="3"/>
        <v>0.70967741935483863</v>
      </c>
    </row>
    <row r="129" spans="1:8" x14ac:dyDescent="0.3">
      <c r="A129" s="8" t="s">
        <v>37</v>
      </c>
      <c r="B129" s="20">
        <v>3.2835820895522387E-2</v>
      </c>
      <c r="C129" s="19">
        <v>0.22962962962962963</v>
      </c>
      <c r="D129" s="19">
        <v>0.16296296296296298</v>
      </c>
      <c r="E129" s="20">
        <v>4.6268656716417909E-2</v>
      </c>
      <c r="F129">
        <v>670</v>
      </c>
      <c r="G129" s="11">
        <f t="shared" si="4"/>
        <v>0.70967741935483875</v>
      </c>
      <c r="H129" s="11">
        <f t="shared" si="3"/>
        <v>0.70967741935483875</v>
      </c>
    </row>
    <row r="130" spans="1:8" x14ac:dyDescent="0.3">
      <c r="A130" s="8" t="s">
        <v>22</v>
      </c>
      <c r="B130" s="20">
        <v>3.638814016172507E-2</v>
      </c>
      <c r="C130" s="19">
        <v>0.2</v>
      </c>
      <c r="D130" s="19">
        <v>0.2</v>
      </c>
      <c r="E130" s="20">
        <v>3.638814016172507E-2</v>
      </c>
      <c r="F130">
        <v>742</v>
      </c>
      <c r="G130" s="11">
        <f t="shared" si="4"/>
        <v>1</v>
      </c>
      <c r="H130" s="11">
        <f t="shared" si="3"/>
        <v>1</v>
      </c>
    </row>
    <row r="131" spans="1:8" x14ac:dyDescent="0.3">
      <c r="A131" s="8" t="s">
        <v>23</v>
      </c>
      <c r="B131" s="20">
        <v>3.6935704514363885E-2</v>
      </c>
      <c r="C131" s="19">
        <v>0.15555555555555556</v>
      </c>
      <c r="D131" s="19">
        <v>0.2</v>
      </c>
      <c r="E131" s="20">
        <v>2.8727770177838577E-2</v>
      </c>
      <c r="F131">
        <v>731</v>
      </c>
      <c r="G131" s="11">
        <f t="shared" si="4"/>
        <v>1.2857142857142858</v>
      </c>
      <c r="H131" s="11">
        <f t="shared" si="3"/>
        <v>1.2857142857142858</v>
      </c>
    </row>
    <row r="132" spans="1:8" x14ac:dyDescent="0.3">
      <c r="A132" s="8" t="s">
        <v>15</v>
      </c>
      <c r="B132" s="20">
        <v>3.7499999999999999E-2</v>
      </c>
      <c r="C132" s="19">
        <v>0.19259259259259259</v>
      </c>
      <c r="D132" s="19">
        <v>0.24444444444444444</v>
      </c>
      <c r="E132" s="20">
        <v>2.9545454545454545E-2</v>
      </c>
      <c r="F132">
        <v>880</v>
      </c>
      <c r="G132" s="11">
        <f t="shared" si="4"/>
        <v>1.2692307692307692</v>
      </c>
      <c r="H132" s="11">
        <f t="shared" si="3"/>
        <v>1.2692307692307692</v>
      </c>
    </row>
    <row r="133" spans="1:8" x14ac:dyDescent="0.3">
      <c r="A133" s="8" t="s">
        <v>39</v>
      </c>
      <c r="B133" s="20">
        <v>3.7764350453172203E-2</v>
      </c>
      <c r="C133" s="19">
        <v>0.1111111111111111</v>
      </c>
      <c r="D133" s="19">
        <v>0.18518518518518517</v>
      </c>
      <c r="E133" s="20">
        <v>2.2658610271903322E-2</v>
      </c>
      <c r="F133">
        <v>662</v>
      </c>
      <c r="G133" s="11">
        <f t="shared" si="4"/>
        <v>1.6666666666666667</v>
      </c>
      <c r="H133" s="11">
        <f t="shared" si="3"/>
        <v>1.6666666666666667</v>
      </c>
    </row>
    <row r="134" spans="1:8" x14ac:dyDescent="0.3">
      <c r="A134" s="8" t="s">
        <v>20</v>
      </c>
      <c r="B134" s="20">
        <v>3.8770053475935831E-2</v>
      </c>
      <c r="C134" s="19">
        <v>0.11851851851851852</v>
      </c>
      <c r="D134" s="19">
        <v>0.21481481481481482</v>
      </c>
      <c r="E134" s="20">
        <v>2.1390374331550801E-2</v>
      </c>
      <c r="F134">
        <v>748</v>
      </c>
      <c r="G134" s="11">
        <f t="shared" si="4"/>
        <v>1.8125</v>
      </c>
      <c r="H134" s="11">
        <f t="shared" si="3"/>
        <v>1.8125000000000002</v>
      </c>
    </row>
    <row r="135" spans="1:8" x14ac:dyDescent="0.3">
      <c r="A135" s="8" t="s">
        <v>31</v>
      </c>
      <c r="B135" s="20">
        <v>3.9244186046511628E-2</v>
      </c>
      <c r="C135" s="19">
        <v>8.1481481481481488E-2</v>
      </c>
      <c r="D135" s="19">
        <v>0.2</v>
      </c>
      <c r="E135" s="20">
        <v>1.5988372093023256E-2</v>
      </c>
      <c r="F135">
        <v>688</v>
      </c>
      <c r="G135" s="11">
        <f t="shared" si="4"/>
        <v>2.4545454545454546</v>
      </c>
      <c r="H135" s="11">
        <f t="shared" si="3"/>
        <v>2.4545454545454546</v>
      </c>
    </row>
    <row r="136" spans="1:8" x14ac:dyDescent="0.3">
      <c r="A136" s="8" t="s">
        <v>16</v>
      </c>
      <c r="B136" s="20">
        <v>4.3478260869565216E-2</v>
      </c>
      <c r="C136" s="19">
        <v>0.22962962962962963</v>
      </c>
      <c r="D136" s="19">
        <v>0.2814814814814815</v>
      </c>
      <c r="E136" s="20">
        <v>3.5469107551487411E-2</v>
      </c>
      <c r="F136">
        <v>874</v>
      </c>
      <c r="G136" s="11">
        <f t="shared" si="4"/>
        <v>1.2258064516129032</v>
      </c>
      <c r="H136" s="11">
        <f t="shared" si="3"/>
        <v>1.2258064516129032</v>
      </c>
    </row>
    <row r="137" spans="1:8" x14ac:dyDescent="0.3">
      <c r="A137" s="8" t="s">
        <v>17</v>
      </c>
      <c r="B137" s="20">
        <v>4.5627376425855515E-2</v>
      </c>
      <c r="C137" s="19">
        <v>0.1111111111111111</v>
      </c>
      <c r="D137" s="19">
        <v>0.26666666666666666</v>
      </c>
      <c r="E137" s="20">
        <v>1.9011406844106463E-2</v>
      </c>
      <c r="F137">
        <v>789</v>
      </c>
      <c r="G137" s="11">
        <f t="shared" si="4"/>
        <v>2.4</v>
      </c>
      <c r="H137" s="11">
        <f t="shared" si="3"/>
        <v>2.4000000000000004</v>
      </c>
    </row>
  </sheetData>
  <sortState xmlns:xlrd2="http://schemas.microsoft.com/office/spreadsheetml/2017/richdata2" ref="A80:G104">
    <sortCondition ref="B80:B104"/>
  </sortState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Marketing - Original</vt:lpstr>
      <vt:lpstr>Sales - Original</vt:lpstr>
      <vt:lpstr>Marketing Table</vt:lpstr>
      <vt:lpstr>Marketing Pivots Profitability</vt:lpstr>
      <vt:lpstr>Marketing Pivots Efficiency</vt:lpstr>
      <vt:lpstr>Marketing Efficiency-Profit</vt:lpstr>
      <vt:lpstr>Sales Table</vt:lpstr>
      <vt:lpstr>Sales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 Frost</dc:creator>
  <cp:lastModifiedBy>Ivaylo Petrov</cp:lastModifiedBy>
  <dcterms:created xsi:type="dcterms:W3CDTF">2022-03-03T09:57:55Z</dcterms:created>
  <dcterms:modified xsi:type="dcterms:W3CDTF">2025-08-12T20:56:08Z</dcterms:modified>
</cp:coreProperties>
</file>