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SPRITES" sheetId="5" r:id="rId8"/>
    <sheet state="visible" name="DIALOGS" sheetId="6" r:id="rId9"/>
    <sheet state="visible" name="PHRASES" sheetId="7" r:id="rId10"/>
    <sheet state="visible" name="ROOMS" sheetId="8" r:id="rId11"/>
    <sheet state="visible" name="NPCs" sheetId="9" r:id="rId12"/>
    <sheet state="visible" name="CHARACTERS" sheetId="10" r:id="rId13"/>
    <sheet state="visible" name="EVENTS" sheetId="11" r:id="rId14"/>
    <sheet state="visible" name="CONSTANTS" sheetId="12" r:id="rId15"/>
    <sheet state="visible" name="_ITEM_AVAIL" sheetId="13" r:id="rId16"/>
    <sheet state="visible" name="_TODO" sheetId="14" r:id="rId17"/>
  </sheets>
  <definedNames/>
  <calcPr/>
  <extLst>
    <ext uri="GoogleSheetsCustomDataVersion2">
      <go:sheetsCustomData xmlns:go="http://customooxmlschemas.google.com/" r:id="rId18" roundtripDataChecksum="4Fn75qX1cFV9eQAeEzCajvWsRtJ/ac0/qtbg/M3/ps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3">
      <text>
        <t xml:space="preserve">Calculated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Calculated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Event triggered after all phrases
======</t>
      </text>
    </comment>
    <comment authorId="0" ref="F7">
      <text>
        <t xml:space="preserve">New dialog shown after all phrases have been said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<sst xmlns="http://schemas.openxmlformats.org/spreadsheetml/2006/main" count="1113" uniqueCount="384">
  <si>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</si>
  <si>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</si>
  <si>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</si>
  <si>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</si>
  <si>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</si>
  <si>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</si>
  <si>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</si>
  <si>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</si>
  <si>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</si>
  <si>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</si>
  <si>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</si>
  <si>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</si>
  <si>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</si>
  <si>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</si>
  <si>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</si>
  <si>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</si>
  <si>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</si>
  <si>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</si>
  <si>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</si>
  <si>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</si>
  <si>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</si>
  <si>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</si>
  <si>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</si>
  <si>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</si>
  <si>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</si>
  <si>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</si>
  <si>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</si>
  <si>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</si>
  <si>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</si>
  <si>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</si>
  <si>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</si>
  <si>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</si>
  <si>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</si>
  <si>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</si>
  <si>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</t>
  </si>
  <si>
    <t>W E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</si>
  <si>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</si>
  <si>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</si>
  <si>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</si>
  <si>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</si>
  <si>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</si>
  <si>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</si>
  <si>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</si>
  <si>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</si>
  <si>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</si>
  <si>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</si>
  <si>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</si>
  <si>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</si>
  <si>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</si>
  <si>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</si>
  <si>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</si>
  <si>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PICKABLE_ITEM_CHOSEN</t>
  </si>
  <si>
    <t>GameItem</t>
  </si>
  <si>
    <t>GameItem.ITEM_NONE</t>
  </si>
  <si>
    <t>PLAYER_TRANSACTION</t>
  </si>
  <si>
    <t>LAST_VARMAP_VAL</t>
  </si>
  <si>
    <t>bool</t>
  </si>
  <si>
    <t>false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</si>
  <si>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</si>
  <si>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</si>
  <si>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</si>
  <si>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</si>
  <si>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</si>
  <si>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</si>
  <si>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</si>
  <si>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</si>
  <si>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</si>
  <si>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</si>
  <si>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</si>
  <si>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</si>
  <si>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</si>
  <si>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</si>
  <si>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</si>
  <si>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</si>
  <si>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</si>
  <si>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</si>
  <si>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</si>
  <si>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</si>
  <si>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</si>
  <si>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</si>
  <si>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</si>
  <si>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</si>
  <si>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</si>
  <si>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MODULE_LOADING_COMPLETED</t>
  </si>
  <si>
    <t>LODING_COMPLETED_DELEGATE</t>
  </si>
  <si>
    <t>GameMasterClass.LoadingCompletedService</t>
  </si>
  <si>
    <t>This service is called when whole room has been loaded</t>
  </si>
  <si>
    <t>IS_MODULE_LOADED</t>
  </si>
  <si>
    <t>IS_MODULE_LOADED_DELEGATE</t>
  </si>
  <si>
    <t>GameMasterClass.IsModuleLoadedService</t>
  </si>
  <si>
    <t>This service returns a bool which tells if given module has been loaded in Room Loading Process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</si>
  <si>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</si>
  <si>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</si>
  <si>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</si>
  <si>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</si>
  <si>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</si>
  <si>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</si>
  <si>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</si>
  <si>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</si>
  <si>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</si>
  <si>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</si>
  <si>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</si>
  <si>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</si>
  <si>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</si>
  <si>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</si>
  <si>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</si>
  <si>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</si>
  <si>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</si>
  <si>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</si>
  <si>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</si>
  <si>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</si>
  <si>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</si>
  <si>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</si>
  <si>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</si>
  <si>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</si>
  <si>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</si>
  <si>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</si>
  <si>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</si>
  <si>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</si>
  <si>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</si>
  <si>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</si>
  <si>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</si>
  <si>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</si>
  <si>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</si>
  <si>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</si>
  <si>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</si>
  <si>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</si>
  <si>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</si>
  <si>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</si>
  <si>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</si>
  <si>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</si>
  <si>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</si>
  <si>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</si>
  <si>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</si>
  <si>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</si>
  <si>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</si>
  <si>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</si>
  <si>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</si>
  <si>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</si>
  <si>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</si>
  <si>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</si>
  <si>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</si>
  <si>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</si>
  <si>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</si>
  <si>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</si>
  <si>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</si>
  <si>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</si>
  <si>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</si>
  <si>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</si>
  <si>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</si>
  <si>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</si>
  <si>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</si>
  <si>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</si>
  <si>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</si>
  <si>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</si>
  <si>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</si>
  <si>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</si>
  <si>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</si>
  <si>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</si>
  <si>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</si>
  <si>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</si>
  <si>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</si>
  <si>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</si>
  <si>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</si>
  <si>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</si>
  <si>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</si>
  <si>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</si>
  <si>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ENABLE_ITEM_MENU</t>
  </si>
  <si>
    <t>ENABLE_ITEM_MENU_DELEGATE</t>
  </si>
  <si>
    <t>GameMasterClass.EnableItemMenu</t>
  </si>
  <si>
    <t>Enables or disables item menu (from Play State)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</si>
  <si>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</si>
  <si>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</si>
  <si>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</si>
  <si>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</si>
  <si>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</si>
  <si>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</si>
  <si>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</si>
  <si>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</si>
  <si>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</si>
  <si>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</si>
  <si>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</si>
  <si>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</si>
  <si>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</si>
  <si>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</si>
  <si>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</si>
  <si>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</si>
  <si>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</si>
  <si>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</si>
  <si>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</si>
  <si>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</si>
  <si>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</si>
  <si>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</si>
  <si>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</si>
  <si>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</si>
  <si>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ENABLE_DIALOGUE</t>
  </si>
  <si>
    <t>ENABLE_DIALOGUE_DELEGATE</t>
  </si>
  <si>
    <t>GameMasterClass.EnableDialogueService</t>
  </si>
  <si>
    <t>Starts a dialogue with given text and sound</t>
  </si>
  <si>
    <t>SHOW_DIALOGUE</t>
  </si>
  <si>
    <t>SHOW_DIALOGUE_DELEGATE</t>
  </si>
  <si>
    <t>GameMenuClass.ShowDialogueService</t>
  </si>
  <si>
    <t>Second part of start dialogue. Tells Game Menu to prepare menu elements</t>
  </si>
  <si>
    <t>LAST_SERVICE</t>
  </si>
  <si>
    <t>Last service</t>
  </si>
  <si>
    <t>ITEM_ID</t>
  </si>
  <si>
    <t>PICKABLE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</si>
  <si>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</si>
  <si>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</si>
  <si>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</si>
  <si>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</si>
  <si>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</si>
  <si>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</si>
  <si>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</si>
  <si>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Action1_Consume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</si>
  <si>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</si>
  <si>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</si>
  <si>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</si>
  <si>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</si>
  <si>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</si>
  <si>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</si>
  <si>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Action2_Consume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</si>
  <si>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</si>
  <si>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</si>
  <si>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</si>
  <si>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</si>
  <si>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</si>
  <si>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</si>
  <si>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</si>
  <si>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</si>
  <si>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</si>
  <si>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</si>
  <si>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</si>
  <si>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</si>
  <si>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</si>
  <si>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ITEM_LAST</t>
  </si>
  <si>
    <t>ITEM_COND_ID</t>
  </si>
  <si>
    <t>Event</t>
  </si>
  <si>
    <t>Event_NOT_Occurred</t>
  </si>
  <si>
    <t>Animation_OK</t>
  </si>
  <si>
    <t>Animation_NOK_Event</t>
  </si>
  <si>
    <t>Dialog_OK</t>
  </si>
  <si>
    <t>Phrase_OK</t>
  </si>
  <si>
    <t>Dialog_NOK_Event</t>
  </si>
  <si>
    <t>Phrase_NOK_Event</t>
  </si>
  <si>
    <t>ITEM_USE_ANIMATION_TAKE</t>
  </si>
  <si>
    <t>ITEM_USE_ANIMATION_CONFUSE</t>
  </si>
  <si>
    <t>DIALOG_NONE</t>
  </si>
  <si>
    <t>PHRASE_NONE</t>
  </si>
  <si>
    <t>ITEM_USE_ANIMATION_POUR</t>
  </si>
  <si>
    <t>COND_FOUNTAIN2</t>
  </si>
  <si>
    <t>ITEM_USE_ANIMATION_STARE_SCREEN</t>
  </si>
  <si>
    <t>COND_LAST</t>
  </si>
  <si>
    <t>SPRITE_ID</t>
  </si>
  <si>
    <t>PATH</t>
  </si>
  <si>
    <t>ASSOCIATED_ITEM</t>
  </si>
  <si>
    <t>NEEDED_IN_ROOM</t>
  </si>
  <si>
    <t>SPRITE_NONE</t>
  </si>
  <si>
    <t>ROOM_NONE</t>
  </si>
  <si>
    <t>SPRITE_POTION_RED</t>
  </si>
  <si>
    <t>Sprites/potion_64</t>
  </si>
  <si>
    <t>ROOM_FIRST</t>
  </si>
  <si>
    <t>SPRITE_POTION_BLUE</t>
  </si>
  <si>
    <t>Sprites/potionblue_64</t>
  </si>
  <si>
    <t>SPRITE_FOUNTAIN</t>
  </si>
  <si>
    <t>Sprites/spr_fountain_256</t>
  </si>
  <si>
    <t>SPRITE_FOUNTAIN_FULL</t>
  </si>
  <si>
    <t>Sprites/spr_fountain_full_256</t>
  </si>
  <si>
    <t>SPRITE_LAST</t>
  </si>
  <si>
    <t>DIALOG_ID</t>
  </si>
  <si>
    <t>Options_Count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</si>
  <si>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</si>
  <si>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</si>
  <si>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</si>
  <si>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</si>
  <si>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</si>
  <si>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</si>
  <si>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</si>
  <si>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</si>
  <si>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DIALOG_OPTION_NONE</t>
  </si>
  <si>
    <t>DIALOG_SIMPLE</t>
  </si>
  <si>
    <t>DIALOG_OPTION_SIMPLE</t>
  </si>
  <si>
    <t>DIALOG_FOUNTAIN</t>
  </si>
  <si>
    <t>DIALOG_OPTION_ASK_FOUNTAIN_1</t>
  </si>
  <si>
    <t>DIALOG_OPTION_ASK_FOUNTAIN_2</t>
  </si>
  <si>
    <t>DIALOG_OPTION_ASK_FOUNTAIN_3</t>
  </si>
  <si>
    <t>DIALOG_OPTION_ASK_FOUNTAIN_4</t>
  </si>
  <si>
    <t>DIALOG_LAST</t>
  </si>
  <si>
    <t>DIALOG_OPTION_ID</t>
  </si>
  <si>
    <t>EventCondition</t>
  </si>
  <si>
    <t>EventConditionNotOccurred</t>
  </si>
  <si>
    <t>EventTriggered</t>
  </si>
  <si>
    <t>DialogTriggered</t>
  </si>
  <si>
    <t>PhraseCount</t>
  </si>
  <si>
    <t>Phrase1</t>
  </si>
  <si>
    <t>Phrase2</t>
  </si>
  <si>
    <t>Phrase3</t>
  </si>
  <si>
    <t>Phrase4</t>
  </si>
  <si>
    <t>PHRASE_ASK_FOUNTAIN1_1</t>
  </si>
  <si>
    <t>PHRASE_ASK_FOUNTAIN1_2</t>
  </si>
  <si>
    <t>PHRASE_ASK_FOUNTAIN2_1</t>
  </si>
  <si>
    <t>PHRASE_ASK_FOUNTAIN3_1</t>
  </si>
  <si>
    <t>PHRASE_ASK_FOUNTAIN4_1</t>
  </si>
  <si>
    <t>DIALOG_OPTION_LAST</t>
  </si>
  <si>
    <t>PHRASE_ID</t>
  </si>
  <si>
    <t>Sender</t>
  </si>
  <si>
    <t>Sound</t>
  </si>
  <si>
    <t>CharAnimation</t>
  </si>
  <si>
    <t>Text_English</t>
  </si>
  <si>
    <t>Text_Spanish</t>
  </si>
  <si>
    <t>*</t>
  </si>
  <si>
    <t>DIALOG_ANIMATION_NONE</t>
  </si>
  <si>
    <t>PHRASE_NONSENSE</t>
  </si>
  <si>
    <t>DIALOG_ANIMATION_TALK</t>
  </si>
  <si>
    <t>That has no sense!</t>
  </si>
  <si>
    <t>¡Eso no tiene sentido!</t>
  </si>
  <si>
    <t>Are you the fountain?</t>
  </si>
  <si>
    <t>¿Eres tú la fuente?</t>
  </si>
  <si>
    <t>Sure?</t>
  </si>
  <si>
    <t>¿De verdad?</t>
  </si>
  <si>
    <t>Are you kidding me?</t>
  </si>
  <si>
    <t>¿Me estás troleando?</t>
  </si>
  <si>
    <t>Why are you red?</t>
  </si>
  <si>
    <t>¿Por qué estás roja?</t>
  </si>
  <si>
    <t>Why are you not red yet?</t>
  </si>
  <si>
    <t>¿Por qué aún no estás roja?</t>
  </si>
  <si>
    <t>ROOM_ID</t>
  </si>
  <si>
    <t>ROOM_LAST</t>
  </si>
  <si>
    <t>NPC_ID</t>
  </si>
  <si>
    <t>Action1_Dialog_NoItem</t>
  </si>
  <si>
    <t>Action2_Dialog_NoItem</t>
  </si>
  <si>
    <t>NPC_FIRST</t>
  </si>
  <si>
    <t>INTERACTION_TALK</t>
  </si>
  <si>
    <t>NPC_LAST</t>
  </si>
  <si>
    <t>Name_English</t>
  </si>
  <si>
    <t>Name_Spanish</t>
  </si>
  <si>
    <t>Militer</t>
  </si>
  <si>
    <t>Milito</t>
  </si>
  <si>
    <t>None</t>
  </si>
  <si>
    <t>Nada</t>
  </si>
  <si>
    <t>Type</t>
  </si>
  <si>
    <t>CHARACTER_NONE</t>
  </si>
  <si>
    <t>CHARACTER_SNAKE</t>
  </si>
  <si>
    <t>ANIMATION_ID</t>
  </si>
  <si>
    <t>ITEM_USE_ANIMATION_NONE</t>
  </si>
  <si>
    <t>ITEM_USE_ANIMATION_NORMAL</t>
  </si>
  <si>
    <t>INTERACTION_ID</t>
  </si>
  <si>
    <t>INTERACTION_RECEIVE</t>
  </si>
  <si>
    <t>INTERACTION_TAKE_AND_RECEIVE</t>
  </si>
  <si>
    <t>CharName</t>
  </si>
  <si>
    <t>Main Character</t>
  </si>
  <si>
    <t>Parrot Character</t>
  </si>
  <si>
    <t>Snake Character</t>
  </si>
  <si>
    <t>DIALOG_ANIMATION_ID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</si>
  <si>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</si>
  <si>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</si>
  <si>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</si>
  <si>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</si>
  <si>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</si>
  <si>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</si>
  <si>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</si>
  <si>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</si>
  <si>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NUM_PLAYERS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</si>
  <si>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</si>
  <si>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</si>
  <si>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</si>
  <si>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</si>
  <si>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</si>
  <si>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</si>
  <si>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</si>
  <si>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</si>
  <si>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</si>
  <si>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</si>
  <si>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</si>
  <si>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</si>
  <si>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</si>
  <si>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</si>
  <si>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</si>
  <si>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</si>
  <si>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</si>
  <si>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</si>
  <si>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</si>
  <si>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Normalize menu items with dialog opts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</si>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</sst>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FF7F00"/>
      </left>
      <right style="thin">
        <color rgb="FFFF7F00"/>
      </right>
      <top style="thin">
        <color rgb="FFFF7F00"/>
      </top>
      <bottom style="thin">
        <color rgb="FFFF7F00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7" fillId="2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6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9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SPRITE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DIALOGS-style 2">
      <tableStyleElement dxfId="1" type="headerRow"/>
      <tableStyleElement dxfId="2" type="firstRowStripe"/>
      <tableStyleElement dxfId="3" type="secondRowStripe"/>
    </tableStyle>
    <tableStyle count="3" pivot="0" name="PHRASES-style">
      <tableStyleElement dxfId="1" type="headerRow"/>
      <tableStyleElement dxfId="2" type="firstRowStripe"/>
      <tableStyleElement dxfId="3" type="secondRowStripe"/>
    </tableStyle>
    <tableStyle count="3" pivot="0" name="ROOMS-style">
      <tableStyleElement dxfId="1" type="headerRow"/>
      <tableStyleElement dxfId="2" type="firstRowStripe"/>
      <tableStyleElement dxfId="3" type="secondRowStripe"/>
    </tableStyle>
    <tableStyle count="3" pivot="0" name="NPCs-style">
      <tableStyleElement dxfId="1" type="headerRow"/>
      <tableStyleElement dxfId="2" type="firstRowStripe"/>
      <tableStyleElement dxfId="3" type="secondRowStripe"/>
    </tableStyle>
    <tableStyle count="3" pivot="0" name="NPCs-style 2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HARACTERS-style 2">
      <tableStyleElement dxfId="1" type="headerRow"/>
      <tableStyleElement dxfId="2" type="firstRowStripe"/>
      <tableStyleElement dxfId="3" type="secondRowStripe"/>
    </tableStyle>
    <tableStyle count="3" pivot="0" name="CHARACTERS-style 3">
      <tableStyleElement dxfId="1" type="headerRow"/>
      <tableStyleElement dxfId="2" type="firstRowStripe"/>
      <tableStyleElement dxfId="3" type="secondRowStripe"/>
    </tableStyle>
    <tableStyle count="3" pivot="0" name="CHARACTERS-style 4">
      <tableStyleElement dxfId="1" type="headerRow"/>
      <tableStyleElement dxfId="2" type="firstRowStripe"/>
      <tableStyleElement dxfId="3" type="secondRowStripe"/>
    </tableStyle>
    <tableStyle count="3" pivot="0" name="CHARACTERS-style 5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4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A1:S3" displayName="Table_NPCs" name="Table_NPCs" id="10">
  <tableColumns count="19">
    <tableColumn name="N" id="1"/>
    <tableColumn name="NPC_ID" id="2"/>
    <tableColumn name="ActionCount" id="3"/>
    <tableColumn name="Action1" id="4"/>
    <tableColumn name="Action1_SourceChar" id="5"/>
    <tableColumn name="Action1_Action" id="6"/>
    <tableColumn name="Action1_ItemSrc" id="7"/>
    <tableColumn name="Action1_Condition" id="8"/>
    <tableColumn name="Action1_Dialog_NoItem" id="9"/>
    <tableColumn name="Action1_UnchainEvent" id="10"/>
    <tableColumn name="Action1_Consume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Dialog_NoItem" id="17"/>
    <tableColumn name="Action2_UnchainEvent" id="18"/>
    <tableColumn name="Action2_Consume" id="19"/>
  </tableColumns>
  <tableStyleInfo name="NPCs-style" showColumnStripes="0" showFirstColumn="1" showLastColumn="1" showRowStripes="1"/>
</table>
</file>

<file path=xl/tables/table11.xml><?xml version="1.0" encoding="utf-8"?>
<table xmlns="http://schemas.openxmlformats.org/spreadsheetml/2006/main" ref="A5:C7" displayName="Table_NPC_Name" name="Table_NPC_Name" id="11">
  <tableColumns count="3">
    <tableColumn name="N" id="1"/>
    <tableColumn name="Name_English" id="2"/>
    <tableColumn name="Name_Spanish" id="3"/>
  </tableColumns>
  <tableStyleInfo name="NPCs-style 2" showColumnStripes="0" showFirstColumn="1" showLastColumn="1" showRowStripes="1"/>
</table>
</file>

<file path=xl/tables/table12.xml><?xml version="1.0" encoding="utf-8"?>
<table xmlns="http://schemas.openxmlformats.org/spreadsheetml/2006/main" ref="A1:B5" displayName="Table_Characters" name="Table_Characters" id="12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13.xml><?xml version="1.0" encoding="utf-8"?>
<table xmlns="http://schemas.openxmlformats.org/spreadsheetml/2006/main" ref="A7:B13" displayName="Table_ItemUse_Animation" name="Table_ItemUse_Animation" id="13">
  <tableColumns count="2">
    <tableColumn name="N" id="1"/>
    <tableColumn name="ANIMATION_ID" id="2"/>
  </tableColumns>
  <tableStyleInfo name="CHARACTERS-style 2" showColumnStripes="0" showFirstColumn="1" showLastColumn="1" showRowStripes="1"/>
</table>
</file>

<file path=xl/tables/table14.xml><?xml version="1.0" encoding="utf-8"?>
<table xmlns="http://schemas.openxmlformats.org/spreadsheetml/2006/main" ref="A15:B21" displayName="Table_Interaction" name="Table_Interaction" id="14">
  <tableColumns count="2">
    <tableColumn name="N" id="1"/>
    <tableColumn name="INTERACTION_ID" id="2"/>
  </tableColumns>
  <tableStyleInfo name="CHARACTERS-style 3" showColumnStripes="0" showFirstColumn="1" showLastColumn="1" showRowStripes="1"/>
</table>
</file>

<file path=xl/tables/table15.xml><?xml version="1.0" encoding="utf-8"?>
<table xmlns="http://schemas.openxmlformats.org/spreadsheetml/2006/main" ref="A23:B26" displayName="Table_Characters_Name" name="Table_Characters_Name" id="15">
  <tableColumns count="2">
    <tableColumn name="N" id="1"/>
    <tableColumn name="CharName" id="2"/>
  </tableColumns>
  <tableStyleInfo name="CHARACTERS-style 4" showColumnStripes="0" showFirstColumn="1" showLastColumn="1" showRowStripes="1"/>
</table>
</file>

<file path=xl/tables/table16.xml><?xml version="1.0" encoding="utf-8"?>
<table xmlns="http://schemas.openxmlformats.org/spreadsheetml/2006/main" ref="A28:B30" displayName="Table_Dialog_Animation" name="Table_Dialog_Animation" id="16">
  <tableColumns count="2">
    <tableColumn name="N" id="1"/>
    <tableColumn name="DIALOG_ANIMATION_ID" id="2"/>
  </tableColumns>
  <tableStyleInfo name="CHARACTERS-style 5" showColumnStripes="0" showFirstColumn="1" showLastColumn="1" showRowStripes="1"/>
</table>
</file>

<file path=xl/tables/table17.xml><?xml version="1.0" encoding="utf-8"?>
<table xmlns="http://schemas.openxmlformats.org/spreadsheetml/2006/main" ref="A1:G4" displayName="Table_Events" name="Table_Events" id="17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18.xml><?xml version="1.0" encoding="utf-8"?>
<table xmlns="http://schemas.openxmlformats.org/spreadsheetml/2006/main" ref="A1:A2" displayName="Table_Constants" name="Table_Constants" id="18">
  <tableColumns count="1">
    <tableColumn name="NUM_PLAYERS" id="1"/>
  </tableColumns>
  <tableStyleInfo name="CONSTANTS-style" showColumnStripes="0" showFirstColumn="1" showLastColumn="1" showRowStripes="1"/>
</table>
</file>

<file path=xl/tables/table19.xml><?xml version="1.0" encoding="utf-8"?>
<table xmlns="http://schemas.openxmlformats.org/spreadsheetml/2006/main" ref="A1:D15" displayName="Table_TODO" name="Table_TODO" id="19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7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R6" displayName="Table_Items" name="Table_Items" id="3">
  <tableColumns count="18">
    <tableColumn name="N" id="1"/>
    <tableColumn name="ITEM_ID" id="2"/>
    <tableColumn name="PICKABLE" id="3"/>
    <tableColumn name="ActionCount" id="4"/>
    <tableColumn name="Action1" id="5"/>
    <tableColumn name="Action1_SourceChar" id="6"/>
    <tableColumn name="Action1_Action" id="7"/>
    <tableColumn name="Action1_ItemSrc" id="8"/>
    <tableColumn name="Action1_Condition" id="9"/>
    <tableColumn name="Action1_UnchainEvent" id="10"/>
    <tableColumn name="Action1_Consume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  <tableColumn name="Action2_Consume" id="18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J5" displayName="Table_Item_Conditions" name="Table_Item_Conditions" id="4">
  <tableColumns count="10">
    <tableColumn name="N" id="1"/>
    <tableColumn name="ITEM_COND_ID" id="2"/>
    <tableColumn name="Event" id="3"/>
    <tableColumn name="Event_NOT_Occurred" id="4"/>
    <tableColumn name="Animation_OK" id="5"/>
    <tableColumn name="Animation_NOK_Event" id="6"/>
    <tableColumn name="Dialog_OK" id="7"/>
    <tableColumn name="Phrase_OK" id="8"/>
    <tableColumn name="Dialog_NOK_Event" id="9"/>
    <tableColumn name="Phrase_NOK_Event" id="10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E7" displayName="Table_sprites" name="Table_sprites" id="5">
  <tableColumns count="5">
    <tableColumn name="N" id="1"/>
    <tableColumn name="SPRITE_ID" id="2"/>
    <tableColumn name="PATH" id="3"/>
    <tableColumn name="ASSOCIATED_ITEM" id="4"/>
    <tableColumn name="NEEDED_IN_ROOM" id="5"/>
  </tableColumns>
  <tableStyleInfo name="SPRITES-style" showColumnStripes="0" showFirstColumn="1" showLastColumn="1" showRowStripes="1"/>
</table>
</file>

<file path=xl/tables/table6.xml><?xml version="1.0" encoding="utf-8"?>
<table xmlns="http://schemas.openxmlformats.org/spreadsheetml/2006/main" ref="A1:K5" displayName="Table_Dialogs" name="Table_Dialogs" id="6">
  <tableColumns count="11">
    <tableColumn name="N" id="1"/>
    <tableColumn name="DIALOG_ID" id="2"/>
    <tableColumn name="Options_Count" id="3"/>
    <tableColumn name="Option1" id="4"/>
    <tableColumn name="Option2" id="5"/>
    <tableColumn name="Option3" id="6"/>
    <tableColumn name="Option4" id="7"/>
    <tableColumn name="Option5" id="8"/>
    <tableColumn name="Option6" id="9"/>
    <tableColumn name="Option7" id="10"/>
    <tableColumn name="Option8" id="11"/>
  </tableColumns>
  <tableStyleInfo name="DIALOGS-style" showColumnStripes="0" showFirstColumn="1" showLastColumn="1" showRowStripes="1"/>
</table>
</file>

<file path=xl/tables/table7.xml><?xml version="1.0" encoding="utf-8"?>
<table xmlns="http://schemas.openxmlformats.org/spreadsheetml/2006/main" ref="A7:K14" displayName="Table_Dialog_Options" name="Table_Dialog_Options" id="7">
  <tableColumns count="11">
    <tableColumn name="N" id="1"/>
    <tableColumn name="DIALOG_OPTION_ID" id="2"/>
    <tableColumn name="EventCondition" id="3"/>
    <tableColumn name="EventConditionNotOccurred" id="4"/>
    <tableColumn name="EventTriggered" id="5"/>
    <tableColumn name="DialogTriggered" id="6"/>
    <tableColumn name="PhraseCount" id="7"/>
    <tableColumn name="Phrase1" id="8"/>
    <tableColumn name="Phrase2" id="9"/>
    <tableColumn name="Phrase3" id="10"/>
    <tableColumn name="Phrase4" id="11"/>
  </tableColumns>
  <tableStyleInfo name="DIALOGS-style 2" showColumnStripes="0" showFirstColumn="1" showLastColumn="1" showRowStripes="1"/>
</table>
</file>

<file path=xl/tables/table8.xml><?xml version="1.0" encoding="utf-8"?>
<table xmlns="http://schemas.openxmlformats.org/spreadsheetml/2006/main" ref="A1:H8" displayName="Table_Phrases" name="Table_Phrases" id="8">
  <tableColumns count="8">
    <tableColumn name="N" id="1"/>
    <tableColumn name="PHRASE_ID" id="2"/>
    <tableColumn name="Sender" id="3"/>
    <tableColumn name="Room" id="4"/>
    <tableColumn name="Sound" id="5"/>
    <tableColumn name="CharAnimation" id="6"/>
    <tableColumn name="Text_English" id="7"/>
    <tableColumn name="Text_Spanish" id="8"/>
  </tableColumns>
  <tableStyleInfo name="PHRASES-style" showColumnStripes="0" showFirstColumn="1" showLastColumn="1" showRowStripes="1"/>
</table>
</file>

<file path=xl/tables/table9.xml><?xml version="1.0" encoding="utf-8"?>
<table xmlns="http://schemas.openxmlformats.org/spreadsheetml/2006/main" ref="A1:B4" displayName="Table_Rooms" name="Table_Rooms" id="9">
  <tableColumns count="2">
    <tableColumn name="N" id="1"/>
    <tableColumn name="ROOM_ID" id="2"/>
  </tableColumns>
  <tableStyleInfo name="ROO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11" Type="http://schemas.openxmlformats.org/officeDocument/2006/relationships/table" Target="../tables/table16.xml"/><Relationship Id="rId10" Type="http://schemas.openxmlformats.org/officeDocument/2006/relationships/table" Target="../tables/table15.xml"/><Relationship Id="rId9" Type="http://schemas.openxmlformats.org/officeDocument/2006/relationships/table" Target="../tables/table14.xml"/><Relationship Id="rId7" Type="http://schemas.openxmlformats.org/officeDocument/2006/relationships/table" Target="../tables/table12.xml"/><Relationship Id="rId8" Type="http://schemas.openxmlformats.org/officeDocument/2006/relationships/table" Target="../tables/table1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4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35</v>
      </c>
    </row>
    <row r="6">
      <c r="A6" s="5">
        <f t="shared" si="1"/>
        <v>4</v>
      </c>
      <c r="B6" s="15" t="s">
        <v>36</v>
      </c>
      <c r="C6" s="15" t="s">
        <v>37</v>
      </c>
      <c r="D6" s="8">
        <v>2.0</v>
      </c>
      <c r="E6" s="17">
        <f>COUNTIF(Table_Items[PICKABLE],"=TRUE")</f>
        <v>3</v>
      </c>
      <c r="F6" s="15" t="s">
        <v>38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39</v>
      </c>
      <c r="C7" s="16" t="s">
        <v>40</v>
      </c>
      <c r="D7" s="13">
        <v>2.0</v>
      </c>
      <c r="E7" s="17">
        <f>COUNT(Table_Characters[N])-1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41</v>
      </c>
      <c r="C8" s="6" t="s">
        <v>42</v>
      </c>
      <c r="D8" s="7">
        <v>0.0</v>
      </c>
      <c r="E8" s="6">
        <v>0.0</v>
      </c>
      <c r="F8" s="6" t="s">
        <v>43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44</v>
      </c>
      <c r="C9" s="11" t="s">
        <v>45</v>
      </c>
      <c r="D9" s="12">
        <v>0.0</v>
      </c>
      <c r="E9" s="11">
        <v>0.0</v>
      </c>
      <c r="F9" s="11" t="s">
        <v>46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47</v>
      </c>
      <c r="C10" s="6" t="s">
        <v>48</v>
      </c>
      <c r="D10" s="7">
        <v>0.0</v>
      </c>
      <c r="E10" s="6">
        <v>0.0</v>
      </c>
      <c r="F10" s="6" t="s">
        <v>49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50</v>
      </c>
      <c r="C11" s="16" t="s">
        <v>37</v>
      </c>
      <c r="D11" s="13">
        <v>0.0</v>
      </c>
      <c r="E11" s="16">
        <v>0.0</v>
      </c>
      <c r="F11" s="16" t="s">
        <v>38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35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1.0</v>
      </c>
      <c r="E12" s="15">
        <v>0.0</v>
      </c>
      <c r="F12" s="15" t="s">
        <v>53</v>
      </c>
      <c r="G12" s="8" t="s">
        <v>0</v>
      </c>
      <c r="H12" s="19"/>
      <c r="I12" s="8" t="s">
        <v>25</v>
      </c>
      <c r="J12" s="8" t="s">
        <v>25</v>
      </c>
      <c r="K12" s="8" t="s">
        <v>22</v>
      </c>
      <c r="L12" s="8" t="s">
        <v>23</v>
      </c>
      <c r="M12" s="8" t="s">
        <v>22</v>
      </c>
      <c r="N12" s="8" t="s">
        <v>22</v>
      </c>
      <c r="O12" s="8" t="s">
        <v>22</v>
      </c>
      <c r="P12" s="8" t="s">
        <v>24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27</v>
      </c>
      <c r="D13" s="13">
        <v>0.0</v>
      </c>
      <c r="E13" s="17">
        <f>COUNT(Table_Characters[N])-1</f>
        <v>3</v>
      </c>
      <c r="F13" s="16" t="s">
        <v>28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25</v>
      </c>
      <c r="M13" s="13" t="s">
        <v>25</v>
      </c>
      <c r="N13" s="13" t="s">
        <v>24</v>
      </c>
      <c r="O13" s="13" t="s">
        <v>25</v>
      </c>
      <c r="P13" s="13" t="s">
        <v>25</v>
      </c>
      <c r="Q13" s="14" t="s">
        <v>25</v>
      </c>
    </row>
    <row r="14" ht="15.75" customHeight="1">
      <c r="A14" s="20">
        <f t="shared" si="1"/>
        <v>12</v>
      </c>
      <c r="B14" s="21" t="s">
        <v>55</v>
      </c>
      <c r="C14" s="21" t="s">
        <v>56</v>
      </c>
      <c r="D14" s="22">
        <v>0.0</v>
      </c>
      <c r="E14" s="21">
        <v>0.0</v>
      </c>
      <c r="F14" s="23" t="s">
        <v>57</v>
      </c>
      <c r="G14" s="22" t="s">
        <v>0</v>
      </c>
      <c r="H14" s="24"/>
      <c r="I14" s="22" t="s">
        <v>24</v>
      </c>
      <c r="J14" s="22" t="s">
        <v>25</v>
      </c>
      <c r="K14" s="22" t="s">
        <v>25</v>
      </c>
      <c r="L14" s="22" t="s">
        <v>25</v>
      </c>
      <c r="M14" s="22" t="s">
        <v>25</v>
      </c>
      <c r="N14" s="22" t="s">
        <v>25</v>
      </c>
      <c r="O14" s="22" t="s">
        <v>25</v>
      </c>
      <c r="P14" s="22" t="s">
        <v>25</v>
      </c>
      <c r="Q14" s="25" t="s">
        <v>25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2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G2:G14">
      <formula1>"N,Y"</formula1>
    </dataValidation>
    <dataValidation type="list" allowBlank="1" showErrorMessage="1" sqref="D2:D14">
      <formula1>"0,1,2"</formula1>
    </dataValidation>
    <dataValidation type="list" allowBlank="1" showErrorMessage="1" sqref="I2:Q14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3" width="38.86"/>
    <col customWidth="1" min="4" max="4" width="23.29"/>
    <col customWidth="1" min="6" max="6" width="38.86"/>
    <col customWidth="1" min="8" max="8" width="34.57"/>
  </cols>
  <sheetData>
    <row r="1">
      <c r="A1" s="43" t="s">
        <v>0</v>
      </c>
      <c r="B1" s="67" t="s">
        <v>340</v>
      </c>
    </row>
    <row r="2">
      <c r="A2" s="52">
        <v>0.0</v>
      </c>
      <c r="B2" s="94" t="s">
        <v>341</v>
      </c>
    </row>
    <row r="3">
      <c r="A3" s="57">
        <v>1.0</v>
      </c>
      <c r="B3" s="95" t="s">
        <v>223</v>
      </c>
    </row>
    <row r="4">
      <c r="A4" s="52">
        <v>2.0</v>
      </c>
      <c r="B4" s="94" t="s">
        <v>230</v>
      </c>
    </row>
    <row r="5">
      <c r="A5" s="62">
        <v>3.0</v>
      </c>
      <c r="B5" s="98" t="s">
        <v>342</v>
      </c>
    </row>
    <row r="7">
      <c r="A7" s="43" t="s">
        <v>0</v>
      </c>
      <c r="B7" s="67" t="s">
        <v>343</v>
      </c>
    </row>
    <row r="8">
      <c r="A8" s="52">
        <v>0.0</v>
      </c>
      <c r="B8" s="94" t="s">
        <v>344</v>
      </c>
    </row>
    <row r="9">
      <c r="A9" s="57">
        <v>1.0</v>
      </c>
      <c r="B9" s="95" t="s">
        <v>345</v>
      </c>
    </row>
    <row r="10">
      <c r="A10" s="52">
        <v>2.0</v>
      </c>
      <c r="B10" s="94" t="s">
        <v>245</v>
      </c>
    </row>
    <row r="11">
      <c r="A11" s="57">
        <v>3.0</v>
      </c>
      <c r="B11" s="95" t="s">
        <v>246</v>
      </c>
    </row>
    <row r="12">
      <c r="A12" s="52">
        <v>4.0</v>
      </c>
      <c r="B12" s="94" t="s">
        <v>251</v>
      </c>
    </row>
    <row r="13">
      <c r="A13" s="62">
        <v>5.0</v>
      </c>
      <c r="B13" s="98" t="s">
        <v>249</v>
      </c>
    </row>
    <row r="15">
      <c r="A15" s="43" t="s">
        <v>0</v>
      </c>
      <c r="B15" s="67" t="s">
        <v>346</v>
      </c>
    </row>
    <row r="16">
      <c r="A16" s="52">
        <v>0.0</v>
      </c>
      <c r="B16" s="94" t="s">
        <v>224</v>
      </c>
    </row>
    <row r="17">
      <c r="A17" s="57">
        <v>1.0</v>
      </c>
      <c r="B17" s="95" t="s">
        <v>228</v>
      </c>
    </row>
    <row r="18">
      <c r="A18" s="52">
        <v>2.0</v>
      </c>
      <c r="B18" s="94" t="s">
        <v>232</v>
      </c>
    </row>
    <row r="19">
      <c r="A19" s="57">
        <v>3.0</v>
      </c>
      <c r="B19" s="95" t="s">
        <v>347</v>
      </c>
    </row>
    <row r="20">
      <c r="A20" s="52">
        <v>4.0</v>
      </c>
      <c r="B20" s="94" t="s">
        <v>348</v>
      </c>
    </row>
    <row r="21">
      <c r="A21" s="62">
        <v>5.0</v>
      </c>
      <c r="B21" s="98" t="s">
        <v>332</v>
      </c>
    </row>
    <row r="23">
      <c r="A23" s="43" t="s">
        <v>0</v>
      </c>
      <c r="B23" s="67" t="s">
        <v>349</v>
      </c>
    </row>
    <row r="24">
      <c r="A24" s="52">
        <v>0.0</v>
      </c>
      <c r="B24" s="94" t="s">
        <v>350</v>
      </c>
    </row>
    <row r="25">
      <c r="A25" s="57">
        <v>1.0</v>
      </c>
      <c r="B25" s="95" t="s">
        <v>351</v>
      </c>
    </row>
    <row r="26">
      <c r="A26" s="87">
        <v>2.0</v>
      </c>
      <c r="B26" s="97" t="s">
        <v>352</v>
      </c>
    </row>
    <row r="28">
      <c r="A28" s="43" t="s">
        <v>0</v>
      </c>
      <c r="B28" s="67" t="s">
        <v>353</v>
      </c>
    </row>
    <row r="29">
      <c r="A29" s="52">
        <v>-1.0</v>
      </c>
      <c r="B29" s="94" t="s">
        <v>311</v>
      </c>
    </row>
    <row r="30">
      <c r="A30" s="62">
        <v>0.0</v>
      </c>
      <c r="B30" s="98" t="s">
        <v>313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3" t="s">
        <v>0</v>
      </c>
      <c r="B1" s="44" t="s">
        <v>354</v>
      </c>
      <c r="C1" s="44" t="s">
        <v>355</v>
      </c>
      <c r="D1" s="44" t="s">
        <v>356</v>
      </c>
      <c r="E1" s="44" t="s">
        <v>357</v>
      </c>
      <c r="F1" s="44" t="s">
        <v>358</v>
      </c>
      <c r="G1" s="67" t="s">
        <v>359</v>
      </c>
    </row>
    <row r="2">
      <c r="A2" s="52">
        <f t="shared" ref="A2:A4" si="1">ROW()-ROW($A$2)</f>
        <v>0</v>
      </c>
      <c r="B2" s="53" t="s">
        <v>226</v>
      </c>
      <c r="C2" s="99"/>
      <c r="D2" s="99"/>
      <c r="E2" s="99"/>
      <c r="G2" s="100"/>
    </row>
    <row r="3">
      <c r="A3" s="57">
        <f t="shared" si="1"/>
        <v>1</v>
      </c>
      <c r="B3" s="58" t="s">
        <v>234</v>
      </c>
      <c r="C3" s="59" t="s">
        <v>360</v>
      </c>
      <c r="D3" s="59" t="s">
        <v>227</v>
      </c>
      <c r="E3" s="59" t="s">
        <v>231</v>
      </c>
      <c r="F3" s="58"/>
      <c r="G3" s="61" t="s">
        <v>234</v>
      </c>
    </row>
    <row r="4">
      <c r="A4" s="87">
        <f t="shared" si="1"/>
        <v>2</v>
      </c>
      <c r="B4" s="88" t="s">
        <v>361</v>
      </c>
      <c r="C4" s="101"/>
      <c r="D4" s="101"/>
      <c r="E4" s="101"/>
      <c r="G4" s="102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103" t="s">
        <v>362</v>
      </c>
    </row>
    <row r="2">
      <c r="A2" s="104">
        <v>3.0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6" t="s">
        <v>0</v>
      </c>
      <c r="B1" s="26" t="s">
        <v>363</v>
      </c>
      <c r="C1" s="26" t="s">
        <v>364</v>
      </c>
    </row>
    <row r="2">
      <c r="A2" s="26">
        <f t="shared" ref="A2:A32" si="1">ROW()-ROW($G$2)</f>
        <v>0</v>
      </c>
      <c r="B2" s="105" t="str">
        <f>OFFSET(ITEMS!$B$3,A2,0)</f>
        <v>ITEM_POTION</v>
      </c>
      <c r="C2" s="26" t="s">
        <v>365</v>
      </c>
    </row>
    <row r="3">
      <c r="A3" s="26">
        <f t="shared" si="1"/>
        <v>1</v>
      </c>
      <c r="B3" s="105" t="str">
        <f>OFFSET(ITEMS!$B$3,A3,0)</f>
        <v>ITEM_POTION_BLUE</v>
      </c>
      <c r="C3" s="26" t="s">
        <v>365</v>
      </c>
    </row>
    <row r="4">
      <c r="A4" s="26">
        <f t="shared" si="1"/>
        <v>2</v>
      </c>
      <c r="B4" s="105" t="str">
        <f>OFFSET(ITEMS!$B$3,A4,0)</f>
        <v>ITEM_FOUNTAIN</v>
      </c>
      <c r="C4" s="26" t="s">
        <v>365</v>
      </c>
    </row>
    <row r="5">
      <c r="A5" s="26">
        <f t="shared" si="1"/>
        <v>3</v>
      </c>
      <c r="B5" s="105" t="str">
        <f>OFFSET(ITEMS!$B$3,A5,0)</f>
        <v>ITEM_LAST</v>
      </c>
      <c r="C5" s="26" t="s">
        <v>365</v>
      </c>
    </row>
    <row r="6">
      <c r="A6" s="26">
        <f t="shared" si="1"/>
        <v>4</v>
      </c>
      <c r="B6" s="105" t="str">
        <f>OFFSET(ITEMS!$B$3,A6,0)</f>
        <v/>
      </c>
      <c r="C6" s="105"/>
    </row>
    <row r="7">
      <c r="A7" s="26">
        <f t="shared" si="1"/>
        <v>5</v>
      </c>
      <c r="B7" s="105" t="str">
        <f>OFFSET(ITEMS!$B$3,A7,0)</f>
        <v/>
      </c>
      <c r="C7" s="105"/>
    </row>
    <row r="8">
      <c r="A8" s="26">
        <f t="shared" si="1"/>
        <v>6</v>
      </c>
      <c r="B8" s="105" t="str">
        <f>OFFSET(ITEMS!$B$3,A8,0)</f>
        <v/>
      </c>
      <c r="C8" s="105"/>
    </row>
    <row r="9">
      <c r="A9" s="26">
        <f t="shared" si="1"/>
        <v>7</v>
      </c>
      <c r="B9" s="105" t="str">
        <f>OFFSET(ITEMS!$B$3,A9,0)</f>
        <v/>
      </c>
      <c r="C9" s="105"/>
    </row>
    <row r="10">
      <c r="A10" s="26">
        <f t="shared" si="1"/>
        <v>8</v>
      </c>
      <c r="B10" s="105" t="str">
        <f>OFFSET(ITEMS!$B$3,A10,0)</f>
        <v/>
      </c>
      <c r="C10" s="105"/>
    </row>
    <row r="11">
      <c r="A11" s="26">
        <f t="shared" si="1"/>
        <v>9</v>
      </c>
      <c r="B11" s="105" t="str">
        <f>OFFSET(ITEMS!$B$3,A11,0)</f>
        <v/>
      </c>
      <c r="C11" s="105"/>
    </row>
    <row r="12">
      <c r="A12" s="26">
        <f t="shared" si="1"/>
        <v>10</v>
      </c>
      <c r="B12" s="105" t="str">
        <f>OFFSET(ITEMS!$B$3,A12,0)</f>
        <v/>
      </c>
      <c r="C12" s="105"/>
    </row>
    <row r="13">
      <c r="A13" s="26">
        <f t="shared" si="1"/>
        <v>11</v>
      </c>
      <c r="B13" s="105" t="str">
        <f>OFFSET(ITEMS!$B$3,A13,0)</f>
        <v/>
      </c>
      <c r="C13" s="105"/>
    </row>
    <row r="14">
      <c r="A14" s="26">
        <f t="shared" si="1"/>
        <v>12</v>
      </c>
      <c r="B14" s="105" t="str">
        <f>OFFSET(ITEMS!$B$3,A14,0)</f>
        <v/>
      </c>
      <c r="C14" s="105"/>
    </row>
    <row r="15">
      <c r="A15" s="26">
        <f t="shared" si="1"/>
        <v>13</v>
      </c>
      <c r="B15" s="105" t="str">
        <f>OFFSET(ITEMS!$B$3,A15,0)</f>
        <v/>
      </c>
      <c r="C15" s="105"/>
    </row>
    <row r="16">
      <c r="A16" s="26">
        <f t="shared" si="1"/>
        <v>14</v>
      </c>
      <c r="B16" s="105" t="str">
        <f>OFFSET(ITEMS!$B$3,A16,0)</f>
        <v/>
      </c>
      <c r="C16" s="105"/>
    </row>
    <row r="17">
      <c r="A17" s="26">
        <f t="shared" si="1"/>
        <v>15</v>
      </c>
      <c r="B17" s="105" t="str">
        <f>OFFSET(ITEMS!$B$3,A17,0)</f>
        <v/>
      </c>
      <c r="C17" s="105"/>
    </row>
    <row r="18">
      <c r="A18" s="26">
        <f t="shared" si="1"/>
        <v>16</v>
      </c>
      <c r="B18" s="105" t="str">
        <f>OFFSET(ITEMS!$B$3,A18,0)</f>
        <v/>
      </c>
      <c r="C18" s="105"/>
    </row>
    <row r="19">
      <c r="A19" s="26">
        <f t="shared" si="1"/>
        <v>17</v>
      </c>
      <c r="B19" s="105" t="str">
        <f>OFFSET(ITEMS!$B$3,A19,0)</f>
        <v/>
      </c>
      <c r="C19" s="105"/>
    </row>
    <row r="20">
      <c r="A20" s="26">
        <f t="shared" si="1"/>
        <v>18</v>
      </c>
      <c r="B20" s="105" t="str">
        <f>OFFSET(ITEMS!$B$3,A20,0)</f>
        <v/>
      </c>
      <c r="C20" s="105"/>
    </row>
    <row r="21">
      <c r="A21" s="26">
        <f t="shared" si="1"/>
        <v>19</v>
      </c>
      <c r="B21" s="105" t="str">
        <f>OFFSET(ITEMS!$B$3,A21,0)</f>
        <v/>
      </c>
      <c r="C21" s="105"/>
    </row>
    <row r="22">
      <c r="A22" s="26">
        <f t="shared" si="1"/>
        <v>20</v>
      </c>
      <c r="B22" s="105" t="str">
        <f>OFFSET(ITEMS!$B$3,A22,0)</f>
        <v/>
      </c>
      <c r="C22" s="105"/>
    </row>
    <row r="23">
      <c r="A23" s="26">
        <f t="shared" si="1"/>
        <v>21</v>
      </c>
      <c r="B23" s="105" t="str">
        <f>OFFSET(ITEMS!$B$3,A23,0)</f>
        <v/>
      </c>
      <c r="C23" s="105"/>
    </row>
    <row r="24">
      <c r="A24" s="26">
        <f t="shared" si="1"/>
        <v>22</v>
      </c>
      <c r="B24" s="105" t="str">
        <f>OFFSET(ITEMS!$B$3,A24,0)</f>
        <v/>
      </c>
      <c r="C24" s="105"/>
    </row>
    <row r="25">
      <c r="A25" s="26">
        <f t="shared" si="1"/>
        <v>23</v>
      </c>
      <c r="B25" s="105" t="str">
        <f>OFFSET(ITEMS!$B$3,A25,0)</f>
        <v/>
      </c>
      <c r="C25" s="105"/>
    </row>
    <row r="26">
      <c r="A26" s="26">
        <f t="shared" si="1"/>
        <v>24</v>
      </c>
      <c r="B26" s="105" t="str">
        <f>OFFSET(ITEMS!$B$3,A26,0)</f>
        <v/>
      </c>
      <c r="C26" s="105"/>
    </row>
    <row r="27">
      <c r="A27" s="26">
        <f t="shared" si="1"/>
        <v>25</v>
      </c>
      <c r="B27" s="105" t="str">
        <f>OFFSET(ITEMS!$B$3,A27,0)</f>
        <v/>
      </c>
      <c r="C27" s="105"/>
    </row>
    <row r="28">
      <c r="A28" s="26">
        <f t="shared" si="1"/>
        <v>26</v>
      </c>
      <c r="B28" s="105" t="str">
        <f>OFFSET(ITEMS!$B$3,A28,0)</f>
        <v/>
      </c>
      <c r="C28" s="105"/>
    </row>
    <row r="29">
      <c r="A29" s="26">
        <f t="shared" si="1"/>
        <v>27</v>
      </c>
      <c r="B29" s="105" t="str">
        <f>OFFSET(ITEMS!$B$3,A29,0)</f>
        <v/>
      </c>
      <c r="C29" s="105"/>
    </row>
    <row r="30">
      <c r="A30" s="26">
        <f t="shared" si="1"/>
        <v>28</v>
      </c>
      <c r="B30" s="105" t="str">
        <f>OFFSET(ITEMS!$B$3,A30,0)</f>
        <v/>
      </c>
      <c r="C30" s="105"/>
    </row>
    <row r="31">
      <c r="A31" s="26">
        <f t="shared" si="1"/>
        <v>29</v>
      </c>
      <c r="B31" s="105" t="str">
        <f>OFFSET(ITEMS!$B$3,A31,0)</f>
        <v/>
      </c>
      <c r="C31" s="105"/>
    </row>
    <row r="32">
      <c r="A32" s="26">
        <f t="shared" si="1"/>
        <v>30</v>
      </c>
      <c r="B32" s="105" t="str">
        <f>OFFSET(ITEMS!$B$3,A32,0)</f>
        <v/>
      </c>
      <c r="C32" s="105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3" t="s">
        <v>366</v>
      </c>
      <c r="B1" s="44" t="s">
        <v>367</v>
      </c>
      <c r="C1" s="44" t="s">
        <v>368</v>
      </c>
      <c r="D1" s="67" t="s">
        <v>369</v>
      </c>
    </row>
    <row r="2">
      <c r="A2" s="106" t="s">
        <v>370</v>
      </c>
      <c r="B2" s="107">
        <v>1.0</v>
      </c>
      <c r="C2" s="53" t="b">
        <v>1</v>
      </c>
      <c r="D2" s="94" t="b">
        <v>1</v>
      </c>
    </row>
    <row r="3">
      <c r="A3" s="57" t="s">
        <v>371</v>
      </c>
      <c r="B3" s="107">
        <v>1.0</v>
      </c>
      <c r="C3" s="58" t="b">
        <v>0</v>
      </c>
      <c r="D3" s="95" t="b">
        <v>1</v>
      </c>
    </row>
    <row r="4">
      <c r="A4" s="52" t="s">
        <v>372</v>
      </c>
      <c r="B4" s="108">
        <v>3.0</v>
      </c>
      <c r="C4" s="53" t="b">
        <v>0</v>
      </c>
      <c r="D4" s="94" t="b">
        <v>0</v>
      </c>
    </row>
    <row r="5">
      <c r="A5" s="106" t="s">
        <v>373</v>
      </c>
      <c r="B5" s="107">
        <v>1.0</v>
      </c>
      <c r="C5" s="58" t="b">
        <v>1</v>
      </c>
      <c r="D5" s="95" t="b">
        <v>1</v>
      </c>
    </row>
    <row r="6">
      <c r="A6" s="52" t="s">
        <v>374</v>
      </c>
      <c r="B6" s="108">
        <v>3.0</v>
      </c>
      <c r="C6" s="53" t="b">
        <v>0</v>
      </c>
      <c r="D6" s="94" t="b">
        <v>0</v>
      </c>
    </row>
    <row r="7">
      <c r="A7" s="106" t="s">
        <v>375</v>
      </c>
      <c r="B7" s="108">
        <v>3.0</v>
      </c>
      <c r="C7" s="58" t="b">
        <v>1</v>
      </c>
      <c r="D7" s="95" t="b">
        <v>1</v>
      </c>
    </row>
    <row r="8">
      <c r="A8" s="106" t="s">
        <v>376</v>
      </c>
      <c r="B8" s="109">
        <v>5.0</v>
      </c>
      <c r="C8" s="53" t="b">
        <v>1</v>
      </c>
      <c r="D8" s="94" t="b">
        <v>1</v>
      </c>
    </row>
    <row r="9">
      <c r="A9" s="57" t="s">
        <v>377</v>
      </c>
      <c r="B9" s="110">
        <v>4.0</v>
      </c>
      <c r="C9" s="58" t="b">
        <v>0</v>
      </c>
      <c r="D9" s="95" t="b">
        <v>0</v>
      </c>
    </row>
    <row r="10">
      <c r="A10" s="52" t="s">
        <v>378</v>
      </c>
      <c r="B10" s="110">
        <v>4.0</v>
      </c>
      <c r="C10" s="53" t="b">
        <v>0</v>
      </c>
      <c r="D10" s="94" t="b">
        <v>0</v>
      </c>
    </row>
    <row r="11">
      <c r="A11" s="57" t="s">
        <v>379</v>
      </c>
      <c r="B11" s="107">
        <v>1.0</v>
      </c>
      <c r="C11" s="58" t="b">
        <v>0</v>
      </c>
      <c r="D11" s="95" t="b">
        <v>0</v>
      </c>
    </row>
    <row r="12">
      <c r="A12" s="106" t="s">
        <v>380</v>
      </c>
      <c r="B12" s="110">
        <v>4.0</v>
      </c>
      <c r="C12" s="53" t="b">
        <v>1</v>
      </c>
      <c r="D12" s="94" t="b">
        <v>1</v>
      </c>
    </row>
    <row r="13">
      <c r="A13" s="106" t="s">
        <v>381</v>
      </c>
      <c r="B13" s="107">
        <v>1.0</v>
      </c>
      <c r="C13" s="58" t="b">
        <v>1</v>
      </c>
      <c r="D13" s="95" t="b">
        <v>1</v>
      </c>
    </row>
    <row r="14">
      <c r="A14" s="106" t="s">
        <v>382</v>
      </c>
      <c r="B14" s="111">
        <v>2.0</v>
      </c>
      <c r="C14" s="53" t="b">
        <v>1</v>
      </c>
      <c r="D14" s="94" t="b">
        <v>1</v>
      </c>
    </row>
    <row r="15">
      <c r="A15" s="62" t="s">
        <v>383</v>
      </c>
      <c r="B15" s="112">
        <v>5.0</v>
      </c>
      <c r="C15" s="63" t="b">
        <v>0</v>
      </c>
      <c r="D15" s="98" t="b">
        <v>0</v>
      </c>
    </row>
  </sheetData>
  <conditionalFormatting sqref="B2:B15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5">
    <cfRule type="expression" dxfId="4" priority="2">
      <formula>$C2=TRUE</formula>
    </cfRule>
  </conditionalFormatting>
  <dataValidations>
    <dataValidation type="custom" allowBlank="1" showDropDown="1" sqref="B2:B1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7" t="s">
        <v>0</v>
      </c>
      <c r="B1" s="2" t="s">
        <v>58</v>
      </c>
      <c r="C1" s="2" t="s">
        <v>59</v>
      </c>
      <c r="D1" s="2" t="s">
        <v>60</v>
      </c>
      <c r="E1" s="3" t="s">
        <v>61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8">
        <f t="shared" ref="A2:A37" si="1">ROW()-ROW($A$2)</f>
        <v>0</v>
      </c>
      <c r="B2" s="6" t="s">
        <v>62</v>
      </c>
      <c r="C2" s="6" t="s">
        <v>63</v>
      </c>
      <c r="D2" s="6" t="s">
        <v>64</v>
      </c>
      <c r="E2" s="15" t="s">
        <v>65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66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29">
        <f t="shared" si="1"/>
        <v>1</v>
      </c>
      <c r="B3" s="16" t="s">
        <v>67</v>
      </c>
      <c r="C3" s="16" t="s">
        <v>68</v>
      </c>
      <c r="D3" s="16" t="s">
        <v>69</v>
      </c>
      <c r="E3" s="16" t="s">
        <v>70</v>
      </c>
      <c r="F3" s="11"/>
      <c r="G3" s="13" t="s">
        <v>24</v>
      </c>
      <c r="H3" s="13" t="s">
        <v>25</v>
      </c>
      <c r="I3" s="13" t="s">
        <v>66</v>
      </c>
      <c r="J3" s="13" t="s">
        <v>25</v>
      </c>
      <c r="K3" s="13" t="s">
        <v>66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8">
        <f t="shared" si="1"/>
        <v>2</v>
      </c>
      <c r="B4" s="15" t="s">
        <v>71</v>
      </c>
      <c r="C4" s="15" t="s">
        <v>72</v>
      </c>
      <c r="D4" s="15" t="s">
        <v>73</v>
      </c>
      <c r="E4" s="15" t="s">
        <v>74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66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29">
        <f t="shared" si="1"/>
        <v>3</v>
      </c>
      <c r="B5" s="11" t="s">
        <v>75</v>
      </c>
      <c r="C5" s="11" t="s">
        <v>76</v>
      </c>
      <c r="D5" s="11" t="s">
        <v>77</v>
      </c>
      <c r="E5" s="16" t="s">
        <v>78</v>
      </c>
      <c r="F5" s="11" t="s">
        <v>21</v>
      </c>
      <c r="G5" s="12" t="s">
        <v>24</v>
      </c>
      <c r="H5" s="13" t="s">
        <v>25</v>
      </c>
      <c r="I5" s="12" t="s">
        <v>66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8">
        <f t="shared" si="1"/>
        <v>4</v>
      </c>
      <c r="B6" s="6" t="s">
        <v>79</v>
      </c>
      <c r="C6" s="6" t="s">
        <v>80</v>
      </c>
      <c r="D6" s="6" t="s">
        <v>81</v>
      </c>
      <c r="E6" s="15" t="s">
        <v>82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66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29">
        <f t="shared" si="1"/>
        <v>5</v>
      </c>
      <c r="B7" s="16" t="s">
        <v>83</v>
      </c>
      <c r="C7" s="11" t="s">
        <v>84</v>
      </c>
      <c r="D7" s="11" t="s">
        <v>85</v>
      </c>
      <c r="E7" s="16" t="s">
        <v>86</v>
      </c>
      <c r="F7" s="11" t="s">
        <v>21</v>
      </c>
      <c r="G7" s="12" t="s">
        <v>24</v>
      </c>
      <c r="H7" s="13" t="s">
        <v>66</v>
      </c>
      <c r="I7" s="12" t="s">
        <v>66</v>
      </c>
      <c r="J7" s="13" t="s">
        <v>66</v>
      </c>
      <c r="K7" s="13" t="s">
        <v>66</v>
      </c>
      <c r="L7" s="13" t="s">
        <v>66</v>
      </c>
      <c r="M7" s="13" t="s">
        <v>66</v>
      </c>
      <c r="N7" s="13" t="s">
        <v>66</v>
      </c>
      <c r="O7" s="14" t="s">
        <v>66</v>
      </c>
    </row>
    <row r="8">
      <c r="A8" s="28">
        <f t="shared" si="1"/>
        <v>6</v>
      </c>
      <c r="B8" s="15" t="s">
        <v>87</v>
      </c>
      <c r="C8" s="15" t="s">
        <v>88</v>
      </c>
      <c r="D8" s="15" t="s">
        <v>89</v>
      </c>
      <c r="E8" s="15" t="s">
        <v>90</v>
      </c>
      <c r="F8" s="6"/>
      <c r="G8" s="8" t="s">
        <v>24</v>
      </c>
      <c r="H8" s="8" t="s">
        <v>66</v>
      </c>
      <c r="I8" s="8" t="s">
        <v>66</v>
      </c>
      <c r="J8" s="8" t="s">
        <v>66</v>
      </c>
      <c r="K8" s="8" t="s">
        <v>66</v>
      </c>
      <c r="L8" s="8" t="s">
        <v>66</v>
      </c>
      <c r="M8" s="8" t="s">
        <v>66</v>
      </c>
      <c r="N8" s="8" t="s">
        <v>66</v>
      </c>
      <c r="O8" s="9" t="s">
        <v>66</v>
      </c>
    </row>
    <row r="9">
      <c r="A9" s="29">
        <f t="shared" si="1"/>
        <v>7</v>
      </c>
      <c r="B9" s="11" t="s">
        <v>91</v>
      </c>
      <c r="C9" s="11" t="s">
        <v>92</v>
      </c>
      <c r="D9" s="11" t="s">
        <v>93</v>
      </c>
      <c r="E9" s="16" t="s">
        <v>94</v>
      </c>
      <c r="F9" s="11" t="s">
        <v>21</v>
      </c>
      <c r="G9" s="12" t="s">
        <v>24</v>
      </c>
      <c r="H9" s="13" t="s">
        <v>25</v>
      </c>
      <c r="I9" s="12" t="s">
        <v>66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28">
        <f t="shared" si="1"/>
        <v>8</v>
      </c>
      <c r="B10" s="15" t="s">
        <v>95</v>
      </c>
      <c r="C10" s="15" t="s">
        <v>96</v>
      </c>
      <c r="D10" s="15" t="s">
        <v>97</v>
      </c>
      <c r="E10" s="15" t="s">
        <v>98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66</v>
      </c>
      <c r="N10" s="8" t="s">
        <v>25</v>
      </c>
      <c r="O10" s="9" t="s">
        <v>25</v>
      </c>
    </row>
    <row r="11">
      <c r="A11" s="29">
        <f t="shared" si="1"/>
        <v>9</v>
      </c>
      <c r="B11" s="16" t="s">
        <v>99</v>
      </c>
      <c r="C11" s="16" t="s">
        <v>100</v>
      </c>
      <c r="D11" s="16" t="s">
        <v>101</v>
      </c>
      <c r="E11" s="16" t="s">
        <v>102</v>
      </c>
      <c r="F11" s="18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66</v>
      </c>
      <c r="O11" s="14" t="s">
        <v>25</v>
      </c>
    </row>
    <row r="12">
      <c r="A12" s="28">
        <f t="shared" si="1"/>
        <v>10</v>
      </c>
      <c r="B12" s="15" t="s">
        <v>103</v>
      </c>
      <c r="C12" s="15" t="s">
        <v>104</v>
      </c>
      <c r="D12" s="15" t="s">
        <v>105</v>
      </c>
      <c r="E12" s="15" t="s">
        <v>106</v>
      </c>
      <c r="F12" s="19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66</v>
      </c>
      <c r="O12" s="9" t="s">
        <v>25</v>
      </c>
    </row>
    <row r="13">
      <c r="A13" s="29">
        <f t="shared" si="1"/>
        <v>11</v>
      </c>
      <c r="B13" s="16" t="s">
        <v>107</v>
      </c>
      <c r="C13" s="16" t="s">
        <v>108</v>
      </c>
      <c r="D13" s="16" t="s">
        <v>109</v>
      </c>
      <c r="E13" s="16" t="s">
        <v>110</v>
      </c>
      <c r="F13" s="18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66</v>
      </c>
      <c r="O13" s="14" t="s">
        <v>24</v>
      </c>
    </row>
    <row r="14">
      <c r="A14" s="28">
        <f t="shared" si="1"/>
        <v>12</v>
      </c>
      <c r="B14" s="6" t="s">
        <v>111</v>
      </c>
      <c r="C14" s="15" t="s">
        <v>112</v>
      </c>
      <c r="D14" s="6" t="s">
        <v>113</v>
      </c>
      <c r="E14" s="15" t="s">
        <v>114</v>
      </c>
      <c r="F14" s="19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66</v>
      </c>
      <c r="M14" s="8" t="s">
        <v>25</v>
      </c>
      <c r="N14" s="8" t="s">
        <v>25</v>
      </c>
      <c r="O14" s="9" t="s">
        <v>25</v>
      </c>
    </row>
    <row r="15">
      <c r="A15" s="29">
        <f t="shared" si="1"/>
        <v>13</v>
      </c>
      <c r="B15" s="16" t="s">
        <v>115</v>
      </c>
      <c r="C15" s="16" t="s">
        <v>116</v>
      </c>
      <c r="D15" s="16" t="s">
        <v>117</v>
      </c>
      <c r="E15" s="16" t="s">
        <v>118</v>
      </c>
      <c r="F15" s="18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28">
        <f t="shared" si="1"/>
        <v>14</v>
      </c>
      <c r="B16" s="15" t="s">
        <v>119</v>
      </c>
      <c r="C16" s="15" t="s">
        <v>120</v>
      </c>
      <c r="D16" s="15" t="s">
        <v>121</v>
      </c>
      <c r="E16" s="15" t="s">
        <v>122</v>
      </c>
      <c r="F16" s="19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29">
        <f t="shared" si="1"/>
        <v>15</v>
      </c>
      <c r="B17" s="16" t="s">
        <v>123</v>
      </c>
      <c r="C17" s="16" t="s">
        <v>124</v>
      </c>
      <c r="D17" s="16" t="s">
        <v>125</v>
      </c>
      <c r="E17" s="16" t="s">
        <v>126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66</v>
      </c>
      <c r="M17" s="13" t="s">
        <v>25</v>
      </c>
      <c r="N17" s="13" t="s">
        <v>25</v>
      </c>
      <c r="O17" s="14" t="s">
        <v>25</v>
      </c>
    </row>
    <row r="18">
      <c r="A18" s="28">
        <f t="shared" si="1"/>
        <v>16</v>
      </c>
      <c r="B18" s="15" t="s">
        <v>127</v>
      </c>
      <c r="C18" s="15" t="s">
        <v>128</v>
      </c>
      <c r="D18" s="15" t="s">
        <v>129</v>
      </c>
      <c r="E18" s="15" t="s">
        <v>130</v>
      </c>
      <c r="F18" s="19"/>
      <c r="G18" s="8" t="s">
        <v>25</v>
      </c>
      <c r="H18" s="8" t="s">
        <v>25</v>
      </c>
      <c r="I18" s="8" t="s">
        <v>66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29">
        <f t="shared" si="1"/>
        <v>17</v>
      </c>
      <c r="B19" s="16" t="s">
        <v>131</v>
      </c>
      <c r="C19" s="16" t="s">
        <v>132</v>
      </c>
      <c r="D19" s="16" t="s">
        <v>133</v>
      </c>
      <c r="E19" s="16" t="s">
        <v>134</v>
      </c>
      <c r="F19" s="18"/>
      <c r="G19" s="13" t="s">
        <v>25</v>
      </c>
      <c r="H19" s="13" t="s">
        <v>25</v>
      </c>
      <c r="I19" s="13" t="s">
        <v>24</v>
      </c>
      <c r="J19" s="13" t="s">
        <v>66</v>
      </c>
      <c r="K19" s="13" t="s">
        <v>25</v>
      </c>
      <c r="L19" s="13" t="s">
        <v>66</v>
      </c>
      <c r="M19" s="13" t="s">
        <v>25</v>
      </c>
      <c r="N19" s="13" t="s">
        <v>25</v>
      </c>
      <c r="O19" s="14" t="s">
        <v>25</v>
      </c>
    </row>
    <row r="20">
      <c r="A20" s="28">
        <f t="shared" si="1"/>
        <v>18</v>
      </c>
      <c r="B20" s="15" t="s">
        <v>135</v>
      </c>
      <c r="C20" s="15" t="s">
        <v>136</v>
      </c>
      <c r="D20" s="15" t="s">
        <v>137</v>
      </c>
      <c r="E20" s="15" t="s">
        <v>138</v>
      </c>
      <c r="F20" s="19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66</v>
      </c>
      <c r="N20" s="8" t="s">
        <v>25</v>
      </c>
      <c r="O20" s="9" t="s">
        <v>25</v>
      </c>
    </row>
    <row r="21">
      <c r="A21" s="29">
        <f t="shared" si="1"/>
        <v>19</v>
      </c>
      <c r="B21" s="16" t="s">
        <v>139</v>
      </c>
      <c r="C21" s="16" t="s">
        <v>140</v>
      </c>
      <c r="D21" s="16" t="s">
        <v>141</v>
      </c>
      <c r="E21" s="16" t="s">
        <v>142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66</v>
      </c>
      <c r="M21" s="13" t="s">
        <v>66</v>
      </c>
      <c r="N21" s="13" t="s">
        <v>66</v>
      </c>
      <c r="O21" s="14" t="s">
        <v>25</v>
      </c>
    </row>
    <row r="22">
      <c r="A22" s="28">
        <f t="shared" si="1"/>
        <v>20</v>
      </c>
      <c r="B22" s="15" t="s">
        <v>143</v>
      </c>
      <c r="C22" s="15" t="s">
        <v>144</v>
      </c>
      <c r="D22" s="15" t="s">
        <v>145</v>
      </c>
      <c r="E22" s="15" t="s">
        <v>146</v>
      </c>
      <c r="F22" s="19"/>
      <c r="G22" s="8" t="s">
        <v>25</v>
      </c>
      <c r="H22" s="8" t="s">
        <v>25</v>
      </c>
      <c r="I22" s="8" t="s">
        <v>66</v>
      </c>
      <c r="J22" s="8" t="s">
        <v>25</v>
      </c>
      <c r="K22" s="8" t="s">
        <v>66</v>
      </c>
      <c r="L22" s="8" t="s">
        <v>66</v>
      </c>
      <c r="M22" s="8" t="s">
        <v>66</v>
      </c>
      <c r="N22" s="8" t="s">
        <v>66</v>
      </c>
      <c r="O22" s="9" t="s">
        <v>24</v>
      </c>
    </row>
    <row r="23">
      <c r="A23" s="29">
        <f t="shared" si="1"/>
        <v>21</v>
      </c>
      <c r="B23" s="16" t="s">
        <v>147</v>
      </c>
      <c r="C23" s="16" t="s">
        <v>148</v>
      </c>
      <c r="D23" s="16" t="s">
        <v>149</v>
      </c>
      <c r="E23" s="16" t="s">
        <v>150</v>
      </c>
      <c r="F23" s="18"/>
      <c r="G23" s="13" t="s">
        <v>25</v>
      </c>
      <c r="H23" s="13" t="s">
        <v>25</v>
      </c>
      <c r="I23" s="13" t="s">
        <v>66</v>
      </c>
      <c r="J23" s="13" t="s">
        <v>25</v>
      </c>
      <c r="K23" s="13" t="s">
        <v>66</v>
      </c>
      <c r="L23" s="13" t="s">
        <v>66</v>
      </c>
      <c r="M23" s="13" t="s">
        <v>66</v>
      </c>
      <c r="N23" s="13" t="s">
        <v>66</v>
      </c>
      <c r="O23" s="14" t="s">
        <v>24</v>
      </c>
    </row>
    <row r="24">
      <c r="A24" s="28">
        <f t="shared" si="1"/>
        <v>22</v>
      </c>
      <c r="B24" s="30" t="s">
        <v>151</v>
      </c>
      <c r="C24" s="30" t="s">
        <v>152</v>
      </c>
      <c r="D24" s="30" t="s">
        <v>153</v>
      </c>
      <c r="E24" s="31" t="s">
        <v>154</v>
      </c>
      <c r="F24" s="32"/>
      <c r="G24" s="33" t="s">
        <v>25</v>
      </c>
      <c r="H24" s="33" t="s">
        <v>25</v>
      </c>
      <c r="I24" s="34" t="s">
        <v>25</v>
      </c>
      <c r="J24" s="33" t="s">
        <v>25</v>
      </c>
      <c r="K24" s="33" t="s">
        <v>25</v>
      </c>
      <c r="L24" s="34" t="s">
        <v>66</v>
      </c>
      <c r="M24" s="33" t="s">
        <v>25</v>
      </c>
      <c r="N24" s="33" t="s">
        <v>24</v>
      </c>
      <c r="O24" s="35" t="s">
        <v>25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29">
        <f t="shared" si="1"/>
        <v>23</v>
      </c>
      <c r="B25" s="16" t="s">
        <v>155</v>
      </c>
      <c r="C25" s="16" t="s">
        <v>156</v>
      </c>
      <c r="D25" s="16" t="s">
        <v>157</v>
      </c>
      <c r="E25" s="16" t="s">
        <v>158</v>
      </c>
      <c r="F25" s="18"/>
      <c r="G25" s="13" t="s">
        <v>25</v>
      </c>
      <c r="H25" s="13" t="s">
        <v>25</v>
      </c>
      <c r="I25" s="13" t="s">
        <v>66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66</v>
      </c>
      <c r="O25" s="14" t="s">
        <v>24</v>
      </c>
    </row>
    <row r="26">
      <c r="A26" s="28">
        <f t="shared" si="1"/>
        <v>24</v>
      </c>
      <c r="B26" s="15" t="s">
        <v>159</v>
      </c>
      <c r="C26" s="15" t="s">
        <v>160</v>
      </c>
      <c r="D26" s="15" t="s">
        <v>161</v>
      </c>
      <c r="E26" s="15" t="s">
        <v>162</v>
      </c>
      <c r="F26" s="19"/>
      <c r="G26" s="8" t="s">
        <v>25</v>
      </c>
      <c r="H26" s="8" t="s">
        <v>25</v>
      </c>
      <c r="I26" s="8" t="s">
        <v>66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29">
        <f t="shared" si="1"/>
        <v>25</v>
      </c>
      <c r="B27" s="16" t="s">
        <v>163</v>
      </c>
      <c r="C27" s="16" t="s">
        <v>164</v>
      </c>
      <c r="D27" s="16" t="s">
        <v>165</v>
      </c>
      <c r="E27" s="16" t="s">
        <v>166</v>
      </c>
      <c r="F27" s="18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66</v>
      </c>
      <c r="O27" s="14" t="s">
        <v>25</v>
      </c>
    </row>
    <row r="28">
      <c r="A28" s="28">
        <f t="shared" si="1"/>
        <v>26</v>
      </c>
      <c r="B28" s="15" t="s">
        <v>167</v>
      </c>
      <c r="C28" s="15" t="s">
        <v>168</v>
      </c>
      <c r="D28" s="15" t="s">
        <v>169</v>
      </c>
      <c r="E28" s="15" t="s">
        <v>170</v>
      </c>
      <c r="F28" s="19"/>
      <c r="G28" s="8" t="s">
        <v>24</v>
      </c>
      <c r="H28" s="8" t="s">
        <v>25</v>
      </c>
      <c r="I28" s="8" t="s">
        <v>66</v>
      </c>
      <c r="J28" s="8" t="s">
        <v>25</v>
      </c>
      <c r="K28" s="8" t="s">
        <v>25</v>
      </c>
      <c r="L28" s="8" t="s">
        <v>25</v>
      </c>
      <c r="M28" s="8" t="s">
        <v>25</v>
      </c>
      <c r="N28" s="8" t="s">
        <v>25</v>
      </c>
      <c r="O28" s="9" t="s">
        <v>25</v>
      </c>
    </row>
    <row r="29">
      <c r="A29" s="29">
        <f t="shared" si="1"/>
        <v>27</v>
      </c>
      <c r="B29" s="16" t="s">
        <v>171</v>
      </c>
      <c r="C29" s="16" t="s">
        <v>172</v>
      </c>
      <c r="D29" s="16" t="s">
        <v>173</v>
      </c>
      <c r="E29" s="16" t="s">
        <v>174</v>
      </c>
      <c r="F29" s="18"/>
      <c r="G29" s="13" t="s">
        <v>25</v>
      </c>
      <c r="H29" s="13" t="s">
        <v>25</v>
      </c>
      <c r="I29" s="13" t="s">
        <v>25</v>
      </c>
      <c r="J29" s="13" t="s">
        <v>25</v>
      </c>
      <c r="K29" s="13" t="s">
        <v>66</v>
      </c>
      <c r="L29" s="13" t="s">
        <v>25</v>
      </c>
      <c r="M29" s="13" t="s">
        <v>25</v>
      </c>
      <c r="N29" s="13" t="s">
        <v>24</v>
      </c>
      <c r="O29" s="14" t="s">
        <v>25</v>
      </c>
    </row>
    <row r="30">
      <c r="A30" s="28">
        <f t="shared" si="1"/>
        <v>28</v>
      </c>
      <c r="B30" s="15" t="s">
        <v>175</v>
      </c>
      <c r="C30" s="15" t="s">
        <v>176</v>
      </c>
      <c r="D30" s="15" t="s">
        <v>177</v>
      </c>
      <c r="E30" s="15" t="s">
        <v>178</v>
      </c>
      <c r="F30" s="19"/>
      <c r="G30" s="8" t="s">
        <v>66</v>
      </c>
      <c r="H30" s="8" t="s">
        <v>25</v>
      </c>
      <c r="I30" s="8" t="s">
        <v>66</v>
      </c>
      <c r="J30" s="8" t="s">
        <v>25</v>
      </c>
      <c r="K30" s="8" t="s">
        <v>66</v>
      </c>
      <c r="L30" s="8" t="s">
        <v>25</v>
      </c>
      <c r="M30" s="8" t="s">
        <v>25</v>
      </c>
      <c r="N30" s="8" t="s">
        <v>24</v>
      </c>
      <c r="O30" s="9" t="s">
        <v>25</v>
      </c>
    </row>
    <row r="31">
      <c r="A31" s="29">
        <f t="shared" si="1"/>
        <v>29</v>
      </c>
      <c r="B31" s="16" t="s">
        <v>179</v>
      </c>
      <c r="C31" s="16" t="s">
        <v>180</v>
      </c>
      <c r="D31" s="16" t="s">
        <v>181</v>
      </c>
      <c r="E31" s="16" t="s">
        <v>182</v>
      </c>
      <c r="F31" s="18"/>
      <c r="G31" s="13" t="s">
        <v>25</v>
      </c>
      <c r="H31" s="13" t="s">
        <v>25</v>
      </c>
      <c r="I31" s="13" t="s">
        <v>66</v>
      </c>
      <c r="J31" s="13" t="s">
        <v>25</v>
      </c>
      <c r="K31" s="13" t="s">
        <v>25</v>
      </c>
      <c r="L31" s="13" t="s">
        <v>66</v>
      </c>
      <c r="M31" s="13" t="s">
        <v>66</v>
      </c>
      <c r="N31" s="13" t="s">
        <v>66</v>
      </c>
      <c r="O31" s="14" t="s">
        <v>24</v>
      </c>
    </row>
    <row r="32">
      <c r="A32" s="28">
        <f t="shared" si="1"/>
        <v>30</v>
      </c>
      <c r="B32" s="15" t="s">
        <v>183</v>
      </c>
      <c r="C32" s="15" t="s">
        <v>184</v>
      </c>
      <c r="D32" s="15" t="s">
        <v>185</v>
      </c>
      <c r="E32" s="15" t="s">
        <v>186</v>
      </c>
      <c r="F32" s="19"/>
      <c r="G32" s="8" t="s">
        <v>25</v>
      </c>
      <c r="H32" s="8" t="s">
        <v>25</v>
      </c>
      <c r="I32" s="8" t="s">
        <v>24</v>
      </c>
      <c r="J32" s="8" t="s">
        <v>25</v>
      </c>
      <c r="K32" s="8" t="s">
        <v>25</v>
      </c>
      <c r="L32" s="8" t="s">
        <v>66</v>
      </c>
      <c r="M32" s="8" t="s">
        <v>25</v>
      </c>
      <c r="N32" s="8" t="s">
        <v>25</v>
      </c>
      <c r="O32" s="9" t="s">
        <v>25</v>
      </c>
    </row>
    <row r="33">
      <c r="A33" s="29">
        <f t="shared" si="1"/>
        <v>31</v>
      </c>
      <c r="B33" s="16" t="s">
        <v>187</v>
      </c>
      <c r="C33" s="16" t="s">
        <v>188</v>
      </c>
      <c r="D33" s="16" t="s">
        <v>189</v>
      </c>
      <c r="E33" s="16" t="s">
        <v>190</v>
      </c>
      <c r="F33" s="18"/>
      <c r="G33" s="13" t="s">
        <v>25</v>
      </c>
      <c r="H33" s="13" t="s">
        <v>25</v>
      </c>
      <c r="I33" s="13" t="s">
        <v>25</v>
      </c>
      <c r="J33" s="13" t="s">
        <v>25</v>
      </c>
      <c r="K33" s="13" t="s">
        <v>25</v>
      </c>
      <c r="L33" s="13" t="s">
        <v>66</v>
      </c>
      <c r="M33" s="13" t="s">
        <v>24</v>
      </c>
      <c r="N33" s="13" t="s">
        <v>25</v>
      </c>
      <c r="O33" s="14" t="s">
        <v>25</v>
      </c>
    </row>
    <row r="34">
      <c r="A34" s="28">
        <f t="shared" si="1"/>
        <v>32</v>
      </c>
      <c r="B34" s="15" t="s">
        <v>191</v>
      </c>
      <c r="C34" s="15" t="s">
        <v>192</v>
      </c>
      <c r="D34" s="15" t="s">
        <v>193</v>
      </c>
      <c r="E34" s="15" t="s">
        <v>194</v>
      </c>
      <c r="F34" s="19"/>
      <c r="G34" s="8" t="s">
        <v>25</v>
      </c>
      <c r="H34" s="8" t="s">
        <v>25</v>
      </c>
      <c r="I34" s="8" t="s">
        <v>66</v>
      </c>
      <c r="J34" s="8" t="s">
        <v>25</v>
      </c>
      <c r="K34" s="8" t="s">
        <v>25</v>
      </c>
      <c r="L34" s="8" t="s">
        <v>24</v>
      </c>
      <c r="M34" s="8" t="s">
        <v>25</v>
      </c>
      <c r="N34" s="8" t="s">
        <v>25</v>
      </c>
      <c r="O34" s="9" t="s">
        <v>25</v>
      </c>
    </row>
    <row r="35">
      <c r="A35" s="29">
        <f t="shared" si="1"/>
        <v>33</v>
      </c>
      <c r="B35" s="16" t="s">
        <v>195</v>
      </c>
      <c r="C35" s="16" t="s">
        <v>196</v>
      </c>
      <c r="D35" s="16" t="s">
        <v>197</v>
      </c>
      <c r="E35" s="16" t="s">
        <v>198</v>
      </c>
      <c r="F35" s="18"/>
      <c r="G35" s="13" t="s">
        <v>24</v>
      </c>
      <c r="H35" s="13" t="s">
        <v>25</v>
      </c>
      <c r="I35" s="13" t="s">
        <v>25</v>
      </c>
      <c r="J35" s="13" t="s">
        <v>25</v>
      </c>
      <c r="K35" s="13" t="s">
        <v>66</v>
      </c>
      <c r="L35" s="13" t="s">
        <v>66</v>
      </c>
      <c r="M35" s="13" t="s">
        <v>25</v>
      </c>
      <c r="N35" s="13" t="s">
        <v>25</v>
      </c>
      <c r="O35" s="14" t="s">
        <v>25</v>
      </c>
    </row>
    <row r="36">
      <c r="A36" s="28">
        <f t="shared" si="1"/>
        <v>34</v>
      </c>
      <c r="B36" s="15" t="s">
        <v>199</v>
      </c>
      <c r="C36" s="15" t="s">
        <v>200</v>
      </c>
      <c r="D36" s="15" t="s">
        <v>201</v>
      </c>
      <c r="E36" s="15" t="s">
        <v>202</v>
      </c>
      <c r="F36" s="19"/>
      <c r="G36" s="8" t="s">
        <v>66</v>
      </c>
      <c r="H36" s="8" t="s">
        <v>25</v>
      </c>
      <c r="I36" s="8" t="s">
        <v>25</v>
      </c>
      <c r="J36" s="8" t="s">
        <v>25</v>
      </c>
      <c r="K36" s="8" t="s">
        <v>24</v>
      </c>
      <c r="L36" s="8" t="s">
        <v>25</v>
      </c>
      <c r="M36" s="8" t="s">
        <v>25</v>
      </c>
      <c r="N36" s="8" t="s">
        <v>25</v>
      </c>
      <c r="O36" s="9" t="s">
        <v>25</v>
      </c>
    </row>
    <row r="37">
      <c r="A37" s="37">
        <f t="shared" si="1"/>
        <v>35</v>
      </c>
      <c r="B37" s="38" t="s">
        <v>203</v>
      </c>
      <c r="C37" s="39" t="s">
        <v>80</v>
      </c>
      <c r="D37" s="39" t="s">
        <v>81</v>
      </c>
      <c r="E37" s="38" t="s">
        <v>204</v>
      </c>
      <c r="F37" s="40"/>
      <c r="G37" s="41" t="s">
        <v>24</v>
      </c>
      <c r="H37" s="41" t="s">
        <v>25</v>
      </c>
      <c r="I37" s="41" t="s">
        <v>25</v>
      </c>
      <c r="J37" s="41" t="s">
        <v>25</v>
      </c>
      <c r="K37" s="41" t="s">
        <v>25</v>
      </c>
      <c r="L37" s="41" t="s">
        <v>25</v>
      </c>
      <c r="M37" s="41" t="s">
        <v>25</v>
      </c>
      <c r="N37" s="41" t="s">
        <v>25</v>
      </c>
      <c r="O37" s="42" t="s">
        <v>25</v>
      </c>
    </row>
  </sheetData>
  <dataValidations>
    <dataValidation type="custom" allowBlank="1" showDropDown="1" sqref="A2:A37">
      <formula1>AND(ISNUMBER(A2),(NOT(OR(NOT(ISERROR(DATEVALUE(A2))), AND(ISNUMBER(A2), LEFT(CELL("format", A2))="D")))))</formula1>
    </dataValidation>
    <dataValidation type="list" allowBlank="1" showErrorMessage="1" sqref="G2:O37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6.43"/>
    <col customWidth="1" min="5" max="5" width="13.43"/>
    <col customWidth="1" min="6" max="6" width="29.0"/>
    <col customWidth="1" min="7" max="7" width="26.57"/>
    <col customWidth="1" min="8" max="9" width="23.57"/>
    <col customWidth="1" min="10" max="10" width="30.0"/>
    <col customWidth="1" min="11" max="11" width="21.86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18" width="21.86"/>
    <col customWidth="1" min="19" max="29" width="12.43"/>
  </cols>
  <sheetData>
    <row r="1">
      <c r="A1" s="43" t="s">
        <v>0</v>
      </c>
      <c r="B1" s="44" t="s">
        <v>205</v>
      </c>
      <c r="C1" s="44" t="s">
        <v>206</v>
      </c>
      <c r="D1" s="44" t="s">
        <v>207</v>
      </c>
      <c r="E1" s="44" t="s">
        <v>208</v>
      </c>
      <c r="F1" s="44" t="s">
        <v>209</v>
      </c>
      <c r="G1" s="44" t="s">
        <v>210</v>
      </c>
      <c r="H1" s="45" t="s">
        <v>211</v>
      </c>
      <c r="I1" s="44" t="s">
        <v>212</v>
      </c>
      <c r="J1" s="45" t="s">
        <v>213</v>
      </c>
      <c r="K1" s="45" t="s">
        <v>214</v>
      </c>
      <c r="L1" s="44" t="s">
        <v>215</v>
      </c>
      <c r="M1" s="44" t="s">
        <v>216</v>
      </c>
      <c r="N1" s="44" t="s">
        <v>217</v>
      </c>
      <c r="O1" s="45" t="s">
        <v>218</v>
      </c>
      <c r="P1" s="44" t="s">
        <v>219</v>
      </c>
      <c r="Q1" s="45" t="s">
        <v>220</v>
      </c>
      <c r="R1" s="46" t="s">
        <v>221</v>
      </c>
    </row>
    <row r="2">
      <c r="A2" s="47">
        <f t="shared" ref="A2:A6" si="1">ROW()-ROW($A$2)</f>
        <v>0</v>
      </c>
      <c r="B2" s="47" t="s">
        <v>222</v>
      </c>
      <c r="C2" s="48" t="b">
        <v>1</v>
      </c>
      <c r="D2" s="49">
        <f t="shared" ref="D2:D6" si="2">COUNTIF(E2,"=TRUE")+COUNTIF(L2,"=TRUE")</f>
        <v>0</v>
      </c>
      <c r="E2" s="48" t="b">
        <v>0</v>
      </c>
      <c r="F2" s="50" t="s">
        <v>223</v>
      </c>
      <c r="G2" s="50" t="s">
        <v>224</v>
      </c>
      <c r="H2" s="50" t="s">
        <v>222</v>
      </c>
      <c r="I2" s="50" t="s">
        <v>225</v>
      </c>
      <c r="J2" s="50" t="s">
        <v>226</v>
      </c>
      <c r="K2" s="47" t="b">
        <v>0</v>
      </c>
      <c r="L2" s="47" t="b">
        <v>0</v>
      </c>
      <c r="M2" s="50" t="s">
        <v>223</v>
      </c>
      <c r="N2" s="50" t="s">
        <v>224</v>
      </c>
      <c r="O2" s="50" t="s">
        <v>222</v>
      </c>
      <c r="P2" s="50" t="s">
        <v>225</v>
      </c>
      <c r="Q2" s="50" t="s">
        <v>226</v>
      </c>
      <c r="R2" s="47" t="b">
        <v>0</v>
      </c>
    </row>
    <row r="3">
      <c r="A3" s="47">
        <f t="shared" si="1"/>
        <v>1</v>
      </c>
      <c r="B3" s="47" t="s">
        <v>227</v>
      </c>
      <c r="C3" s="48" t="b">
        <v>1</v>
      </c>
      <c r="D3" s="49">
        <f t="shared" si="2"/>
        <v>1</v>
      </c>
      <c r="E3" s="48" t="b">
        <v>1</v>
      </c>
      <c r="F3" s="50" t="s">
        <v>223</v>
      </c>
      <c r="G3" s="50" t="s">
        <v>228</v>
      </c>
      <c r="H3" s="50" t="s">
        <v>222</v>
      </c>
      <c r="I3" s="50" t="s">
        <v>225</v>
      </c>
      <c r="J3" s="50" t="s">
        <v>226</v>
      </c>
      <c r="K3" s="47" t="b">
        <v>1</v>
      </c>
      <c r="L3" s="47" t="b">
        <v>0</v>
      </c>
      <c r="M3" s="50" t="s">
        <v>223</v>
      </c>
      <c r="N3" s="50" t="s">
        <v>224</v>
      </c>
      <c r="O3" s="50" t="s">
        <v>222</v>
      </c>
      <c r="P3" s="50" t="s">
        <v>225</v>
      </c>
      <c r="Q3" s="50" t="s">
        <v>226</v>
      </c>
      <c r="R3" s="47" t="b">
        <v>0</v>
      </c>
    </row>
    <row r="4">
      <c r="A4" s="47">
        <f t="shared" si="1"/>
        <v>2</v>
      </c>
      <c r="B4" s="47" t="s">
        <v>229</v>
      </c>
      <c r="C4" s="48" t="b">
        <v>1</v>
      </c>
      <c r="D4" s="49">
        <f t="shared" si="2"/>
        <v>1</v>
      </c>
      <c r="E4" s="48" t="b">
        <v>1</v>
      </c>
      <c r="F4" s="50" t="s">
        <v>230</v>
      </c>
      <c r="G4" s="50" t="s">
        <v>228</v>
      </c>
      <c r="H4" s="50" t="s">
        <v>222</v>
      </c>
      <c r="I4" s="50" t="s">
        <v>225</v>
      </c>
      <c r="J4" s="50" t="s">
        <v>226</v>
      </c>
      <c r="K4" s="47" t="b">
        <v>1</v>
      </c>
      <c r="L4" s="47" t="b">
        <v>0</v>
      </c>
      <c r="M4" s="50" t="s">
        <v>223</v>
      </c>
      <c r="N4" s="50" t="s">
        <v>224</v>
      </c>
      <c r="O4" s="50" t="s">
        <v>222</v>
      </c>
      <c r="P4" s="50" t="s">
        <v>225</v>
      </c>
      <c r="Q4" s="50" t="s">
        <v>226</v>
      </c>
      <c r="R4" s="47" t="b">
        <v>0</v>
      </c>
    </row>
    <row r="5">
      <c r="A5" s="47">
        <f t="shared" si="1"/>
        <v>3</v>
      </c>
      <c r="B5" s="47" t="s">
        <v>231</v>
      </c>
      <c r="C5" s="48" t="b">
        <v>0</v>
      </c>
      <c r="D5" s="49">
        <f t="shared" si="2"/>
        <v>1</v>
      </c>
      <c r="E5" s="48" t="b">
        <v>1</v>
      </c>
      <c r="F5" s="50" t="s">
        <v>223</v>
      </c>
      <c r="G5" s="50" t="s">
        <v>232</v>
      </c>
      <c r="H5" s="50" t="s">
        <v>227</v>
      </c>
      <c r="I5" s="50" t="s">
        <v>233</v>
      </c>
      <c r="J5" s="50" t="s">
        <v>234</v>
      </c>
      <c r="K5" s="47" t="b">
        <v>1</v>
      </c>
      <c r="L5" s="47" t="b">
        <v>0</v>
      </c>
      <c r="M5" s="50" t="s">
        <v>223</v>
      </c>
      <c r="N5" s="50" t="s">
        <v>224</v>
      </c>
      <c r="O5" s="50" t="s">
        <v>222</v>
      </c>
      <c r="P5" s="50" t="s">
        <v>225</v>
      </c>
      <c r="Q5" s="50" t="s">
        <v>226</v>
      </c>
      <c r="R5" s="47" t="b">
        <v>0</v>
      </c>
    </row>
    <row r="6">
      <c r="A6" s="47">
        <f t="shared" si="1"/>
        <v>4</v>
      </c>
      <c r="B6" s="47" t="s">
        <v>235</v>
      </c>
      <c r="C6" s="48" t="b">
        <v>0</v>
      </c>
      <c r="D6" s="49">
        <f t="shared" si="2"/>
        <v>0</v>
      </c>
      <c r="E6" s="48" t="b">
        <v>0</v>
      </c>
      <c r="F6" s="50" t="s">
        <v>223</v>
      </c>
      <c r="G6" s="50" t="s">
        <v>224</v>
      </c>
      <c r="H6" s="50" t="s">
        <v>222</v>
      </c>
      <c r="I6" s="50" t="s">
        <v>225</v>
      </c>
      <c r="J6" s="50" t="s">
        <v>226</v>
      </c>
      <c r="K6" s="47" t="b">
        <v>0</v>
      </c>
      <c r="L6" s="47" t="b">
        <v>0</v>
      </c>
      <c r="M6" s="50" t="s">
        <v>223</v>
      </c>
      <c r="N6" s="50" t="s">
        <v>224</v>
      </c>
      <c r="O6" s="50" t="s">
        <v>222</v>
      </c>
      <c r="P6" s="50" t="s">
        <v>225</v>
      </c>
      <c r="Q6" s="50" t="s">
        <v>226</v>
      </c>
      <c r="R6" s="47" t="b">
        <v>0</v>
      </c>
    </row>
  </sheetData>
  <dataValidations>
    <dataValidation type="list" allowBlank="1" sqref="H2:H6 O2:O6">
      <formula1>#REF!</formula1>
    </dataValidation>
    <dataValidation type="list" allowBlank="1" sqref="I2:I6 P2:P6">
      <formula1>#REF!</formula1>
    </dataValidation>
    <dataValidation type="list" allowBlank="1" showErrorMessage="1" sqref="F2:F6">
      <formula1>#REF!</formula1>
    </dataValidation>
    <dataValidation type="list" allowBlank="1" sqref="J2:J6 Q2:Q6">
      <formula1>#REF!</formula1>
    </dataValidation>
    <dataValidation type="list" allowBlank="1" showErrorMessage="1" sqref="M2:M6">
      <formula1>Table_Characters[Type]</formula1>
    </dataValidation>
    <dataValidation type="list" allowBlank="1" sqref="G2:G6 N2:N6">
      <formula1>#REF!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29"/>
    <col customWidth="1" min="2" max="2" width="19.14"/>
    <col customWidth="1" min="3" max="3" width="19.86"/>
    <col customWidth="1" min="4" max="4" width="24.57"/>
    <col customWidth="1" min="5" max="5" width="44.57"/>
    <col customWidth="1" min="6" max="6" width="38.86"/>
    <col customWidth="1" min="7" max="7" width="20.71"/>
    <col customWidth="1" min="8" max="8" width="21.29"/>
    <col customWidth="1" min="9" max="9" width="22.0"/>
    <col customWidth="1" min="10" max="10" width="22.57"/>
  </cols>
  <sheetData>
    <row r="1">
      <c r="A1" s="43" t="s">
        <v>0</v>
      </c>
      <c r="B1" s="44" t="s">
        <v>236</v>
      </c>
      <c r="C1" s="44" t="s">
        <v>237</v>
      </c>
      <c r="D1" s="45" t="s">
        <v>238</v>
      </c>
      <c r="E1" s="44" t="s">
        <v>239</v>
      </c>
      <c r="F1" s="44" t="s">
        <v>240</v>
      </c>
      <c r="G1" s="44" t="s">
        <v>241</v>
      </c>
      <c r="H1" s="45" t="s">
        <v>242</v>
      </c>
      <c r="I1" s="44" t="s">
        <v>243</v>
      </c>
      <c r="J1" s="51" t="s">
        <v>244</v>
      </c>
    </row>
    <row r="2">
      <c r="A2" s="52">
        <v>0.0</v>
      </c>
      <c r="B2" s="53" t="s">
        <v>225</v>
      </c>
      <c r="C2" s="54" t="s">
        <v>226</v>
      </c>
      <c r="D2" s="55" t="b">
        <v>0</v>
      </c>
      <c r="E2" s="54" t="s">
        <v>245</v>
      </c>
      <c r="F2" s="54" t="s">
        <v>246</v>
      </c>
      <c r="G2" s="54" t="s">
        <v>247</v>
      </c>
      <c r="H2" s="54" t="s">
        <v>248</v>
      </c>
      <c r="I2" s="54" t="s">
        <v>247</v>
      </c>
      <c r="J2" s="56" t="s">
        <v>248</v>
      </c>
    </row>
    <row r="3">
      <c r="A3" s="57">
        <v>1.0</v>
      </c>
      <c r="B3" s="58" t="s">
        <v>233</v>
      </c>
      <c r="C3" s="59" t="s">
        <v>226</v>
      </c>
      <c r="D3" s="60" t="b">
        <v>0</v>
      </c>
      <c r="E3" s="59" t="s">
        <v>249</v>
      </c>
      <c r="F3" s="59" t="s">
        <v>246</v>
      </c>
      <c r="G3" s="59" t="s">
        <v>247</v>
      </c>
      <c r="H3" s="59" t="s">
        <v>248</v>
      </c>
      <c r="I3" s="59" t="s">
        <v>247</v>
      </c>
      <c r="J3" s="61" t="s">
        <v>248</v>
      </c>
    </row>
    <row r="4">
      <c r="A4" s="52">
        <v>2.0</v>
      </c>
      <c r="B4" s="53" t="s">
        <v>250</v>
      </c>
      <c r="C4" s="54" t="s">
        <v>226</v>
      </c>
      <c r="D4" s="55" t="b">
        <v>0</v>
      </c>
      <c r="E4" s="54" t="s">
        <v>251</v>
      </c>
      <c r="F4" s="54" t="s">
        <v>246</v>
      </c>
      <c r="G4" s="54" t="s">
        <v>247</v>
      </c>
      <c r="H4" s="54" t="s">
        <v>248</v>
      </c>
      <c r="I4" s="54" t="s">
        <v>247</v>
      </c>
      <c r="J4" s="56" t="s">
        <v>248</v>
      </c>
    </row>
    <row r="5">
      <c r="A5" s="62">
        <v>3.0</v>
      </c>
      <c r="B5" s="63" t="s">
        <v>252</v>
      </c>
      <c r="C5" s="64" t="s">
        <v>226</v>
      </c>
      <c r="D5" s="65" t="b">
        <v>0</v>
      </c>
      <c r="E5" s="64" t="s">
        <v>245</v>
      </c>
      <c r="F5" s="64" t="s">
        <v>246</v>
      </c>
      <c r="G5" s="64" t="s">
        <v>247</v>
      </c>
      <c r="H5" s="64" t="s">
        <v>248</v>
      </c>
      <c r="I5" s="64" t="s">
        <v>247</v>
      </c>
      <c r="J5" s="66" t="s">
        <v>248</v>
      </c>
    </row>
  </sheetData>
  <dataValidations>
    <dataValidation type="list" allowBlank="1" sqref="G2:G5">
      <formula1>#REF!</formula1>
    </dataValidation>
    <dataValidation type="list" allowBlank="1" sqref="C2:C5">
      <formula1>#REF!</formula1>
    </dataValidation>
    <dataValidation type="list" allowBlank="1" sqref="I2:I5">
      <formula1>#REF!</formula1>
    </dataValidation>
    <dataValidation type="list" allowBlank="1" sqref="E2:F5">
      <formula1>#REF!</formula1>
    </dataValidation>
    <dataValidation type="list" allowBlank="1" sqref="H2:H5 J2:J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71"/>
    <col customWidth="1" min="3" max="3" width="28.43"/>
    <col customWidth="1" min="4" max="4" width="26.0"/>
    <col customWidth="1" min="5" max="5" width="22.57"/>
  </cols>
  <sheetData>
    <row r="1">
      <c r="A1" s="43" t="s">
        <v>0</v>
      </c>
      <c r="B1" s="44" t="s">
        <v>253</v>
      </c>
      <c r="C1" s="44" t="s">
        <v>254</v>
      </c>
      <c r="D1" s="45" t="s">
        <v>255</v>
      </c>
      <c r="E1" s="67" t="s">
        <v>256</v>
      </c>
    </row>
    <row r="2">
      <c r="A2" s="52">
        <f>ROW()-ROW(Table_sprites[N])</f>
        <v>0</v>
      </c>
      <c r="B2" s="53" t="s">
        <v>257</v>
      </c>
      <c r="D2" s="68" t="s">
        <v>222</v>
      </c>
      <c r="E2" s="69" t="s">
        <v>258</v>
      </c>
    </row>
    <row r="3">
      <c r="A3" s="57">
        <f>ROW()-ROW(Table_sprites[N])</f>
        <v>1</v>
      </c>
      <c r="B3" s="58" t="s">
        <v>259</v>
      </c>
      <c r="C3" s="58" t="s">
        <v>260</v>
      </c>
      <c r="D3" s="70" t="s">
        <v>227</v>
      </c>
      <c r="E3" s="71" t="s">
        <v>261</v>
      </c>
    </row>
    <row r="4">
      <c r="A4" s="52">
        <f>ROW()-ROW(Table_sprites[N])</f>
        <v>2</v>
      </c>
      <c r="B4" s="53" t="s">
        <v>262</v>
      </c>
      <c r="C4" s="53" t="s">
        <v>263</v>
      </c>
      <c r="D4" s="68" t="s">
        <v>229</v>
      </c>
      <c r="E4" s="69" t="s">
        <v>261</v>
      </c>
    </row>
    <row r="5">
      <c r="A5" s="57">
        <f>ROW()-ROW(Table_sprites[N])</f>
        <v>3</v>
      </c>
      <c r="B5" s="58" t="s">
        <v>264</v>
      </c>
      <c r="C5" s="58" t="s">
        <v>265</v>
      </c>
      <c r="D5" s="70" t="s">
        <v>222</v>
      </c>
      <c r="E5" s="71" t="s">
        <v>261</v>
      </c>
    </row>
    <row r="6">
      <c r="A6" s="52">
        <f>ROW()-ROW(Table_sprites[N])</f>
        <v>4</v>
      </c>
      <c r="B6" s="53" t="s">
        <v>266</v>
      </c>
      <c r="C6" s="53" t="s">
        <v>267</v>
      </c>
      <c r="D6" s="68" t="s">
        <v>222</v>
      </c>
      <c r="E6" s="69" t="s">
        <v>261</v>
      </c>
    </row>
    <row r="7">
      <c r="A7" s="62">
        <f>ROW()-ROW(Table_sprites[N])</f>
        <v>5</v>
      </c>
      <c r="B7" s="63" t="s">
        <v>268</v>
      </c>
      <c r="D7" s="72" t="s">
        <v>222</v>
      </c>
      <c r="E7" s="73" t="s">
        <v>258</v>
      </c>
    </row>
  </sheetData>
  <dataValidations>
    <dataValidation type="list" allowBlank="1" sqref="D2:E7">
      <formula1>#REF!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4.86"/>
    <col customWidth="1" min="3" max="3" width="30.0"/>
    <col customWidth="1" min="4" max="7" width="40.57"/>
    <col customWidth="1" min="8" max="9" width="33.86"/>
    <col customWidth="1" min="10" max="13" width="32.57"/>
  </cols>
  <sheetData>
    <row r="1">
      <c r="A1" s="43" t="s">
        <v>0</v>
      </c>
      <c r="B1" s="44" t="s">
        <v>269</v>
      </c>
      <c r="C1" s="74" t="s">
        <v>270</v>
      </c>
      <c r="D1" s="74" t="s">
        <v>271</v>
      </c>
      <c r="E1" s="74" t="s">
        <v>272</v>
      </c>
      <c r="F1" s="74" t="s">
        <v>273</v>
      </c>
      <c r="G1" s="74" t="s">
        <v>274</v>
      </c>
      <c r="H1" s="74" t="s">
        <v>275</v>
      </c>
      <c r="I1" s="74" t="s">
        <v>276</v>
      </c>
      <c r="J1" s="74" t="s">
        <v>277</v>
      </c>
      <c r="K1" s="51" t="s">
        <v>278</v>
      </c>
    </row>
    <row r="2">
      <c r="A2" s="52">
        <f>ROW()-ROW(Table_Dialogs[N])</f>
        <v>0</v>
      </c>
      <c r="B2" s="53" t="s">
        <v>247</v>
      </c>
      <c r="C2" s="75">
        <f t="shared" ref="C2:C5" si="1">COUNTIFS(D2:K2,"&lt;&gt;DIALOG_OPTION_NONE",D2:K2,"&lt;&gt;")</f>
        <v>0</v>
      </c>
      <c r="D2" s="76" t="s">
        <v>279</v>
      </c>
      <c r="E2" s="76" t="s">
        <v>279</v>
      </c>
      <c r="F2" s="76" t="s">
        <v>279</v>
      </c>
      <c r="G2" s="76" t="s">
        <v>279</v>
      </c>
      <c r="H2" s="76" t="s">
        <v>279</v>
      </c>
      <c r="I2" s="76" t="s">
        <v>279</v>
      </c>
      <c r="J2" s="76" t="s">
        <v>279</v>
      </c>
      <c r="K2" s="77" t="s">
        <v>279</v>
      </c>
    </row>
    <row r="3">
      <c r="A3" s="57">
        <f>ROW()-ROW(Table_Dialogs[N])</f>
        <v>1</v>
      </c>
      <c r="B3" s="58" t="s">
        <v>280</v>
      </c>
      <c r="C3" s="78">
        <f t="shared" si="1"/>
        <v>1</v>
      </c>
      <c r="D3" s="79" t="s">
        <v>281</v>
      </c>
      <c r="E3" s="79" t="s">
        <v>279</v>
      </c>
      <c r="F3" s="79" t="s">
        <v>279</v>
      </c>
      <c r="G3" s="79" t="s">
        <v>279</v>
      </c>
      <c r="H3" s="79" t="s">
        <v>279</v>
      </c>
      <c r="I3" s="79" t="s">
        <v>279</v>
      </c>
      <c r="J3" s="79" t="s">
        <v>279</v>
      </c>
      <c r="K3" s="80" t="s">
        <v>279</v>
      </c>
    </row>
    <row r="4">
      <c r="A4" s="52">
        <f>ROW()-ROW(Table_Dialogs[N])</f>
        <v>2</v>
      </c>
      <c r="B4" s="53" t="s">
        <v>282</v>
      </c>
      <c r="C4" s="81">
        <f t="shared" si="1"/>
        <v>4</v>
      </c>
      <c r="D4" s="76" t="s">
        <v>283</v>
      </c>
      <c r="E4" s="76" t="s">
        <v>284</v>
      </c>
      <c r="F4" s="76" t="s">
        <v>285</v>
      </c>
      <c r="G4" s="76" t="s">
        <v>286</v>
      </c>
      <c r="H4" s="76" t="s">
        <v>279</v>
      </c>
      <c r="I4" s="76" t="s">
        <v>279</v>
      </c>
      <c r="J4" s="76" t="s">
        <v>279</v>
      </c>
      <c r="K4" s="77" t="s">
        <v>279</v>
      </c>
    </row>
    <row r="5">
      <c r="A5" s="62">
        <f>ROW()-ROW(Table_Dialogs[N])</f>
        <v>3</v>
      </c>
      <c r="B5" s="63" t="s">
        <v>287</v>
      </c>
      <c r="C5" s="82">
        <f t="shared" si="1"/>
        <v>0</v>
      </c>
      <c r="D5" s="83" t="s">
        <v>279</v>
      </c>
      <c r="E5" s="83" t="s">
        <v>279</v>
      </c>
      <c r="F5" s="83" t="s">
        <v>279</v>
      </c>
      <c r="G5" s="83" t="s">
        <v>279</v>
      </c>
      <c r="H5" s="83" t="s">
        <v>279</v>
      </c>
      <c r="I5" s="83" t="s">
        <v>279</v>
      </c>
      <c r="J5" s="83" t="s">
        <v>279</v>
      </c>
      <c r="K5" s="84" t="s">
        <v>279</v>
      </c>
    </row>
    <row r="7">
      <c r="A7" s="43" t="s">
        <v>0</v>
      </c>
      <c r="B7" s="44" t="s">
        <v>288</v>
      </c>
      <c r="C7" s="44" t="s">
        <v>289</v>
      </c>
      <c r="D7" s="74" t="s">
        <v>290</v>
      </c>
      <c r="E7" s="74" t="s">
        <v>291</v>
      </c>
      <c r="F7" s="74" t="s">
        <v>292</v>
      </c>
      <c r="G7" s="74" t="s">
        <v>293</v>
      </c>
      <c r="H7" s="74" t="s">
        <v>294</v>
      </c>
      <c r="I7" s="74" t="s">
        <v>295</v>
      </c>
      <c r="J7" s="74" t="s">
        <v>296</v>
      </c>
      <c r="K7" s="51" t="s">
        <v>297</v>
      </c>
    </row>
    <row r="8">
      <c r="A8" s="52">
        <f>ROW()-ROW(Table_Dialog_Options[N])</f>
        <v>0</v>
      </c>
      <c r="B8" s="53" t="s">
        <v>279</v>
      </c>
      <c r="C8" s="54" t="s">
        <v>226</v>
      </c>
      <c r="D8" s="55" t="b">
        <v>0</v>
      </c>
      <c r="E8" s="54" t="s">
        <v>226</v>
      </c>
      <c r="F8" s="54" t="s">
        <v>247</v>
      </c>
      <c r="G8" s="81">
        <f t="shared" ref="G8:G14" si="2">COUNTIFS(H8:K8,"&lt;&gt;PHRASE_NONE",H8:K8,"&lt;&gt;")</f>
        <v>0</v>
      </c>
      <c r="H8" s="54" t="s">
        <v>248</v>
      </c>
      <c r="I8" s="54" t="s">
        <v>248</v>
      </c>
      <c r="J8" s="54" t="s">
        <v>248</v>
      </c>
      <c r="K8" s="56" t="s">
        <v>248</v>
      </c>
    </row>
    <row r="9">
      <c r="A9" s="57">
        <f>ROW()-ROW(Table_Dialog_Options[N])</f>
        <v>1</v>
      </c>
      <c r="B9" s="58" t="s">
        <v>281</v>
      </c>
      <c r="C9" s="59" t="s">
        <v>226</v>
      </c>
      <c r="D9" s="60" t="b">
        <v>0</v>
      </c>
      <c r="E9" s="59" t="s">
        <v>226</v>
      </c>
      <c r="F9" s="59" t="s">
        <v>247</v>
      </c>
      <c r="G9" s="85">
        <f t="shared" si="2"/>
        <v>0</v>
      </c>
      <c r="H9" s="59" t="s">
        <v>248</v>
      </c>
      <c r="I9" s="59" t="s">
        <v>248</v>
      </c>
      <c r="J9" s="59" t="s">
        <v>248</v>
      </c>
      <c r="K9" s="61" t="s">
        <v>248</v>
      </c>
    </row>
    <row r="10">
      <c r="A10" s="52">
        <f>ROW()-ROW(Table_Dialog_Options[N])</f>
        <v>2</v>
      </c>
      <c r="B10" s="53" t="s">
        <v>283</v>
      </c>
      <c r="C10" s="54" t="s">
        <v>226</v>
      </c>
      <c r="D10" s="55" t="b">
        <v>0</v>
      </c>
      <c r="E10" s="54" t="s">
        <v>226</v>
      </c>
      <c r="F10" s="54" t="s">
        <v>247</v>
      </c>
      <c r="G10" s="86">
        <f t="shared" si="2"/>
        <v>2</v>
      </c>
      <c r="H10" s="54" t="s">
        <v>298</v>
      </c>
      <c r="I10" s="54" t="s">
        <v>299</v>
      </c>
      <c r="J10" s="54" t="s">
        <v>248</v>
      </c>
      <c r="K10" s="56" t="s">
        <v>248</v>
      </c>
    </row>
    <row r="11">
      <c r="A11" s="57">
        <f>ROW()-ROW(Table_Dialog_Options[N])</f>
        <v>3</v>
      </c>
      <c r="B11" s="58" t="s">
        <v>284</v>
      </c>
      <c r="C11" s="59" t="s">
        <v>226</v>
      </c>
      <c r="D11" s="60" t="b">
        <v>0</v>
      </c>
      <c r="E11" s="59" t="s">
        <v>226</v>
      </c>
      <c r="F11" s="59" t="s">
        <v>247</v>
      </c>
      <c r="G11" s="85">
        <f t="shared" si="2"/>
        <v>1</v>
      </c>
      <c r="H11" s="59" t="s">
        <v>300</v>
      </c>
      <c r="I11" s="59" t="s">
        <v>248</v>
      </c>
      <c r="J11" s="59" t="s">
        <v>248</v>
      </c>
      <c r="K11" s="61" t="s">
        <v>248</v>
      </c>
    </row>
    <row r="12">
      <c r="A12" s="52">
        <f>ROW()-ROW(Table_Dialog_Options[N])</f>
        <v>4</v>
      </c>
      <c r="B12" s="53" t="s">
        <v>285</v>
      </c>
      <c r="C12" s="54" t="s">
        <v>234</v>
      </c>
      <c r="D12" s="55" t="b">
        <v>0</v>
      </c>
      <c r="E12" s="54" t="s">
        <v>226</v>
      </c>
      <c r="F12" s="54" t="s">
        <v>247</v>
      </c>
      <c r="G12" s="86">
        <f t="shared" si="2"/>
        <v>1</v>
      </c>
      <c r="H12" s="54" t="s">
        <v>301</v>
      </c>
      <c r="I12" s="54" t="s">
        <v>248</v>
      </c>
      <c r="J12" s="54" t="s">
        <v>248</v>
      </c>
      <c r="K12" s="56" t="s">
        <v>248</v>
      </c>
    </row>
    <row r="13">
      <c r="A13" s="57">
        <f>ROW()-ROW(Table_Dialog_Options[N])</f>
        <v>5</v>
      </c>
      <c r="B13" s="58" t="s">
        <v>286</v>
      </c>
      <c r="C13" s="59" t="s">
        <v>234</v>
      </c>
      <c r="D13" s="60" t="b">
        <v>1</v>
      </c>
      <c r="E13" s="59" t="s">
        <v>226</v>
      </c>
      <c r="F13" s="59" t="s">
        <v>247</v>
      </c>
      <c r="G13" s="85">
        <f t="shared" si="2"/>
        <v>1</v>
      </c>
      <c r="H13" s="59" t="s">
        <v>302</v>
      </c>
      <c r="I13" s="59" t="s">
        <v>248</v>
      </c>
      <c r="J13" s="59" t="s">
        <v>248</v>
      </c>
      <c r="K13" s="61" t="s">
        <v>248</v>
      </c>
    </row>
    <row r="14">
      <c r="A14" s="87">
        <f>ROW()-ROW(Table_Dialog_Options[N])</f>
        <v>6</v>
      </c>
      <c r="B14" s="88" t="s">
        <v>303</v>
      </c>
      <c r="C14" s="89" t="s">
        <v>226</v>
      </c>
      <c r="D14" s="90" t="b">
        <v>0</v>
      </c>
      <c r="E14" s="89" t="s">
        <v>226</v>
      </c>
      <c r="F14" s="89" t="s">
        <v>247</v>
      </c>
      <c r="G14" s="91">
        <f t="shared" si="2"/>
        <v>0</v>
      </c>
      <c r="H14" s="89" t="s">
        <v>248</v>
      </c>
      <c r="I14" s="89" t="s">
        <v>248</v>
      </c>
      <c r="J14" s="89" t="s">
        <v>248</v>
      </c>
      <c r="K14" s="92" t="s">
        <v>248</v>
      </c>
    </row>
    <row r="16">
      <c r="A16" s="93"/>
      <c r="B16" s="93"/>
      <c r="C16" s="93"/>
      <c r="D16" s="93"/>
      <c r="E16" s="93"/>
      <c r="F16" s="93"/>
      <c r="G16" s="93"/>
      <c r="H16" s="93"/>
    </row>
    <row r="17">
      <c r="A17" s="93"/>
      <c r="B17" s="93"/>
      <c r="C17" s="93"/>
      <c r="D17" s="93"/>
      <c r="E17" s="93"/>
      <c r="F17" s="93"/>
      <c r="G17" s="93"/>
      <c r="H17" s="93"/>
    </row>
    <row r="18">
      <c r="A18" s="93"/>
      <c r="B18" s="93"/>
      <c r="C18" s="93"/>
      <c r="D18" s="93"/>
      <c r="E18" s="93"/>
      <c r="F18" s="93"/>
      <c r="G18" s="93"/>
      <c r="H18" s="93"/>
    </row>
    <row r="19">
      <c r="A19" s="93"/>
      <c r="B19" s="93"/>
      <c r="C19" s="93"/>
      <c r="D19" s="93"/>
      <c r="E19" s="93"/>
      <c r="F19" s="93"/>
      <c r="G19" s="93"/>
      <c r="H19" s="93"/>
    </row>
    <row r="20">
      <c r="A20" s="93"/>
      <c r="B20" s="93"/>
      <c r="C20" s="93"/>
      <c r="D20" s="93"/>
      <c r="E20" s="93"/>
      <c r="F20" s="93"/>
      <c r="G20" s="93"/>
      <c r="H20" s="93"/>
    </row>
    <row r="21">
      <c r="A21" s="93"/>
      <c r="B21" s="93"/>
      <c r="C21" s="93"/>
      <c r="D21" s="93"/>
      <c r="E21" s="93"/>
      <c r="F21" s="93"/>
      <c r="G21" s="93"/>
      <c r="H21" s="93"/>
    </row>
  </sheetData>
  <dataValidations>
    <dataValidation type="list" allowBlank="1" sqref="I2:K5">
      <formula1>Table_Dialog_Options[DIALOG_OPTION_ID]</formula1>
    </dataValidation>
    <dataValidation type="list" allowBlank="1" sqref="D2:E5 H2:H5">
      <formula1>#REF!</formula1>
    </dataValidation>
    <dataValidation type="list" allowBlank="1" sqref="F2:G5">
      <formula1>#REF!</formula1>
    </dataValidation>
    <dataValidation type="list" allowBlank="1" sqref="E8:E14">
      <formula1>Table_Events[EVENT_ID]</formula1>
    </dataValidation>
    <dataValidation type="list" allowBlank="1" sqref="H8:H14">
      <formula1>#REF!</formula1>
    </dataValidation>
    <dataValidation type="list" allowBlank="1" sqref="C8:C14">
      <formula1>#REF!</formula1>
    </dataValidation>
    <dataValidation type="custom" allowBlank="1" showDropDown="1" sqref="C2:C5 G8:G14">
      <formula1>AND(ISNUMBER(C2),(NOT(OR(NOT(ISERROR(DATEVALUE(C2))), AND(ISNUMBER(C2), LEFT(CELL("format", C2))="D")))))</formula1>
    </dataValidation>
    <dataValidation type="list" allowBlank="1" sqref="I8:K14">
      <formula1>#REF!</formula1>
    </dataValidation>
    <dataValidation type="list" allowBlank="1" sqref="F8:F14">
      <formula1>Table_Dialogs[DIALOG_ID]</formula1>
    </dataValidation>
  </dataValidations>
  <drawing r:id="rId2"/>
  <legacyDrawing r:id="rId3"/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4.43" defaultRowHeight="15.0"/>
  <cols>
    <col customWidth="1" min="2" max="2" width="28.14"/>
    <col customWidth="1" min="3" max="3" width="21.29"/>
    <col customWidth="1" min="4" max="4" width="19.43"/>
    <col customWidth="1" min="5" max="6" width="32.86"/>
    <col customWidth="1" min="7" max="7" width="24.14"/>
    <col customWidth="1" min="8" max="8" width="32.86"/>
    <col customWidth="1" min="9" max="9" width="24.14"/>
  </cols>
  <sheetData>
    <row r="1">
      <c r="A1" s="43" t="s">
        <v>0</v>
      </c>
      <c r="B1" s="44" t="s">
        <v>304</v>
      </c>
      <c r="C1" s="45" t="s">
        <v>305</v>
      </c>
      <c r="D1" s="45" t="s">
        <v>30</v>
      </c>
      <c r="E1" s="44" t="s">
        <v>306</v>
      </c>
      <c r="F1" s="74" t="s">
        <v>307</v>
      </c>
      <c r="G1" s="44" t="s">
        <v>308</v>
      </c>
      <c r="H1" s="46" t="s">
        <v>309</v>
      </c>
    </row>
    <row r="2">
      <c r="A2" s="52">
        <f>ROW()-ROW(Table_Phrases[N])</f>
        <v>0</v>
      </c>
      <c r="B2" s="53" t="s">
        <v>248</v>
      </c>
      <c r="C2" s="53" t="s">
        <v>310</v>
      </c>
      <c r="D2" s="54" t="s">
        <v>258</v>
      </c>
      <c r="E2" s="53">
        <v>0.0</v>
      </c>
      <c r="F2" s="76" t="s">
        <v>311</v>
      </c>
      <c r="H2" s="94"/>
    </row>
    <row r="3">
      <c r="A3" s="57">
        <f>ROW()-ROW(Table_Phrases[N])</f>
        <v>1</v>
      </c>
      <c r="B3" s="58" t="s">
        <v>312</v>
      </c>
      <c r="C3" s="58" t="s">
        <v>310</v>
      </c>
      <c r="D3" s="59" t="s">
        <v>258</v>
      </c>
      <c r="E3" s="58">
        <v>0.0</v>
      </c>
      <c r="F3" s="79" t="s">
        <v>313</v>
      </c>
      <c r="G3" s="58" t="s">
        <v>314</v>
      </c>
      <c r="H3" s="95" t="s">
        <v>315</v>
      </c>
    </row>
    <row r="4">
      <c r="A4" s="52">
        <f>ROW()-ROW(Table_Phrases[N])</f>
        <v>2</v>
      </c>
      <c r="B4" s="53" t="s">
        <v>298</v>
      </c>
      <c r="C4" s="53" t="s">
        <v>310</v>
      </c>
      <c r="D4" s="54" t="s">
        <v>261</v>
      </c>
      <c r="E4" s="53">
        <v>0.0</v>
      </c>
      <c r="F4" s="76" t="s">
        <v>313</v>
      </c>
      <c r="G4" s="53" t="s">
        <v>316</v>
      </c>
      <c r="H4" s="94" t="s">
        <v>317</v>
      </c>
    </row>
    <row r="5">
      <c r="A5" s="57">
        <f>ROW()-ROW(Table_Phrases[N])</f>
        <v>3</v>
      </c>
      <c r="B5" s="58" t="s">
        <v>299</v>
      </c>
      <c r="C5" s="58" t="s">
        <v>310</v>
      </c>
      <c r="D5" s="59" t="s">
        <v>261</v>
      </c>
      <c r="E5" s="58">
        <v>0.0</v>
      </c>
      <c r="F5" s="79" t="s">
        <v>313</v>
      </c>
      <c r="G5" s="58" t="s">
        <v>318</v>
      </c>
      <c r="H5" s="95" t="s">
        <v>319</v>
      </c>
    </row>
    <row r="6">
      <c r="A6" s="52">
        <f>ROW()-ROW(Table_Phrases[N])</f>
        <v>4</v>
      </c>
      <c r="B6" s="53" t="s">
        <v>300</v>
      </c>
      <c r="C6" s="53" t="s">
        <v>310</v>
      </c>
      <c r="D6" s="54" t="s">
        <v>261</v>
      </c>
      <c r="E6" s="53">
        <v>0.0</v>
      </c>
      <c r="F6" s="76" t="s">
        <v>313</v>
      </c>
      <c r="G6" s="53" t="s">
        <v>320</v>
      </c>
      <c r="H6" s="94" t="s">
        <v>321</v>
      </c>
    </row>
    <row r="7">
      <c r="A7" s="57">
        <f>ROW()-ROW(Table_Phrases[N])</f>
        <v>5</v>
      </c>
      <c r="B7" s="58" t="s">
        <v>301</v>
      </c>
      <c r="C7" s="58" t="s">
        <v>310</v>
      </c>
      <c r="D7" s="59" t="s">
        <v>261</v>
      </c>
      <c r="E7" s="58">
        <v>0.0</v>
      </c>
      <c r="F7" s="79" t="s">
        <v>313</v>
      </c>
      <c r="G7" s="58" t="s">
        <v>322</v>
      </c>
      <c r="H7" s="95" t="s">
        <v>323</v>
      </c>
    </row>
    <row r="8">
      <c r="A8" s="87">
        <f>ROW()-ROW(Table_Phrases[N])</f>
        <v>6</v>
      </c>
      <c r="B8" s="88" t="s">
        <v>302</v>
      </c>
      <c r="C8" s="88" t="s">
        <v>310</v>
      </c>
      <c r="D8" s="89" t="s">
        <v>261</v>
      </c>
      <c r="E8" s="88">
        <v>0.0</v>
      </c>
      <c r="F8" s="96" t="s">
        <v>313</v>
      </c>
      <c r="G8" s="88" t="s">
        <v>324</v>
      </c>
      <c r="H8" s="97" t="s">
        <v>325</v>
      </c>
    </row>
  </sheetData>
  <dataValidations>
    <dataValidation type="list" allowBlank="1" sqref="F2:F8">
      <formula1>#REF!</formula1>
    </dataValidation>
    <dataValidation type="list" allowBlank="1" sqref="D2:D8">
      <formula1>Table_Rooms[ROOM_ID]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5.14"/>
  </cols>
  <sheetData>
    <row r="1">
      <c r="A1" s="43" t="s">
        <v>0</v>
      </c>
      <c r="B1" s="67" t="s">
        <v>326</v>
      </c>
    </row>
    <row r="2">
      <c r="A2" s="52">
        <f t="shared" ref="A2:A4" si="1">ROW()-ROW($A$2)-1</f>
        <v>-1</v>
      </c>
      <c r="B2" s="94" t="s">
        <v>258</v>
      </c>
    </row>
    <row r="3">
      <c r="A3" s="57">
        <f t="shared" si="1"/>
        <v>0</v>
      </c>
      <c r="B3" s="95" t="s">
        <v>261</v>
      </c>
    </row>
    <row r="4">
      <c r="A4" s="87">
        <f t="shared" si="1"/>
        <v>1</v>
      </c>
      <c r="B4" s="97" t="s">
        <v>327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8.86"/>
    <col customWidth="1" min="4" max="4" width="12.0"/>
    <col customWidth="1" min="5" max="6" width="26.57"/>
    <col customWidth="1" min="7" max="7" width="20.29"/>
    <col customWidth="1" min="8" max="8" width="23.57"/>
    <col customWidth="1" min="9" max="9" width="26.71"/>
    <col customWidth="1" min="10" max="10" width="25.71"/>
    <col customWidth="1" min="11" max="11" width="21.86"/>
    <col customWidth="1" min="12" max="12" width="12.0"/>
    <col customWidth="1" min="13" max="13" width="25.0"/>
    <col customWidth="1" min="14" max="14" width="26.57"/>
    <col customWidth="1" min="15" max="15" width="20.29"/>
    <col customWidth="1" min="16" max="16" width="22.0"/>
    <col customWidth="1" min="17" max="17" width="26.71"/>
    <col customWidth="1" min="18" max="18" width="25.71"/>
    <col customWidth="1" min="19" max="19" width="21.86"/>
  </cols>
  <sheetData>
    <row r="1">
      <c r="A1" s="43" t="s">
        <v>0</v>
      </c>
      <c r="B1" s="44" t="s">
        <v>328</v>
      </c>
      <c r="C1" s="45" t="s">
        <v>207</v>
      </c>
      <c r="D1" s="44" t="s">
        <v>208</v>
      </c>
      <c r="E1" s="44" t="s">
        <v>209</v>
      </c>
      <c r="F1" s="44" t="s">
        <v>210</v>
      </c>
      <c r="G1" s="45" t="s">
        <v>211</v>
      </c>
      <c r="H1" s="44" t="s">
        <v>212</v>
      </c>
      <c r="I1" s="45" t="s">
        <v>329</v>
      </c>
      <c r="J1" s="45" t="s">
        <v>213</v>
      </c>
      <c r="K1" s="45" t="s">
        <v>214</v>
      </c>
      <c r="L1" s="44" t="s">
        <v>215</v>
      </c>
      <c r="M1" s="44" t="s">
        <v>216</v>
      </c>
      <c r="N1" s="44" t="s">
        <v>217</v>
      </c>
      <c r="O1" s="45" t="s">
        <v>218</v>
      </c>
      <c r="P1" s="44" t="s">
        <v>219</v>
      </c>
      <c r="Q1" s="45" t="s">
        <v>330</v>
      </c>
      <c r="R1" s="45" t="s">
        <v>220</v>
      </c>
      <c r="S1" s="46" t="s">
        <v>221</v>
      </c>
    </row>
    <row r="2">
      <c r="A2" s="47">
        <f>ROW()-ROW(Table_NPCs[NPC_ID])</f>
        <v>0</v>
      </c>
      <c r="B2" s="47" t="s">
        <v>331</v>
      </c>
      <c r="C2" s="49">
        <f t="shared" ref="C2:C3" si="1">COUNTIF(D2,"=TRUE")+COUNTIF(K2,"=TRUE")</f>
        <v>1</v>
      </c>
      <c r="D2" s="48" t="b">
        <v>1</v>
      </c>
      <c r="E2" s="50" t="s">
        <v>223</v>
      </c>
      <c r="F2" s="50" t="s">
        <v>332</v>
      </c>
      <c r="G2" s="50" t="s">
        <v>222</v>
      </c>
      <c r="H2" s="50" t="s">
        <v>233</v>
      </c>
      <c r="I2" s="50" t="s">
        <v>247</v>
      </c>
      <c r="J2" s="50" t="s">
        <v>226</v>
      </c>
      <c r="K2" s="48" t="b">
        <v>0</v>
      </c>
      <c r="L2" s="48" t="b">
        <v>0</v>
      </c>
      <c r="M2" s="50" t="s">
        <v>223</v>
      </c>
      <c r="N2" s="50" t="s">
        <v>332</v>
      </c>
      <c r="O2" s="50" t="s">
        <v>222</v>
      </c>
      <c r="P2" s="50" t="s">
        <v>225</v>
      </c>
      <c r="Q2" s="50" t="s">
        <v>247</v>
      </c>
      <c r="R2" s="50" t="s">
        <v>226</v>
      </c>
      <c r="S2" s="48" t="b">
        <v>0</v>
      </c>
    </row>
    <row r="3">
      <c r="A3" s="47">
        <f>ROW()-ROW(Table_NPCs[NPC_ID])</f>
        <v>1</v>
      </c>
      <c r="B3" s="47" t="s">
        <v>333</v>
      </c>
      <c r="C3" s="49">
        <f t="shared" si="1"/>
        <v>0</v>
      </c>
      <c r="D3" s="48" t="b">
        <v>0</v>
      </c>
      <c r="E3" s="50" t="s">
        <v>223</v>
      </c>
      <c r="F3" s="50" t="s">
        <v>224</v>
      </c>
      <c r="G3" s="50" t="s">
        <v>222</v>
      </c>
      <c r="H3" s="50" t="s">
        <v>225</v>
      </c>
      <c r="I3" s="50" t="s">
        <v>247</v>
      </c>
      <c r="J3" s="50" t="s">
        <v>226</v>
      </c>
      <c r="K3" s="48" t="b">
        <v>0</v>
      </c>
      <c r="L3" s="48" t="b">
        <v>0</v>
      </c>
      <c r="M3" s="50" t="s">
        <v>223</v>
      </c>
      <c r="N3" s="50" t="s">
        <v>224</v>
      </c>
      <c r="O3" s="50" t="s">
        <v>222</v>
      </c>
      <c r="P3" s="50" t="s">
        <v>225</v>
      </c>
      <c r="Q3" s="50" t="s">
        <v>247</v>
      </c>
      <c r="R3" s="50" t="s">
        <v>226</v>
      </c>
      <c r="S3" s="48" t="b">
        <v>0</v>
      </c>
    </row>
    <row r="5">
      <c r="A5" s="43" t="s">
        <v>0</v>
      </c>
      <c r="B5" s="44" t="s">
        <v>334</v>
      </c>
      <c r="C5" s="67" t="s">
        <v>335</v>
      </c>
    </row>
    <row r="6">
      <c r="A6" s="52">
        <f t="shared" ref="A6:A7" si="2">A2</f>
        <v>0</v>
      </c>
      <c r="B6" s="53" t="s">
        <v>336</v>
      </c>
      <c r="C6" s="94" t="s">
        <v>337</v>
      </c>
    </row>
    <row r="7">
      <c r="A7" s="62">
        <f t="shared" si="2"/>
        <v>1</v>
      </c>
      <c r="B7" s="63" t="s">
        <v>338</v>
      </c>
      <c r="C7" s="98" t="s">
        <v>339</v>
      </c>
    </row>
  </sheetData>
  <dataValidations>
    <dataValidation type="list" allowBlank="1" sqref="G2:G3 O2:O3">
      <formula1>#REF!</formula1>
    </dataValidation>
    <dataValidation type="list" allowBlank="1" sqref="H2:H3 P2:P3">
      <formula1>#REF!</formula1>
    </dataValidation>
    <dataValidation type="list" allowBlank="1" showErrorMessage="1" sqref="E2:E3 M2:M3">
      <formula1>#REF!</formula1>
    </dataValidation>
    <dataValidation type="list" allowBlank="1" sqref="I2:I3 Q2:Q3">
      <formula1>Table_Dialogs[DIALOG_ID]</formula1>
    </dataValidation>
    <dataValidation type="list" allowBlank="1" sqref="J2:J3 R2:R3">
      <formula1>#REF!</formula1>
    </dataValidation>
    <dataValidation type="list" allowBlank="1" sqref="F2:F3 N2:N3">
      <formula1>#REF!</formula1>
    </dataValidation>
  </dataValidations>
  <drawing r:id="rId2"/>
  <legacyDrawing r:id="rId3"/>
  <tableParts count="2"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